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RUB\01_Projekte\StEAM\Programme\steam\Data\Transport\data_input\proposed_terminals\"/>
    </mc:Choice>
  </mc:AlternateContent>
  <xr:revisionPtr revIDLastSave="0" documentId="13_ncr:1_{610F17A7-50E3-4220-8DA5-33ED71DD9E8B}" xr6:coauthVersionLast="47" xr6:coauthVersionMax="47" xr10:uidLastSave="{00000000-0000-0000-0000-000000000000}"/>
  <bookViews>
    <workbookView xWindow="28680" yWindow="-4725" windowWidth="29040" windowHeight="15720" xr2:uid="{00000000-000D-0000-FFFF-FFFF00000000}"/>
  </bookViews>
  <sheets>
    <sheet name="proposed_terminals" sheetId="1" r:id="rId1"/>
    <sheet name="terminals_backup" sheetId="2" r:id="rId2"/>
    <sheet name="Tabelle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5" i="1" l="1"/>
  <c r="S55" i="1"/>
  <c r="C55" i="1"/>
  <c r="Y54" i="1"/>
  <c r="S54" i="1"/>
  <c r="C54" i="1"/>
  <c r="Y53" i="1"/>
  <c r="S53" i="1"/>
  <c r="C53" i="1"/>
  <c r="Y52" i="1"/>
  <c r="S52" i="1"/>
  <c r="C52" i="1"/>
  <c r="Y51" i="1"/>
  <c r="S51" i="1"/>
  <c r="C51" i="1"/>
  <c r="Y50" i="1"/>
  <c r="S50" i="1"/>
  <c r="C50" i="1"/>
  <c r="Y49" i="1"/>
  <c r="S49" i="1"/>
  <c r="C49" i="1"/>
  <c r="Y48" i="1"/>
  <c r="S48" i="1"/>
  <c r="C48" i="1"/>
  <c r="Y47" i="1"/>
  <c r="S47" i="1"/>
  <c r="C47" i="1"/>
  <c r="Y46" i="1"/>
  <c r="S46" i="1"/>
  <c r="C46" i="1"/>
  <c r="Y45" i="1"/>
  <c r="S45" i="1"/>
  <c r="C45" i="1"/>
  <c r="Y44" i="1"/>
  <c r="S44" i="1"/>
  <c r="C44" i="1"/>
  <c r="Y43" i="1"/>
  <c r="S43" i="1"/>
  <c r="C43" i="1"/>
  <c r="Y42" i="1"/>
  <c r="S42" i="1"/>
  <c r="C42" i="1"/>
  <c r="Y41" i="1"/>
  <c r="S41" i="1"/>
  <c r="C41" i="1"/>
  <c r="Y40" i="1"/>
  <c r="S40" i="1"/>
  <c r="C40" i="1"/>
  <c r="Y39" i="1"/>
  <c r="S39" i="1"/>
  <c r="C39" i="1"/>
  <c r="Y38" i="1"/>
  <c r="S38" i="1"/>
  <c r="C38" i="1"/>
  <c r="Y37" i="1"/>
  <c r="S37" i="1"/>
  <c r="C37" i="1"/>
  <c r="Y36" i="1"/>
  <c r="S36" i="1"/>
  <c r="C36" i="1"/>
  <c r="Y35" i="1"/>
  <c r="S35" i="1"/>
  <c r="C35" i="1"/>
  <c r="Y34" i="1"/>
  <c r="S34" i="1"/>
  <c r="C34" i="1"/>
  <c r="Y33" i="1"/>
  <c r="S33" i="1"/>
  <c r="C33" i="1"/>
  <c r="Y32" i="1"/>
  <c r="S32" i="1"/>
  <c r="C32" i="1"/>
  <c r="Y31" i="1"/>
  <c r="S31" i="1"/>
  <c r="C31" i="1"/>
  <c r="Y30" i="1"/>
  <c r="S30" i="1"/>
  <c r="C30" i="1"/>
  <c r="Y29" i="1"/>
  <c r="S29" i="1"/>
  <c r="C29" i="1"/>
  <c r="Y4" i="1"/>
  <c r="S4" i="1"/>
  <c r="R4" i="1"/>
  <c r="C4" i="1"/>
  <c r="C2" i="1"/>
  <c r="Y2" i="1"/>
  <c r="C3" i="1"/>
  <c r="Y3" i="1"/>
  <c r="C5" i="1"/>
  <c r="Y5" i="1"/>
  <c r="C6" i="1"/>
  <c r="Y6" i="1"/>
  <c r="C7" i="1"/>
  <c r="Y7" i="1"/>
  <c r="C8" i="1"/>
  <c r="Y8" i="1"/>
  <c r="C9" i="1"/>
  <c r="Y9" i="1"/>
  <c r="C10" i="1"/>
  <c r="Y10" i="1"/>
  <c r="C11" i="1"/>
  <c r="Y11" i="1"/>
  <c r="C12" i="1"/>
  <c r="Y12" i="1"/>
  <c r="C13" i="1"/>
  <c r="Y13" i="1"/>
  <c r="C14" i="1"/>
  <c r="Y14" i="1"/>
  <c r="C15" i="1"/>
  <c r="Y15" i="1"/>
  <c r="C16" i="1"/>
  <c r="Y16" i="1"/>
  <c r="C17" i="1"/>
  <c r="Y17" i="1"/>
  <c r="C18" i="1"/>
  <c r="Y18" i="1"/>
  <c r="C19" i="1"/>
  <c r="Y19" i="1"/>
  <c r="C20" i="1"/>
  <c r="Y20" i="1"/>
  <c r="C21" i="1"/>
  <c r="Y21" i="1"/>
  <c r="C22" i="1"/>
  <c r="Y22" i="1"/>
  <c r="C23" i="1"/>
  <c r="Y23" i="1"/>
  <c r="C24" i="1"/>
  <c r="Y24" i="1"/>
  <c r="C25" i="1"/>
  <c r="Y25" i="1"/>
  <c r="C26" i="1"/>
  <c r="Y26" i="1"/>
  <c r="C27" i="1"/>
  <c r="Y27" i="1"/>
  <c r="C28" i="1"/>
  <c r="Y28" i="1"/>
  <c r="Y335" i="2"/>
  <c r="C335" i="2"/>
  <c r="Y334" i="2"/>
  <c r="C334" i="2"/>
  <c r="Y333" i="2"/>
  <c r="C333" i="2"/>
  <c r="Y332" i="2"/>
  <c r="C332" i="2"/>
  <c r="Y331" i="2"/>
  <c r="C331" i="2"/>
  <c r="Y330" i="2"/>
  <c r="C330" i="2"/>
  <c r="Y329" i="2"/>
  <c r="C329" i="2"/>
  <c r="Y328" i="2"/>
  <c r="C328" i="2"/>
  <c r="Y327" i="2"/>
  <c r="C327" i="2"/>
  <c r="Y326" i="2"/>
  <c r="C326" i="2"/>
  <c r="Y325" i="2"/>
  <c r="C325" i="2"/>
  <c r="Y324" i="2"/>
  <c r="C324" i="2"/>
  <c r="Y323" i="2"/>
  <c r="C323" i="2"/>
  <c r="Y322" i="2"/>
  <c r="C322" i="2"/>
  <c r="Y321" i="2"/>
  <c r="C321" i="2"/>
  <c r="Y320" i="2"/>
  <c r="C320" i="2"/>
  <c r="Y319" i="2"/>
  <c r="C319" i="2"/>
  <c r="Y318" i="2"/>
  <c r="C318" i="2"/>
  <c r="Y317" i="2"/>
  <c r="C317" i="2"/>
  <c r="Y316" i="2"/>
  <c r="C316" i="2"/>
  <c r="Y315" i="2"/>
  <c r="C315" i="2"/>
  <c r="Y314" i="2"/>
  <c r="C314" i="2"/>
  <c r="Y313" i="2"/>
  <c r="C313" i="2"/>
  <c r="Y312" i="2"/>
  <c r="C312" i="2"/>
  <c r="Y311" i="2"/>
  <c r="C311" i="2"/>
  <c r="Y310" i="2"/>
  <c r="C310" i="2"/>
  <c r="Y309" i="2"/>
  <c r="C309" i="2"/>
  <c r="Y308" i="2"/>
  <c r="C308" i="2"/>
  <c r="Y307" i="2"/>
  <c r="C307" i="2"/>
  <c r="Y306" i="2"/>
  <c r="C306" i="2"/>
  <c r="Y305" i="2"/>
  <c r="C305" i="2"/>
  <c r="Y304" i="2"/>
  <c r="C304" i="2"/>
  <c r="Y303" i="2"/>
  <c r="C303" i="2"/>
  <c r="Y302" i="2"/>
  <c r="C302" i="2"/>
  <c r="Y301" i="2"/>
  <c r="C301" i="2"/>
  <c r="Y300" i="2"/>
  <c r="C300" i="2"/>
  <c r="Y299" i="2"/>
  <c r="C299" i="2"/>
  <c r="Y298" i="2"/>
  <c r="C298" i="2"/>
  <c r="Y297" i="2"/>
  <c r="C297" i="2"/>
  <c r="Y296" i="2"/>
  <c r="C296" i="2"/>
  <c r="Y295" i="2"/>
  <c r="C295" i="2"/>
  <c r="Y294" i="2"/>
  <c r="C294" i="2"/>
  <c r="Y293" i="2"/>
  <c r="C293" i="2"/>
  <c r="Y292" i="2"/>
  <c r="C292" i="2"/>
  <c r="Y291" i="2"/>
  <c r="C291" i="2"/>
  <c r="Y290" i="2"/>
  <c r="C290" i="2"/>
  <c r="Y289" i="2"/>
  <c r="C289" i="2"/>
  <c r="Y288" i="2"/>
  <c r="C288" i="2"/>
  <c r="Y287" i="2"/>
  <c r="C287" i="2"/>
  <c r="Y286" i="2"/>
  <c r="S286" i="2"/>
  <c r="R286" i="2"/>
  <c r="C286" i="2"/>
  <c r="Y285" i="2"/>
  <c r="S285" i="2"/>
  <c r="C285" i="2"/>
  <c r="Y284" i="2"/>
  <c r="S284" i="2"/>
  <c r="C284" i="2"/>
  <c r="Y283" i="2"/>
  <c r="S283" i="2"/>
  <c r="C283" i="2"/>
  <c r="Y282" i="2"/>
  <c r="S282" i="2"/>
  <c r="C282" i="2"/>
  <c r="Y281" i="2"/>
  <c r="S281" i="2"/>
  <c r="C281" i="2"/>
  <c r="Y280" i="2"/>
  <c r="S280" i="2"/>
  <c r="C280" i="2"/>
  <c r="Y279" i="2"/>
  <c r="S279" i="2"/>
  <c r="C279" i="2"/>
  <c r="Y278" i="2"/>
  <c r="S278" i="2"/>
  <c r="C278" i="2"/>
  <c r="Y277" i="2"/>
  <c r="S277" i="2"/>
  <c r="C277" i="2"/>
  <c r="Y276" i="2"/>
  <c r="S276" i="2"/>
  <c r="C276" i="2"/>
  <c r="Y275" i="2"/>
  <c r="S275" i="2"/>
  <c r="C275" i="2"/>
  <c r="Y274" i="2"/>
  <c r="S274" i="2"/>
  <c r="C274" i="2"/>
  <c r="Y273" i="2"/>
  <c r="S273" i="2"/>
  <c r="C273" i="2"/>
  <c r="Y272" i="2"/>
  <c r="S272" i="2"/>
  <c r="C272" i="2"/>
  <c r="Y271" i="2"/>
  <c r="S271" i="2"/>
  <c r="C271" i="2"/>
  <c r="Y270" i="2"/>
  <c r="S270" i="2"/>
  <c r="C270" i="2"/>
  <c r="Y269" i="2"/>
  <c r="S269" i="2"/>
  <c r="C269" i="2"/>
  <c r="Y268" i="2"/>
  <c r="S268" i="2"/>
  <c r="C268" i="2"/>
  <c r="Y267" i="2"/>
  <c r="S267" i="2"/>
  <c r="C267" i="2"/>
  <c r="Y266" i="2"/>
  <c r="S266" i="2"/>
  <c r="C266" i="2"/>
  <c r="Y265" i="2"/>
  <c r="S265" i="2"/>
  <c r="C265" i="2"/>
  <c r="Y264" i="2"/>
  <c r="S264" i="2"/>
  <c r="C264" i="2"/>
  <c r="Y263" i="2"/>
  <c r="S263" i="2"/>
  <c r="C263" i="2"/>
  <c r="Y262" i="2"/>
  <c r="S262" i="2"/>
  <c r="C262" i="2"/>
  <c r="Y261" i="2"/>
  <c r="S261" i="2"/>
  <c r="C261" i="2"/>
  <c r="Y260" i="2"/>
  <c r="S260" i="2"/>
  <c r="C260" i="2"/>
  <c r="Y259" i="2"/>
  <c r="S259" i="2"/>
  <c r="C259" i="2"/>
  <c r="Y258" i="2"/>
  <c r="S258" i="2"/>
  <c r="C258" i="2"/>
  <c r="Y257" i="2"/>
  <c r="S257" i="2"/>
  <c r="C257" i="2"/>
  <c r="Y256" i="2"/>
  <c r="S256" i="2"/>
  <c r="C256" i="2"/>
  <c r="Y255" i="2"/>
  <c r="S255" i="2"/>
  <c r="C255" i="2"/>
  <c r="Y254" i="2"/>
  <c r="S254" i="2"/>
  <c r="C254" i="2"/>
  <c r="Y253" i="2"/>
  <c r="S253" i="2"/>
  <c r="C253" i="2"/>
  <c r="Y252" i="2"/>
  <c r="S252" i="2"/>
  <c r="C252" i="2"/>
  <c r="Y251" i="2"/>
  <c r="S251" i="2"/>
  <c r="C251" i="2"/>
  <c r="Y250" i="2"/>
  <c r="S250" i="2"/>
  <c r="C250" i="2"/>
  <c r="Y249" i="2"/>
  <c r="S249" i="2"/>
  <c r="C249" i="2"/>
  <c r="Y248" i="2"/>
  <c r="S248" i="2"/>
  <c r="C248" i="2"/>
  <c r="Y247" i="2"/>
  <c r="S247" i="2"/>
  <c r="C247" i="2"/>
  <c r="Y246" i="2"/>
  <c r="S246" i="2"/>
  <c r="C246" i="2"/>
  <c r="Y245" i="2"/>
  <c r="S245" i="2"/>
  <c r="C245" i="2"/>
  <c r="Y244" i="2"/>
  <c r="S244" i="2"/>
  <c r="C244" i="2"/>
  <c r="Y243" i="2"/>
  <c r="S243" i="2"/>
  <c r="C243" i="2"/>
  <c r="Y242" i="2"/>
  <c r="S242" i="2"/>
  <c r="C242" i="2"/>
  <c r="Y241" i="2"/>
  <c r="S241" i="2"/>
  <c r="C241" i="2"/>
  <c r="Y240" i="2"/>
  <c r="S240" i="2"/>
  <c r="C240" i="2"/>
  <c r="Y239" i="2"/>
  <c r="S239" i="2"/>
  <c r="C239" i="2"/>
  <c r="Y238" i="2"/>
  <c r="S238" i="2"/>
  <c r="C238" i="2"/>
  <c r="Y237" i="2"/>
  <c r="S237" i="2"/>
  <c r="C237" i="2"/>
  <c r="Y236" i="2"/>
  <c r="S236" i="2"/>
  <c r="C236" i="2"/>
  <c r="C152" i="2"/>
  <c r="Y152" i="2"/>
  <c r="C153" i="2"/>
  <c r="Y153" i="2"/>
  <c r="C154" i="2"/>
  <c r="Y154" i="2"/>
  <c r="C155" i="2"/>
  <c r="Y155" i="2"/>
  <c r="C156" i="2"/>
  <c r="Y156" i="2"/>
  <c r="C157" i="2"/>
  <c r="Y157" i="2"/>
  <c r="C158" i="2"/>
  <c r="Y158" i="2"/>
  <c r="C159" i="2"/>
  <c r="Y159" i="2"/>
  <c r="C160" i="2"/>
  <c r="Y160" i="2"/>
  <c r="C161" i="2"/>
  <c r="Y161" i="2"/>
  <c r="C162" i="2"/>
  <c r="Y162" i="2"/>
  <c r="C163" i="2"/>
  <c r="Y163" i="2"/>
  <c r="C164" i="2"/>
  <c r="Y164" i="2"/>
  <c r="C165" i="2"/>
  <c r="Y165" i="2"/>
  <c r="C166" i="2"/>
  <c r="Y166" i="2"/>
  <c r="C167" i="2"/>
  <c r="Y167" i="2"/>
  <c r="C168" i="2"/>
  <c r="Y168" i="2"/>
  <c r="C169" i="2"/>
  <c r="Y169" i="2"/>
  <c r="C170" i="2"/>
  <c r="Y170" i="2"/>
  <c r="C171" i="2"/>
  <c r="Y171" i="2"/>
  <c r="C172" i="2"/>
  <c r="Y172" i="2"/>
  <c r="C173" i="2"/>
  <c r="Y173" i="2"/>
  <c r="C174" i="2"/>
  <c r="Y174" i="2"/>
  <c r="C175" i="2"/>
  <c r="Y175" i="2"/>
  <c r="C176" i="2"/>
  <c r="Y176" i="2"/>
  <c r="C177" i="2"/>
  <c r="Y177" i="2"/>
  <c r="C178" i="2"/>
  <c r="Y178" i="2"/>
  <c r="C179" i="2"/>
  <c r="Y179" i="2"/>
  <c r="C180" i="2"/>
  <c r="Y180" i="2"/>
  <c r="C181" i="2"/>
  <c r="Y181" i="2"/>
  <c r="C182" i="2"/>
  <c r="Y182" i="2"/>
  <c r="C183" i="2"/>
  <c r="Y183" i="2"/>
  <c r="C184" i="2"/>
  <c r="Y184" i="2"/>
  <c r="C185" i="2"/>
  <c r="Y185" i="2"/>
  <c r="C186" i="2"/>
  <c r="Y186" i="2"/>
  <c r="C187" i="2"/>
  <c r="Y187" i="2"/>
  <c r="C188" i="2"/>
  <c r="Y188" i="2"/>
  <c r="C189" i="2"/>
  <c r="Y189" i="2"/>
  <c r="C190" i="2"/>
  <c r="Y190" i="2"/>
  <c r="C191" i="2"/>
  <c r="Y191" i="2"/>
  <c r="C192" i="2"/>
  <c r="Y192" i="2"/>
  <c r="C193" i="2"/>
  <c r="Y193" i="2"/>
  <c r="C194" i="2"/>
  <c r="Y194" i="2"/>
  <c r="C195" i="2"/>
  <c r="Y195" i="2"/>
  <c r="C196" i="2"/>
  <c r="Y196" i="2"/>
  <c r="C197" i="2"/>
  <c r="Y197" i="2"/>
  <c r="C198" i="2"/>
  <c r="Y198" i="2"/>
  <c r="C199" i="2"/>
  <c r="Y199" i="2"/>
  <c r="C200" i="2"/>
  <c r="Y200" i="2"/>
  <c r="C201" i="2"/>
  <c r="Y201" i="2"/>
  <c r="C202" i="2"/>
  <c r="Y202" i="2"/>
  <c r="C203" i="2"/>
  <c r="Y203" i="2"/>
  <c r="C204" i="2"/>
  <c r="Y204" i="2"/>
  <c r="C205" i="2"/>
  <c r="Y205" i="2"/>
  <c r="C206" i="2"/>
  <c r="Y206" i="2"/>
  <c r="C207" i="2"/>
  <c r="Y207" i="2"/>
  <c r="C208" i="2"/>
  <c r="Y208" i="2"/>
  <c r="C209" i="2"/>
  <c r="Y209" i="2"/>
  <c r="C210" i="2"/>
  <c r="Y210" i="2"/>
  <c r="C211" i="2"/>
  <c r="Y211" i="2"/>
  <c r="C212" i="2"/>
  <c r="Y212" i="2"/>
  <c r="C213" i="2"/>
  <c r="Y213" i="2"/>
  <c r="C214" i="2"/>
  <c r="Y214" i="2"/>
  <c r="C215" i="2"/>
  <c r="Y215" i="2"/>
  <c r="C216" i="2"/>
  <c r="Y216" i="2"/>
  <c r="C217" i="2"/>
  <c r="Y217" i="2"/>
  <c r="C218" i="2"/>
  <c r="Y218" i="2"/>
  <c r="C219" i="2"/>
  <c r="Y219" i="2"/>
  <c r="C220" i="2"/>
  <c r="Y220" i="2"/>
  <c r="C221" i="2"/>
  <c r="Y221" i="2"/>
  <c r="C222" i="2"/>
  <c r="Y222" i="2"/>
  <c r="C223" i="2"/>
  <c r="Y223" i="2"/>
  <c r="C224" i="2"/>
  <c r="Y224" i="2"/>
  <c r="C225" i="2"/>
  <c r="Y225" i="2"/>
  <c r="C226" i="2"/>
  <c r="Y226" i="2"/>
  <c r="C227" i="2"/>
  <c r="Y227" i="2"/>
  <c r="C228" i="2"/>
  <c r="Y228" i="2"/>
  <c r="C229" i="2"/>
  <c r="Y229" i="2"/>
  <c r="C230" i="2"/>
  <c r="Y230" i="2"/>
  <c r="C231" i="2"/>
  <c r="Y231" i="2"/>
  <c r="Y232" i="2"/>
  <c r="AG149" i="2" l="1"/>
  <c r="AD149" i="2"/>
  <c r="AC149" i="2"/>
  <c r="M149" i="2"/>
  <c r="J149" i="2"/>
  <c r="C149" i="2"/>
  <c r="AG148" i="2"/>
  <c r="AD148" i="2"/>
  <c r="AC148" i="2"/>
  <c r="M148" i="2"/>
  <c r="J148" i="2"/>
  <c r="C148" i="2"/>
  <c r="AG147" i="2"/>
  <c r="AD147" i="2"/>
  <c r="AC147" i="2"/>
  <c r="M147" i="2"/>
  <c r="J147" i="2"/>
  <c r="C147" i="2"/>
  <c r="AG146" i="2"/>
  <c r="AD146" i="2"/>
  <c r="AC146" i="2"/>
  <c r="M146" i="2"/>
  <c r="J146" i="2"/>
  <c r="C146" i="2"/>
  <c r="AG145" i="2"/>
  <c r="AD145" i="2"/>
  <c r="AC145" i="2"/>
  <c r="M145" i="2"/>
  <c r="J145" i="2"/>
  <c r="C145" i="2"/>
  <c r="AG144" i="2"/>
  <c r="AD144" i="2"/>
  <c r="AC144" i="2"/>
  <c r="M144" i="2"/>
  <c r="J144" i="2"/>
  <c r="C144" i="2"/>
  <c r="AG143" i="2"/>
  <c r="AD143" i="2"/>
  <c r="AC143" i="2"/>
  <c r="M143" i="2"/>
  <c r="J143" i="2"/>
  <c r="C143" i="2"/>
  <c r="AG142" i="2"/>
  <c r="AD142" i="2"/>
  <c r="AC142" i="2"/>
  <c r="M142" i="2"/>
  <c r="J142" i="2"/>
  <c r="C142" i="2"/>
  <c r="AG141" i="2"/>
  <c r="AD141" i="2"/>
  <c r="AC141" i="2"/>
  <c r="M141" i="2"/>
  <c r="J141" i="2"/>
  <c r="C141" i="2"/>
  <c r="AG140" i="2"/>
  <c r="AD140" i="2"/>
  <c r="AC140" i="2"/>
  <c r="M140" i="2"/>
  <c r="J140" i="2"/>
  <c r="C140" i="2"/>
  <c r="AG139" i="2"/>
  <c r="AD139" i="2"/>
  <c r="AC139" i="2"/>
  <c r="M139" i="2"/>
  <c r="J139" i="2"/>
  <c r="C139" i="2"/>
  <c r="AG138" i="2"/>
  <c r="AD138" i="2"/>
  <c r="AC138" i="2"/>
  <c r="M138" i="2"/>
  <c r="J138" i="2"/>
  <c r="C138" i="2"/>
  <c r="AG137" i="2"/>
  <c r="AD137" i="2"/>
  <c r="AC137" i="2"/>
  <c r="M137" i="2"/>
  <c r="J137" i="2"/>
  <c r="C137" i="2"/>
  <c r="AG136" i="2"/>
  <c r="AD136" i="2"/>
  <c r="AC136" i="2"/>
  <c r="M136" i="2"/>
  <c r="J136" i="2"/>
  <c r="C136" i="2"/>
  <c r="AG135" i="2"/>
  <c r="AD135" i="2"/>
  <c r="AC135" i="2"/>
  <c r="M135" i="2"/>
  <c r="J135" i="2"/>
  <c r="C135" i="2"/>
  <c r="AG134" i="2"/>
  <c r="AD134" i="2"/>
  <c r="AC134" i="2"/>
  <c r="M134" i="2"/>
  <c r="J134" i="2"/>
  <c r="C134" i="2"/>
  <c r="AG133" i="2"/>
  <c r="AD133" i="2"/>
  <c r="AC133" i="2"/>
  <c r="M133" i="2"/>
  <c r="J133" i="2"/>
  <c r="C133" i="2"/>
  <c r="AG132" i="2"/>
  <c r="AD132" i="2"/>
  <c r="AC132" i="2"/>
  <c r="M132" i="2"/>
  <c r="J132" i="2"/>
  <c r="C132" i="2"/>
  <c r="AG131" i="2"/>
  <c r="AD131" i="2"/>
  <c r="AC131" i="2"/>
  <c r="M131" i="2"/>
  <c r="J131" i="2"/>
  <c r="C131" i="2"/>
  <c r="AG130" i="2"/>
  <c r="AD130" i="2"/>
  <c r="AC130" i="2"/>
  <c r="M130" i="2"/>
  <c r="J130" i="2"/>
  <c r="C130" i="2"/>
  <c r="AG129" i="2"/>
  <c r="AD129" i="2"/>
  <c r="AC129" i="2"/>
  <c r="M129" i="2"/>
  <c r="J129" i="2"/>
  <c r="C129" i="2"/>
  <c r="AG128" i="2"/>
  <c r="AD128" i="2"/>
  <c r="AC128" i="2"/>
  <c r="M128" i="2"/>
  <c r="J128" i="2"/>
  <c r="C128" i="2"/>
  <c r="AG127" i="2"/>
  <c r="AD127" i="2"/>
  <c r="AC127" i="2"/>
  <c r="M127" i="2"/>
  <c r="J127" i="2"/>
  <c r="C127" i="2"/>
  <c r="AG126" i="2"/>
  <c r="AD126" i="2"/>
  <c r="AC126" i="2"/>
  <c r="M126" i="2"/>
  <c r="J126" i="2"/>
  <c r="C126" i="2"/>
  <c r="AG125" i="2"/>
  <c r="AD125" i="2"/>
  <c r="AC125" i="2"/>
  <c r="M125" i="2"/>
  <c r="J125" i="2"/>
  <c r="C125" i="2"/>
  <c r="AG124" i="2"/>
  <c r="AD124" i="2"/>
  <c r="AC124" i="2"/>
  <c r="M124" i="2"/>
  <c r="J124" i="2"/>
  <c r="C124" i="2"/>
  <c r="AG123" i="2"/>
  <c r="AD123" i="2"/>
  <c r="AC123" i="2"/>
  <c r="M123" i="2"/>
  <c r="J123" i="2"/>
  <c r="C123" i="2"/>
  <c r="AG122" i="2"/>
  <c r="AD122" i="2"/>
  <c r="AC122" i="2"/>
  <c r="M122" i="2"/>
  <c r="J122" i="2"/>
  <c r="C122" i="2"/>
  <c r="AG121" i="2"/>
  <c r="AD121" i="2"/>
  <c r="AC121" i="2"/>
  <c r="M121" i="2"/>
  <c r="J121" i="2"/>
  <c r="C121" i="2"/>
  <c r="AG120" i="2"/>
  <c r="AD120" i="2"/>
  <c r="AC120" i="2"/>
  <c r="M120" i="2"/>
  <c r="J120" i="2"/>
  <c r="C120" i="2"/>
  <c r="AG119" i="2"/>
  <c r="AD119" i="2"/>
  <c r="AC119" i="2"/>
  <c r="M119" i="2"/>
  <c r="J119" i="2"/>
  <c r="C119" i="2"/>
  <c r="AG118" i="2"/>
  <c r="AD118" i="2"/>
  <c r="AC118" i="2"/>
  <c r="M118" i="2"/>
  <c r="J118" i="2"/>
  <c r="C118" i="2"/>
  <c r="AG117" i="2"/>
  <c r="AD117" i="2"/>
  <c r="AC117" i="2"/>
  <c r="M117" i="2"/>
  <c r="J117" i="2"/>
  <c r="C117" i="2"/>
  <c r="AG116" i="2"/>
  <c r="AD116" i="2"/>
  <c r="AC116" i="2"/>
  <c r="M116" i="2"/>
  <c r="J116" i="2"/>
  <c r="C116" i="2"/>
  <c r="AG115" i="2"/>
  <c r="AD115" i="2"/>
  <c r="AC115" i="2"/>
  <c r="M115" i="2"/>
  <c r="J115" i="2"/>
  <c r="C115" i="2"/>
  <c r="AG114" i="2"/>
  <c r="AD114" i="2"/>
  <c r="AC114" i="2"/>
  <c r="M114" i="2"/>
  <c r="J114" i="2"/>
  <c r="C114" i="2"/>
  <c r="AG113" i="2"/>
  <c r="AD113" i="2"/>
  <c r="AC113" i="2"/>
  <c r="M113" i="2"/>
  <c r="J113" i="2"/>
  <c r="C113" i="2"/>
  <c r="AG112" i="2"/>
  <c r="AD112" i="2"/>
  <c r="AC112" i="2"/>
  <c r="M112" i="2"/>
  <c r="J112" i="2"/>
  <c r="C112" i="2"/>
  <c r="E30" i="3" l="1"/>
  <c r="I28" i="3"/>
  <c r="G4" i="3"/>
  <c r="K4" i="3" s="1"/>
  <c r="S11" i="3"/>
  <c r="O11" i="3"/>
  <c r="E11" i="3" l="1"/>
  <c r="U4" i="3"/>
  <c r="U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tc={1FA3AAB1-3325-4E0F-951E-DD82438BBE12}</author>
    <author>tc={A1D31C92-E383-4FAD-AEAF-86B4BCE95A40}</author>
    <author>tc={0962A602-F246-44AE-B4D8-A0701E764142}</author>
    <author>tc={3D100A23-D147-43CF-AD22-94DF31507E71}</author>
    <author>Oliver Linsel</author>
    <author>tc={E61F056A-E896-493E-A45B-731E07164E30}</author>
    <author>tc={6D40F98F-9174-4306-9BBE-A89012491C08}</author>
    <author>tc={EE31620F-DF34-4CC0-BB9F-2AFF8F550B22}</author>
    <author>tc={67BB9AF6-2910-4D70-B1CF-819742551239}</author>
    <author>tc={D5B42C23-ED2B-44A4-9E59-B007D639EBD3}</author>
    <author>tc={B42AF78C-7E1B-4DA3-969B-DC1FC66DA989}</author>
  </authors>
  <commentList>
    <comment ref="V1" authorId="0" shapeId="0" xr:uid="{1FA3AAB1-3325-4E0F-951E-DD82438BBE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MWh_fuel/MWh_H2_transportiert/km
Antwort:
    Gemäß IEA Future of Hydrogen wird das Boil-off Gas zum Antrieb verwendet
Antwort:
    Wäre dann das gleiche wie GWhfuel/GWh_H2_transportiert/km</t>
      </text>
    </comment>
    <comment ref="R4" authorId="1" shapeId="0" xr:uid="{A1D31C92-E383-4FAD-AEAF-86B4BCE95A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IRENA-Wert genommen</t>
      </text>
    </comment>
    <comment ref="S4" authorId="2" shapeId="0" xr:uid="{0962A602-F246-44AE-B4D8-A0701E7641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IRENA-Wert umgerechnet</t>
      </text>
    </comment>
    <comment ref="Y4" authorId="3" shapeId="0" xr:uid="{3D100A23-D147-43CF-AD22-94DF31507E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M25" authorId="4" shapeId="0" xr:uid="{31F05ED1-6BC6-4EAA-9F1F-124C6BEC06DD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K29" authorId="4" shapeId="0" xr:uid="{E580621E-F947-4604-9035-3DC28B6CE0D2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€/MW/km</t>
        </r>
      </text>
    </comment>
    <comment ref="O29" authorId="4" shapeId="0" xr:uid="{413F0497-FFFA-4014-B989-A5C4164974E1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</t>
        </r>
      </text>
    </comment>
    <comment ref="P29" authorId="5" shapeId="0" xr:uid="{E61F056A-E896-493E-A45B-731E07164E3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 -&gt; 4%; PyPSA -&gt; 2,5%
hier: 3,25%</t>
      </text>
    </comment>
    <comment ref="S29" authorId="6" shapeId="0" xr:uid="{6D40F98F-9174-4306-9BBE-A89012491C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IRENA: 8,5 kWh Strom für 1 kg H2</t>
      </text>
    </comment>
    <comment ref="T29" authorId="4" shapeId="0" xr:uid="{3FB53BD7-2E0F-4906-9CD9-72AF948D3C11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EWI Werte für 2040 in €/MW/km</t>
        </r>
      </text>
    </comment>
    <comment ref="V29" authorId="7" shapeId="0" xr:uid="{EE31620F-DF34-4CC0-BB9F-2AFF8F550B2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1487 MJ/km -&gt; umgewandelt und mit Schiffkapazität verrechnet</t>
      </text>
    </comment>
    <comment ref="Y29" authorId="8" shapeId="0" xr:uid="{67BB9AF6-2910-4D70-B1CF-81974255123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Z29" authorId="9" shapeId="0" xr:uid="{D5B42C23-ED2B-44A4-9E59-B007D639EBD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 opt. Wert genommen (ist der Median aus PyPSA, IRENA opt. Und IRENA pess.)</t>
      </text>
    </comment>
    <comment ref="AB29" authorId="4" shapeId="0" xr:uid="{B9061A6E-D162-4E2D-8226-47F4AE048859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Already in regasification cost included</t>
        </r>
      </text>
    </comment>
    <comment ref="AD29" authorId="10" shapeId="0" xr:uid="{B42AF78C-7E1B-4DA3-969B-DC1FC66DA98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Gemäß PyPSA (sonst keine Daten diesbezüglich in den anderen Quellen)
Antwort:
    Stattdessen 25 Jahre - dann ist gleich mit Verflüssigung</t>
      </text>
    </comment>
    <comment ref="M52" authorId="4" shapeId="0" xr:uid="{8CDFB7E5-C698-4CD9-A4A8-7E7EBE6D29F0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  <author>tc={F36F31EB-D7C7-4B2C-8992-748FC1D11A18}</author>
    <author>tc={F38BD656-456E-4233-AF4E-DD0F777379BC}</author>
    <author>tc={58FF3624-48C8-4529-ABCF-B54830BA4970}</author>
    <author>tc={2917A968-C3E7-4F8F-93BA-21BE45CB9D7D}</author>
    <author>tc={6A097160-E7E4-4703-92E3-D815AA97FD11}</author>
    <author>tc={6416B151-D05D-4DC9-8E7F-9FA30AD35255}</author>
    <author>tc={45CBAF82-01C8-4776-8298-FED99A014199}</author>
    <author>tc={647C22A6-6BC0-490E-A25E-4DA24A19C115}</author>
    <author>tc={CE69B787-9CED-4CCD-AC9C-63AE4C4D5109}</author>
    <author>tc={8E166960-AEE7-4BD9-82F2-C2ECF1CDBA8F}</author>
    <author>tc={086091AA-A3C3-4CC1-BA1C-6291626FA0B4}</author>
    <author>tc={51B28702-86D6-43DE-96BD-C6428AC4D42C}</author>
    <author>tc={2CE9D36D-154F-4700-97B5-22E4A47C4B45}</author>
    <author>tc={276EE518-A0EC-4960-98B5-FC7EE57638EA}</author>
    <author>tc={DB4E58B9-1A10-4CBF-9CF3-71B7B4A936D3}</author>
    <author>tc={E0934E00-30F5-4427-9CFC-9AEB772EE9A0}</author>
  </authors>
  <commentList>
    <comment ref="J112" authorId="0" shapeId="0" xr:uid="{EF3B2C9F-E9D6-4F05-B39F-06C93B9A8938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€/GW/km</t>
        </r>
      </text>
    </comment>
    <comment ref="Z112" authorId="1" shapeId="0" xr:uid="{F36F31EB-D7C7-4B2C-8992-748FC1D11A1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1487 MJ/km -&gt; umgewandelt und mit Schiffkapazität verrechnet</t>
      </text>
    </comment>
    <comment ref="AC112" authorId="2" shapeId="0" xr:uid="{F38BD656-456E-4233-AF4E-DD0F777379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L139" authorId="0" shapeId="0" xr:uid="{632412FC-1327-4FEC-8F45-9F6C93D17A7E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O139" authorId="0" shapeId="0" xr:uid="{D551B16C-6DB5-48A0-BAE5-D8A694C3490B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W139" authorId="0" shapeId="0" xr:uid="{B15F498B-FE8A-4B30-BE3D-2084E2607D41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AF139" authorId="0" shapeId="0" xr:uid="{1957C6BD-9011-4DFC-B907-BC4F351D0386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AI139" authorId="0" shapeId="0" xr:uid="{C319BF17-1610-45DA-ADB6-E7021B95CA3E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J149" authorId="0" shapeId="0" xr:uid="{617387FE-1CA8-43C8-ACA5-73788AB84707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€/GW/km</t>
        </r>
      </text>
    </comment>
    <comment ref="Z149" authorId="3" shapeId="0" xr:uid="{58FF3624-48C8-4529-ABCF-B54830BA497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1487 MJ/km -&gt; umgewandelt und mit Schiffkapazität verrechnet</t>
      </text>
    </comment>
    <comment ref="AC149" authorId="4" shapeId="0" xr:uid="{2917A968-C3E7-4F8F-93BA-21BE45CB9D7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Y152" authorId="5" shapeId="0" xr:uid="{6A097160-E7E4-4703-92E3-D815AA97FD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M185" authorId="0" shapeId="0" xr:uid="{C5E4018E-698C-45FE-AF0D-B5E84AE3BA6A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Y192" authorId="6" shapeId="0" xr:uid="{6416B151-D05D-4DC9-8E7F-9FA30AD352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M225" authorId="0" shapeId="0" xr:uid="{D3C4A8EC-E721-42C2-9149-2180FCCC4E56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V235" authorId="7" shapeId="0" xr:uid="{45CBAF82-01C8-4776-8298-FED99A0141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MWh_fuel/MWh_H2_transportiert/km
Antwort:
    Gemäß IEA Future of Hydrogen wird das Boil-off Gas zum Antrieb verwendet
Antwort:
    Wäre dann das gleiche wie GWhfuel/GWh_H2_transportiert/km</t>
      </text>
    </comment>
    <comment ref="K236" authorId="0" shapeId="0" xr:uid="{91DFD742-3F66-4903-A98F-934C134ED0C0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€/MW/km</t>
        </r>
      </text>
    </comment>
    <comment ref="O236" authorId="0" shapeId="0" xr:uid="{35D4E687-9FFF-45BF-B66A-28EA44124FBB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</t>
        </r>
      </text>
    </comment>
    <comment ref="P236" authorId="8" shapeId="0" xr:uid="{647C22A6-6BC0-490E-A25E-4DA24A19C1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 -&gt; 4%; PyPSA -&gt; 2,5%
hier: 3,25%</t>
      </text>
    </comment>
    <comment ref="S236" authorId="9" shapeId="0" xr:uid="{CE69B787-9CED-4CCD-AC9C-63AE4C4D51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IRENA: 8,5 kWh Strom für 1 kg H2</t>
      </text>
    </comment>
    <comment ref="T236" authorId="0" shapeId="0" xr:uid="{1BA558E8-D646-4217-B199-BFC5E160602B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EWI Werte für 2040 in €/MW/km</t>
        </r>
      </text>
    </comment>
    <comment ref="V236" authorId="10" shapeId="0" xr:uid="{8E166960-AEE7-4BD9-82F2-C2ECF1CDBA8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1487 MJ/km -&gt; umgewandelt und mit Schiffkapazität verrechnet</t>
      </text>
    </comment>
    <comment ref="Y236" authorId="11" shapeId="0" xr:uid="{086091AA-A3C3-4CC1-BA1C-6291626FA0B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Z236" authorId="12" shapeId="0" xr:uid="{51B28702-86D6-43DE-96BD-C6428AC4D42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 opt. Wert genommen (ist der Median aus PyPSA, IRENA opt. Und IRENA pess.)</t>
      </text>
    </comment>
    <comment ref="AB236" authorId="0" shapeId="0" xr:uid="{C5B2430E-E260-46D2-83B4-11D24A6DF41C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Already in regasification cost included</t>
        </r>
      </text>
    </comment>
    <comment ref="AD236" authorId="13" shapeId="0" xr:uid="{2CE9D36D-154F-4700-97B5-22E4A47C4B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Gemäß PyPSA (sonst keine Daten diesbezüglich in den anderen Quellen)
Antwort:
    Stattdessen 25 Jahre - dann ist gleich mit Verflüssigung</t>
      </text>
    </comment>
    <comment ref="M279" authorId="0" shapeId="0" xr:uid="{BACE1899-70B6-4CC1-9950-5090BE7A0840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  <comment ref="R286" authorId="14" shapeId="0" xr:uid="{276EE518-A0EC-4960-98B5-FC7EE57638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IRENA-Wert genommen</t>
      </text>
    </comment>
    <comment ref="S286" authorId="15" shapeId="0" xr:uid="{DB4E58B9-1A10-4CBF-9CF3-71B7B4A936D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IRENA-Wert umgerechnet</t>
      </text>
    </comment>
    <comment ref="Y286" authorId="16" shapeId="0" xr:uid="{E0934E00-30F5-4427-9CFC-9AEB772EE9A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M329" authorId="0" shapeId="0" xr:uid="{35C05058-1CC4-4F9B-82F8-EFD396ED89A2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Approximate Assumption until we found better literature values </t>
        </r>
      </text>
    </comment>
  </commentList>
</comments>
</file>

<file path=xl/sharedStrings.xml><?xml version="1.0" encoding="utf-8"?>
<sst xmlns="http://schemas.openxmlformats.org/spreadsheetml/2006/main" count="2915" uniqueCount="357">
  <si>
    <t>terminal_name</t>
  </si>
  <si>
    <t>commodity</t>
  </si>
  <si>
    <t>name</t>
  </si>
  <si>
    <t>city</t>
  </si>
  <si>
    <t>node</t>
  </si>
  <si>
    <t>region</t>
  </si>
  <si>
    <t>latitude</t>
  </si>
  <si>
    <t>longitude</t>
  </si>
  <si>
    <t>terminal_EU-NLD</t>
  </si>
  <si>
    <t>h2</t>
  </si>
  <si>
    <t>h2_terminal_EU-NLD</t>
  </si>
  <si>
    <t>Rotterdam</t>
  </si>
  <si>
    <t>EU-NLD</t>
  </si>
  <si>
    <t>central_europe</t>
  </si>
  <si>
    <t>unit_investment_variable_type_continuous</t>
  </si>
  <si>
    <t>terminal_EU-PRT</t>
  </si>
  <si>
    <t>h2_terminal_EU-PRT</t>
  </si>
  <si>
    <t>Sines</t>
  </si>
  <si>
    <t>EU-PRT</t>
  </si>
  <si>
    <t>southern_europe</t>
  </si>
  <si>
    <t>terminal_EU-ESP</t>
  </si>
  <si>
    <t>h2_terminal_EU-ESP</t>
  </si>
  <si>
    <t>Valencia</t>
  </si>
  <si>
    <t>EU-ESP</t>
  </si>
  <si>
    <t>terminal_EU-ITA</t>
  </si>
  <si>
    <t>h2_terminal_EU-ITA</t>
  </si>
  <si>
    <t>Porto_Levante</t>
  </si>
  <si>
    <t>EU-ITA</t>
  </si>
  <si>
    <t>terminal_AS-TUR</t>
  </si>
  <si>
    <t>h2_terminal_AS-TUR</t>
  </si>
  <si>
    <t>Dortyol</t>
  </si>
  <si>
    <t>AS-TUR</t>
  </si>
  <si>
    <t>middle_east</t>
  </si>
  <si>
    <t>terminal_EU-SWE</t>
  </si>
  <si>
    <t>h2_terminal_EU-SWE</t>
  </si>
  <si>
    <t>Brunnviksholmen</t>
  </si>
  <si>
    <t>EU-SWE</t>
  </si>
  <si>
    <t>northern_europe</t>
  </si>
  <si>
    <t>terminal_EU-GBR</t>
  </si>
  <si>
    <t>h2_terminal_EU-GBR</t>
  </si>
  <si>
    <t>Milford_Haven</t>
  </si>
  <si>
    <t>EU-GBR</t>
  </si>
  <si>
    <t>terminal_AS-QAT</t>
  </si>
  <si>
    <t>h2_terminal_AS-QAT</t>
  </si>
  <si>
    <t>Ras_Laffan</t>
  </si>
  <si>
    <t>AS-QAT</t>
  </si>
  <si>
    <t>terminal_AS-IND-WE</t>
  </si>
  <si>
    <t>h2_terminal_AS-IND-WE</t>
  </si>
  <si>
    <t>Mumbai</t>
  </si>
  <si>
    <t>AS-IND-WE</t>
  </si>
  <si>
    <t>southern_asia</t>
  </si>
  <si>
    <t>terminal_AS-BGD</t>
  </si>
  <si>
    <t>h2_terminal_AS-BGD</t>
  </si>
  <si>
    <t>Chittagon</t>
  </si>
  <si>
    <t>AS-BGD</t>
  </si>
  <si>
    <t>terminal_AS-SGP</t>
  </si>
  <si>
    <t>h2_terminal_AS-SGP</t>
  </si>
  <si>
    <t>Singapore</t>
  </si>
  <si>
    <t>AS-SGP</t>
  </si>
  <si>
    <t>south_eastern_asia</t>
  </si>
  <si>
    <t>terminal_AS-IDN</t>
  </si>
  <si>
    <t>h2_terminal_AS-IDN</t>
  </si>
  <si>
    <t>Sorong</t>
  </si>
  <si>
    <t>AS-IDN</t>
  </si>
  <si>
    <t>terminal_AS-CHN-SH</t>
  </si>
  <si>
    <t>h2_terminal_AS-CHN-SH</t>
  </si>
  <si>
    <t>Shanghai</t>
  </si>
  <si>
    <t>AS-CHN-SH</t>
  </si>
  <si>
    <t>eastern_asia</t>
  </si>
  <si>
    <t>terminal_AS-JPN-TO</t>
  </si>
  <si>
    <t>h2_terminal_AS-JPN-TO</t>
  </si>
  <si>
    <t>Yokohama</t>
  </si>
  <si>
    <t>AS-JPN-TO</t>
  </si>
  <si>
    <t>terminal_AS-VNM</t>
  </si>
  <si>
    <t>h2_terminal_AS-VNM</t>
  </si>
  <si>
    <t>Hai_Lang</t>
  </si>
  <si>
    <t>AS-VNM</t>
  </si>
  <si>
    <t>terminal_OC-AUS-SW</t>
  </si>
  <si>
    <t>h2_terminal_OC-AUS-SW</t>
  </si>
  <si>
    <t>Port_Kembla</t>
  </si>
  <si>
    <t>OC-AUS-SW</t>
  </si>
  <si>
    <t>australia_oceania</t>
  </si>
  <si>
    <t>terminal_NA-USA-CA</t>
  </si>
  <si>
    <t>h2_terminal_NA-USA-CA</t>
  </si>
  <si>
    <t>San_Francisco</t>
  </si>
  <si>
    <t>NA-USA-CA</t>
  </si>
  <si>
    <t>north_america</t>
  </si>
  <si>
    <t>terminal_NA-USA-SV</t>
  </si>
  <si>
    <t>h2_terminal_NA-USA-SV</t>
  </si>
  <si>
    <t>Lusby</t>
  </si>
  <si>
    <t>NA-USA-SV</t>
  </si>
  <si>
    <t>terminal_NA-USA-SA</t>
  </si>
  <si>
    <t>h2_terminal_NA-USA-SA</t>
  </si>
  <si>
    <t>New_Orleans</t>
  </si>
  <si>
    <t>NA-USA-SA</t>
  </si>
  <si>
    <t>terminal_NA-MEX</t>
  </si>
  <si>
    <t>h2_terminal_NA-MEX</t>
  </si>
  <si>
    <t>Coatzacoalcos</t>
  </si>
  <si>
    <t>NA-MEX</t>
  </si>
  <si>
    <t>central_america</t>
  </si>
  <si>
    <t>terminal_NA-NIC</t>
  </si>
  <si>
    <t>h2_terminal_NA-NIC</t>
  </si>
  <si>
    <t>Puerto_Sandino</t>
  </si>
  <si>
    <t>NA-NIC</t>
  </si>
  <si>
    <t>terminal_NA-DOM</t>
  </si>
  <si>
    <t>h2_terminal_NA-DOM</t>
  </si>
  <si>
    <t>Andres</t>
  </si>
  <si>
    <t>NA-DOM</t>
  </si>
  <si>
    <t>caribbean</t>
  </si>
  <si>
    <t>terminal_NA-TTO</t>
  </si>
  <si>
    <t>h2_terminal_NA-TTO</t>
  </si>
  <si>
    <t>Point_Fortin</t>
  </si>
  <si>
    <t>NA-TTO</t>
  </si>
  <si>
    <t>west_coast_south_america</t>
  </si>
  <si>
    <t>terminal_SA-BRA-SE</t>
  </si>
  <si>
    <t>h2_terminal_SA-BRA-SE</t>
  </si>
  <si>
    <t>Rio_de_Janeiro</t>
  </si>
  <si>
    <t>SA-BRA-SE</t>
  </si>
  <si>
    <t>terminal_SA-ARG</t>
  </si>
  <si>
    <t>h2_terminal_SA-ARG</t>
  </si>
  <si>
    <t>Bahia_Blanca</t>
  </si>
  <si>
    <t>SA-ARG</t>
  </si>
  <si>
    <t>terminal_SA-CHL</t>
  </si>
  <si>
    <t>h2_terminal_SA-CHL</t>
  </si>
  <si>
    <t>Conception</t>
  </si>
  <si>
    <t>SA-CHL</t>
  </si>
  <si>
    <t>east_coast_south_america</t>
  </si>
  <si>
    <t>terminal_SA-PER</t>
  </si>
  <si>
    <t>h2_terminal_SA-PER</t>
  </si>
  <si>
    <t>Lima</t>
  </si>
  <si>
    <t>SA-PER</t>
  </si>
  <si>
    <t>terminal_AF-DZA</t>
  </si>
  <si>
    <t>h2_terminal_AF-DZA</t>
  </si>
  <si>
    <t>Skikda</t>
  </si>
  <si>
    <t>AF-DZA</t>
  </si>
  <si>
    <t>northern_africa</t>
  </si>
  <si>
    <t>terminal_AF-SEN</t>
  </si>
  <si>
    <t>h2_terminal_AF-SEN</t>
  </si>
  <si>
    <t>Dakar</t>
  </si>
  <si>
    <t>AF-SEN</t>
  </si>
  <si>
    <t>north_west_coast_africa</t>
  </si>
  <si>
    <t>terminal_AF-NGA</t>
  </si>
  <si>
    <t>h2_terminal_AF-NGA</t>
  </si>
  <si>
    <t>Lagos</t>
  </si>
  <si>
    <t>AF-NGA</t>
  </si>
  <si>
    <t>terminal_AF-AGO</t>
  </si>
  <si>
    <t>h2_terminal_AF-AGO</t>
  </si>
  <si>
    <t>Soyo</t>
  </si>
  <si>
    <t>AF-AGO</t>
  </si>
  <si>
    <t>west_coast_africa</t>
  </si>
  <si>
    <t>terminal_AF-ZAF</t>
  </si>
  <si>
    <t>h2_terminal_AF-ZAF</t>
  </si>
  <si>
    <t>Cape_Town</t>
  </si>
  <si>
    <t>AF-ZAF</t>
  </si>
  <si>
    <t>southern_africa</t>
  </si>
  <si>
    <t>terminal_AF-TZA</t>
  </si>
  <si>
    <t>h2_terminal_AF-TZA</t>
  </si>
  <si>
    <t>Lindi</t>
  </si>
  <si>
    <t>AF-TZA</t>
  </si>
  <si>
    <t>east_coast_africa</t>
  </si>
  <si>
    <t>terminal_AF-EGY</t>
  </si>
  <si>
    <t>h2_terminal_AF-EGY</t>
  </si>
  <si>
    <t>Attaka</t>
  </si>
  <si>
    <t>AF-EGY</t>
  </si>
  <si>
    <t>terminal_NA-USA-HA</t>
  </si>
  <si>
    <t>h2_terminal_NA-USA-HA</t>
  </si>
  <si>
    <t>Kalaola</t>
  </si>
  <si>
    <t>NA-USA-HA</t>
  </si>
  <si>
    <t>terminal_OC-AUS-WA</t>
  </si>
  <si>
    <t>h2_terminal_OC-AUS-WA</t>
  </si>
  <si>
    <t>Burrup</t>
  </si>
  <si>
    <t>OC-AUS-WA</t>
  </si>
  <si>
    <t>nh3</t>
  </si>
  <si>
    <t>nh3_terminal_EU-NLD</t>
  </si>
  <si>
    <t>nh3_terminal_EU-PRT</t>
  </si>
  <si>
    <t>nh3_terminal_EU-ESP</t>
  </si>
  <si>
    <t>nh3_terminal_EU-ITA</t>
  </si>
  <si>
    <t>nh3_terminal_AS-TUR</t>
  </si>
  <si>
    <t>nh3_terminal_EU-SWE</t>
  </si>
  <si>
    <t>nh3_terminal_EU-GBR</t>
  </si>
  <si>
    <t>nh3_terminal_AS-QAT</t>
  </si>
  <si>
    <t>nh3_terminal_AS-IND-WE</t>
  </si>
  <si>
    <t>nh3_terminal_AS-BGD</t>
  </si>
  <si>
    <t>nh3_terminal_AS-SGP</t>
  </si>
  <si>
    <t>nh3_terminal_AS-IDN</t>
  </si>
  <si>
    <t>nh3_terminal_AS-CHN-SH</t>
  </si>
  <si>
    <t>nh3_terminal_AS-JPN-TO</t>
  </si>
  <si>
    <t>nh3_terminal_AS-VNM</t>
  </si>
  <si>
    <t>nh3_terminal_OC-AUS-SW</t>
  </si>
  <si>
    <t>nh3_terminal_NA-USA-CA</t>
  </si>
  <si>
    <t>nh3_terminal_NA-USA-SV</t>
  </si>
  <si>
    <t>nh3_terminal_NA-USA-SA</t>
  </si>
  <si>
    <t>nh3_terminal_NA-MEX</t>
  </si>
  <si>
    <t>nh3_terminal_NA-NIC</t>
  </si>
  <si>
    <t>nh3_terminal_NA-DOM</t>
  </si>
  <si>
    <t>nh3_terminal_NA-TTO</t>
  </si>
  <si>
    <t>nh3_terminal_SA-BRA-SE</t>
  </si>
  <si>
    <t>nh3_terminal_SA-ARG</t>
  </si>
  <si>
    <t>nh3_terminal_SA-CHL</t>
  </si>
  <si>
    <t>nh3_terminal_SA-PER</t>
  </si>
  <si>
    <t>nh3_terminal_AF-DZA</t>
  </si>
  <si>
    <t>nh3_terminal_AF-SEN</t>
  </si>
  <si>
    <t>nh3_terminal_AF-NGA</t>
  </si>
  <si>
    <t>nh3_terminal_AF-AGO</t>
  </si>
  <si>
    <t>nh3_terminal_AF-ZAF</t>
  </si>
  <si>
    <t>nh3_terminal_AF-TZA</t>
  </si>
  <si>
    <t>nh3_terminal_AF-EGY</t>
  </si>
  <si>
    <t>nh3_terminal_NA-USA-HA</t>
  </si>
  <si>
    <t>nh3_terminal_OC-AUS-WA</t>
  </si>
  <si>
    <t>ch3oh</t>
  </si>
  <si>
    <t>ch3oh_terminal_EU-NLD</t>
  </si>
  <si>
    <t>ch3oh_terminal_EU-PRT</t>
  </si>
  <si>
    <t>ch3oh_terminal_EU-ESP</t>
  </si>
  <si>
    <t>ch3oh_terminal_EU-ITA</t>
  </si>
  <si>
    <t>ch3oh_terminal_AS-TUR</t>
  </si>
  <si>
    <t>ch3oh_terminal_EU-SWE</t>
  </si>
  <si>
    <t>ch3oh_terminal_EU-GBR</t>
  </si>
  <si>
    <t>ch3oh_terminal_AS-QAT</t>
  </si>
  <si>
    <t>ch3oh_terminal_AS-IND-WE</t>
  </si>
  <si>
    <t>ch3oh_terminal_AS-BGD</t>
  </si>
  <si>
    <t>ch3oh_terminal_AS-SGP</t>
  </si>
  <si>
    <t>ch3oh_terminal_AS-IDN</t>
  </si>
  <si>
    <t>ch3oh_terminal_AS-CHN-SH</t>
  </si>
  <si>
    <t>ch3oh_terminal_AS-JPN-TO</t>
  </si>
  <si>
    <t>ch3oh_terminal_AS-VNM</t>
  </si>
  <si>
    <t>ch3oh_terminal_OC-AUS-SW</t>
  </si>
  <si>
    <t>ch3oh_terminal_NA-USA-CA</t>
  </si>
  <si>
    <t>ch3oh_terminal_NA-USA-SV</t>
  </si>
  <si>
    <t>ch3oh_terminal_NA-USA-SA</t>
  </si>
  <si>
    <t>ch3oh_terminal_NA-MEX</t>
  </si>
  <si>
    <t>ch3oh_terminal_NA-NIC</t>
  </si>
  <si>
    <t>ch3oh_terminal_NA-DOM</t>
  </si>
  <si>
    <t>ch3oh_terminal_NA-TTO</t>
  </si>
  <si>
    <t>ch3oh_terminal_SA-BRA-SE</t>
  </si>
  <si>
    <t>ch3oh_terminal_SA-ARG</t>
  </si>
  <si>
    <t>ch3oh_terminal_SA-CHL</t>
  </si>
  <si>
    <t>ch3oh_terminal_SA-PER</t>
  </si>
  <si>
    <t>ch3oh_terminal_AF-DZA</t>
  </si>
  <si>
    <t>ch3oh_terminal_AF-SEN</t>
  </si>
  <si>
    <t>ch3oh_terminal_AF-NGA</t>
  </si>
  <si>
    <t>ch3oh_terminal_AF-AGO</t>
  </si>
  <si>
    <t>ch3oh_terminal_AF-ZAF</t>
  </si>
  <si>
    <t>ch3oh_terminal_AF-TZA</t>
  </si>
  <si>
    <t>ch3oh_terminal_AF-EGY</t>
  </si>
  <si>
    <t>ch3oh_terminal_NA-USA-HA</t>
  </si>
  <si>
    <t>ch3oh_terminal_OC-AUS-WA</t>
  </si>
  <si>
    <t>ship_connection_investment_cost</t>
  </si>
  <si>
    <t>ship_fuel_costs</t>
  </si>
  <si>
    <t>ship_fuel_consumption</t>
  </si>
  <si>
    <t>ship_connection_flow_cost</t>
  </si>
  <si>
    <t>transf_unit_capacity</t>
  </si>
  <si>
    <t>transf_candidate_units</t>
  </si>
  <si>
    <t>transf_efficiency</t>
  </si>
  <si>
    <t>transf_unit_investment_cost</t>
  </si>
  <si>
    <t>transf_unit_investment_lifetime</t>
  </si>
  <si>
    <t>transf_unit_investment_variable_type</t>
  </si>
  <si>
    <t>retransf_unit_capacity</t>
  </si>
  <si>
    <t>retransf_candidate_units</t>
  </si>
  <si>
    <t>retransf_efficiency</t>
  </si>
  <si>
    <t>retransf_unit_investment_cost</t>
  </si>
  <si>
    <t>retransf_unit_investment_lifetime</t>
  </si>
  <si>
    <t>retransf_unit_investment_variable_type</t>
  </si>
  <si>
    <t>candidate_connections</t>
  </si>
  <si>
    <t>terminal connection</t>
  </si>
  <si>
    <t>synthese</t>
  </si>
  <si>
    <t>verflüssigung</t>
  </si>
  <si>
    <t>transform cost</t>
  </si>
  <si>
    <t>node_terminal_connection</t>
  </si>
  <si>
    <t>€/MW</t>
  </si>
  <si>
    <t>€/MW/km</t>
  </si>
  <si>
    <t>invest cost</t>
  </si>
  <si>
    <t>invest</t>
  </si>
  <si>
    <t>length</t>
  </si>
  <si>
    <t>km</t>
  </si>
  <si>
    <t>annuity factor</t>
  </si>
  <si>
    <t>[-]</t>
  </si>
  <si>
    <t>pipeline factor</t>
  </si>
  <si>
    <t>connection_type</t>
  </si>
  <si>
    <t>connection_type_normal</t>
  </si>
  <si>
    <t>connection_capacity</t>
  </si>
  <si>
    <t>MW</t>
  </si>
  <si>
    <t>[€/MW/a]</t>
  </si>
  <si>
    <t>vom_cost / flow_cost</t>
  </si>
  <si>
    <t>€/MWh</t>
  </si>
  <si>
    <t>fom_cost</t>
  </si>
  <si>
    <t>fom_rel</t>
  </si>
  <si>
    <t>%</t>
  </si>
  <si>
    <t>€/MW/a</t>
  </si>
  <si>
    <t>-</t>
  </si>
  <si>
    <t>lifetime</t>
  </si>
  <si>
    <t>[a]</t>
  </si>
  <si>
    <t>shortest lifetime of the three elements (connection pipeline, synthesis plant, liqu. Plant)</t>
  </si>
  <si>
    <t>WACC</t>
  </si>
  <si>
    <t>[%]</t>
  </si>
  <si>
    <t>[km]</t>
  </si>
  <si>
    <t>MWhH2out/MWhH2in</t>
  </si>
  <si>
    <t>efficiency (stofflich)</t>
  </si>
  <si>
    <t>efficiency (energetisch)</t>
  </si>
  <si>
    <t>MWhH2out/Mwhelin</t>
  </si>
  <si>
    <t>kgNH3out/kgN2in</t>
  </si>
  <si>
    <t>transform + con pipeline</t>
  </si>
  <si>
    <t>ship</t>
  </si>
  <si>
    <t>connection_variable_invest_type</t>
  </si>
  <si>
    <t>connection_investment_variable_type_continuous</t>
  </si>
  <si>
    <t>spez. Verbrauch</t>
  </si>
  <si>
    <t>Mwhfuel/MWhH2transp/km (für Standardschiff)</t>
  </si>
  <si>
    <t>fuel_cost</t>
  </si>
  <si>
    <t>€/Mwhfuel</t>
  </si>
  <si>
    <t>flow_costs</t>
  </si>
  <si>
    <t>connection_investment_cost</t>
  </si>
  <si>
    <t>connection_investment_variable_type</t>
  </si>
  <si>
    <t>terminal_OC-NZL</t>
  </si>
  <si>
    <t>Wellington</t>
  </si>
  <si>
    <t>OC-NZL</t>
  </si>
  <si>
    <t>terminal_connection_invest</t>
  </si>
  <si>
    <t>terminal_connection_fom_rel</t>
  </si>
  <si>
    <t>EU-ITA4</t>
  </si>
  <si>
    <t>EU-SWE3</t>
  </si>
  <si>
    <t>terminal_EU-ITA4</t>
  </si>
  <si>
    <t>terminal_EU-SWE3</t>
  </si>
  <si>
    <t>Reykjavik</t>
  </si>
  <si>
    <t>terminal_EU-ISL</t>
  </si>
  <si>
    <t>EU-ISL</t>
  </si>
  <si>
    <t>alternative</t>
  </si>
  <si>
    <t>Base</t>
  </si>
  <si>
    <t>liquefaction_cost</t>
  </si>
  <si>
    <t>liquefaction_fom_rel</t>
  </si>
  <si>
    <t>transf_lifetime</t>
  </si>
  <si>
    <t>transf_efficiency_substantial</t>
  </si>
  <si>
    <t>transf_efficiency_energetic</t>
  </si>
  <si>
    <t>ship_invest</t>
  </si>
  <si>
    <t>ship_fom_rel</t>
  </si>
  <si>
    <t>ship_lifetime</t>
  </si>
  <si>
    <t>ship_efficiency_1</t>
  </si>
  <si>
    <t>ship_efficiency_2</t>
  </si>
  <si>
    <t>regasification_cost</t>
  </si>
  <si>
    <t>regasification_fom_rel</t>
  </si>
  <si>
    <t>retransf_invest_cost</t>
  </si>
  <si>
    <t>retransf_fom_cost</t>
  </si>
  <si>
    <t>retransf_lifetime</t>
  </si>
  <si>
    <t>retransf_efficiency_substantial</t>
  </si>
  <si>
    <t>retransf_efficiency_energetic</t>
  </si>
  <si>
    <t>RFNBO Paper</t>
  </si>
  <si>
    <t>APS_2040</t>
  </si>
  <si>
    <t>lohc</t>
  </si>
  <si>
    <t>terminal_connection_eff</t>
  </si>
  <si>
    <t>ch4</t>
  </si>
  <si>
    <t>reg_fac</t>
  </si>
  <si>
    <t>Aktueller Stand 05.04.2024</t>
  </si>
  <si>
    <t>SA-BRA</t>
  </si>
  <si>
    <t>NA-USA</t>
  </si>
  <si>
    <t>AS-CHN</t>
  </si>
  <si>
    <t>AS-IND</t>
  </si>
  <si>
    <t>OC-AUS</t>
  </si>
  <si>
    <t>AS-JPN</t>
  </si>
  <si>
    <t>RFNBO Terminal Backup 29.10.2024</t>
  </si>
  <si>
    <t>h2liq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</si>
</sst>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sz val="11"/>
      <color rgb="FF000000"/>
      <name val="Consolas"/>
      <family val="3"/>
    </font>
    <font>
      <sz val="9"/>
      <color indexed="81"/>
      <name val="Segoe UI"/>
      <charset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5" borderId="0" xfId="0" applyFill="1"/>
    <xf numFmtId="0" fontId="0" fillId="38" borderId="0" xfId="0" applyFill="1"/>
    <xf numFmtId="0" fontId="0" fillId="36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166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/>
    <xf numFmtId="2" fontId="0" fillId="0" borderId="10" xfId="0" applyNumberFormat="1" applyBorder="1"/>
    <xf numFmtId="0" fontId="2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 Erdelt" id="{E594B633-0BEC-4B66-8C42-327D5E8E3A61}" userId="fcb17e537cac51b3" providerId="Windows Live"/>
  <person displayName="Linsel, Oliver" id="{D762D336-6D05-4BE5-ADC9-C38273BFF459}" userId="S::Oliver.Linsel@ruhr-uni-bochum.de::0299a77c-4990-418b-80cc-4e7bebc71e08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3-07-25T12:06:09.37" personId="{E594B633-0BEC-4B66-8C42-327D5E8E3A61}" id="{1FA3AAB1-3325-4E0F-951E-DD82438BBE12}">
    <text>MWh_fuel/MWh_H2_transportiert/km</text>
  </threadedComment>
  <threadedComment ref="V1" dT="2023-07-28T13:52:36.29" personId="{E594B633-0BEC-4B66-8C42-327D5E8E3A61}" id="{C741EDEA-7BA8-4F7C-AA72-7CBD9B67E459}" parentId="{1FA3AAB1-3325-4E0F-951E-DD82438BBE12}">
    <text>Gemäß IEA Future of Hydrogen wird das Boil-off Gas zum Antrieb verwendet</text>
  </threadedComment>
  <threadedComment ref="V1" dT="2023-08-02T09:28:51.15" personId="{D762D336-6D05-4BE5-ADC9-C38273BFF459}" id="{68A049E0-1C79-4BFC-AC9F-B7C428B60448}" parentId="{1FA3AAB1-3325-4E0F-951E-DD82438BBE12}">
    <text>Wäre dann das gleiche wie GWhfuel/GWh_H2_transportiert/km</text>
  </threadedComment>
  <threadedComment ref="R4" dT="2023-07-29T09:04:28.24" personId="{E594B633-0BEC-4B66-8C42-327D5E8E3A61}" id="{A1D31C92-E383-4FAD-AEAF-86B4BCE95A40}">
    <text>IRENA-Wert genommen</text>
  </threadedComment>
  <threadedComment ref="S4" dT="2023-07-29T09:04:41.86" personId="{E594B633-0BEC-4B66-8C42-327D5E8E3A61}" id="{0962A602-F246-44AE-B4D8-A0701E764142}">
    <text>IRENA-Wert umgerechnet</text>
  </threadedComment>
  <threadedComment ref="Y4" dT="2023-07-28T09:27:50.11" personId="{E594B633-0BEC-4B66-8C42-327D5E8E3A61}" id="{3D100A23-D147-43CF-AD22-94DF31507E71}">
    <text>Durch 720 weil 720km pro Tag gefahren werden können (24h*30km/h)</text>
  </threadedComment>
  <threadedComment ref="Y4" dT="2023-07-29T08:59:17.99" personId="{E594B633-0BEC-4B66-8C42-327D5E8E3A61}" id="{A2485920-E825-4EDB-BE4F-2EA3AFAD4185}" parentId="{3D100A23-D147-43CF-AD22-94DF31507E71}">
    <text>Wenn die Länge in Spalte AY eingetragen wird, passt sich der Wert an</text>
  </threadedComment>
  <threadedComment ref="P29" dT="2023-07-25T09:39:29.00" personId="{E594B633-0BEC-4B66-8C42-327D5E8E3A61}" id="{E61F056A-E896-493E-A45B-731E07164E30}">
    <text>IRENA -&gt; 4%; PyPSA -&gt; 2,5%
hier: 3,25%</text>
  </threadedComment>
  <threadedComment ref="S29" dT="2023-07-25T09:57:24.53" personId="{E594B633-0BEC-4B66-8C42-327D5E8E3A61}" id="{6D40F98F-9174-4306-9BBE-A89012491C08}">
    <text>IRENA: 8,5 kWh Strom für 1 kg H2</text>
  </threadedComment>
  <threadedComment ref="V29" dT="2023-07-28T09:14:02.59" personId="{E594B633-0BEC-4B66-8C42-327D5E8E3A61}" id="{EE31620F-DF34-4CC0-BB9F-2AFF8F550B22}">
    <text>1487 MJ/km -&gt; umgewandelt und mit Schiffkapazität verrechnet</text>
  </threadedComment>
  <threadedComment ref="Y29" dT="2023-07-28T09:27:50.11" personId="{E594B633-0BEC-4B66-8C42-327D5E8E3A61}" id="{67BB9AF6-2910-4D70-B1CF-819742551239}">
    <text>Durch 720 weil 720km pro Tag gefahren werden können (24h*30km/h)</text>
  </threadedComment>
  <threadedComment ref="Y29" dT="2023-07-29T08:59:17.99" personId="{E594B633-0BEC-4B66-8C42-327D5E8E3A61}" id="{3A424BFD-55CE-4D11-8653-271782721E19}" parentId="{67BB9AF6-2910-4D70-B1CF-819742551239}">
    <text>Wenn die Länge in Spalte AY eingetragen wird, passt sich der Wert an</text>
  </threadedComment>
  <threadedComment ref="Z29" dT="2023-07-28T14:39:39.62" personId="{E594B633-0BEC-4B66-8C42-327D5E8E3A61}" id="{D5B42C23-ED2B-44A4-9E59-B007D639EBD3}">
    <text>IRENA opt. Wert genommen (ist der Median aus PyPSA, IRENA opt. Und IRENA pess.)</text>
  </threadedComment>
  <threadedComment ref="AD29" dT="2023-07-29T09:00:26.11" personId="{E594B633-0BEC-4B66-8C42-327D5E8E3A61}" id="{B42AF78C-7E1B-4DA3-969B-DC1FC66DA989}">
    <text>Gemäß PyPSA (sonst keine Daten diesbezüglich in den anderen Quellen)</text>
  </threadedComment>
  <threadedComment ref="AD29" dT="2024-04-05T07:46:05.47" personId="{D762D336-6D05-4BE5-ADC9-C38273BFF459}" id="{4F517407-76C7-49CB-9FF4-9A0EFC0B7BD8}" parentId="{B42AF78C-7E1B-4DA3-969B-DC1FC66DA989}">
    <text>Stattdessen 25 Jahre - dann ist gleich mit Verflüssigung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112" dT="2023-07-28T09:14:02.59" personId="{E594B633-0BEC-4B66-8C42-327D5E8E3A61}" id="{F36F31EB-D7C7-4B2C-8992-748FC1D11A18}">
    <text>1487 MJ/km -&gt; umgewandelt und mit Schiffkapazität verrechnet</text>
  </threadedComment>
  <threadedComment ref="AC112" dT="2023-07-28T09:27:50.11" personId="{E594B633-0BEC-4B66-8C42-327D5E8E3A61}" id="{F38BD656-456E-4233-AF4E-DD0F777379BC}">
    <text>Durch 720 weil 720km pro Tag gefahren werden können (24h*30km/h)</text>
  </threadedComment>
  <threadedComment ref="AC112" dT="2023-07-29T08:59:17.99" personId="{E594B633-0BEC-4B66-8C42-327D5E8E3A61}" id="{14A0005B-E9DF-44FF-90B7-8A9A86D4E2D4}" parentId="{F38BD656-456E-4233-AF4E-DD0F777379BC}">
    <text>Wenn die Länge in Spalte AY eingetragen wird, passt sich der Wert an</text>
  </threadedComment>
  <threadedComment ref="Z149" dT="2023-07-28T09:14:02.59" personId="{E594B633-0BEC-4B66-8C42-327D5E8E3A61}" id="{58FF3624-48C8-4529-ABCF-B54830BA4970}">
    <text>1487 MJ/km -&gt; umgewandelt und mit Schiffkapazität verrechnet</text>
  </threadedComment>
  <threadedComment ref="AC149" dT="2023-07-28T09:27:50.11" personId="{E594B633-0BEC-4B66-8C42-327D5E8E3A61}" id="{2917A968-C3E7-4F8F-93BA-21BE45CB9D7D}">
    <text>Durch 720 weil 720km pro Tag gefahren werden können (24h*30km/h)</text>
  </threadedComment>
  <threadedComment ref="AC149" dT="2023-07-29T08:59:17.99" personId="{E594B633-0BEC-4B66-8C42-327D5E8E3A61}" id="{BB9F8218-AC55-4056-81DA-CD0C9976D70A}" parentId="{2917A968-C3E7-4F8F-93BA-21BE45CB9D7D}">
    <text>Wenn die Länge in Spalte AY eingetragen wird, passt sich der Wert an</text>
  </threadedComment>
  <threadedComment ref="Y152" dT="2023-07-28T09:27:50.11" personId="{E594B633-0BEC-4B66-8C42-327D5E8E3A61}" id="{6A097160-E7E4-4703-92E3-D815AA97FD11}">
    <text>Durch 720 weil 720km pro Tag gefahren werden können (24h*30km/h)</text>
  </threadedComment>
  <threadedComment ref="Y152" dT="2023-07-29T08:59:17.99" personId="{E594B633-0BEC-4B66-8C42-327D5E8E3A61}" id="{282D27BB-9852-40A7-8E8C-B492F449D755}" parentId="{6A097160-E7E4-4703-92E3-D815AA97FD11}">
    <text>Wenn die Länge in Spalte AY eingetragen wird, passt sich der Wert an</text>
  </threadedComment>
  <threadedComment ref="Y192" dT="2023-07-28T09:27:50.11" personId="{E594B633-0BEC-4B66-8C42-327D5E8E3A61}" id="{6416B151-D05D-4DC9-8E7F-9FA30AD35255}">
    <text>Durch 720 weil 720km pro Tag gefahren werden können (24h*30km/h)</text>
  </threadedComment>
  <threadedComment ref="Y192" dT="2023-07-29T08:59:17.99" personId="{E594B633-0BEC-4B66-8C42-327D5E8E3A61}" id="{86D2A61C-EFA7-4138-A3F7-A96B1AB5429F}" parentId="{6416B151-D05D-4DC9-8E7F-9FA30AD35255}">
    <text>Wenn die Länge in Spalte AY eingetragen wird, passt sich der Wert an</text>
  </threadedComment>
  <threadedComment ref="V235" dT="2023-07-25T12:06:09.37" personId="{E594B633-0BEC-4B66-8C42-327D5E8E3A61}" id="{45CBAF82-01C8-4776-8298-FED99A014199}">
    <text>MWh_fuel/MWh_H2_transportiert/km</text>
  </threadedComment>
  <threadedComment ref="V235" dT="2023-07-28T13:52:36.29" personId="{E594B633-0BEC-4B66-8C42-327D5E8E3A61}" id="{E258B6CE-1A5B-42CE-80C6-952E42DFB782}" parentId="{45CBAF82-01C8-4776-8298-FED99A014199}">
    <text>Gemäß IEA Future of Hydrogen wird das Boil-off Gas zum Antrieb verwendet</text>
  </threadedComment>
  <threadedComment ref="V235" dT="2023-08-02T09:28:51.15" personId="{D762D336-6D05-4BE5-ADC9-C38273BFF459}" id="{966225ED-203D-4F45-B7FE-D393D5117F60}" parentId="{45CBAF82-01C8-4776-8298-FED99A014199}">
    <text>Wäre dann das gleiche wie GWhfuel/GWh_H2_transportiert/km</text>
  </threadedComment>
  <threadedComment ref="P236" dT="2023-07-25T09:39:29.00" personId="{E594B633-0BEC-4B66-8C42-327D5E8E3A61}" id="{647C22A6-6BC0-490E-A25E-4DA24A19C115}">
    <text>IRENA -&gt; 4%; PyPSA -&gt; 2,5%
hier: 3,25%</text>
  </threadedComment>
  <threadedComment ref="S236" dT="2023-07-25T09:57:24.53" personId="{E594B633-0BEC-4B66-8C42-327D5E8E3A61}" id="{CE69B787-9CED-4CCD-AC9C-63AE4C4D5109}">
    <text>IRENA: 8,5 kWh Strom für 1 kg H2</text>
  </threadedComment>
  <threadedComment ref="V236" dT="2023-07-28T09:14:02.59" personId="{E594B633-0BEC-4B66-8C42-327D5E8E3A61}" id="{8E166960-AEE7-4BD9-82F2-C2ECF1CDBA8F}">
    <text>1487 MJ/km -&gt; umgewandelt und mit Schiffkapazität verrechnet</text>
  </threadedComment>
  <threadedComment ref="Y236" dT="2023-07-28T09:27:50.11" personId="{E594B633-0BEC-4B66-8C42-327D5E8E3A61}" id="{086091AA-A3C3-4CC1-BA1C-6291626FA0B4}">
    <text>Durch 720 weil 720km pro Tag gefahren werden können (24h*30km/h)</text>
  </threadedComment>
  <threadedComment ref="Y236" dT="2023-07-29T08:59:17.99" personId="{E594B633-0BEC-4B66-8C42-327D5E8E3A61}" id="{0372392C-2833-4B6A-9305-8EEBE8E4DB96}" parentId="{086091AA-A3C3-4CC1-BA1C-6291626FA0B4}">
    <text>Wenn die Länge in Spalte AY eingetragen wird, passt sich der Wert an</text>
  </threadedComment>
  <threadedComment ref="Z236" dT="2023-07-28T14:39:39.62" personId="{E594B633-0BEC-4B66-8C42-327D5E8E3A61}" id="{51B28702-86D6-43DE-96BD-C6428AC4D42C}">
    <text>IRENA opt. Wert genommen (ist der Median aus PyPSA, IRENA opt. Und IRENA pess.)</text>
  </threadedComment>
  <threadedComment ref="AD236" dT="2023-07-29T09:00:26.11" personId="{E594B633-0BEC-4B66-8C42-327D5E8E3A61}" id="{2CE9D36D-154F-4700-97B5-22E4A47C4B45}">
    <text>Gemäß PyPSA (sonst keine Daten diesbezüglich in den anderen Quellen)</text>
  </threadedComment>
  <threadedComment ref="AD236" dT="2024-04-05T07:46:05.47" personId="{D762D336-6D05-4BE5-ADC9-C38273BFF459}" id="{68530215-D75A-4742-8AD2-4363D1300F5E}" parentId="{2CE9D36D-154F-4700-97B5-22E4A47C4B45}">
    <text>Stattdessen 25 Jahre - dann ist gleich mit Verflüssigung</text>
  </threadedComment>
  <threadedComment ref="R286" dT="2023-07-29T09:04:28.24" personId="{E594B633-0BEC-4B66-8C42-327D5E8E3A61}" id="{276EE518-A0EC-4960-98B5-FC7EE57638EA}">
    <text>IRENA-Wert genommen</text>
  </threadedComment>
  <threadedComment ref="S286" dT="2023-07-29T09:04:41.86" personId="{E594B633-0BEC-4B66-8C42-327D5E8E3A61}" id="{DB4E58B9-1A10-4CBF-9CF3-71B7B4A936D3}">
    <text>IRENA-Wert umgerechnet</text>
  </threadedComment>
  <threadedComment ref="Y286" dT="2023-07-28T09:27:50.11" personId="{E594B633-0BEC-4B66-8C42-327D5E8E3A61}" id="{E0934E00-30F5-4427-9CFC-9AEB772EE9A0}">
    <text>Durch 720 weil 720km pro Tag gefahren werden können (24h*30km/h)</text>
  </threadedComment>
  <threadedComment ref="Y286" dT="2023-07-29T08:59:17.99" personId="{E594B633-0BEC-4B66-8C42-327D5E8E3A61}" id="{F91BEFD0-8E5B-4015-B4E3-AB59256CCB33}" parentId="{E0934E00-30F5-4427-9CFC-9AEB772EE9A0}">
    <text>Wenn die Länge in Spalte AY eingetragen wird, passt sich der Wert 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"/>
  <sheetViews>
    <sheetView tabSelected="1" zoomScaleNormal="100" workbookViewId="0">
      <pane ySplit="1" topLeftCell="A20" activePane="bottomLeft" state="frozen"/>
      <selection pane="bottomLeft" activeCell="F16" sqref="F16"/>
    </sheetView>
  </sheetViews>
  <sheetFormatPr baseColWidth="10" defaultRowHeight="14.5" x14ac:dyDescent="0.35"/>
  <cols>
    <col min="1" max="1" width="19.453125" bestFit="1" customWidth="1"/>
    <col min="3" max="3" width="26" customWidth="1"/>
    <col min="4" max="4" width="15.54296875" bestFit="1" customWidth="1"/>
    <col min="6" max="6" width="14.453125" customWidth="1"/>
    <col min="11" max="12" width="8.54296875" customWidth="1"/>
    <col min="13" max="13" width="7.1796875" bestFit="1" customWidth="1"/>
    <col min="14" max="24" width="8.54296875" customWidth="1"/>
    <col min="25" max="25" width="12" customWidth="1"/>
    <col min="26" max="32" width="8.54296875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323</v>
      </c>
      <c r="J1" t="s">
        <v>292</v>
      </c>
      <c r="K1" s="7" t="s">
        <v>314</v>
      </c>
      <c r="L1" s="7" t="s">
        <v>315</v>
      </c>
      <c r="M1" s="7" t="s">
        <v>347</v>
      </c>
      <c r="N1" s="7" t="s">
        <v>345</v>
      </c>
      <c r="O1" s="8" t="s">
        <v>325</v>
      </c>
      <c r="P1" s="8" t="s">
        <v>326</v>
      </c>
      <c r="Q1" s="9" t="s">
        <v>327</v>
      </c>
      <c r="R1" s="9" t="s">
        <v>328</v>
      </c>
      <c r="S1" s="9" t="s">
        <v>329</v>
      </c>
      <c r="T1" s="10" t="s">
        <v>330</v>
      </c>
      <c r="U1" s="10" t="s">
        <v>331</v>
      </c>
      <c r="V1" s="12" t="s">
        <v>248</v>
      </c>
      <c r="W1" s="10" t="s">
        <v>332</v>
      </c>
      <c r="X1" s="10" t="s">
        <v>333</v>
      </c>
      <c r="Y1" s="10" t="s">
        <v>334</v>
      </c>
      <c r="Z1" s="11" t="s">
        <v>335</v>
      </c>
      <c r="AA1" s="11" t="s">
        <v>336</v>
      </c>
      <c r="AB1" s="6" t="s">
        <v>337</v>
      </c>
      <c r="AC1" s="6" t="s">
        <v>338</v>
      </c>
      <c r="AD1" s="6" t="s">
        <v>339</v>
      </c>
      <c r="AE1" s="6" t="s">
        <v>340</v>
      </c>
      <c r="AF1" s="6" t="s">
        <v>341</v>
      </c>
    </row>
    <row r="2" spans="1:32" x14ac:dyDescent="0.35">
      <c r="A2" t="s">
        <v>15</v>
      </c>
      <c r="B2" t="s">
        <v>172</v>
      </c>
      <c r="C2" t="str">
        <f>_xlfn.CONCAT(B2,"_",A2)</f>
        <v>nh3_terminal_EU-PRT</v>
      </c>
      <c r="D2" t="s">
        <v>17</v>
      </c>
      <c r="E2" t="s">
        <v>18</v>
      </c>
      <c r="F2" t="s">
        <v>19</v>
      </c>
      <c r="G2" s="2">
        <v>37.961097819999999</v>
      </c>
      <c r="H2" s="2">
        <v>-8.8786876929999998</v>
      </c>
      <c r="I2" s="19" t="s">
        <v>324</v>
      </c>
      <c r="J2">
        <v>4.2000000000000003E-2</v>
      </c>
      <c r="K2">
        <v>174.12</v>
      </c>
      <c r="L2">
        <v>0.01</v>
      </c>
      <c r="M2" s="17">
        <v>1.3486719798104709</v>
      </c>
      <c r="N2">
        <v>0.98</v>
      </c>
      <c r="O2">
        <v>745500</v>
      </c>
      <c r="P2">
        <v>3.2500000000000001E-2</v>
      </c>
      <c r="Q2">
        <v>30</v>
      </c>
      <c r="R2">
        <v>0.875</v>
      </c>
      <c r="S2">
        <v>0.87</v>
      </c>
      <c r="T2">
        <v>4.88</v>
      </c>
      <c r="U2">
        <v>0.04</v>
      </c>
      <c r="V2">
        <v>1.1266278142965812E-6</v>
      </c>
      <c r="W2">
        <v>20</v>
      </c>
      <c r="X2">
        <v>1</v>
      </c>
      <c r="Y2" s="13">
        <f t="shared" ref="Y2:Y28" si="0">0.002/720</f>
        <v>2.7777777777777779E-6</v>
      </c>
      <c r="Z2">
        <v>511460</v>
      </c>
      <c r="AA2" s="17">
        <v>0.03</v>
      </c>
      <c r="AB2">
        <v>0</v>
      </c>
      <c r="AC2">
        <v>0</v>
      </c>
      <c r="AD2">
        <v>25</v>
      </c>
      <c r="AE2">
        <v>0.98</v>
      </c>
      <c r="AF2">
        <v>0.70806999999999998</v>
      </c>
    </row>
    <row r="3" spans="1:32" x14ac:dyDescent="0.35">
      <c r="A3" t="s">
        <v>28</v>
      </c>
      <c r="B3" t="s">
        <v>172</v>
      </c>
      <c r="C3" t="str">
        <f>_xlfn.CONCAT(B3,"_",A3)</f>
        <v>nh3_terminal_AS-TUR</v>
      </c>
      <c r="D3" t="s">
        <v>30</v>
      </c>
      <c r="E3" t="s">
        <v>31</v>
      </c>
      <c r="F3" t="s">
        <v>32</v>
      </c>
      <c r="G3" s="2">
        <v>36.825940789999997</v>
      </c>
      <c r="H3" s="2">
        <v>36.177898030000001</v>
      </c>
      <c r="I3" s="19" t="s">
        <v>324</v>
      </c>
      <c r="J3">
        <v>7.4999999999999997E-2</v>
      </c>
      <c r="K3">
        <v>174.12</v>
      </c>
      <c r="L3">
        <v>0.01</v>
      </c>
      <c r="M3" s="17">
        <v>0.58296565349252727</v>
      </c>
      <c r="N3">
        <v>0.98</v>
      </c>
      <c r="O3">
        <v>745500</v>
      </c>
      <c r="P3">
        <v>3.2500000000000001E-2</v>
      </c>
      <c r="Q3">
        <v>30</v>
      </c>
      <c r="R3">
        <v>0.875</v>
      </c>
      <c r="S3">
        <v>0.87</v>
      </c>
      <c r="T3">
        <v>4.88</v>
      </c>
      <c r="U3">
        <v>0.04</v>
      </c>
      <c r="V3">
        <v>1.1266278142965812E-6</v>
      </c>
      <c r="W3">
        <v>20</v>
      </c>
      <c r="X3">
        <v>1</v>
      </c>
      <c r="Y3" s="13">
        <f t="shared" si="0"/>
        <v>2.7777777777777779E-6</v>
      </c>
      <c r="Z3">
        <v>511460</v>
      </c>
      <c r="AA3" s="17">
        <v>0.03</v>
      </c>
      <c r="AB3">
        <v>0</v>
      </c>
      <c r="AC3">
        <v>0</v>
      </c>
      <c r="AD3">
        <v>25</v>
      </c>
      <c r="AE3">
        <v>0.98</v>
      </c>
      <c r="AF3">
        <v>0.70806999999999998</v>
      </c>
    </row>
    <row r="4" spans="1:32" x14ac:dyDescent="0.35">
      <c r="A4" t="s">
        <v>8</v>
      </c>
      <c r="B4" t="s">
        <v>172</v>
      </c>
      <c r="C4" t="str">
        <f>_xlfn.CONCAT(B4,"_",A4)</f>
        <v>nh3_terminal_EU-NLD</v>
      </c>
      <c r="D4" t="s">
        <v>11</v>
      </c>
      <c r="E4" t="s">
        <v>12</v>
      </c>
      <c r="F4" t="s">
        <v>13</v>
      </c>
      <c r="G4" s="2">
        <v>51.948455000000003</v>
      </c>
      <c r="H4" s="2">
        <v>4.1402960000000002</v>
      </c>
      <c r="I4" s="19" t="s">
        <v>324</v>
      </c>
      <c r="J4">
        <v>1.4E-2</v>
      </c>
      <c r="K4">
        <v>174.12</v>
      </c>
      <c r="L4">
        <v>0.01</v>
      </c>
      <c r="M4" s="17">
        <v>1.3486719798104709</v>
      </c>
      <c r="N4">
        <v>0.98</v>
      </c>
      <c r="O4">
        <v>745500</v>
      </c>
      <c r="P4">
        <v>3.2500000000000001E-2</v>
      </c>
      <c r="Q4">
        <v>30</v>
      </c>
      <c r="R4" s="2">
        <f>0.875</f>
        <v>0.875</v>
      </c>
      <c r="S4" s="17">
        <f>1-4.3/33.33</f>
        <v>0.87098709870987101</v>
      </c>
      <c r="T4">
        <v>4.88</v>
      </c>
      <c r="U4">
        <v>0.04</v>
      </c>
      <c r="V4">
        <v>1.1266278142965812E-6</v>
      </c>
      <c r="W4">
        <v>20</v>
      </c>
      <c r="X4">
        <v>1</v>
      </c>
      <c r="Y4" s="13">
        <f t="shared" si="0"/>
        <v>2.7777777777777779E-6</v>
      </c>
      <c r="Z4">
        <v>511460</v>
      </c>
      <c r="AA4" s="17">
        <v>0.03</v>
      </c>
      <c r="AB4">
        <v>0</v>
      </c>
      <c r="AC4">
        <v>0</v>
      </c>
      <c r="AD4">
        <v>25</v>
      </c>
      <c r="AE4">
        <v>0.98</v>
      </c>
      <c r="AF4">
        <v>0.70806999999999998</v>
      </c>
    </row>
    <row r="5" spans="1:32" x14ac:dyDescent="0.35">
      <c r="A5" t="s">
        <v>38</v>
      </c>
      <c r="B5" t="s">
        <v>172</v>
      </c>
      <c r="C5" t="str">
        <f>_xlfn.CONCAT(B5,"_",A5)</f>
        <v>nh3_terminal_EU-GBR</v>
      </c>
      <c r="D5" t="s">
        <v>40</v>
      </c>
      <c r="E5" t="s">
        <v>41</v>
      </c>
      <c r="F5" t="s">
        <v>37</v>
      </c>
      <c r="G5" s="2">
        <v>51.708290169999998</v>
      </c>
      <c r="H5" s="2">
        <v>-5.0646297740000001</v>
      </c>
      <c r="I5" s="19" t="s">
        <v>324</v>
      </c>
      <c r="J5">
        <v>0.02</v>
      </c>
      <c r="K5">
        <v>174.12</v>
      </c>
      <c r="L5">
        <v>0.01</v>
      </c>
      <c r="M5" s="17">
        <v>1.3486719798104709</v>
      </c>
      <c r="N5">
        <v>0.98</v>
      </c>
      <c r="O5">
        <v>745500</v>
      </c>
      <c r="P5">
        <v>3.2500000000000001E-2</v>
      </c>
      <c r="Q5">
        <v>30</v>
      </c>
      <c r="R5">
        <v>0.875</v>
      </c>
      <c r="S5">
        <v>0.87</v>
      </c>
      <c r="T5">
        <v>4.88</v>
      </c>
      <c r="U5">
        <v>0.04</v>
      </c>
      <c r="V5">
        <v>1.1266278142965812E-6</v>
      </c>
      <c r="W5">
        <v>20</v>
      </c>
      <c r="X5">
        <v>1</v>
      </c>
      <c r="Y5" s="13">
        <f t="shared" si="0"/>
        <v>2.7777777777777779E-6</v>
      </c>
      <c r="Z5">
        <v>511460</v>
      </c>
      <c r="AA5" s="17">
        <v>0.03</v>
      </c>
      <c r="AB5">
        <v>0</v>
      </c>
      <c r="AC5">
        <v>0</v>
      </c>
      <c r="AD5">
        <v>25</v>
      </c>
      <c r="AE5">
        <v>0.98</v>
      </c>
      <c r="AF5">
        <v>0.70806999999999998</v>
      </c>
    </row>
    <row r="6" spans="1:32" x14ac:dyDescent="0.35">
      <c r="A6" t="s">
        <v>42</v>
      </c>
      <c r="B6" t="s">
        <v>172</v>
      </c>
      <c r="C6" t="str">
        <f>_xlfn.CONCAT(B6,"_",A6)</f>
        <v>nh3_terminal_AS-QAT</v>
      </c>
      <c r="D6" t="s">
        <v>44</v>
      </c>
      <c r="E6" t="s">
        <v>45</v>
      </c>
      <c r="F6" t="s">
        <v>32</v>
      </c>
      <c r="G6" s="2">
        <v>25.883521009999999</v>
      </c>
      <c r="H6" s="2">
        <v>51.480261319999997</v>
      </c>
      <c r="I6" s="19" t="s">
        <v>324</v>
      </c>
      <c r="J6">
        <v>0.21</v>
      </c>
      <c r="K6">
        <v>174.12</v>
      </c>
      <c r="L6">
        <v>0.01</v>
      </c>
      <c r="M6" s="17">
        <v>0.58296565349252727</v>
      </c>
      <c r="N6">
        <v>0.98</v>
      </c>
      <c r="O6">
        <v>745500</v>
      </c>
      <c r="P6">
        <v>3.2500000000000001E-2</v>
      </c>
      <c r="Q6">
        <v>30</v>
      </c>
      <c r="R6">
        <v>0.875</v>
      </c>
      <c r="S6">
        <v>0.87</v>
      </c>
      <c r="T6">
        <v>4.88</v>
      </c>
      <c r="U6">
        <v>0.04</v>
      </c>
      <c r="V6">
        <v>1.1266278142965812E-6</v>
      </c>
      <c r="W6">
        <v>20</v>
      </c>
      <c r="X6">
        <v>1</v>
      </c>
      <c r="Y6" s="13">
        <f t="shared" si="0"/>
        <v>2.7777777777777779E-6</v>
      </c>
      <c r="Z6">
        <v>511460</v>
      </c>
      <c r="AA6" s="17">
        <v>0.03</v>
      </c>
      <c r="AB6">
        <v>0</v>
      </c>
      <c r="AC6">
        <v>0</v>
      </c>
      <c r="AD6">
        <v>25</v>
      </c>
      <c r="AE6">
        <v>0.98</v>
      </c>
      <c r="AF6">
        <v>0.70806999999999998</v>
      </c>
    </row>
    <row r="7" spans="1:32" x14ac:dyDescent="0.35">
      <c r="A7" t="s">
        <v>46</v>
      </c>
      <c r="B7" t="s">
        <v>172</v>
      </c>
      <c r="C7" t="str">
        <f>_xlfn.CONCAT(B7,"_",A7)</f>
        <v>nh3_terminal_AS-IND-WE</v>
      </c>
      <c r="D7" t="s">
        <v>48</v>
      </c>
      <c r="E7" t="s">
        <v>352</v>
      </c>
      <c r="F7" t="s">
        <v>50</v>
      </c>
      <c r="G7" s="2">
        <v>18.944742420000001</v>
      </c>
      <c r="H7" s="2">
        <v>72.950074349999994</v>
      </c>
      <c r="I7" s="19" t="s">
        <v>324</v>
      </c>
      <c r="J7">
        <v>5.8999999999999997E-2</v>
      </c>
      <c r="K7">
        <v>174.12</v>
      </c>
      <c r="L7">
        <v>0.01</v>
      </c>
      <c r="M7" s="17">
        <v>0.58296565349252727</v>
      </c>
      <c r="N7">
        <v>0.98</v>
      </c>
      <c r="O7">
        <v>745500</v>
      </c>
      <c r="P7">
        <v>3.2500000000000001E-2</v>
      </c>
      <c r="Q7">
        <v>30</v>
      </c>
      <c r="R7">
        <v>0.875</v>
      </c>
      <c r="S7">
        <v>0.87</v>
      </c>
      <c r="T7">
        <v>4.88</v>
      </c>
      <c r="U7">
        <v>0.04</v>
      </c>
      <c r="V7">
        <v>1.1266278142965812E-6</v>
      </c>
      <c r="W7">
        <v>20</v>
      </c>
      <c r="X7">
        <v>1</v>
      </c>
      <c r="Y7" s="13">
        <f t="shared" si="0"/>
        <v>2.7777777777777779E-6</v>
      </c>
      <c r="Z7">
        <v>511460</v>
      </c>
      <c r="AA7" s="17">
        <v>0.03</v>
      </c>
      <c r="AB7">
        <v>0</v>
      </c>
      <c r="AC7">
        <v>0</v>
      </c>
      <c r="AD7">
        <v>25</v>
      </c>
      <c r="AE7">
        <v>0.98</v>
      </c>
      <c r="AF7">
        <v>0.70806999999999998</v>
      </c>
    </row>
    <row r="8" spans="1:32" x14ac:dyDescent="0.35">
      <c r="A8" t="s">
        <v>46</v>
      </c>
      <c r="B8" t="s">
        <v>172</v>
      </c>
      <c r="C8" t="str">
        <f>_xlfn.CONCAT(B8,"_",A8)</f>
        <v>nh3_terminal_AS-IND-WE</v>
      </c>
      <c r="D8" t="s">
        <v>48</v>
      </c>
      <c r="E8" t="s">
        <v>49</v>
      </c>
      <c r="F8" t="s">
        <v>50</v>
      </c>
      <c r="G8" s="2">
        <v>18.944742420000001</v>
      </c>
      <c r="H8" s="2">
        <v>72.950074349999994</v>
      </c>
      <c r="I8" s="19" t="s">
        <v>324</v>
      </c>
      <c r="J8">
        <v>5.8999999999999997E-2</v>
      </c>
      <c r="K8">
        <v>174.12</v>
      </c>
      <c r="L8">
        <v>0.01</v>
      </c>
      <c r="M8" s="17">
        <v>0.58296565349252727</v>
      </c>
      <c r="N8">
        <v>0.98</v>
      </c>
      <c r="O8">
        <v>745500</v>
      </c>
      <c r="P8">
        <v>3.2500000000000001E-2</v>
      </c>
      <c r="Q8">
        <v>30</v>
      </c>
      <c r="R8">
        <v>0.875</v>
      </c>
      <c r="S8">
        <v>0.87</v>
      </c>
      <c r="T8">
        <v>4.88</v>
      </c>
      <c r="U8">
        <v>0.04</v>
      </c>
      <c r="V8">
        <v>1.1266278142965812E-6</v>
      </c>
      <c r="W8">
        <v>20</v>
      </c>
      <c r="X8">
        <v>1</v>
      </c>
      <c r="Y8" s="13">
        <f t="shared" si="0"/>
        <v>2.7777777777777779E-6</v>
      </c>
      <c r="Z8">
        <v>511460</v>
      </c>
      <c r="AA8" s="17">
        <v>0.03</v>
      </c>
      <c r="AB8">
        <v>0</v>
      </c>
      <c r="AC8">
        <v>0</v>
      </c>
      <c r="AD8">
        <v>25</v>
      </c>
      <c r="AE8">
        <v>0.98</v>
      </c>
      <c r="AF8">
        <v>0.70806999999999998</v>
      </c>
    </row>
    <row r="9" spans="1:32" x14ac:dyDescent="0.35">
      <c r="A9" t="s">
        <v>55</v>
      </c>
      <c r="B9" t="s">
        <v>172</v>
      </c>
      <c r="C9" t="str">
        <f>_xlfn.CONCAT(B9,"_",A9)</f>
        <v>nh3_terminal_AS-SGP</v>
      </c>
      <c r="D9" t="s">
        <v>57</v>
      </c>
      <c r="E9" t="s">
        <v>58</v>
      </c>
      <c r="F9" t="s">
        <v>59</v>
      </c>
      <c r="G9" s="2">
        <v>1.2924510250000001</v>
      </c>
      <c r="H9" s="2">
        <v>103.63954649999999</v>
      </c>
      <c r="I9" s="19" t="s">
        <v>324</v>
      </c>
      <c r="J9">
        <v>4.5999999999999999E-2</v>
      </c>
      <c r="K9">
        <v>174.12</v>
      </c>
      <c r="L9">
        <v>0.01</v>
      </c>
      <c r="M9" s="17">
        <v>0.58296565349252727</v>
      </c>
      <c r="N9">
        <v>0.98</v>
      </c>
      <c r="O9">
        <v>745500</v>
      </c>
      <c r="P9">
        <v>3.2500000000000001E-2</v>
      </c>
      <c r="Q9">
        <v>30</v>
      </c>
      <c r="R9">
        <v>0.875</v>
      </c>
      <c r="S9">
        <v>0.87</v>
      </c>
      <c r="T9">
        <v>4.88</v>
      </c>
      <c r="U9">
        <v>0.04</v>
      </c>
      <c r="V9">
        <v>1.1266278142965812E-6</v>
      </c>
      <c r="W9">
        <v>20</v>
      </c>
      <c r="X9">
        <v>1</v>
      </c>
      <c r="Y9" s="13">
        <f t="shared" si="0"/>
        <v>2.7777777777777779E-6</v>
      </c>
      <c r="Z9">
        <v>511460</v>
      </c>
      <c r="AA9" s="17">
        <v>0.03</v>
      </c>
      <c r="AB9">
        <v>0</v>
      </c>
      <c r="AC9">
        <v>0</v>
      </c>
      <c r="AD9">
        <v>25</v>
      </c>
      <c r="AE9">
        <v>0.98</v>
      </c>
      <c r="AF9">
        <v>0.70806999999999998</v>
      </c>
    </row>
    <row r="10" spans="1:32" x14ac:dyDescent="0.35">
      <c r="A10" t="s">
        <v>64</v>
      </c>
      <c r="B10" t="s">
        <v>172</v>
      </c>
      <c r="C10" t="str">
        <f>_xlfn.CONCAT(B10,"_",A10)</f>
        <v>nh3_terminal_AS-CHN-SH</v>
      </c>
      <c r="D10" t="s">
        <v>66</v>
      </c>
      <c r="E10" t="s">
        <v>351</v>
      </c>
      <c r="F10" t="s">
        <v>68</v>
      </c>
      <c r="G10" s="2">
        <v>31.331849340000002</v>
      </c>
      <c r="H10" s="2">
        <v>121.63780029999999</v>
      </c>
      <c r="I10" s="19" t="s">
        <v>324</v>
      </c>
      <c r="J10">
        <v>2.5000000000000001E-2</v>
      </c>
      <c r="K10">
        <v>174.12</v>
      </c>
      <c r="L10">
        <v>0.01</v>
      </c>
      <c r="M10" s="17">
        <v>0.58296565349252727</v>
      </c>
      <c r="N10">
        <v>0.98</v>
      </c>
      <c r="O10">
        <v>745500</v>
      </c>
      <c r="P10">
        <v>3.2500000000000001E-2</v>
      </c>
      <c r="Q10">
        <v>30</v>
      </c>
      <c r="R10">
        <v>0.875</v>
      </c>
      <c r="S10">
        <v>0.87</v>
      </c>
      <c r="T10">
        <v>4.88</v>
      </c>
      <c r="U10">
        <v>0.04</v>
      </c>
      <c r="V10">
        <v>1.1266278142965812E-6</v>
      </c>
      <c r="W10">
        <v>20</v>
      </c>
      <c r="X10">
        <v>1</v>
      </c>
      <c r="Y10" s="13">
        <f t="shared" si="0"/>
        <v>2.7777777777777779E-6</v>
      </c>
      <c r="Z10">
        <v>511460</v>
      </c>
      <c r="AA10" s="17">
        <v>0.03</v>
      </c>
      <c r="AB10">
        <v>0</v>
      </c>
      <c r="AC10">
        <v>0</v>
      </c>
      <c r="AD10">
        <v>25</v>
      </c>
      <c r="AE10">
        <v>0.98</v>
      </c>
      <c r="AF10">
        <v>0.70806999999999998</v>
      </c>
    </row>
    <row r="11" spans="1:32" x14ac:dyDescent="0.35">
      <c r="A11" t="s">
        <v>64</v>
      </c>
      <c r="B11" t="s">
        <v>172</v>
      </c>
      <c r="C11" t="str">
        <f>_xlfn.CONCAT(B11,"_",A11)</f>
        <v>nh3_terminal_AS-CHN-SH</v>
      </c>
      <c r="D11" t="s">
        <v>66</v>
      </c>
      <c r="E11" t="s">
        <v>67</v>
      </c>
      <c r="F11" t="s">
        <v>68</v>
      </c>
      <c r="G11" s="2">
        <v>31.331849340000002</v>
      </c>
      <c r="H11" s="2">
        <v>121.63780029999999</v>
      </c>
      <c r="I11" s="19" t="s">
        <v>324</v>
      </c>
      <c r="J11">
        <v>2.5000000000000001E-2</v>
      </c>
      <c r="K11">
        <v>174.12</v>
      </c>
      <c r="L11">
        <v>0.01</v>
      </c>
      <c r="M11" s="17">
        <v>0.58296565349252727</v>
      </c>
      <c r="N11">
        <v>0.98</v>
      </c>
      <c r="O11">
        <v>745500</v>
      </c>
      <c r="P11">
        <v>3.2500000000000001E-2</v>
      </c>
      <c r="Q11">
        <v>30</v>
      </c>
      <c r="R11">
        <v>0.875</v>
      </c>
      <c r="S11">
        <v>0.87</v>
      </c>
      <c r="T11">
        <v>4.88</v>
      </c>
      <c r="U11">
        <v>0.04</v>
      </c>
      <c r="V11">
        <v>1.1266278142965812E-6</v>
      </c>
      <c r="W11">
        <v>20</v>
      </c>
      <c r="X11">
        <v>1</v>
      </c>
      <c r="Y11" s="13">
        <f t="shared" si="0"/>
        <v>2.7777777777777779E-6</v>
      </c>
      <c r="Z11">
        <v>511460</v>
      </c>
      <c r="AA11" s="17">
        <v>0.03</v>
      </c>
      <c r="AB11">
        <v>0</v>
      </c>
      <c r="AC11">
        <v>0</v>
      </c>
      <c r="AD11">
        <v>25</v>
      </c>
      <c r="AE11">
        <v>0.98</v>
      </c>
      <c r="AF11">
        <v>0.70806999999999998</v>
      </c>
    </row>
    <row r="12" spans="1:32" x14ac:dyDescent="0.35">
      <c r="A12" t="s">
        <v>77</v>
      </c>
      <c r="B12" t="s">
        <v>172</v>
      </c>
      <c r="C12" t="str">
        <f>_xlfn.CONCAT(B12,"_",A12)</f>
        <v>nh3_terminal_OC-AUS-SW</v>
      </c>
      <c r="D12" t="s">
        <v>79</v>
      </c>
      <c r="E12" t="s">
        <v>353</v>
      </c>
      <c r="F12" t="s">
        <v>81</v>
      </c>
      <c r="G12" s="2">
        <v>-34.453054180000002</v>
      </c>
      <c r="H12" s="2">
        <v>150.89914529999999</v>
      </c>
      <c r="I12" s="19" t="s">
        <v>324</v>
      </c>
      <c r="J12">
        <v>2.9000000000000001E-2</v>
      </c>
      <c r="K12">
        <v>174.12</v>
      </c>
      <c r="L12">
        <v>0.01</v>
      </c>
      <c r="M12" s="17">
        <v>0.8721606300502085</v>
      </c>
      <c r="N12">
        <v>0.98</v>
      </c>
      <c r="O12">
        <v>745500</v>
      </c>
      <c r="P12">
        <v>3.2500000000000001E-2</v>
      </c>
      <c r="Q12">
        <v>30</v>
      </c>
      <c r="R12">
        <v>0.875</v>
      </c>
      <c r="S12">
        <v>0.87</v>
      </c>
      <c r="T12">
        <v>4.88</v>
      </c>
      <c r="U12">
        <v>0.04</v>
      </c>
      <c r="V12">
        <v>1.1266278142965812E-6</v>
      </c>
      <c r="W12">
        <v>20</v>
      </c>
      <c r="X12">
        <v>1</v>
      </c>
      <c r="Y12" s="13">
        <f t="shared" si="0"/>
        <v>2.7777777777777779E-6</v>
      </c>
      <c r="Z12">
        <v>511460</v>
      </c>
      <c r="AA12" s="17">
        <v>0.03</v>
      </c>
      <c r="AB12">
        <v>0</v>
      </c>
      <c r="AC12">
        <v>0</v>
      </c>
      <c r="AD12">
        <v>25</v>
      </c>
      <c r="AE12">
        <v>0.98</v>
      </c>
      <c r="AF12">
        <v>0.70806999999999998</v>
      </c>
    </row>
    <row r="13" spans="1:32" x14ac:dyDescent="0.35">
      <c r="A13" t="s">
        <v>77</v>
      </c>
      <c r="B13" t="s">
        <v>172</v>
      </c>
      <c r="C13" t="str">
        <f>_xlfn.CONCAT(B13,"_",A13)</f>
        <v>nh3_terminal_OC-AUS-SW</v>
      </c>
      <c r="D13" t="s">
        <v>79</v>
      </c>
      <c r="E13" t="s">
        <v>80</v>
      </c>
      <c r="F13" t="s">
        <v>81</v>
      </c>
      <c r="G13" s="2">
        <v>-34.453054180000002</v>
      </c>
      <c r="H13" s="2">
        <v>150.89914529999999</v>
      </c>
      <c r="I13" s="19" t="s">
        <v>324</v>
      </c>
      <c r="J13">
        <v>2.9000000000000001E-2</v>
      </c>
      <c r="K13">
        <v>174.12</v>
      </c>
      <c r="L13">
        <v>0.01</v>
      </c>
      <c r="M13" s="17">
        <v>0.8721606300502085</v>
      </c>
      <c r="N13">
        <v>0.98</v>
      </c>
      <c r="O13">
        <v>745500</v>
      </c>
      <c r="P13">
        <v>3.2500000000000001E-2</v>
      </c>
      <c r="Q13">
        <v>30</v>
      </c>
      <c r="R13">
        <v>0.875</v>
      </c>
      <c r="S13">
        <v>0.87</v>
      </c>
      <c r="T13">
        <v>4.88</v>
      </c>
      <c r="U13">
        <v>0.04</v>
      </c>
      <c r="V13">
        <v>1.1266278142965812E-6</v>
      </c>
      <c r="W13">
        <v>20</v>
      </c>
      <c r="X13">
        <v>1</v>
      </c>
      <c r="Y13" s="13">
        <f t="shared" si="0"/>
        <v>2.7777777777777779E-6</v>
      </c>
      <c r="Z13">
        <v>511460</v>
      </c>
      <c r="AA13" s="17">
        <v>0.03</v>
      </c>
      <c r="AB13">
        <v>0</v>
      </c>
      <c r="AC13">
        <v>0</v>
      </c>
      <c r="AD13">
        <v>25</v>
      </c>
      <c r="AE13">
        <v>0.98</v>
      </c>
      <c r="AF13">
        <v>0.70806999999999998</v>
      </c>
    </row>
    <row r="14" spans="1:32" x14ac:dyDescent="0.35">
      <c r="A14" t="s">
        <v>82</v>
      </c>
      <c r="B14" t="s">
        <v>172</v>
      </c>
      <c r="C14" t="str">
        <f>_xlfn.CONCAT(B14,"_",A14)</f>
        <v>nh3_terminal_NA-USA-CA</v>
      </c>
      <c r="D14" t="s">
        <v>84</v>
      </c>
      <c r="E14" t="s">
        <v>350</v>
      </c>
      <c r="F14" t="s">
        <v>86</v>
      </c>
      <c r="G14" s="2">
        <v>37.805478909999998</v>
      </c>
      <c r="H14" s="2">
        <v>-122.31633100000001</v>
      </c>
      <c r="I14" s="19" t="s">
        <v>324</v>
      </c>
      <c r="J14">
        <v>4.2999999999999997E-2</v>
      </c>
      <c r="K14">
        <v>174.12</v>
      </c>
      <c r="L14">
        <v>0.01</v>
      </c>
      <c r="M14" s="17">
        <v>1.3374192380309164</v>
      </c>
      <c r="N14">
        <v>0.98</v>
      </c>
      <c r="O14">
        <v>745500</v>
      </c>
      <c r="P14">
        <v>3.2500000000000001E-2</v>
      </c>
      <c r="Q14">
        <v>30</v>
      </c>
      <c r="R14">
        <v>0.875</v>
      </c>
      <c r="S14">
        <v>0.87</v>
      </c>
      <c r="T14">
        <v>4.88</v>
      </c>
      <c r="U14">
        <v>0.04</v>
      </c>
      <c r="V14">
        <v>1.1266278142965812E-6</v>
      </c>
      <c r="W14">
        <v>20</v>
      </c>
      <c r="X14">
        <v>1</v>
      </c>
      <c r="Y14" s="13">
        <f t="shared" si="0"/>
        <v>2.7777777777777779E-6</v>
      </c>
      <c r="Z14">
        <v>511460</v>
      </c>
      <c r="AA14" s="17">
        <v>0.03</v>
      </c>
      <c r="AB14">
        <v>0</v>
      </c>
      <c r="AC14">
        <v>0</v>
      </c>
      <c r="AD14">
        <v>25</v>
      </c>
      <c r="AE14">
        <v>0.98</v>
      </c>
      <c r="AF14">
        <v>0.70806999999999998</v>
      </c>
    </row>
    <row r="15" spans="1:32" x14ac:dyDescent="0.35">
      <c r="A15" t="s">
        <v>87</v>
      </c>
      <c r="B15" t="s">
        <v>172</v>
      </c>
      <c r="C15" t="str">
        <f>_xlfn.CONCAT(B15,"_",A15)</f>
        <v>nh3_terminal_NA-USA-SV</v>
      </c>
      <c r="D15" t="s">
        <v>89</v>
      </c>
      <c r="E15" t="s">
        <v>350</v>
      </c>
      <c r="F15" t="s">
        <v>86</v>
      </c>
      <c r="G15" s="2">
        <v>38.350882130000002</v>
      </c>
      <c r="H15" s="2">
        <v>-76.411079920000006</v>
      </c>
      <c r="I15" s="19" t="s">
        <v>324</v>
      </c>
      <c r="J15">
        <v>4.2999999999999997E-2</v>
      </c>
      <c r="K15">
        <v>174.12</v>
      </c>
      <c r="L15">
        <v>0.01</v>
      </c>
      <c r="M15" s="17">
        <v>1.3374192380309164</v>
      </c>
      <c r="N15">
        <v>0.98</v>
      </c>
      <c r="O15">
        <v>745500</v>
      </c>
      <c r="P15">
        <v>3.2500000000000001E-2</v>
      </c>
      <c r="Q15">
        <v>30</v>
      </c>
      <c r="R15">
        <v>0.875</v>
      </c>
      <c r="S15">
        <v>0.87</v>
      </c>
      <c r="T15">
        <v>4.88</v>
      </c>
      <c r="U15">
        <v>0.04</v>
      </c>
      <c r="V15">
        <v>1.1266278142965812E-6</v>
      </c>
      <c r="W15">
        <v>20</v>
      </c>
      <c r="X15">
        <v>1</v>
      </c>
      <c r="Y15" s="13">
        <f t="shared" si="0"/>
        <v>2.7777777777777779E-6</v>
      </c>
      <c r="Z15">
        <v>511460</v>
      </c>
      <c r="AA15" s="17">
        <v>0.03</v>
      </c>
      <c r="AB15">
        <v>0</v>
      </c>
      <c r="AC15">
        <v>0</v>
      </c>
      <c r="AD15">
        <v>25</v>
      </c>
      <c r="AE15">
        <v>0.98</v>
      </c>
      <c r="AF15">
        <v>0.70806999999999998</v>
      </c>
    </row>
    <row r="16" spans="1:32" x14ac:dyDescent="0.35">
      <c r="A16" t="s">
        <v>82</v>
      </c>
      <c r="B16" t="s">
        <v>172</v>
      </c>
      <c r="C16" t="str">
        <f>_xlfn.CONCAT(B16,"_",A16)</f>
        <v>nh3_terminal_NA-USA-CA</v>
      </c>
      <c r="D16" t="s">
        <v>84</v>
      </c>
      <c r="E16" t="s">
        <v>85</v>
      </c>
      <c r="F16" t="s">
        <v>86</v>
      </c>
      <c r="G16" s="2">
        <v>37.805478909999998</v>
      </c>
      <c r="H16" s="2">
        <v>-122.31633100000001</v>
      </c>
      <c r="I16" s="19" t="s">
        <v>324</v>
      </c>
      <c r="J16">
        <v>4.2999999999999997E-2</v>
      </c>
      <c r="K16">
        <v>174.12</v>
      </c>
      <c r="L16">
        <v>0.01</v>
      </c>
      <c r="M16" s="17">
        <v>1.3374192380309164</v>
      </c>
      <c r="N16">
        <v>0.98</v>
      </c>
      <c r="O16">
        <v>745500</v>
      </c>
      <c r="P16">
        <v>3.2500000000000001E-2</v>
      </c>
      <c r="Q16">
        <v>30</v>
      </c>
      <c r="R16">
        <v>0.875</v>
      </c>
      <c r="S16">
        <v>0.87</v>
      </c>
      <c r="T16">
        <v>4.88</v>
      </c>
      <c r="U16">
        <v>0.04</v>
      </c>
      <c r="V16">
        <v>1.1266278142965812E-6</v>
      </c>
      <c r="W16">
        <v>20</v>
      </c>
      <c r="X16">
        <v>1</v>
      </c>
      <c r="Y16" s="13">
        <f t="shared" si="0"/>
        <v>2.7777777777777779E-6</v>
      </c>
      <c r="Z16">
        <v>511460</v>
      </c>
      <c r="AA16" s="17">
        <v>0.03</v>
      </c>
      <c r="AB16">
        <v>0</v>
      </c>
      <c r="AC16">
        <v>0</v>
      </c>
      <c r="AD16">
        <v>25</v>
      </c>
      <c r="AE16">
        <v>0.98</v>
      </c>
      <c r="AF16">
        <v>0.70806999999999998</v>
      </c>
    </row>
    <row r="17" spans="1:32" x14ac:dyDescent="0.35">
      <c r="A17" t="s">
        <v>87</v>
      </c>
      <c r="B17" t="s">
        <v>172</v>
      </c>
      <c r="C17" t="str">
        <f>_xlfn.CONCAT(B17,"_",A17)</f>
        <v>nh3_terminal_NA-USA-SV</v>
      </c>
      <c r="D17" t="s">
        <v>89</v>
      </c>
      <c r="E17" t="s">
        <v>90</v>
      </c>
      <c r="F17" t="s">
        <v>86</v>
      </c>
      <c r="G17" s="2">
        <v>38.350882130000002</v>
      </c>
      <c r="H17" s="2">
        <v>-76.411079920000006</v>
      </c>
      <c r="I17" s="19" t="s">
        <v>324</v>
      </c>
      <c r="J17">
        <v>4.2999999999999997E-2</v>
      </c>
      <c r="K17">
        <v>174.12</v>
      </c>
      <c r="L17">
        <v>0.01</v>
      </c>
      <c r="M17" s="17">
        <v>1.3374192380309164</v>
      </c>
      <c r="N17">
        <v>0.98</v>
      </c>
      <c r="O17">
        <v>745500</v>
      </c>
      <c r="P17">
        <v>3.2500000000000001E-2</v>
      </c>
      <c r="Q17">
        <v>30</v>
      </c>
      <c r="R17">
        <v>0.875</v>
      </c>
      <c r="S17">
        <v>0.87</v>
      </c>
      <c r="T17">
        <v>4.88</v>
      </c>
      <c r="U17">
        <v>0.04</v>
      </c>
      <c r="V17">
        <v>1.1266278142965812E-6</v>
      </c>
      <c r="W17">
        <v>20</v>
      </c>
      <c r="X17">
        <v>1</v>
      </c>
      <c r="Y17" s="13">
        <f t="shared" si="0"/>
        <v>2.7777777777777779E-6</v>
      </c>
      <c r="Z17">
        <v>511460</v>
      </c>
      <c r="AA17" s="17">
        <v>0.03</v>
      </c>
      <c r="AB17">
        <v>0</v>
      </c>
      <c r="AC17">
        <v>0</v>
      </c>
      <c r="AD17">
        <v>25</v>
      </c>
      <c r="AE17">
        <v>0.98</v>
      </c>
      <c r="AF17">
        <v>0.70806999999999998</v>
      </c>
    </row>
    <row r="18" spans="1:32" x14ac:dyDescent="0.35">
      <c r="A18" t="s">
        <v>95</v>
      </c>
      <c r="B18" t="s">
        <v>172</v>
      </c>
      <c r="C18" t="str">
        <f>_xlfn.CONCAT(B18,"_",A18)</f>
        <v>nh3_terminal_NA-MEX</v>
      </c>
      <c r="D18" t="s">
        <v>97</v>
      </c>
      <c r="E18" t="s">
        <v>98</v>
      </c>
      <c r="F18" t="s">
        <v>99</v>
      </c>
      <c r="G18" s="2">
        <v>18.155675850000002</v>
      </c>
      <c r="H18" s="2">
        <v>-94.536118009999996</v>
      </c>
      <c r="I18" s="19" t="s">
        <v>324</v>
      </c>
      <c r="J18">
        <v>7.1999999999999995E-2</v>
      </c>
      <c r="K18">
        <v>174.12</v>
      </c>
      <c r="L18">
        <v>0.01</v>
      </c>
      <c r="M18" s="17">
        <v>0.19446491273097016</v>
      </c>
      <c r="N18">
        <v>0.98</v>
      </c>
      <c r="O18">
        <v>745500</v>
      </c>
      <c r="P18">
        <v>3.2500000000000001E-2</v>
      </c>
      <c r="Q18">
        <v>30</v>
      </c>
      <c r="R18">
        <v>0.875</v>
      </c>
      <c r="S18">
        <v>0.87</v>
      </c>
      <c r="T18">
        <v>4.88</v>
      </c>
      <c r="U18">
        <v>0.04</v>
      </c>
      <c r="V18">
        <v>1.1266278142965812E-6</v>
      </c>
      <c r="W18">
        <v>20</v>
      </c>
      <c r="X18">
        <v>1</v>
      </c>
      <c r="Y18" s="13">
        <f t="shared" si="0"/>
        <v>2.7777777777777779E-6</v>
      </c>
      <c r="Z18">
        <v>511460</v>
      </c>
      <c r="AA18" s="17">
        <v>0.03</v>
      </c>
      <c r="AB18">
        <v>0</v>
      </c>
      <c r="AC18">
        <v>0</v>
      </c>
      <c r="AD18">
        <v>25</v>
      </c>
      <c r="AE18">
        <v>0.98</v>
      </c>
      <c r="AF18">
        <v>0.70806999999999998</v>
      </c>
    </row>
    <row r="19" spans="1:32" x14ac:dyDescent="0.35">
      <c r="A19" t="s">
        <v>100</v>
      </c>
      <c r="B19" t="s">
        <v>172</v>
      </c>
      <c r="C19" t="str">
        <f>_xlfn.CONCAT(B19,"_",A19)</f>
        <v>nh3_terminal_NA-NIC</v>
      </c>
      <c r="D19" t="s">
        <v>102</v>
      </c>
      <c r="E19" t="s">
        <v>103</v>
      </c>
      <c r="F19" t="s">
        <v>99</v>
      </c>
      <c r="G19" s="2">
        <v>12.20558819</v>
      </c>
      <c r="H19" s="2">
        <v>-86.761905609999999</v>
      </c>
      <c r="I19" s="19" t="s">
        <v>324</v>
      </c>
      <c r="J19">
        <v>9.1999999999999998E-2</v>
      </c>
      <c r="K19">
        <v>174.12</v>
      </c>
      <c r="L19">
        <v>0.01</v>
      </c>
      <c r="M19" s="17">
        <v>0.19446491273097016</v>
      </c>
      <c r="N19">
        <v>0.98</v>
      </c>
      <c r="O19">
        <v>745500</v>
      </c>
      <c r="P19">
        <v>3.2500000000000001E-2</v>
      </c>
      <c r="Q19">
        <v>30</v>
      </c>
      <c r="R19">
        <v>0.875</v>
      </c>
      <c r="S19">
        <v>0.87</v>
      </c>
      <c r="T19">
        <v>4.88</v>
      </c>
      <c r="U19">
        <v>0.04</v>
      </c>
      <c r="V19">
        <v>1.1266278142965812E-6</v>
      </c>
      <c r="W19">
        <v>20</v>
      </c>
      <c r="X19">
        <v>1</v>
      </c>
      <c r="Y19" s="13">
        <f t="shared" si="0"/>
        <v>2.7777777777777779E-6</v>
      </c>
      <c r="Z19">
        <v>511460</v>
      </c>
      <c r="AA19" s="17">
        <v>0.03</v>
      </c>
      <c r="AB19">
        <v>0</v>
      </c>
      <c r="AC19">
        <v>0</v>
      </c>
      <c r="AD19">
        <v>25</v>
      </c>
      <c r="AE19">
        <v>0.98</v>
      </c>
      <c r="AF19">
        <v>0.70806999999999998</v>
      </c>
    </row>
    <row r="20" spans="1:32" x14ac:dyDescent="0.35">
      <c r="A20" t="s">
        <v>104</v>
      </c>
      <c r="B20" t="s">
        <v>172</v>
      </c>
      <c r="C20" t="str">
        <f>_xlfn.CONCAT(B20,"_",A20)</f>
        <v>nh3_terminal_NA-DOM</v>
      </c>
      <c r="D20" t="s">
        <v>106</v>
      </c>
      <c r="E20" t="s">
        <v>107</v>
      </c>
      <c r="F20" t="s">
        <v>108</v>
      </c>
      <c r="G20" s="2">
        <v>18.423848960000001</v>
      </c>
      <c r="H20" s="2">
        <v>-69.633278090000005</v>
      </c>
      <c r="I20" s="19" t="s">
        <v>324</v>
      </c>
      <c r="J20">
        <v>5.6000000000000001E-2</v>
      </c>
      <c r="K20">
        <v>174.12</v>
      </c>
      <c r="L20">
        <v>0.01</v>
      </c>
      <c r="M20" s="17">
        <v>0.19446491273097016</v>
      </c>
      <c r="N20">
        <v>0.98</v>
      </c>
      <c r="O20">
        <v>745500</v>
      </c>
      <c r="P20">
        <v>3.2500000000000001E-2</v>
      </c>
      <c r="Q20">
        <v>30</v>
      </c>
      <c r="R20">
        <v>0.875</v>
      </c>
      <c r="S20">
        <v>0.87</v>
      </c>
      <c r="T20">
        <v>4.88</v>
      </c>
      <c r="U20">
        <v>0.04</v>
      </c>
      <c r="V20">
        <v>1.1266278142965812E-6</v>
      </c>
      <c r="W20">
        <v>20</v>
      </c>
      <c r="X20">
        <v>1</v>
      </c>
      <c r="Y20" s="13">
        <f t="shared" si="0"/>
        <v>2.7777777777777779E-6</v>
      </c>
      <c r="Z20">
        <v>511460</v>
      </c>
      <c r="AA20" s="17">
        <v>0.03</v>
      </c>
      <c r="AB20">
        <v>0</v>
      </c>
      <c r="AC20">
        <v>0</v>
      </c>
      <c r="AD20">
        <v>25</v>
      </c>
      <c r="AE20">
        <v>0.98</v>
      </c>
      <c r="AF20">
        <v>0.70806999999999998</v>
      </c>
    </row>
    <row r="21" spans="1:32" x14ac:dyDescent="0.35">
      <c r="A21" t="s">
        <v>109</v>
      </c>
      <c r="B21" t="s">
        <v>172</v>
      </c>
      <c r="C21" t="str">
        <f>_xlfn.CONCAT(B21,"_",A21)</f>
        <v>nh3_terminal_NA-TTO</v>
      </c>
      <c r="D21" t="s">
        <v>111</v>
      </c>
      <c r="E21" t="s">
        <v>112</v>
      </c>
      <c r="F21" t="s">
        <v>113</v>
      </c>
      <c r="G21" s="2">
        <v>10.183118159999999</v>
      </c>
      <c r="H21" s="2">
        <v>-61.6857033</v>
      </c>
      <c r="I21" s="19" t="s">
        <v>324</v>
      </c>
      <c r="J21">
        <v>0.11600000000000001</v>
      </c>
      <c r="K21">
        <v>174.12</v>
      </c>
      <c r="L21">
        <v>0.01</v>
      </c>
      <c r="M21" s="17">
        <v>0.19446491273097016</v>
      </c>
      <c r="N21">
        <v>0.98</v>
      </c>
      <c r="O21">
        <v>745500</v>
      </c>
      <c r="P21">
        <v>3.2500000000000001E-2</v>
      </c>
      <c r="Q21">
        <v>30</v>
      </c>
      <c r="R21">
        <v>0.875</v>
      </c>
      <c r="S21">
        <v>0.87</v>
      </c>
      <c r="T21">
        <v>4.88</v>
      </c>
      <c r="U21">
        <v>0.04</v>
      </c>
      <c r="V21">
        <v>1.1266278142965812E-6</v>
      </c>
      <c r="W21">
        <v>20</v>
      </c>
      <c r="X21">
        <v>1</v>
      </c>
      <c r="Y21" s="13">
        <f t="shared" si="0"/>
        <v>2.7777777777777779E-6</v>
      </c>
      <c r="Z21">
        <v>511460</v>
      </c>
      <c r="AA21" s="17">
        <v>0.03</v>
      </c>
      <c r="AB21">
        <v>0</v>
      </c>
      <c r="AC21">
        <v>0</v>
      </c>
      <c r="AD21">
        <v>25</v>
      </c>
      <c r="AE21">
        <v>0.98</v>
      </c>
      <c r="AF21">
        <v>0.70806999999999998</v>
      </c>
    </row>
    <row r="22" spans="1:32" x14ac:dyDescent="0.35">
      <c r="A22" t="s">
        <v>114</v>
      </c>
      <c r="B22" t="s">
        <v>172</v>
      </c>
      <c r="C22" t="str">
        <f>_xlfn.CONCAT(B22,"_",A22)</f>
        <v>nh3_terminal_SA-BRA-SE</v>
      </c>
      <c r="D22" t="s">
        <v>116</v>
      </c>
      <c r="E22" t="s">
        <v>349</v>
      </c>
      <c r="F22" t="s">
        <v>113</v>
      </c>
      <c r="G22" s="2">
        <v>-22.95599094</v>
      </c>
      <c r="H22" s="2">
        <v>-43.05571612</v>
      </c>
      <c r="I22" s="19" t="s">
        <v>324</v>
      </c>
      <c r="J22">
        <v>6.3E-2</v>
      </c>
      <c r="K22">
        <v>174.12</v>
      </c>
      <c r="L22">
        <v>0.01</v>
      </c>
      <c r="M22" s="17">
        <v>9.2385896983770852E-2</v>
      </c>
      <c r="N22">
        <v>0.98</v>
      </c>
      <c r="O22">
        <v>745500</v>
      </c>
      <c r="P22">
        <v>3.2500000000000001E-2</v>
      </c>
      <c r="Q22">
        <v>30</v>
      </c>
      <c r="R22">
        <v>0.875</v>
      </c>
      <c r="S22">
        <v>0.87</v>
      </c>
      <c r="T22">
        <v>4.88</v>
      </c>
      <c r="U22">
        <v>0.04</v>
      </c>
      <c r="V22">
        <v>1.1266278142965812E-6</v>
      </c>
      <c r="W22">
        <v>20</v>
      </c>
      <c r="X22">
        <v>1</v>
      </c>
      <c r="Y22" s="13">
        <f t="shared" si="0"/>
        <v>2.7777777777777779E-6</v>
      </c>
      <c r="Z22">
        <v>511460</v>
      </c>
      <c r="AA22" s="17">
        <v>0.03</v>
      </c>
      <c r="AB22">
        <v>0</v>
      </c>
      <c r="AC22">
        <v>0</v>
      </c>
      <c r="AD22">
        <v>25</v>
      </c>
      <c r="AE22">
        <v>0.98</v>
      </c>
      <c r="AF22">
        <v>0.70806999999999998</v>
      </c>
    </row>
    <row r="23" spans="1:32" x14ac:dyDescent="0.35">
      <c r="A23" t="s">
        <v>114</v>
      </c>
      <c r="B23" t="s">
        <v>172</v>
      </c>
      <c r="C23" t="str">
        <f>_xlfn.CONCAT(B23,"_",A23)</f>
        <v>nh3_terminal_SA-BRA-SE</v>
      </c>
      <c r="D23" t="s">
        <v>116</v>
      </c>
      <c r="E23" t="s">
        <v>117</v>
      </c>
      <c r="F23" t="s">
        <v>113</v>
      </c>
      <c r="G23" s="2">
        <v>-22.95599094</v>
      </c>
      <c r="H23" s="2">
        <v>-43.05571612</v>
      </c>
      <c r="I23" s="19" t="s">
        <v>324</v>
      </c>
      <c r="J23">
        <v>6.3E-2</v>
      </c>
      <c r="K23">
        <v>174.12</v>
      </c>
      <c r="L23">
        <v>0.01</v>
      </c>
      <c r="M23" s="17">
        <v>9.2385896983770852E-2</v>
      </c>
      <c r="N23">
        <v>0.98</v>
      </c>
      <c r="O23">
        <v>745500</v>
      </c>
      <c r="P23">
        <v>3.2500000000000001E-2</v>
      </c>
      <c r="Q23">
        <v>30</v>
      </c>
      <c r="R23">
        <v>0.875</v>
      </c>
      <c r="S23">
        <v>0.87</v>
      </c>
      <c r="T23">
        <v>4.88</v>
      </c>
      <c r="U23">
        <v>0.04</v>
      </c>
      <c r="V23">
        <v>1.1266278142965812E-6</v>
      </c>
      <c r="W23">
        <v>20</v>
      </c>
      <c r="X23">
        <v>1</v>
      </c>
      <c r="Y23" s="13">
        <f t="shared" si="0"/>
        <v>2.7777777777777779E-6</v>
      </c>
      <c r="Z23">
        <v>511460</v>
      </c>
      <c r="AA23" s="17">
        <v>0.03</v>
      </c>
      <c r="AB23">
        <v>0</v>
      </c>
      <c r="AC23">
        <v>0</v>
      </c>
      <c r="AD23">
        <v>25</v>
      </c>
      <c r="AE23">
        <v>0.98</v>
      </c>
      <c r="AF23">
        <v>0.70806999999999998</v>
      </c>
    </row>
    <row r="24" spans="1:32" x14ac:dyDescent="0.35">
      <c r="A24" t="s">
        <v>127</v>
      </c>
      <c r="B24" t="s">
        <v>172</v>
      </c>
      <c r="C24" t="str">
        <f>_xlfn.CONCAT(B24,"_",A24)</f>
        <v>nh3_terminal_SA-PER</v>
      </c>
      <c r="D24" t="s">
        <v>129</v>
      </c>
      <c r="E24" t="s">
        <v>130</v>
      </c>
      <c r="F24" t="s">
        <v>126</v>
      </c>
      <c r="G24" s="2">
        <v>-11.81733442</v>
      </c>
      <c r="H24" s="2">
        <v>-77.17339115</v>
      </c>
      <c r="I24" s="19" t="s">
        <v>324</v>
      </c>
      <c r="J24">
        <v>5.1999999999999998E-2</v>
      </c>
      <c r="K24">
        <v>174.12</v>
      </c>
      <c r="L24">
        <v>0.01</v>
      </c>
      <c r="M24" s="17">
        <v>9.2385896983770852E-2</v>
      </c>
      <c r="N24">
        <v>0.98</v>
      </c>
      <c r="O24">
        <v>745500</v>
      </c>
      <c r="P24">
        <v>3.2500000000000001E-2</v>
      </c>
      <c r="Q24">
        <v>30</v>
      </c>
      <c r="R24">
        <v>0.875</v>
      </c>
      <c r="S24">
        <v>0.87</v>
      </c>
      <c r="T24">
        <v>4.88</v>
      </c>
      <c r="U24">
        <v>0.04</v>
      </c>
      <c r="V24">
        <v>1.1266278142965812E-6</v>
      </c>
      <c r="W24">
        <v>20</v>
      </c>
      <c r="X24">
        <v>1</v>
      </c>
      <c r="Y24" s="13">
        <f t="shared" si="0"/>
        <v>2.7777777777777779E-6</v>
      </c>
      <c r="Z24">
        <v>511460</v>
      </c>
      <c r="AA24" s="17">
        <v>0.03</v>
      </c>
      <c r="AB24">
        <v>0</v>
      </c>
      <c r="AC24">
        <v>0</v>
      </c>
      <c r="AD24">
        <v>25</v>
      </c>
      <c r="AE24">
        <v>0.98</v>
      </c>
      <c r="AF24">
        <v>0.70806999999999998</v>
      </c>
    </row>
    <row r="25" spans="1:32" x14ac:dyDescent="0.35">
      <c r="A25" t="s">
        <v>131</v>
      </c>
      <c r="B25" t="s">
        <v>172</v>
      </c>
      <c r="C25" t="str">
        <f>_xlfn.CONCAT(B25,"_",A25)</f>
        <v>nh3_terminal_AF-DZA</v>
      </c>
      <c r="D25" t="s">
        <v>133</v>
      </c>
      <c r="E25" t="s">
        <v>134</v>
      </c>
      <c r="F25" t="s">
        <v>135</v>
      </c>
      <c r="G25" s="2">
        <v>36.885833669999997</v>
      </c>
      <c r="H25" s="2">
        <v>6.9043777879999997</v>
      </c>
      <c r="I25" s="19" t="s">
        <v>324</v>
      </c>
      <c r="J25">
        <v>0.11</v>
      </c>
      <c r="K25">
        <v>174.12</v>
      </c>
      <c r="L25">
        <v>0.01</v>
      </c>
      <c r="M25" s="17">
        <v>0.05</v>
      </c>
      <c r="N25">
        <v>0.98</v>
      </c>
      <c r="O25">
        <v>745500</v>
      </c>
      <c r="P25">
        <v>3.2500000000000001E-2</v>
      </c>
      <c r="Q25">
        <v>30</v>
      </c>
      <c r="R25">
        <v>0.875</v>
      </c>
      <c r="S25">
        <v>0.87</v>
      </c>
      <c r="T25">
        <v>4.88</v>
      </c>
      <c r="U25">
        <v>0.04</v>
      </c>
      <c r="V25">
        <v>1.1266278142965812E-6</v>
      </c>
      <c r="W25">
        <v>20</v>
      </c>
      <c r="X25">
        <v>1</v>
      </c>
      <c r="Y25" s="13">
        <f t="shared" si="0"/>
        <v>2.7777777777777779E-6</v>
      </c>
      <c r="Z25">
        <v>511460</v>
      </c>
      <c r="AA25" s="17">
        <v>0.03</v>
      </c>
      <c r="AB25">
        <v>0</v>
      </c>
      <c r="AC25">
        <v>0</v>
      </c>
      <c r="AD25">
        <v>25</v>
      </c>
      <c r="AE25">
        <v>0.98</v>
      </c>
      <c r="AF25">
        <v>0.70806999999999998</v>
      </c>
    </row>
    <row r="26" spans="1:32" x14ac:dyDescent="0.35">
      <c r="A26" t="s">
        <v>145</v>
      </c>
      <c r="B26" t="s">
        <v>172</v>
      </c>
      <c r="C26" t="str">
        <f>_xlfn.CONCAT(B26,"_",A26)</f>
        <v>nh3_terminal_AF-AGO</v>
      </c>
      <c r="D26" t="s">
        <v>147</v>
      </c>
      <c r="E26" t="s">
        <v>148</v>
      </c>
      <c r="F26" t="s">
        <v>149</v>
      </c>
      <c r="G26" s="2">
        <v>-6.118802198</v>
      </c>
      <c r="H26" s="2">
        <v>12.33208099</v>
      </c>
      <c r="I26" s="19" t="s">
        <v>324</v>
      </c>
      <c r="J26">
        <v>0.11</v>
      </c>
      <c r="K26">
        <v>174.12</v>
      </c>
      <c r="L26">
        <v>0.01</v>
      </c>
      <c r="M26" s="17">
        <v>0.05</v>
      </c>
      <c r="N26">
        <v>0.98</v>
      </c>
      <c r="O26">
        <v>745500</v>
      </c>
      <c r="P26">
        <v>3.2500000000000001E-2</v>
      </c>
      <c r="Q26">
        <v>30</v>
      </c>
      <c r="R26">
        <v>0.875</v>
      </c>
      <c r="S26">
        <v>0.87</v>
      </c>
      <c r="T26">
        <v>4.88</v>
      </c>
      <c r="U26">
        <v>0.04</v>
      </c>
      <c r="V26">
        <v>1.1266278142965812E-6</v>
      </c>
      <c r="W26">
        <v>20</v>
      </c>
      <c r="X26">
        <v>1</v>
      </c>
      <c r="Y26" s="13">
        <f t="shared" si="0"/>
        <v>2.7777777777777779E-6</v>
      </c>
      <c r="Z26">
        <v>511460</v>
      </c>
      <c r="AA26" s="17">
        <v>0.03</v>
      </c>
      <c r="AB26">
        <v>0</v>
      </c>
      <c r="AC26">
        <v>0</v>
      </c>
      <c r="AD26">
        <v>25</v>
      </c>
      <c r="AE26">
        <v>0.98</v>
      </c>
      <c r="AF26">
        <v>0.70806999999999998</v>
      </c>
    </row>
    <row r="27" spans="1:32" x14ac:dyDescent="0.35">
      <c r="A27" t="s">
        <v>150</v>
      </c>
      <c r="B27" t="s">
        <v>172</v>
      </c>
      <c r="C27" t="str">
        <f>_xlfn.CONCAT(B27,"_",A27)</f>
        <v>nh3_terminal_AF-ZAF</v>
      </c>
      <c r="D27" t="s">
        <v>152</v>
      </c>
      <c r="E27" t="s">
        <v>153</v>
      </c>
      <c r="F27" t="s">
        <v>154</v>
      </c>
      <c r="G27" s="2">
        <v>-33.731549340000001</v>
      </c>
      <c r="H27" s="2">
        <v>18.4458488</v>
      </c>
      <c r="I27" s="19" t="s">
        <v>324</v>
      </c>
      <c r="J27">
        <v>5.2000000000000005E-2</v>
      </c>
      <c r="K27">
        <v>174.12</v>
      </c>
      <c r="L27">
        <v>0.01</v>
      </c>
      <c r="M27" s="17">
        <v>0.05</v>
      </c>
      <c r="N27">
        <v>0.98</v>
      </c>
      <c r="O27">
        <v>745500</v>
      </c>
      <c r="P27">
        <v>3.2500000000000001E-2</v>
      </c>
      <c r="Q27">
        <v>30</v>
      </c>
      <c r="R27">
        <v>0.875</v>
      </c>
      <c r="S27">
        <v>0.87</v>
      </c>
      <c r="T27">
        <v>4.88</v>
      </c>
      <c r="U27">
        <v>0.04</v>
      </c>
      <c r="V27">
        <v>1.1266278142965812E-6</v>
      </c>
      <c r="W27">
        <v>20</v>
      </c>
      <c r="X27">
        <v>1</v>
      </c>
      <c r="Y27" s="13">
        <f t="shared" si="0"/>
        <v>2.7777777777777779E-6</v>
      </c>
      <c r="Z27">
        <v>511460</v>
      </c>
      <c r="AA27" s="17">
        <v>0.03</v>
      </c>
      <c r="AB27">
        <v>0</v>
      </c>
      <c r="AC27">
        <v>0</v>
      </c>
      <c r="AD27">
        <v>25</v>
      </c>
      <c r="AE27">
        <v>0.98</v>
      </c>
      <c r="AF27">
        <v>0.70806999999999998</v>
      </c>
    </row>
    <row r="28" spans="1:32" x14ac:dyDescent="0.35">
      <c r="A28" t="s">
        <v>155</v>
      </c>
      <c r="B28" t="s">
        <v>172</v>
      </c>
      <c r="C28" t="str">
        <f>_xlfn.CONCAT(B28,"_",A28)</f>
        <v>nh3_terminal_AF-TZA</v>
      </c>
      <c r="D28" t="s">
        <v>157</v>
      </c>
      <c r="E28" t="s">
        <v>158</v>
      </c>
      <c r="F28" t="s">
        <v>159</v>
      </c>
      <c r="G28" s="2">
        <v>-9.9692840890000003</v>
      </c>
      <c r="H28" s="2">
        <v>39.704937809999997</v>
      </c>
      <c r="I28" s="19" t="s">
        <v>324</v>
      </c>
      <c r="J28">
        <v>0.11</v>
      </c>
      <c r="K28">
        <v>174.12</v>
      </c>
      <c r="L28">
        <v>0.01</v>
      </c>
      <c r="M28" s="17">
        <v>0.05</v>
      </c>
      <c r="N28">
        <v>0.98</v>
      </c>
      <c r="O28">
        <v>745500</v>
      </c>
      <c r="P28">
        <v>3.2500000000000001E-2</v>
      </c>
      <c r="Q28">
        <v>30</v>
      </c>
      <c r="R28">
        <v>0.875</v>
      </c>
      <c r="S28">
        <v>0.87</v>
      </c>
      <c r="T28">
        <v>4.88</v>
      </c>
      <c r="U28">
        <v>0.04</v>
      </c>
      <c r="V28">
        <v>1.1266278142965812E-6</v>
      </c>
      <c r="W28">
        <v>20</v>
      </c>
      <c r="X28">
        <v>1</v>
      </c>
      <c r="Y28" s="13">
        <f t="shared" si="0"/>
        <v>2.7777777777777779E-6</v>
      </c>
      <c r="Z28">
        <v>511460</v>
      </c>
      <c r="AA28" s="17">
        <v>0.03</v>
      </c>
      <c r="AB28">
        <v>0</v>
      </c>
      <c r="AC28">
        <v>0</v>
      </c>
      <c r="AD28">
        <v>25</v>
      </c>
      <c r="AE28">
        <v>0.98</v>
      </c>
      <c r="AF28">
        <v>0.70806999999999998</v>
      </c>
    </row>
    <row r="29" spans="1:32" x14ac:dyDescent="0.35">
      <c r="A29" t="s">
        <v>8</v>
      </c>
      <c r="B29" t="s">
        <v>356</v>
      </c>
      <c r="C29" t="str">
        <f>_xlfn.CONCAT(B29,"_",A29)</f>
        <v>h2liq_terminal_EU-NLD</v>
      </c>
      <c r="D29" t="s">
        <v>11</v>
      </c>
      <c r="E29" t="s">
        <v>12</v>
      </c>
      <c r="F29" t="s">
        <v>13</v>
      </c>
      <c r="G29" s="2">
        <v>51.948455000000003</v>
      </c>
      <c r="H29" s="2">
        <v>4.1402960000000002</v>
      </c>
      <c r="I29" s="19" t="s">
        <v>324</v>
      </c>
      <c r="J29">
        <v>1.4E-2</v>
      </c>
      <c r="K29">
        <v>174.12</v>
      </c>
      <c r="L29">
        <v>8.9999999999999993E-3</v>
      </c>
      <c r="M29" s="17">
        <v>1.3486719798104709</v>
      </c>
      <c r="N29">
        <v>0.98</v>
      </c>
      <c r="O29">
        <v>938550</v>
      </c>
      <c r="P29" s="1">
        <v>3.2500000000000001E-2</v>
      </c>
      <c r="Q29">
        <v>25</v>
      </c>
      <c r="R29">
        <v>0.98</v>
      </c>
      <c r="S29" s="17">
        <f>1-8.5/33.33</f>
        <v>0.74497449744974498</v>
      </c>
      <c r="T29">
        <v>31.22</v>
      </c>
      <c r="U29">
        <v>0.04</v>
      </c>
      <c r="V29">
        <v>1.1266278142965812E-6</v>
      </c>
      <c r="W29">
        <v>25</v>
      </c>
      <c r="X29">
        <v>0.98699999999999999</v>
      </c>
      <c r="Y29" s="13">
        <f>0.002/720</f>
        <v>2.7777777777777779E-6</v>
      </c>
      <c r="Z29" s="3">
        <v>226010</v>
      </c>
      <c r="AA29" s="17">
        <v>0.03</v>
      </c>
      <c r="AB29">
        <v>0</v>
      </c>
      <c r="AC29">
        <v>0</v>
      </c>
      <c r="AD29" s="3">
        <v>25</v>
      </c>
      <c r="AE29">
        <v>0.98</v>
      </c>
      <c r="AF29">
        <v>0.98</v>
      </c>
    </row>
    <row r="30" spans="1:32" x14ac:dyDescent="0.35">
      <c r="A30" t="s">
        <v>15</v>
      </c>
      <c r="B30" t="s">
        <v>356</v>
      </c>
      <c r="C30" t="str">
        <f>_xlfn.CONCAT(B30,"_",A30)</f>
        <v>h2liq_terminal_EU-PRT</v>
      </c>
      <c r="D30" t="s">
        <v>17</v>
      </c>
      <c r="E30" t="s">
        <v>18</v>
      </c>
      <c r="F30" t="s">
        <v>19</v>
      </c>
      <c r="G30" s="2">
        <v>37.961097819999999</v>
      </c>
      <c r="H30" s="2">
        <v>-8.8786876929999998</v>
      </c>
      <c r="I30" s="19" t="s">
        <v>324</v>
      </c>
      <c r="J30">
        <v>4.2000000000000003E-2</v>
      </c>
      <c r="K30">
        <v>174.12</v>
      </c>
      <c r="L30">
        <v>8.9999999999999993E-3</v>
      </c>
      <c r="M30" s="17">
        <v>1.3486719798104709</v>
      </c>
      <c r="N30">
        <v>0.98</v>
      </c>
      <c r="O30">
        <v>938550</v>
      </c>
      <c r="P30" s="1">
        <v>3.2500000000000001E-2</v>
      </c>
      <c r="Q30">
        <v>25</v>
      </c>
      <c r="R30">
        <v>0.98</v>
      </c>
      <c r="S30" s="17">
        <f t="shared" ref="S30:S55" si="1">1-8.5/33.33</f>
        <v>0.74497449744974498</v>
      </c>
      <c r="T30">
        <v>31.22</v>
      </c>
      <c r="U30">
        <v>0.04</v>
      </c>
      <c r="V30">
        <v>1.1266278142965812E-6</v>
      </c>
      <c r="W30">
        <v>25</v>
      </c>
      <c r="X30">
        <v>0.98699999999999999</v>
      </c>
      <c r="Y30" s="13">
        <f t="shared" ref="Y30:Y55" si="2">0.002/720</f>
        <v>2.7777777777777779E-6</v>
      </c>
      <c r="Z30" s="3">
        <v>226010</v>
      </c>
      <c r="AA30" s="17">
        <v>0.03</v>
      </c>
      <c r="AB30">
        <v>0</v>
      </c>
      <c r="AC30">
        <v>0</v>
      </c>
      <c r="AD30">
        <v>25</v>
      </c>
      <c r="AE30">
        <v>0.98</v>
      </c>
      <c r="AF30">
        <v>0.98</v>
      </c>
    </row>
    <row r="31" spans="1:32" x14ac:dyDescent="0.35">
      <c r="A31" t="s">
        <v>28</v>
      </c>
      <c r="B31" t="s">
        <v>356</v>
      </c>
      <c r="C31" t="str">
        <f>_xlfn.CONCAT(B31,"_",A31)</f>
        <v>h2liq_terminal_AS-TUR</v>
      </c>
      <c r="D31" t="s">
        <v>30</v>
      </c>
      <c r="E31" t="s">
        <v>31</v>
      </c>
      <c r="F31" t="s">
        <v>32</v>
      </c>
      <c r="G31" s="2">
        <v>36.825940789999997</v>
      </c>
      <c r="H31" s="2">
        <v>36.177898030000001</v>
      </c>
      <c r="I31" s="19" t="s">
        <v>324</v>
      </c>
      <c r="J31">
        <v>7.4999999999999997E-2</v>
      </c>
      <c r="K31">
        <v>174.12</v>
      </c>
      <c r="L31">
        <v>8.9999999999999993E-3</v>
      </c>
      <c r="M31" s="17">
        <v>0.58296565349252727</v>
      </c>
      <c r="N31">
        <v>0.98</v>
      </c>
      <c r="O31">
        <v>938550</v>
      </c>
      <c r="P31" s="1">
        <v>3.2500000000000001E-2</v>
      </c>
      <c r="Q31">
        <v>25</v>
      </c>
      <c r="R31">
        <v>0.98</v>
      </c>
      <c r="S31" s="17">
        <f t="shared" si="1"/>
        <v>0.74497449744974498</v>
      </c>
      <c r="T31">
        <v>31.22</v>
      </c>
      <c r="U31">
        <v>0.04</v>
      </c>
      <c r="V31">
        <v>1.1266278142965812E-6</v>
      </c>
      <c r="W31">
        <v>25</v>
      </c>
      <c r="X31">
        <v>0.98699999999999999</v>
      </c>
      <c r="Y31" s="13">
        <f t="shared" si="2"/>
        <v>2.7777777777777779E-6</v>
      </c>
      <c r="Z31" s="3">
        <v>226010</v>
      </c>
      <c r="AA31" s="17">
        <v>0.03</v>
      </c>
      <c r="AB31">
        <v>0</v>
      </c>
      <c r="AC31">
        <v>0</v>
      </c>
      <c r="AD31">
        <v>25</v>
      </c>
      <c r="AE31">
        <v>0.98</v>
      </c>
      <c r="AF31">
        <v>0.98</v>
      </c>
    </row>
    <row r="32" spans="1:32" x14ac:dyDescent="0.35">
      <c r="A32" t="s">
        <v>38</v>
      </c>
      <c r="B32" t="s">
        <v>356</v>
      </c>
      <c r="C32" t="str">
        <f>_xlfn.CONCAT(B32,"_",A32)</f>
        <v>h2liq_terminal_EU-GBR</v>
      </c>
      <c r="D32" t="s">
        <v>40</v>
      </c>
      <c r="E32" t="s">
        <v>41</v>
      </c>
      <c r="F32" t="s">
        <v>37</v>
      </c>
      <c r="G32" s="2">
        <v>51.708290169999998</v>
      </c>
      <c r="H32" s="2">
        <v>-5.0646297740000001</v>
      </c>
      <c r="I32" s="19" t="s">
        <v>324</v>
      </c>
      <c r="J32">
        <v>0.02</v>
      </c>
      <c r="K32">
        <v>174.12</v>
      </c>
      <c r="L32">
        <v>8.9999999999999993E-3</v>
      </c>
      <c r="M32" s="17">
        <v>1.3486719798104709</v>
      </c>
      <c r="N32">
        <v>0.98</v>
      </c>
      <c r="O32">
        <v>938550</v>
      </c>
      <c r="P32" s="1">
        <v>3.2500000000000001E-2</v>
      </c>
      <c r="Q32">
        <v>25</v>
      </c>
      <c r="R32">
        <v>0.98</v>
      </c>
      <c r="S32" s="17">
        <f t="shared" si="1"/>
        <v>0.74497449744974498</v>
      </c>
      <c r="T32">
        <v>31.22</v>
      </c>
      <c r="U32">
        <v>0.04</v>
      </c>
      <c r="V32">
        <v>1.1266278142965812E-6</v>
      </c>
      <c r="W32">
        <v>25</v>
      </c>
      <c r="X32">
        <v>0.98699999999999999</v>
      </c>
      <c r="Y32" s="13">
        <f t="shared" si="2"/>
        <v>2.7777777777777779E-6</v>
      </c>
      <c r="Z32" s="3">
        <v>226010</v>
      </c>
      <c r="AA32" s="17">
        <v>0.03</v>
      </c>
      <c r="AB32">
        <v>0</v>
      </c>
      <c r="AC32">
        <v>0</v>
      </c>
      <c r="AD32">
        <v>25</v>
      </c>
      <c r="AE32">
        <v>0.98</v>
      </c>
      <c r="AF32">
        <v>0.98</v>
      </c>
    </row>
    <row r="33" spans="1:32" x14ac:dyDescent="0.35">
      <c r="A33" t="s">
        <v>42</v>
      </c>
      <c r="B33" t="s">
        <v>356</v>
      </c>
      <c r="C33" t="str">
        <f>_xlfn.CONCAT(B33,"_",A33)</f>
        <v>h2liq_terminal_AS-QAT</v>
      </c>
      <c r="D33" t="s">
        <v>44</v>
      </c>
      <c r="E33" t="s">
        <v>45</v>
      </c>
      <c r="F33" t="s">
        <v>32</v>
      </c>
      <c r="G33" s="2">
        <v>25.883521009999999</v>
      </c>
      <c r="H33" s="2">
        <v>51.480261319999997</v>
      </c>
      <c r="I33" s="19" t="s">
        <v>324</v>
      </c>
      <c r="J33">
        <v>0.21</v>
      </c>
      <c r="K33">
        <v>174.12</v>
      </c>
      <c r="L33">
        <v>8.9999999999999993E-3</v>
      </c>
      <c r="M33" s="17">
        <v>0.58296565349252727</v>
      </c>
      <c r="N33">
        <v>0.98</v>
      </c>
      <c r="O33">
        <v>938550</v>
      </c>
      <c r="P33" s="1">
        <v>3.2500000000000001E-2</v>
      </c>
      <c r="Q33">
        <v>25</v>
      </c>
      <c r="R33">
        <v>0.98</v>
      </c>
      <c r="S33" s="17">
        <f t="shared" si="1"/>
        <v>0.74497449744974498</v>
      </c>
      <c r="T33">
        <v>31.22</v>
      </c>
      <c r="U33">
        <v>0.04</v>
      </c>
      <c r="V33">
        <v>1.1266278142965812E-6</v>
      </c>
      <c r="W33">
        <v>25</v>
      </c>
      <c r="X33">
        <v>0.98699999999999999</v>
      </c>
      <c r="Y33" s="13">
        <f t="shared" si="2"/>
        <v>2.7777777777777779E-6</v>
      </c>
      <c r="Z33" s="3">
        <v>226010</v>
      </c>
      <c r="AA33" s="17">
        <v>0.03</v>
      </c>
      <c r="AB33">
        <v>0</v>
      </c>
      <c r="AC33">
        <v>0</v>
      </c>
      <c r="AD33">
        <v>25</v>
      </c>
      <c r="AE33">
        <v>0.98</v>
      </c>
      <c r="AF33">
        <v>0.98</v>
      </c>
    </row>
    <row r="34" spans="1:32" x14ac:dyDescent="0.35">
      <c r="A34" t="s">
        <v>46</v>
      </c>
      <c r="B34" t="s">
        <v>356</v>
      </c>
      <c r="C34" t="str">
        <f>_xlfn.CONCAT(B34,"_",A34)</f>
        <v>h2liq_terminal_AS-IND-WE</v>
      </c>
      <c r="D34" t="s">
        <v>48</v>
      </c>
      <c r="E34" t="s">
        <v>352</v>
      </c>
      <c r="F34" t="s">
        <v>50</v>
      </c>
      <c r="G34" s="2">
        <v>18.944742420000001</v>
      </c>
      <c r="H34" s="2">
        <v>72.950074349999994</v>
      </c>
      <c r="I34" s="19" t="s">
        <v>324</v>
      </c>
      <c r="J34">
        <v>5.8999999999999997E-2</v>
      </c>
      <c r="K34">
        <v>174.12</v>
      </c>
      <c r="L34">
        <v>8.9999999999999993E-3</v>
      </c>
      <c r="M34" s="17">
        <v>0.58296565349252727</v>
      </c>
      <c r="N34">
        <v>0.98</v>
      </c>
      <c r="O34">
        <v>938550</v>
      </c>
      <c r="P34" s="1">
        <v>3.2500000000000001E-2</v>
      </c>
      <c r="Q34">
        <v>25</v>
      </c>
      <c r="R34">
        <v>0.98</v>
      </c>
      <c r="S34" s="17">
        <f t="shared" si="1"/>
        <v>0.74497449744974498</v>
      </c>
      <c r="T34">
        <v>31.22</v>
      </c>
      <c r="U34">
        <v>0.04</v>
      </c>
      <c r="V34">
        <v>1.1266278142965812E-6</v>
      </c>
      <c r="W34">
        <v>25</v>
      </c>
      <c r="X34">
        <v>0.98699999999999999</v>
      </c>
      <c r="Y34" s="13">
        <f t="shared" si="2"/>
        <v>2.7777777777777779E-6</v>
      </c>
      <c r="Z34" s="3">
        <v>226010</v>
      </c>
      <c r="AA34" s="17">
        <v>0.03</v>
      </c>
      <c r="AB34">
        <v>0</v>
      </c>
      <c r="AC34">
        <v>0</v>
      </c>
      <c r="AD34">
        <v>25</v>
      </c>
      <c r="AE34">
        <v>0.98</v>
      </c>
      <c r="AF34">
        <v>0.98</v>
      </c>
    </row>
    <row r="35" spans="1:32" x14ac:dyDescent="0.35">
      <c r="A35" t="s">
        <v>46</v>
      </c>
      <c r="B35" t="s">
        <v>356</v>
      </c>
      <c r="C35" t="str">
        <f>_xlfn.CONCAT(B35,"_",A35)</f>
        <v>h2liq_terminal_AS-IND-WE</v>
      </c>
      <c r="D35" t="s">
        <v>48</v>
      </c>
      <c r="E35" t="s">
        <v>49</v>
      </c>
      <c r="F35" t="s">
        <v>50</v>
      </c>
      <c r="G35" s="2">
        <v>18.944742420000001</v>
      </c>
      <c r="H35" s="2">
        <v>72.950074349999994</v>
      </c>
      <c r="I35" s="19" t="s">
        <v>324</v>
      </c>
      <c r="J35">
        <v>5.8999999999999997E-2</v>
      </c>
      <c r="K35">
        <v>174.12</v>
      </c>
      <c r="L35">
        <v>8.9999999999999993E-3</v>
      </c>
      <c r="M35" s="17">
        <v>0.58296565349252727</v>
      </c>
      <c r="N35">
        <v>0.98</v>
      </c>
      <c r="O35">
        <v>938550</v>
      </c>
      <c r="P35" s="1">
        <v>3.2500000000000001E-2</v>
      </c>
      <c r="Q35">
        <v>25</v>
      </c>
      <c r="R35">
        <v>0.98</v>
      </c>
      <c r="S35" s="17">
        <f t="shared" si="1"/>
        <v>0.74497449744974498</v>
      </c>
      <c r="T35">
        <v>31.22</v>
      </c>
      <c r="U35">
        <v>0.04</v>
      </c>
      <c r="V35">
        <v>1.1266278142965812E-6</v>
      </c>
      <c r="W35">
        <v>25</v>
      </c>
      <c r="X35">
        <v>0.98699999999999999</v>
      </c>
      <c r="Y35" s="13">
        <f t="shared" si="2"/>
        <v>2.7777777777777779E-6</v>
      </c>
      <c r="Z35" s="3">
        <v>226010</v>
      </c>
      <c r="AA35" s="17">
        <v>0.03</v>
      </c>
      <c r="AB35">
        <v>0</v>
      </c>
      <c r="AC35">
        <v>0</v>
      </c>
      <c r="AD35">
        <v>25</v>
      </c>
      <c r="AE35">
        <v>0.98</v>
      </c>
      <c r="AF35">
        <v>0.98</v>
      </c>
    </row>
    <row r="36" spans="1:32" x14ac:dyDescent="0.35">
      <c r="A36" t="s">
        <v>55</v>
      </c>
      <c r="B36" t="s">
        <v>356</v>
      </c>
      <c r="C36" t="str">
        <f>_xlfn.CONCAT(B36,"_",A36)</f>
        <v>h2liq_terminal_AS-SGP</v>
      </c>
      <c r="D36" t="s">
        <v>57</v>
      </c>
      <c r="E36" t="s">
        <v>58</v>
      </c>
      <c r="F36" t="s">
        <v>59</v>
      </c>
      <c r="G36" s="2">
        <v>1.2924510250000001</v>
      </c>
      <c r="H36" s="2">
        <v>103.63954649999999</v>
      </c>
      <c r="I36" s="19" t="s">
        <v>324</v>
      </c>
      <c r="J36">
        <v>4.5999999999999999E-2</v>
      </c>
      <c r="K36">
        <v>174.12</v>
      </c>
      <c r="L36">
        <v>8.9999999999999993E-3</v>
      </c>
      <c r="M36" s="17">
        <v>0.58296565349252727</v>
      </c>
      <c r="N36">
        <v>0.98</v>
      </c>
      <c r="O36">
        <v>938550</v>
      </c>
      <c r="P36" s="1">
        <v>3.2500000000000001E-2</v>
      </c>
      <c r="Q36">
        <v>25</v>
      </c>
      <c r="R36">
        <v>0.98</v>
      </c>
      <c r="S36" s="17">
        <f t="shared" si="1"/>
        <v>0.74497449744974498</v>
      </c>
      <c r="T36">
        <v>31.22</v>
      </c>
      <c r="U36">
        <v>0.04</v>
      </c>
      <c r="V36">
        <v>1.1266278142965812E-6</v>
      </c>
      <c r="W36">
        <v>25</v>
      </c>
      <c r="X36">
        <v>0.98699999999999999</v>
      </c>
      <c r="Y36" s="13">
        <f t="shared" si="2"/>
        <v>2.7777777777777779E-6</v>
      </c>
      <c r="Z36" s="3">
        <v>226010</v>
      </c>
      <c r="AA36" s="17">
        <v>0.03</v>
      </c>
      <c r="AB36">
        <v>0</v>
      </c>
      <c r="AC36">
        <v>0</v>
      </c>
      <c r="AD36">
        <v>25</v>
      </c>
      <c r="AE36">
        <v>0.98</v>
      </c>
      <c r="AF36">
        <v>0.98</v>
      </c>
    </row>
    <row r="37" spans="1:32" x14ac:dyDescent="0.35">
      <c r="A37" t="s">
        <v>64</v>
      </c>
      <c r="B37" t="s">
        <v>356</v>
      </c>
      <c r="C37" t="str">
        <f>_xlfn.CONCAT(B37,"_",A37)</f>
        <v>h2liq_terminal_AS-CHN-SH</v>
      </c>
      <c r="D37" t="s">
        <v>66</v>
      </c>
      <c r="E37" t="s">
        <v>351</v>
      </c>
      <c r="F37" t="s">
        <v>68</v>
      </c>
      <c r="G37" s="2">
        <v>31.331849340000002</v>
      </c>
      <c r="H37" s="2">
        <v>121.63780029999999</v>
      </c>
      <c r="I37" s="19" t="s">
        <v>324</v>
      </c>
      <c r="J37">
        <v>2.5000000000000001E-2</v>
      </c>
      <c r="K37">
        <v>174.12</v>
      </c>
      <c r="L37">
        <v>8.9999999999999993E-3</v>
      </c>
      <c r="M37" s="17">
        <v>0.58296565349252727</v>
      </c>
      <c r="N37">
        <v>0.98</v>
      </c>
      <c r="O37">
        <v>938550</v>
      </c>
      <c r="P37" s="1">
        <v>3.2500000000000001E-2</v>
      </c>
      <c r="Q37">
        <v>25</v>
      </c>
      <c r="R37">
        <v>0.98</v>
      </c>
      <c r="S37" s="17">
        <f t="shared" si="1"/>
        <v>0.74497449744974498</v>
      </c>
      <c r="T37">
        <v>31.22</v>
      </c>
      <c r="U37">
        <v>0.04</v>
      </c>
      <c r="V37">
        <v>1.1266278142965812E-6</v>
      </c>
      <c r="W37">
        <v>25</v>
      </c>
      <c r="X37">
        <v>0.98699999999999999</v>
      </c>
      <c r="Y37" s="13">
        <f t="shared" si="2"/>
        <v>2.7777777777777779E-6</v>
      </c>
      <c r="Z37" s="3">
        <v>226010</v>
      </c>
      <c r="AA37" s="17">
        <v>0.03</v>
      </c>
      <c r="AB37">
        <v>0</v>
      </c>
      <c r="AC37">
        <v>0</v>
      </c>
      <c r="AD37">
        <v>25</v>
      </c>
      <c r="AE37">
        <v>0.98</v>
      </c>
      <c r="AF37">
        <v>0.98</v>
      </c>
    </row>
    <row r="38" spans="1:32" x14ac:dyDescent="0.35">
      <c r="A38" t="s">
        <v>64</v>
      </c>
      <c r="B38" t="s">
        <v>356</v>
      </c>
      <c r="C38" t="str">
        <f>_xlfn.CONCAT(B38,"_",A38)</f>
        <v>h2liq_terminal_AS-CHN-SH</v>
      </c>
      <c r="D38" t="s">
        <v>66</v>
      </c>
      <c r="E38" t="s">
        <v>67</v>
      </c>
      <c r="F38" t="s">
        <v>68</v>
      </c>
      <c r="G38" s="2">
        <v>31.331849340000002</v>
      </c>
      <c r="H38" s="2">
        <v>121.63780029999999</v>
      </c>
      <c r="I38" s="19" t="s">
        <v>324</v>
      </c>
      <c r="J38">
        <v>2.5000000000000001E-2</v>
      </c>
      <c r="K38">
        <v>174.12</v>
      </c>
      <c r="L38">
        <v>8.9999999999999993E-3</v>
      </c>
      <c r="M38" s="17">
        <v>0.58296565349252727</v>
      </c>
      <c r="N38">
        <v>0.98</v>
      </c>
      <c r="O38">
        <v>938550</v>
      </c>
      <c r="P38" s="1">
        <v>3.2500000000000001E-2</v>
      </c>
      <c r="Q38">
        <v>25</v>
      </c>
      <c r="R38">
        <v>0.98</v>
      </c>
      <c r="S38" s="17">
        <f t="shared" si="1"/>
        <v>0.74497449744974498</v>
      </c>
      <c r="T38">
        <v>31.22</v>
      </c>
      <c r="U38">
        <v>0.04</v>
      </c>
      <c r="V38">
        <v>1.1266278142965812E-6</v>
      </c>
      <c r="W38">
        <v>25</v>
      </c>
      <c r="X38">
        <v>0.98699999999999999</v>
      </c>
      <c r="Y38" s="13">
        <f t="shared" si="2"/>
        <v>2.7777777777777779E-6</v>
      </c>
      <c r="Z38" s="3">
        <v>226010</v>
      </c>
      <c r="AA38" s="17">
        <v>0.03</v>
      </c>
      <c r="AB38">
        <v>0</v>
      </c>
      <c r="AC38">
        <v>0</v>
      </c>
      <c r="AD38">
        <v>25</v>
      </c>
      <c r="AE38">
        <v>0.98</v>
      </c>
      <c r="AF38">
        <v>0.98</v>
      </c>
    </row>
    <row r="39" spans="1:32" x14ac:dyDescent="0.35">
      <c r="A39" t="s">
        <v>77</v>
      </c>
      <c r="B39" t="s">
        <v>356</v>
      </c>
      <c r="C39" t="str">
        <f>_xlfn.CONCAT(B39,"_",A39)</f>
        <v>h2liq_terminal_OC-AUS-SW</v>
      </c>
      <c r="D39" t="s">
        <v>79</v>
      </c>
      <c r="E39" t="s">
        <v>353</v>
      </c>
      <c r="F39" t="s">
        <v>81</v>
      </c>
      <c r="G39" s="2">
        <v>-34.453054180000002</v>
      </c>
      <c r="H39" s="2">
        <v>150.89914529999999</v>
      </c>
      <c r="I39" s="19" t="s">
        <v>324</v>
      </c>
      <c r="J39">
        <v>2.9000000000000001E-2</v>
      </c>
      <c r="K39">
        <v>174.12</v>
      </c>
      <c r="L39">
        <v>8.9999999999999993E-3</v>
      </c>
      <c r="M39" s="17">
        <v>0.8721606300502085</v>
      </c>
      <c r="N39">
        <v>0.98</v>
      </c>
      <c r="O39">
        <v>938550</v>
      </c>
      <c r="P39" s="1">
        <v>3.2500000000000001E-2</v>
      </c>
      <c r="Q39">
        <v>25</v>
      </c>
      <c r="R39">
        <v>0.98</v>
      </c>
      <c r="S39" s="17">
        <f t="shared" si="1"/>
        <v>0.74497449744974498</v>
      </c>
      <c r="T39">
        <v>31.22</v>
      </c>
      <c r="U39">
        <v>0.04</v>
      </c>
      <c r="V39">
        <v>1.1266278142965812E-6</v>
      </c>
      <c r="W39">
        <v>25</v>
      </c>
      <c r="X39">
        <v>0.98699999999999999</v>
      </c>
      <c r="Y39" s="13">
        <f t="shared" si="2"/>
        <v>2.7777777777777779E-6</v>
      </c>
      <c r="Z39" s="3">
        <v>226010</v>
      </c>
      <c r="AA39" s="17">
        <v>0.03</v>
      </c>
      <c r="AB39">
        <v>0</v>
      </c>
      <c r="AC39">
        <v>0</v>
      </c>
      <c r="AD39">
        <v>25</v>
      </c>
      <c r="AE39">
        <v>0.98</v>
      </c>
      <c r="AF39">
        <v>0.98</v>
      </c>
    </row>
    <row r="40" spans="1:32" x14ac:dyDescent="0.35">
      <c r="A40" t="s">
        <v>168</v>
      </c>
      <c r="B40" t="s">
        <v>356</v>
      </c>
      <c r="C40" t="str">
        <f>_xlfn.CONCAT(B40,"_",A40)</f>
        <v>h2liq_terminal_OC-AUS-WA</v>
      </c>
      <c r="D40" t="s">
        <v>170</v>
      </c>
      <c r="E40" t="s">
        <v>353</v>
      </c>
      <c r="F40" t="s">
        <v>81</v>
      </c>
      <c r="G40" s="2">
        <v>-21.80043045</v>
      </c>
      <c r="H40" s="2">
        <v>114.8019882</v>
      </c>
      <c r="I40" s="19" t="s">
        <v>324</v>
      </c>
      <c r="J40">
        <v>2.9000000000000001E-2</v>
      </c>
      <c r="K40">
        <v>174.12</v>
      </c>
      <c r="L40">
        <v>8.9999999999999993E-3</v>
      </c>
      <c r="M40" s="17">
        <v>0.8721606300502085</v>
      </c>
      <c r="N40">
        <v>0.98</v>
      </c>
      <c r="O40">
        <v>938550</v>
      </c>
      <c r="P40" s="1">
        <v>3.2500000000000001E-2</v>
      </c>
      <c r="Q40">
        <v>25</v>
      </c>
      <c r="R40">
        <v>0.98</v>
      </c>
      <c r="S40" s="17">
        <f t="shared" si="1"/>
        <v>0.74497449744974498</v>
      </c>
      <c r="T40">
        <v>31.22</v>
      </c>
      <c r="U40">
        <v>0.04</v>
      </c>
      <c r="V40">
        <v>1.1266278142965812E-6</v>
      </c>
      <c r="W40">
        <v>25</v>
      </c>
      <c r="X40">
        <v>0.98699999999999999</v>
      </c>
      <c r="Y40" s="13">
        <f t="shared" si="2"/>
        <v>2.7777777777777779E-6</v>
      </c>
      <c r="Z40" s="3">
        <v>226010</v>
      </c>
      <c r="AA40" s="17">
        <v>0.03</v>
      </c>
      <c r="AB40">
        <v>0</v>
      </c>
      <c r="AC40">
        <v>0</v>
      </c>
      <c r="AD40">
        <v>25</v>
      </c>
      <c r="AE40">
        <v>0.98</v>
      </c>
      <c r="AF40">
        <v>0.98</v>
      </c>
    </row>
    <row r="41" spans="1:32" x14ac:dyDescent="0.35">
      <c r="A41" t="s">
        <v>82</v>
      </c>
      <c r="B41" t="s">
        <v>356</v>
      </c>
      <c r="C41" t="str">
        <f>_xlfn.CONCAT(B41,"_",A41)</f>
        <v>h2liq_terminal_NA-USA-CA</v>
      </c>
      <c r="D41" t="s">
        <v>84</v>
      </c>
      <c r="E41" t="s">
        <v>350</v>
      </c>
      <c r="F41" t="s">
        <v>86</v>
      </c>
      <c r="G41" s="2">
        <v>37.805478909999998</v>
      </c>
      <c r="H41" s="2">
        <v>-122.31633100000001</v>
      </c>
      <c r="I41" s="19" t="s">
        <v>324</v>
      </c>
      <c r="J41">
        <v>4.2999999999999997E-2</v>
      </c>
      <c r="K41">
        <v>174.12</v>
      </c>
      <c r="L41">
        <v>8.9999999999999993E-3</v>
      </c>
      <c r="M41" s="17">
        <v>1.3374192380309164</v>
      </c>
      <c r="N41">
        <v>0.98</v>
      </c>
      <c r="O41">
        <v>938550</v>
      </c>
      <c r="P41" s="1">
        <v>3.2500000000000001E-2</v>
      </c>
      <c r="Q41">
        <v>25</v>
      </c>
      <c r="R41">
        <v>0.98</v>
      </c>
      <c r="S41" s="17">
        <f t="shared" si="1"/>
        <v>0.74497449744974498</v>
      </c>
      <c r="T41">
        <v>31.22</v>
      </c>
      <c r="U41">
        <v>0.04</v>
      </c>
      <c r="V41">
        <v>1.1266278142965812E-6</v>
      </c>
      <c r="W41">
        <v>25</v>
      </c>
      <c r="X41">
        <v>0.98699999999999999</v>
      </c>
      <c r="Y41" s="13">
        <f t="shared" si="2"/>
        <v>2.7777777777777779E-6</v>
      </c>
      <c r="Z41" s="3">
        <v>226010</v>
      </c>
      <c r="AA41" s="17">
        <v>0.03</v>
      </c>
      <c r="AB41">
        <v>0</v>
      </c>
      <c r="AC41">
        <v>0</v>
      </c>
      <c r="AD41">
        <v>25</v>
      </c>
      <c r="AE41">
        <v>0.98</v>
      </c>
      <c r="AF41">
        <v>0.98</v>
      </c>
    </row>
    <row r="42" spans="1:32" x14ac:dyDescent="0.35">
      <c r="A42" t="s">
        <v>87</v>
      </c>
      <c r="B42" t="s">
        <v>356</v>
      </c>
      <c r="C42" t="str">
        <f>_xlfn.CONCAT(B42,"_",A42)</f>
        <v>h2liq_terminal_NA-USA-SV</v>
      </c>
      <c r="D42" t="s">
        <v>89</v>
      </c>
      <c r="E42" t="s">
        <v>350</v>
      </c>
      <c r="F42" t="s">
        <v>86</v>
      </c>
      <c r="G42" s="2">
        <v>38.350882130000002</v>
      </c>
      <c r="H42" s="2">
        <v>-76.411079920000006</v>
      </c>
      <c r="I42" s="19" t="s">
        <v>324</v>
      </c>
      <c r="J42">
        <v>4.2999999999999997E-2</v>
      </c>
      <c r="K42">
        <v>174.12</v>
      </c>
      <c r="L42">
        <v>8.9999999999999993E-3</v>
      </c>
      <c r="M42" s="17">
        <v>1.3374192380309164</v>
      </c>
      <c r="N42">
        <v>0.98</v>
      </c>
      <c r="O42">
        <v>938550</v>
      </c>
      <c r="P42" s="1">
        <v>3.2500000000000001E-2</v>
      </c>
      <c r="Q42">
        <v>25</v>
      </c>
      <c r="R42">
        <v>0.98</v>
      </c>
      <c r="S42" s="17">
        <f t="shared" si="1"/>
        <v>0.74497449744974498</v>
      </c>
      <c r="T42">
        <v>31.22</v>
      </c>
      <c r="U42">
        <v>0.04</v>
      </c>
      <c r="V42">
        <v>1.1266278142965812E-6</v>
      </c>
      <c r="W42">
        <v>25</v>
      </c>
      <c r="X42">
        <v>0.98699999999999999</v>
      </c>
      <c r="Y42" s="13">
        <f t="shared" si="2"/>
        <v>2.7777777777777779E-6</v>
      </c>
      <c r="Z42" s="3">
        <v>226010</v>
      </c>
      <c r="AA42" s="17">
        <v>0.03</v>
      </c>
      <c r="AB42">
        <v>0</v>
      </c>
      <c r="AC42">
        <v>0</v>
      </c>
      <c r="AD42">
        <v>25</v>
      </c>
      <c r="AE42">
        <v>0.98</v>
      </c>
      <c r="AF42">
        <v>0.98</v>
      </c>
    </row>
    <row r="43" spans="1:32" x14ac:dyDescent="0.35">
      <c r="A43" t="s">
        <v>82</v>
      </c>
      <c r="B43" t="s">
        <v>356</v>
      </c>
      <c r="C43" t="str">
        <f>_xlfn.CONCAT(B43,"_",A43)</f>
        <v>h2liq_terminal_NA-USA-CA</v>
      </c>
      <c r="D43" t="s">
        <v>84</v>
      </c>
      <c r="E43" t="s">
        <v>85</v>
      </c>
      <c r="F43" t="s">
        <v>86</v>
      </c>
      <c r="G43" s="2">
        <v>37.805478909999998</v>
      </c>
      <c r="H43" s="2">
        <v>-122.31633100000001</v>
      </c>
      <c r="I43" s="19" t="s">
        <v>324</v>
      </c>
      <c r="J43">
        <v>4.2999999999999997E-2</v>
      </c>
      <c r="K43">
        <v>174.12</v>
      </c>
      <c r="L43">
        <v>8.9999999999999993E-3</v>
      </c>
      <c r="M43" s="17">
        <v>1.3374192380309164</v>
      </c>
      <c r="N43">
        <v>0.98</v>
      </c>
      <c r="O43">
        <v>938550</v>
      </c>
      <c r="P43" s="1">
        <v>3.2500000000000001E-2</v>
      </c>
      <c r="Q43">
        <v>25</v>
      </c>
      <c r="R43">
        <v>0.98</v>
      </c>
      <c r="S43" s="17">
        <f t="shared" si="1"/>
        <v>0.74497449744974498</v>
      </c>
      <c r="T43">
        <v>31.22</v>
      </c>
      <c r="U43">
        <v>0.04</v>
      </c>
      <c r="V43">
        <v>1.1266278142965812E-6</v>
      </c>
      <c r="W43">
        <v>25</v>
      </c>
      <c r="X43">
        <v>0.98699999999999999</v>
      </c>
      <c r="Y43" s="13">
        <f t="shared" si="2"/>
        <v>2.7777777777777779E-6</v>
      </c>
      <c r="Z43" s="3">
        <v>226010</v>
      </c>
      <c r="AA43" s="17">
        <v>0.03</v>
      </c>
      <c r="AB43">
        <v>0</v>
      </c>
      <c r="AC43">
        <v>0</v>
      </c>
      <c r="AD43">
        <v>25</v>
      </c>
      <c r="AE43">
        <v>0.98</v>
      </c>
      <c r="AF43">
        <v>0.98</v>
      </c>
    </row>
    <row r="44" spans="1:32" x14ac:dyDescent="0.35">
      <c r="A44" t="s">
        <v>87</v>
      </c>
      <c r="B44" t="s">
        <v>356</v>
      </c>
      <c r="C44" t="str">
        <f>_xlfn.CONCAT(B44,"_",A44)</f>
        <v>h2liq_terminal_NA-USA-SV</v>
      </c>
      <c r="D44" t="s">
        <v>89</v>
      </c>
      <c r="E44" t="s">
        <v>90</v>
      </c>
      <c r="F44" t="s">
        <v>86</v>
      </c>
      <c r="G44" s="2">
        <v>38.350882130000002</v>
      </c>
      <c r="H44" s="2">
        <v>-76.411079920000006</v>
      </c>
      <c r="I44" s="19" t="s">
        <v>324</v>
      </c>
      <c r="J44">
        <v>4.2999999999999997E-2</v>
      </c>
      <c r="K44">
        <v>174.12</v>
      </c>
      <c r="L44">
        <v>8.9999999999999993E-3</v>
      </c>
      <c r="M44" s="17">
        <v>1.3374192380309164</v>
      </c>
      <c r="N44">
        <v>0.98</v>
      </c>
      <c r="O44">
        <v>938550</v>
      </c>
      <c r="P44" s="1">
        <v>3.2500000000000001E-2</v>
      </c>
      <c r="Q44">
        <v>25</v>
      </c>
      <c r="R44">
        <v>0.98</v>
      </c>
      <c r="S44" s="17">
        <f t="shared" si="1"/>
        <v>0.74497449744974498</v>
      </c>
      <c r="T44">
        <v>31.22</v>
      </c>
      <c r="U44">
        <v>0.04</v>
      </c>
      <c r="V44">
        <v>1.1266278142965812E-6</v>
      </c>
      <c r="W44">
        <v>25</v>
      </c>
      <c r="X44">
        <v>0.98699999999999999</v>
      </c>
      <c r="Y44" s="13">
        <f t="shared" si="2"/>
        <v>2.7777777777777779E-6</v>
      </c>
      <c r="Z44" s="3">
        <v>226010</v>
      </c>
      <c r="AA44" s="17">
        <v>0.03</v>
      </c>
      <c r="AB44">
        <v>0</v>
      </c>
      <c r="AC44">
        <v>0</v>
      </c>
      <c r="AD44">
        <v>25</v>
      </c>
      <c r="AE44">
        <v>0.98</v>
      </c>
      <c r="AF44">
        <v>0.98</v>
      </c>
    </row>
    <row r="45" spans="1:32" x14ac:dyDescent="0.35">
      <c r="A45" t="s">
        <v>95</v>
      </c>
      <c r="B45" t="s">
        <v>356</v>
      </c>
      <c r="C45" t="str">
        <f>_xlfn.CONCAT(B45,"_",A45)</f>
        <v>h2liq_terminal_NA-MEX</v>
      </c>
      <c r="D45" t="s">
        <v>97</v>
      </c>
      <c r="E45" t="s">
        <v>98</v>
      </c>
      <c r="F45" t="s">
        <v>99</v>
      </c>
      <c r="G45" s="2">
        <v>18.155675850000002</v>
      </c>
      <c r="H45" s="2">
        <v>-94.536118009999996</v>
      </c>
      <c r="I45" s="19" t="s">
        <v>324</v>
      </c>
      <c r="J45">
        <v>7.1999999999999995E-2</v>
      </c>
      <c r="K45">
        <v>174.12</v>
      </c>
      <c r="L45">
        <v>8.9999999999999993E-3</v>
      </c>
      <c r="M45" s="17">
        <v>0.19446491273097016</v>
      </c>
      <c r="N45">
        <v>0.98</v>
      </c>
      <c r="O45">
        <v>938550</v>
      </c>
      <c r="P45" s="1">
        <v>3.2500000000000001E-2</v>
      </c>
      <c r="Q45">
        <v>25</v>
      </c>
      <c r="R45">
        <v>0.98</v>
      </c>
      <c r="S45" s="17">
        <f t="shared" si="1"/>
        <v>0.74497449744974498</v>
      </c>
      <c r="T45">
        <v>31.22</v>
      </c>
      <c r="U45">
        <v>0.04</v>
      </c>
      <c r="V45">
        <v>1.1266278142965812E-6</v>
      </c>
      <c r="W45">
        <v>25</v>
      </c>
      <c r="X45">
        <v>0.98699999999999999</v>
      </c>
      <c r="Y45" s="13">
        <f t="shared" si="2"/>
        <v>2.7777777777777779E-6</v>
      </c>
      <c r="Z45" s="3">
        <v>226010</v>
      </c>
      <c r="AA45" s="17">
        <v>0.03</v>
      </c>
      <c r="AB45">
        <v>0</v>
      </c>
      <c r="AC45">
        <v>0</v>
      </c>
      <c r="AD45">
        <v>25</v>
      </c>
      <c r="AE45">
        <v>0.98</v>
      </c>
      <c r="AF45">
        <v>0.98</v>
      </c>
    </row>
    <row r="46" spans="1:32" x14ac:dyDescent="0.35">
      <c r="A46" t="s">
        <v>100</v>
      </c>
      <c r="B46" t="s">
        <v>356</v>
      </c>
      <c r="C46" t="str">
        <f>_xlfn.CONCAT(B46,"_",A46)</f>
        <v>h2liq_terminal_NA-NIC</v>
      </c>
      <c r="D46" t="s">
        <v>102</v>
      </c>
      <c r="E46" t="s">
        <v>103</v>
      </c>
      <c r="F46" t="s">
        <v>99</v>
      </c>
      <c r="G46" s="2">
        <v>12.20558819</v>
      </c>
      <c r="H46" s="2">
        <v>-86.761905609999999</v>
      </c>
      <c r="I46" s="19" t="s">
        <v>324</v>
      </c>
      <c r="J46">
        <v>9.1999999999999998E-2</v>
      </c>
      <c r="K46">
        <v>174.12</v>
      </c>
      <c r="L46">
        <v>8.9999999999999993E-3</v>
      </c>
      <c r="M46" s="17">
        <v>0.19446491273097016</v>
      </c>
      <c r="N46">
        <v>0.98</v>
      </c>
      <c r="O46">
        <v>938550</v>
      </c>
      <c r="P46" s="1">
        <v>3.2500000000000001E-2</v>
      </c>
      <c r="Q46">
        <v>25</v>
      </c>
      <c r="R46">
        <v>0.98</v>
      </c>
      <c r="S46" s="17">
        <f t="shared" si="1"/>
        <v>0.74497449744974498</v>
      </c>
      <c r="T46">
        <v>31.22</v>
      </c>
      <c r="U46">
        <v>0.04</v>
      </c>
      <c r="V46">
        <v>1.1266278142965812E-6</v>
      </c>
      <c r="W46">
        <v>25</v>
      </c>
      <c r="X46">
        <v>0.98699999999999999</v>
      </c>
      <c r="Y46" s="13">
        <f t="shared" si="2"/>
        <v>2.7777777777777779E-6</v>
      </c>
      <c r="Z46" s="3">
        <v>226010</v>
      </c>
      <c r="AA46" s="17">
        <v>0.03</v>
      </c>
      <c r="AB46">
        <v>0</v>
      </c>
      <c r="AC46">
        <v>0</v>
      </c>
      <c r="AD46">
        <v>25</v>
      </c>
      <c r="AE46">
        <v>0.98</v>
      </c>
      <c r="AF46">
        <v>0.98</v>
      </c>
    </row>
    <row r="47" spans="1:32" x14ac:dyDescent="0.35">
      <c r="A47" t="s">
        <v>104</v>
      </c>
      <c r="B47" t="s">
        <v>356</v>
      </c>
      <c r="C47" t="str">
        <f>_xlfn.CONCAT(B47,"_",A47)</f>
        <v>h2liq_terminal_NA-DOM</v>
      </c>
      <c r="D47" t="s">
        <v>106</v>
      </c>
      <c r="E47" t="s">
        <v>107</v>
      </c>
      <c r="F47" t="s">
        <v>108</v>
      </c>
      <c r="G47" s="2">
        <v>18.423848960000001</v>
      </c>
      <c r="H47" s="2">
        <v>-69.633278090000005</v>
      </c>
      <c r="I47" s="19" t="s">
        <v>324</v>
      </c>
      <c r="J47">
        <v>5.6000000000000001E-2</v>
      </c>
      <c r="K47">
        <v>174.12</v>
      </c>
      <c r="L47">
        <v>8.9999999999999993E-3</v>
      </c>
      <c r="M47" s="17">
        <v>0.19446491273097016</v>
      </c>
      <c r="N47">
        <v>0.98</v>
      </c>
      <c r="O47">
        <v>938550</v>
      </c>
      <c r="P47" s="1">
        <v>3.2500000000000001E-2</v>
      </c>
      <c r="Q47">
        <v>25</v>
      </c>
      <c r="R47">
        <v>0.98</v>
      </c>
      <c r="S47" s="17">
        <f t="shared" si="1"/>
        <v>0.74497449744974498</v>
      </c>
      <c r="T47">
        <v>31.22</v>
      </c>
      <c r="U47">
        <v>0.04</v>
      </c>
      <c r="V47">
        <v>1.1266278142965812E-6</v>
      </c>
      <c r="W47">
        <v>25</v>
      </c>
      <c r="X47">
        <v>0.98699999999999999</v>
      </c>
      <c r="Y47" s="13">
        <f t="shared" si="2"/>
        <v>2.7777777777777779E-6</v>
      </c>
      <c r="Z47" s="3">
        <v>226010</v>
      </c>
      <c r="AA47" s="17">
        <v>0.03</v>
      </c>
      <c r="AB47">
        <v>0</v>
      </c>
      <c r="AC47">
        <v>0</v>
      </c>
      <c r="AD47">
        <v>25</v>
      </c>
      <c r="AE47">
        <v>0.98</v>
      </c>
      <c r="AF47">
        <v>0.98</v>
      </c>
    </row>
    <row r="48" spans="1:32" x14ac:dyDescent="0.35">
      <c r="A48" t="s">
        <v>109</v>
      </c>
      <c r="B48" t="s">
        <v>356</v>
      </c>
      <c r="C48" t="str">
        <f>_xlfn.CONCAT(B48,"_",A48)</f>
        <v>h2liq_terminal_NA-TTO</v>
      </c>
      <c r="D48" t="s">
        <v>111</v>
      </c>
      <c r="E48" t="s">
        <v>112</v>
      </c>
      <c r="F48" t="s">
        <v>113</v>
      </c>
      <c r="G48" s="2">
        <v>10.183118159999999</v>
      </c>
      <c r="H48" s="2">
        <v>-61.6857033</v>
      </c>
      <c r="I48" s="19" t="s">
        <v>324</v>
      </c>
      <c r="J48">
        <v>0.11600000000000001</v>
      </c>
      <c r="K48">
        <v>174.12</v>
      </c>
      <c r="L48">
        <v>8.9999999999999993E-3</v>
      </c>
      <c r="M48" s="17">
        <v>0.19446491273097016</v>
      </c>
      <c r="N48">
        <v>0.98</v>
      </c>
      <c r="O48">
        <v>938550</v>
      </c>
      <c r="P48" s="1">
        <v>3.2500000000000001E-2</v>
      </c>
      <c r="Q48">
        <v>25</v>
      </c>
      <c r="R48">
        <v>0.98</v>
      </c>
      <c r="S48" s="17">
        <f t="shared" si="1"/>
        <v>0.74497449744974498</v>
      </c>
      <c r="T48">
        <v>31.22</v>
      </c>
      <c r="U48">
        <v>0.04</v>
      </c>
      <c r="V48">
        <v>1.1266278142965812E-6</v>
      </c>
      <c r="W48">
        <v>25</v>
      </c>
      <c r="X48">
        <v>0.98699999999999999</v>
      </c>
      <c r="Y48" s="13">
        <f t="shared" si="2"/>
        <v>2.7777777777777779E-6</v>
      </c>
      <c r="Z48" s="3">
        <v>226010</v>
      </c>
      <c r="AA48" s="17">
        <v>0.03</v>
      </c>
      <c r="AB48">
        <v>0</v>
      </c>
      <c r="AC48">
        <v>0</v>
      </c>
      <c r="AD48">
        <v>25</v>
      </c>
      <c r="AE48">
        <v>0.98</v>
      </c>
      <c r="AF48">
        <v>0.98</v>
      </c>
    </row>
    <row r="49" spans="1:32" x14ac:dyDescent="0.35">
      <c r="A49" t="s">
        <v>114</v>
      </c>
      <c r="B49" t="s">
        <v>356</v>
      </c>
      <c r="C49" t="str">
        <f>_xlfn.CONCAT(B49,"_",A49)</f>
        <v>h2liq_terminal_SA-BRA-SE</v>
      </c>
      <c r="D49" t="s">
        <v>116</v>
      </c>
      <c r="E49" t="s">
        <v>349</v>
      </c>
      <c r="F49" t="s">
        <v>113</v>
      </c>
      <c r="G49" s="2">
        <v>-22.95599094</v>
      </c>
      <c r="H49" s="2">
        <v>-43.05571612</v>
      </c>
      <c r="I49" s="19" t="s">
        <v>324</v>
      </c>
      <c r="J49">
        <v>6.3E-2</v>
      </c>
      <c r="K49">
        <v>174.12</v>
      </c>
      <c r="L49">
        <v>8.9999999999999993E-3</v>
      </c>
      <c r="M49" s="17">
        <v>9.2385896983770852E-2</v>
      </c>
      <c r="N49">
        <v>0.98</v>
      </c>
      <c r="O49">
        <v>938550</v>
      </c>
      <c r="P49" s="1">
        <v>3.2500000000000001E-2</v>
      </c>
      <c r="Q49">
        <v>25</v>
      </c>
      <c r="R49">
        <v>0.98</v>
      </c>
      <c r="S49" s="17">
        <f t="shared" si="1"/>
        <v>0.74497449744974498</v>
      </c>
      <c r="T49">
        <v>31.22</v>
      </c>
      <c r="U49">
        <v>0.04</v>
      </c>
      <c r="V49">
        <v>1.1266278142965812E-6</v>
      </c>
      <c r="W49">
        <v>25</v>
      </c>
      <c r="X49">
        <v>0.98699999999999999</v>
      </c>
      <c r="Y49" s="13">
        <f t="shared" si="2"/>
        <v>2.7777777777777779E-6</v>
      </c>
      <c r="Z49" s="3">
        <v>226010</v>
      </c>
      <c r="AA49" s="17">
        <v>0.03</v>
      </c>
      <c r="AB49">
        <v>0</v>
      </c>
      <c r="AC49">
        <v>0</v>
      </c>
      <c r="AD49">
        <v>25</v>
      </c>
      <c r="AE49">
        <v>0.98</v>
      </c>
      <c r="AF49">
        <v>0.98</v>
      </c>
    </row>
    <row r="50" spans="1:32" x14ac:dyDescent="0.35">
      <c r="A50" t="s">
        <v>114</v>
      </c>
      <c r="B50" t="s">
        <v>356</v>
      </c>
      <c r="C50" t="str">
        <f>_xlfn.CONCAT(B50,"_",A50)</f>
        <v>h2liq_terminal_SA-BRA-SE</v>
      </c>
      <c r="D50" t="s">
        <v>116</v>
      </c>
      <c r="E50" t="s">
        <v>117</v>
      </c>
      <c r="F50" t="s">
        <v>113</v>
      </c>
      <c r="G50" s="2">
        <v>-22.95599094</v>
      </c>
      <c r="H50" s="2">
        <v>-43.05571612</v>
      </c>
      <c r="I50" s="19" t="s">
        <v>324</v>
      </c>
      <c r="J50">
        <v>6.3E-2</v>
      </c>
      <c r="K50">
        <v>174.12</v>
      </c>
      <c r="L50">
        <v>8.9999999999999993E-3</v>
      </c>
      <c r="M50" s="17">
        <v>9.2385896983770852E-2</v>
      </c>
      <c r="N50">
        <v>0.98</v>
      </c>
      <c r="O50">
        <v>938550</v>
      </c>
      <c r="P50" s="1">
        <v>3.2500000000000001E-2</v>
      </c>
      <c r="Q50">
        <v>25</v>
      </c>
      <c r="R50">
        <v>0.98</v>
      </c>
      <c r="S50" s="17">
        <f t="shared" si="1"/>
        <v>0.74497449744974498</v>
      </c>
      <c r="T50">
        <v>31.22</v>
      </c>
      <c r="U50">
        <v>0.04</v>
      </c>
      <c r="V50">
        <v>1.1266278142965812E-6</v>
      </c>
      <c r="W50">
        <v>25</v>
      </c>
      <c r="X50">
        <v>0.98699999999999999</v>
      </c>
      <c r="Y50" s="13">
        <f t="shared" si="2"/>
        <v>2.7777777777777779E-6</v>
      </c>
      <c r="Z50" s="3">
        <v>226010</v>
      </c>
      <c r="AA50" s="17">
        <v>0.03</v>
      </c>
      <c r="AB50">
        <v>0</v>
      </c>
      <c r="AC50">
        <v>0</v>
      </c>
      <c r="AD50">
        <v>25</v>
      </c>
      <c r="AE50">
        <v>0.98</v>
      </c>
      <c r="AF50">
        <v>0.98</v>
      </c>
    </row>
    <row r="51" spans="1:32" x14ac:dyDescent="0.35">
      <c r="A51" t="s">
        <v>127</v>
      </c>
      <c r="B51" t="s">
        <v>356</v>
      </c>
      <c r="C51" t="str">
        <f>_xlfn.CONCAT(B51,"_",A51)</f>
        <v>h2liq_terminal_SA-PER</v>
      </c>
      <c r="D51" t="s">
        <v>129</v>
      </c>
      <c r="E51" t="s">
        <v>130</v>
      </c>
      <c r="F51" t="s">
        <v>126</v>
      </c>
      <c r="G51" s="2">
        <v>-11.81733442</v>
      </c>
      <c r="H51" s="2">
        <v>-77.17339115</v>
      </c>
      <c r="I51" s="19" t="s">
        <v>324</v>
      </c>
      <c r="J51">
        <v>5.1999999999999998E-2</v>
      </c>
      <c r="K51">
        <v>174.12</v>
      </c>
      <c r="L51">
        <v>8.9999999999999993E-3</v>
      </c>
      <c r="M51" s="17">
        <v>9.2385896983770852E-2</v>
      </c>
      <c r="N51">
        <v>0.98</v>
      </c>
      <c r="O51">
        <v>938550</v>
      </c>
      <c r="P51" s="1">
        <v>3.2500000000000001E-2</v>
      </c>
      <c r="Q51">
        <v>25</v>
      </c>
      <c r="R51">
        <v>0.98</v>
      </c>
      <c r="S51" s="17">
        <f t="shared" si="1"/>
        <v>0.74497449744974498</v>
      </c>
      <c r="T51">
        <v>31.22</v>
      </c>
      <c r="U51">
        <v>0.04</v>
      </c>
      <c r="V51">
        <v>1.1266278142965812E-6</v>
      </c>
      <c r="W51">
        <v>25</v>
      </c>
      <c r="X51">
        <v>0.98699999999999999</v>
      </c>
      <c r="Y51" s="13">
        <f t="shared" si="2"/>
        <v>2.7777777777777779E-6</v>
      </c>
      <c r="Z51" s="3">
        <v>226010</v>
      </c>
      <c r="AA51" s="17">
        <v>0.03</v>
      </c>
      <c r="AB51">
        <v>0</v>
      </c>
      <c r="AC51">
        <v>0</v>
      </c>
      <c r="AD51">
        <v>25</v>
      </c>
      <c r="AE51">
        <v>0.98</v>
      </c>
      <c r="AF51">
        <v>0.98</v>
      </c>
    </row>
    <row r="52" spans="1:32" x14ac:dyDescent="0.35">
      <c r="A52" t="s">
        <v>131</v>
      </c>
      <c r="B52" t="s">
        <v>356</v>
      </c>
      <c r="C52" t="str">
        <f>_xlfn.CONCAT(B52,"_",A52)</f>
        <v>h2liq_terminal_AF-DZA</v>
      </c>
      <c r="D52" t="s">
        <v>133</v>
      </c>
      <c r="E52" t="s">
        <v>134</v>
      </c>
      <c r="F52" t="s">
        <v>135</v>
      </c>
      <c r="G52" s="2">
        <v>36.885833669999997</v>
      </c>
      <c r="H52" s="2">
        <v>6.9043777879999997</v>
      </c>
      <c r="I52" s="19" t="s">
        <v>324</v>
      </c>
      <c r="J52">
        <v>0.11</v>
      </c>
      <c r="K52">
        <v>174.12</v>
      </c>
      <c r="L52">
        <v>8.9999999999999993E-3</v>
      </c>
      <c r="M52" s="17">
        <v>0.05</v>
      </c>
      <c r="N52">
        <v>0.98</v>
      </c>
      <c r="O52">
        <v>938550</v>
      </c>
      <c r="P52" s="1">
        <v>3.2500000000000001E-2</v>
      </c>
      <c r="Q52">
        <v>25</v>
      </c>
      <c r="R52">
        <v>0.98</v>
      </c>
      <c r="S52" s="17">
        <f t="shared" si="1"/>
        <v>0.74497449744974498</v>
      </c>
      <c r="T52">
        <v>31.22</v>
      </c>
      <c r="U52">
        <v>0.04</v>
      </c>
      <c r="V52">
        <v>1.1266278142965812E-6</v>
      </c>
      <c r="W52">
        <v>25</v>
      </c>
      <c r="X52">
        <v>0.98699999999999999</v>
      </c>
      <c r="Y52" s="13">
        <f t="shared" si="2"/>
        <v>2.7777777777777779E-6</v>
      </c>
      <c r="Z52" s="3">
        <v>226010</v>
      </c>
      <c r="AA52" s="17">
        <v>0.03</v>
      </c>
      <c r="AB52">
        <v>0</v>
      </c>
      <c r="AC52">
        <v>0</v>
      </c>
      <c r="AD52">
        <v>25</v>
      </c>
      <c r="AE52">
        <v>0.98</v>
      </c>
      <c r="AF52">
        <v>0.98</v>
      </c>
    </row>
    <row r="53" spans="1:32" x14ac:dyDescent="0.35">
      <c r="A53" t="s">
        <v>145</v>
      </c>
      <c r="B53" t="s">
        <v>356</v>
      </c>
      <c r="C53" t="str">
        <f>_xlfn.CONCAT(B53,"_",A53)</f>
        <v>h2liq_terminal_AF-AGO</v>
      </c>
      <c r="D53" t="s">
        <v>147</v>
      </c>
      <c r="E53" t="s">
        <v>148</v>
      </c>
      <c r="F53" t="s">
        <v>149</v>
      </c>
      <c r="G53" s="2">
        <v>-6.118802198</v>
      </c>
      <c r="H53" s="2">
        <v>12.33208099</v>
      </c>
      <c r="I53" s="19" t="s">
        <v>324</v>
      </c>
      <c r="J53">
        <v>0.11</v>
      </c>
      <c r="K53">
        <v>174.12</v>
      </c>
      <c r="L53">
        <v>8.9999999999999993E-3</v>
      </c>
      <c r="M53" s="17">
        <v>0.05</v>
      </c>
      <c r="N53">
        <v>0.98</v>
      </c>
      <c r="O53">
        <v>938550</v>
      </c>
      <c r="P53" s="1">
        <v>3.2500000000000001E-2</v>
      </c>
      <c r="Q53">
        <v>25</v>
      </c>
      <c r="R53">
        <v>0.98</v>
      </c>
      <c r="S53" s="17">
        <f t="shared" si="1"/>
        <v>0.74497449744974498</v>
      </c>
      <c r="T53">
        <v>31.22</v>
      </c>
      <c r="U53">
        <v>0.04</v>
      </c>
      <c r="V53">
        <v>1.1266278142965812E-6</v>
      </c>
      <c r="W53">
        <v>25</v>
      </c>
      <c r="X53">
        <v>0.98699999999999999</v>
      </c>
      <c r="Y53" s="13">
        <f t="shared" si="2"/>
        <v>2.7777777777777779E-6</v>
      </c>
      <c r="Z53" s="3">
        <v>226010</v>
      </c>
      <c r="AA53" s="17">
        <v>0.03</v>
      </c>
      <c r="AB53">
        <v>0</v>
      </c>
      <c r="AC53">
        <v>0</v>
      </c>
      <c r="AD53">
        <v>25</v>
      </c>
      <c r="AE53">
        <v>0.98</v>
      </c>
      <c r="AF53">
        <v>0.98</v>
      </c>
    </row>
    <row r="54" spans="1:32" x14ac:dyDescent="0.35">
      <c r="A54" t="s">
        <v>150</v>
      </c>
      <c r="B54" t="s">
        <v>356</v>
      </c>
      <c r="C54" t="str">
        <f>_xlfn.CONCAT(B54,"_",A54)</f>
        <v>h2liq_terminal_AF-ZAF</v>
      </c>
      <c r="D54" t="s">
        <v>152</v>
      </c>
      <c r="E54" t="s">
        <v>153</v>
      </c>
      <c r="F54" t="s">
        <v>154</v>
      </c>
      <c r="G54" s="2">
        <v>-33.731549340000001</v>
      </c>
      <c r="H54" s="2">
        <v>18.4458488</v>
      </c>
      <c r="I54" s="19" t="s">
        <v>324</v>
      </c>
      <c r="J54">
        <v>5.2000000000000005E-2</v>
      </c>
      <c r="K54">
        <v>174.12</v>
      </c>
      <c r="L54">
        <v>8.9999999999999993E-3</v>
      </c>
      <c r="M54" s="17">
        <v>0.05</v>
      </c>
      <c r="N54">
        <v>0.98</v>
      </c>
      <c r="O54">
        <v>938550</v>
      </c>
      <c r="P54" s="1">
        <v>3.2500000000000001E-2</v>
      </c>
      <c r="Q54">
        <v>25</v>
      </c>
      <c r="R54">
        <v>0.98</v>
      </c>
      <c r="S54" s="17">
        <f t="shared" si="1"/>
        <v>0.74497449744974498</v>
      </c>
      <c r="T54">
        <v>31.22</v>
      </c>
      <c r="U54">
        <v>0.04</v>
      </c>
      <c r="V54">
        <v>1.1266278142965812E-6</v>
      </c>
      <c r="W54">
        <v>25</v>
      </c>
      <c r="X54">
        <v>0.98699999999999999</v>
      </c>
      <c r="Y54" s="13">
        <f t="shared" si="2"/>
        <v>2.7777777777777779E-6</v>
      </c>
      <c r="Z54" s="3">
        <v>226010</v>
      </c>
      <c r="AA54" s="17">
        <v>0.03</v>
      </c>
      <c r="AB54">
        <v>0</v>
      </c>
      <c r="AC54">
        <v>0</v>
      </c>
      <c r="AD54">
        <v>25</v>
      </c>
      <c r="AE54">
        <v>0.98</v>
      </c>
      <c r="AF54">
        <v>0.98</v>
      </c>
    </row>
    <row r="55" spans="1:32" x14ac:dyDescent="0.35">
      <c r="A55" t="s">
        <v>155</v>
      </c>
      <c r="B55" t="s">
        <v>356</v>
      </c>
      <c r="C55" t="str">
        <f>_xlfn.CONCAT(B55,"_",A55)</f>
        <v>h2liq_terminal_AF-TZA</v>
      </c>
      <c r="D55" t="s">
        <v>157</v>
      </c>
      <c r="E55" t="s">
        <v>158</v>
      </c>
      <c r="F55" t="s">
        <v>159</v>
      </c>
      <c r="G55" s="2">
        <v>-9.9692840890000003</v>
      </c>
      <c r="H55" s="2">
        <v>39.704937809999997</v>
      </c>
      <c r="I55" s="19" t="s">
        <v>324</v>
      </c>
      <c r="J55">
        <v>0.11</v>
      </c>
      <c r="K55">
        <v>174.12</v>
      </c>
      <c r="L55">
        <v>8.9999999999999993E-3</v>
      </c>
      <c r="M55" s="17">
        <v>0.05</v>
      </c>
      <c r="N55">
        <v>0.98</v>
      </c>
      <c r="O55">
        <v>938550</v>
      </c>
      <c r="P55" s="1">
        <v>3.2500000000000001E-2</v>
      </c>
      <c r="Q55">
        <v>25</v>
      </c>
      <c r="R55">
        <v>0.98</v>
      </c>
      <c r="S55" s="17">
        <f t="shared" si="1"/>
        <v>0.74497449744974498</v>
      </c>
      <c r="T55">
        <v>31.22</v>
      </c>
      <c r="U55">
        <v>0.04</v>
      </c>
      <c r="V55">
        <v>1.1266278142965812E-6</v>
      </c>
      <c r="W55">
        <v>25</v>
      </c>
      <c r="X55">
        <v>0.98699999999999999</v>
      </c>
      <c r="Y55" s="13">
        <f t="shared" si="2"/>
        <v>2.7777777777777779E-6</v>
      </c>
      <c r="Z55" s="3">
        <v>226010</v>
      </c>
      <c r="AA55" s="17">
        <v>0.03</v>
      </c>
      <c r="AB55">
        <v>0</v>
      </c>
      <c r="AC55">
        <v>0</v>
      </c>
      <c r="AD55">
        <v>25</v>
      </c>
      <c r="AE55">
        <v>0.98</v>
      </c>
      <c r="AF55">
        <v>0.98</v>
      </c>
    </row>
  </sheetData>
  <phoneticPr fontId="20" type="noConversion"/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538C-E024-496F-BADA-B6B7C59849D0}">
  <dimension ref="A1:AP335"/>
  <sheetViews>
    <sheetView topLeftCell="A258" zoomScale="85" zoomScaleNormal="85" workbookViewId="0">
      <selection activeCell="A286" sqref="A286:XFD286"/>
    </sheetView>
  </sheetViews>
  <sheetFormatPr baseColWidth="10" defaultRowHeight="14.5" x14ac:dyDescent="0.35"/>
  <cols>
    <col min="1" max="1" width="19.453125" bestFit="1" customWidth="1"/>
    <col min="3" max="3" width="16.81640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262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261</v>
      </c>
    </row>
    <row r="2" spans="1:25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2">
        <v>51.948455000000003</v>
      </c>
      <c r="H2" s="2">
        <v>4.1402960000000002</v>
      </c>
      <c r="I2">
        <v>10000</v>
      </c>
      <c r="J2" s="3">
        <v>1875.956183</v>
      </c>
      <c r="K2" s="1"/>
      <c r="L2" s="1">
        <v>4.1305600000000002E-4</v>
      </c>
      <c r="N2">
        <v>0</v>
      </c>
      <c r="O2">
        <v>10000</v>
      </c>
      <c r="S2" t="s">
        <v>14</v>
      </c>
      <c r="T2">
        <v>0</v>
      </c>
      <c r="U2">
        <v>10000</v>
      </c>
      <c r="Y2" t="s">
        <v>14</v>
      </c>
    </row>
    <row r="3" spans="1:25" x14ac:dyDescent="0.35">
      <c r="A3" t="s">
        <v>15</v>
      </c>
      <c r="B3" t="s">
        <v>9</v>
      </c>
      <c r="C3" t="s">
        <v>16</v>
      </c>
      <c r="D3" t="s">
        <v>17</v>
      </c>
      <c r="E3" t="s">
        <v>18</v>
      </c>
      <c r="F3" t="s">
        <v>19</v>
      </c>
      <c r="G3" s="2">
        <v>37.961097819999999</v>
      </c>
      <c r="H3" s="2">
        <v>-8.8786876929999998</v>
      </c>
      <c r="I3">
        <v>10000</v>
      </c>
      <c r="J3" s="3">
        <v>1875.956183</v>
      </c>
      <c r="K3" s="1"/>
      <c r="L3" s="1">
        <v>4.1305600000000002E-4</v>
      </c>
      <c r="N3">
        <v>0</v>
      </c>
      <c r="O3">
        <v>10000</v>
      </c>
      <c r="S3" t="s">
        <v>14</v>
      </c>
      <c r="T3">
        <v>0</v>
      </c>
      <c r="U3">
        <v>10000</v>
      </c>
      <c r="Y3" t="s">
        <v>14</v>
      </c>
    </row>
    <row r="4" spans="1:25" x14ac:dyDescent="0.35">
      <c r="A4" t="s">
        <v>20</v>
      </c>
      <c r="B4" t="s">
        <v>9</v>
      </c>
      <c r="C4" t="s">
        <v>21</v>
      </c>
      <c r="D4" t="s">
        <v>22</v>
      </c>
      <c r="E4" t="s">
        <v>23</v>
      </c>
      <c r="F4" t="s">
        <v>19</v>
      </c>
      <c r="G4" s="2">
        <v>39.463713490000004</v>
      </c>
      <c r="H4" s="2">
        <v>-0.358819791</v>
      </c>
      <c r="I4">
        <v>10000</v>
      </c>
      <c r="J4" s="3">
        <v>1875.956183</v>
      </c>
      <c r="K4" s="1"/>
      <c r="L4" s="1">
        <v>4.1305600000000002E-4</v>
      </c>
      <c r="N4">
        <v>0</v>
      </c>
      <c r="O4">
        <v>10000</v>
      </c>
      <c r="S4" t="s">
        <v>14</v>
      </c>
      <c r="T4">
        <v>0</v>
      </c>
      <c r="U4">
        <v>10000</v>
      </c>
      <c r="Y4" t="s">
        <v>14</v>
      </c>
    </row>
    <row r="5" spans="1:25" x14ac:dyDescent="0.35">
      <c r="A5" t="s">
        <v>24</v>
      </c>
      <c r="B5" t="s">
        <v>9</v>
      </c>
      <c r="C5" t="s">
        <v>25</v>
      </c>
      <c r="D5" t="s">
        <v>26</v>
      </c>
      <c r="E5" t="s">
        <v>27</v>
      </c>
      <c r="F5" t="s">
        <v>19</v>
      </c>
      <c r="G5" s="2">
        <v>45.205817279999998</v>
      </c>
      <c r="H5" s="2">
        <v>12.29365557</v>
      </c>
      <c r="I5">
        <v>10000</v>
      </c>
      <c r="J5" s="3">
        <v>1875.956183</v>
      </c>
      <c r="K5" s="1"/>
      <c r="L5" s="1">
        <v>4.1305600000000002E-4</v>
      </c>
      <c r="N5">
        <v>0</v>
      </c>
      <c r="O5">
        <v>10000</v>
      </c>
      <c r="S5" t="s">
        <v>14</v>
      </c>
      <c r="T5">
        <v>0</v>
      </c>
      <c r="U5">
        <v>10000</v>
      </c>
      <c r="Y5" t="s">
        <v>14</v>
      </c>
    </row>
    <row r="6" spans="1:25" x14ac:dyDescent="0.35">
      <c r="A6" t="s">
        <v>28</v>
      </c>
      <c r="B6" t="s">
        <v>9</v>
      </c>
      <c r="C6" t="s">
        <v>29</v>
      </c>
      <c r="D6" t="s">
        <v>30</v>
      </c>
      <c r="E6" t="s">
        <v>31</v>
      </c>
      <c r="F6" t="s">
        <v>32</v>
      </c>
      <c r="G6" s="2">
        <v>36.825940789999997</v>
      </c>
      <c r="H6" s="2">
        <v>36.177898030000001</v>
      </c>
      <c r="I6">
        <v>10000</v>
      </c>
      <c r="J6" s="3">
        <v>1875.956183</v>
      </c>
      <c r="K6" s="1"/>
      <c r="L6" s="1">
        <v>4.1305600000000002E-4</v>
      </c>
      <c r="N6">
        <v>0</v>
      </c>
      <c r="O6">
        <v>10000</v>
      </c>
      <c r="S6" t="s">
        <v>14</v>
      </c>
      <c r="T6">
        <v>0</v>
      </c>
      <c r="U6">
        <v>10000</v>
      </c>
      <c r="Y6" t="s">
        <v>14</v>
      </c>
    </row>
    <row r="7" spans="1:25" x14ac:dyDescent="0.35">
      <c r="A7" t="s">
        <v>33</v>
      </c>
      <c r="B7" t="s">
        <v>9</v>
      </c>
      <c r="C7" t="s">
        <v>34</v>
      </c>
      <c r="D7" t="s">
        <v>35</v>
      </c>
      <c r="E7" t="s">
        <v>36</v>
      </c>
      <c r="F7" t="s">
        <v>37</v>
      </c>
      <c r="G7" s="2">
        <v>58.913024630000002</v>
      </c>
      <c r="H7" s="2">
        <v>17.96051026</v>
      </c>
      <c r="I7">
        <v>10000</v>
      </c>
      <c r="J7" s="3">
        <v>1875.956183</v>
      </c>
      <c r="K7" s="1"/>
      <c r="L7" s="1">
        <v>4.1305600000000002E-4</v>
      </c>
      <c r="N7">
        <v>0</v>
      </c>
      <c r="O7">
        <v>10000</v>
      </c>
      <c r="S7" t="s">
        <v>14</v>
      </c>
      <c r="T7">
        <v>0</v>
      </c>
      <c r="U7">
        <v>10000</v>
      </c>
      <c r="Y7" t="s">
        <v>14</v>
      </c>
    </row>
    <row r="8" spans="1:25" x14ac:dyDescent="0.35">
      <c r="A8" t="s">
        <v>38</v>
      </c>
      <c r="B8" t="s">
        <v>9</v>
      </c>
      <c r="C8" t="s">
        <v>39</v>
      </c>
      <c r="D8" t="s">
        <v>40</v>
      </c>
      <c r="E8" t="s">
        <v>41</v>
      </c>
      <c r="F8" t="s">
        <v>37</v>
      </c>
      <c r="G8" s="2">
        <v>51.708290169999998</v>
      </c>
      <c r="H8" s="2">
        <v>-5.0646297740000001</v>
      </c>
      <c r="I8">
        <v>10000</v>
      </c>
      <c r="J8" s="3">
        <v>1875.956183</v>
      </c>
      <c r="K8" s="1"/>
      <c r="L8" s="1">
        <v>4.1305600000000002E-4</v>
      </c>
      <c r="N8">
        <v>0</v>
      </c>
      <c r="O8">
        <v>10000</v>
      </c>
      <c r="S8" t="s">
        <v>14</v>
      </c>
      <c r="T8">
        <v>0</v>
      </c>
      <c r="U8">
        <v>10000</v>
      </c>
      <c r="Y8" t="s">
        <v>14</v>
      </c>
    </row>
    <row r="9" spans="1:25" x14ac:dyDescent="0.35">
      <c r="A9" t="s">
        <v>42</v>
      </c>
      <c r="B9" t="s">
        <v>9</v>
      </c>
      <c r="C9" t="s">
        <v>43</v>
      </c>
      <c r="D9" t="s">
        <v>44</v>
      </c>
      <c r="E9" t="s">
        <v>45</v>
      </c>
      <c r="F9" t="s">
        <v>32</v>
      </c>
      <c r="G9" s="2">
        <v>25.883521009999999</v>
      </c>
      <c r="H9" s="2">
        <v>51.480261319999997</v>
      </c>
      <c r="I9">
        <v>10000</v>
      </c>
      <c r="J9" s="3">
        <v>1875.956183</v>
      </c>
      <c r="K9" s="1"/>
      <c r="L9" s="1">
        <v>4.1305600000000002E-4</v>
      </c>
      <c r="N9">
        <v>0</v>
      </c>
      <c r="O9">
        <v>10000</v>
      </c>
      <c r="S9" t="s">
        <v>14</v>
      </c>
      <c r="T9">
        <v>0</v>
      </c>
      <c r="U9">
        <v>10000</v>
      </c>
      <c r="Y9" t="s">
        <v>14</v>
      </c>
    </row>
    <row r="10" spans="1:25" x14ac:dyDescent="0.35">
      <c r="A10" t="s">
        <v>46</v>
      </c>
      <c r="B10" t="s">
        <v>9</v>
      </c>
      <c r="C10" t="s">
        <v>47</v>
      </c>
      <c r="D10" t="s">
        <v>48</v>
      </c>
      <c r="E10" t="s">
        <v>49</v>
      </c>
      <c r="F10" t="s">
        <v>50</v>
      </c>
      <c r="G10" s="2">
        <v>18.944742420000001</v>
      </c>
      <c r="H10" s="2">
        <v>72.950074349999994</v>
      </c>
      <c r="I10">
        <v>10000</v>
      </c>
      <c r="J10" s="3">
        <v>1875.956183</v>
      </c>
      <c r="K10" s="1"/>
      <c r="L10" s="1">
        <v>4.1305600000000002E-4</v>
      </c>
      <c r="N10">
        <v>0</v>
      </c>
      <c r="O10">
        <v>10000</v>
      </c>
      <c r="S10" t="s">
        <v>14</v>
      </c>
      <c r="T10">
        <v>0</v>
      </c>
      <c r="U10">
        <v>10000</v>
      </c>
      <c r="Y10" t="s">
        <v>14</v>
      </c>
    </row>
    <row r="11" spans="1:25" x14ac:dyDescent="0.35">
      <c r="A11" t="s">
        <v>51</v>
      </c>
      <c r="B11" t="s">
        <v>9</v>
      </c>
      <c r="C11" t="s">
        <v>52</v>
      </c>
      <c r="D11" t="s">
        <v>53</v>
      </c>
      <c r="E11" t="s">
        <v>54</v>
      </c>
      <c r="F11" t="s">
        <v>50</v>
      </c>
      <c r="G11" s="2">
        <v>22.256499399999999</v>
      </c>
      <c r="H11" s="2">
        <v>91.784941779999997</v>
      </c>
      <c r="I11">
        <v>10000</v>
      </c>
      <c r="J11" s="3">
        <v>1875.956183</v>
      </c>
      <c r="K11" s="1"/>
      <c r="L11" s="1">
        <v>4.1305600000000002E-4</v>
      </c>
      <c r="N11">
        <v>0</v>
      </c>
      <c r="O11">
        <v>10000</v>
      </c>
      <c r="S11" t="s">
        <v>14</v>
      </c>
      <c r="T11">
        <v>0</v>
      </c>
      <c r="U11">
        <v>10000</v>
      </c>
      <c r="Y11" t="s">
        <v>14</v>
      </c>
    </row>
    <row r="12" spans="1:25" x14ac:dyDescent="0.35">
      <c r="A12" t="s">
        <v>55</v>
      </c>
      <c r="B12" t="s">
        <v>9</v>
      </c>
      <c r="C12" t="s">
        <v>56</v>
      </c>
      <c r="D12" t="s">
        <v>57</v>
      </c>
      <c r="E12" t="s">
        <v>58</v>
      </c>
      <c r="F12" t="s">
        <v>59</v>
      </c>
      <c r="G12" s="2">
        <v>1.2924510250000001</v>
      </c>
      <c r="H12" s="2">
        <v>103.63954649999999</v>
      </c>
      <c r="I12">
        <v>10000</v>
      </c>
      <c r="J12" s="3">
        <v>1875.956183</v>
      </c>
      <c r="K12" s="1"/>
      <c r="L12" s="1">
        <v>4.1305600000000002E-4</v>
      </c>
      <c r="N12">
        <v>0</v>
      </c>
      <c r="O12">
        <v>10000</v>
      </c>
      <c r="S12" t="s">
        <v>14</v>
      </c>
      <c r="T12">
        <v>0</v>
      </c>
      <c r="U12">
        <v>10000</v>
      </c>
      <c r="Y12" t="s">
        <v>14</v>
      </c>
    </row>
    <row r="13" spans="1:25" x14ac:dyDescent="0.35">
      <c r="A13" t="s">
        <v>60</v>
      </c>
      <c r="B13" t="s">
        <v>9</v>
      </c>
      <c r="C13" t="s">
        <v>61</v>
      </c>
      <c r="D13" t="s">
        <v>62</v>
      </c>
      <c r="E13" t="s">
        <v>63</v>
      </c>
      <c r="F13" t="s">
        <v>59</v>
      </c>
      <c r="G13" s="2">
        <v>-0.88613326299999995</v>
      </c>
      <c r="H13" s="2">
        <v>131.27111149999999</v>
      </c>
      <c r="I13">
        <v>10000</v>
      </c>
      <c r="J13" s="3">
        <v>1875.956183</v>
      </c>
      <c r="K13" s="1"/>
      <c r="L13" s="1">
        <v>4.1305600000000002E-4</v>
      </c>
      <c r="N13">
        <v>0</v>
      </c>
      <c r="O13">
        <v>10000</v>
      </c>
      <c r="S13" t="s">
        <v>14</v>
      </c>
      <c r="T13">
        <v>0</v>
      </c>
      <c r="U13">
        <v>10000</v>
      </c>
      <c r="Y13" t="s">
        <v>14</v>
      </c>
    </row>
    <row r="14" spans="1:25" x14ac:dyDescent="0.35">
      <c r="A14" t="s">
        <v>64</v>
      </c>
      <c r="B14" t="s">
        <v>9</v>
      </c>
      <c r="C14" t="s">
        <v>65</v>
      </c>
      <c r="D14" t="s">
        <v>66</v>
      </c>
      <c r="E14" t="s">
        <v>67</v>
      </c>
      <c r="F14" t="s">
        <v>68</v>
      </c>
      <c r="G14" s="2">
        <v>31.331849340000002</v>
      </c>
      <c r="H14" s="2">
        <v>121.63780029999999</v>
      </c>
      <c r="I14">
        <v>10000</v>
      </c>
      <c r="J14" s="3">
        <v>1875.956183</v>
      </c>
      <c r="K14" s="1"/>
      <c r="L14" s="1">
        <v>4.1305600000000002E-4</v>
      </c>
      <c r="N14">
        <v>0</v>
      </c>
      <c r="O14">
        <v>10000</v>
      </c>
      <c r="S14" t="s">
        <v>14</v>
      </c>
      <c r="T14">
        <v>0</v>
      </c>
      <c r="U14">
        <v>10000</v>
      </c>
      <c r="Y14" t="s">
        <v>14</v>
      </c>
    </row>
    <row r="15" spans="1:25" x14ac:dyDescent="0.35">
      <c r="A15" t="s">
        <v>69</v>
      </c>
      <c r="B15" t="s">
        <v>9</v>
      </c>
      <c r="C15" t="s">
        <v>70</v>
      </c>
      <c r="D15" t="s">
        <v>71</v>
      </c>
      <c r="E15" t="s">
        <v>72</v>
      </c>
      <c r="F15" t="s">
        <v>68</v>
      </c>
      <c r="G15" s="2">
        <v>35.477499450000003</v>
      </c>
      <c r="H15" s="2">
        <v>139.67820470000001</v>
      </c>
      <c r="I15">
        <v>10000</v>
      </c>
      <c r="J15" s="3">
        <v>1875.956183</v>
      </c>
      <c r="K15" s="1"/>
      <c r="L15" s="1">
        <v>4.1305600000000002E-4</v>
      </c>
      <c r="N15">
        <v>0</v>
      </c>
      <c r="O15">
        <v>10000</v>
      </c>
      <c r="S15" t="s">
        <v>14</v>
      </c>
      <c r="T15">
        <v>0</v>
      </c>
      <c r="U15">
        <v>10000</v>
      </c>
      <c r="Y15" t="s">
        <v>14</v>
      </c>
    </row>
    <row r="16" spans="1:25" x14ac:dyDescent="0.35">
      <c r="A16" t="s">
        <v>73</v>
      </c>
      <c r="B16" t="s">
        <v>9</v>
      </c>
      <c r="C16" t="s">
        <v>74</v>
      </c>
      <c r="D16" t="s">
        <v>75</v>
      </c>
      <c r="E16" t="s">
        <v>76</v>
      </c>
      <c r="F16" t="s">
        <v>59</v>
      </c>
      <c r="G16" s="2">
        <v>20.71420444</v>
      </c>
      <c r="H16" s="2">
        <v>106.7809084</v>
      </c>
      <c r="I16">
        <v>10000</v>
      </c>
      <c r="J16" s="3">
        <v>1875.956183</v>
      </c>
      <c r="K16" s="1"/>
      <c r="L16" s="1">
        <v>4.1305600000000002E-4</v>
      </c>
      <c r="N16">
        <v>0</v>
      </c>
      <c r="O16">
        <v>10000</v>
      </c>
      <c r="S16" t="s">
        <v>14</v>
      </c>
      <c r="T16">
        <v>0</v>
      </c>
      <c r="U16">
        <v>10000</v>
      </c>
      <c r="Y16" t="s">
        <v>14</v>
      </c>
    </row>
    <row r="17" spans="1:25" x14ac:dyDescent="0.35">
      <c r="A17" t="s">
        <v>77</v>
      </c>
      <c r="B17" t="s">
        <v>9</v>
      </c>
      <c r="C17" t="s">
        <v>78</v>
      </c>
      <c r="D17" t="s">
        <v>79</v>
      </c>
      <c r="E17" t="s">
        <v>80</v>
      </c>
      <c r="F17" t="s">
        <v>81</v>
      </c>
      <c r="G17" s="2">
        <v>-34.453054180000002</v>
      </c>
      <c r="H17" s="2">
        <v>150.89914529999999</v>
      </c>
      <c r="I17">
        <v>10000</v>
      </c>
      <c r="J17" s="3">
        <v>1875.956183</v>
      </c>
      <c r="K17" s="1"/>
      <c r="L17" s="1">
        <v>4.1305600000000002E-4</v>
      </c>
      <c r="N17">
        <v>0</v>
      </c>
      <c r="O17">
        <v>10000</v>
      </c>
      <c r="S17" t="s">
        <v>14</v>
      </c>
      <c r="T17">
        <v>0</v>
      </c>
      <c r="U17">
        <v>10000</v>
      </c>
      <c r="Y17" t="s">
        <v>14</v>
      </c>
    </row>
    <row r="18" spans="1:25" x14ac:dyDescent="0.35">
      <c r="A18" t="s">
        <v>82</v>
      </c>
      <c r="B18" t="s">
        <v>9</v>
      </c>
      <c r="C18" t="s">
        <v>83</v>
      </c>
      <c r="D18" t="s">
        <v>84</v>
      </c>
      <c r="E18" t="s">
        <v>85</v>
      </c>
      <c r="F18" t="s">
        <v>86</v>
      </c>
      <c r="G18" s="2">
        <v>37.805478909999998</v>
      </c>
      <c r="H18" s="2">
        <v>-122.31633100000001</v>
      </c>
      <c r="I18">
        <v>10000</v>
      </c>
      <c r="J18" s="3">
        <v>1875.956183</v>
      </c>
      <c r="K18" s="1"/>
      <c r="L18" s="1">
        <v>4.1305600000000002E-4</v>
      </c>
      <c r="N18">
        <v>0</v>
      </c>
      <c r="O18">
        <v>10000</v>
      </c>
      <c r="S18" t="s">
        <v>14</v>
      </c>
      <c r="T18">
        <v>0</v>
      </c>
      <c r="U18">
        <v>10000</v>
      </c>
      <c r="Y18" t="s">
        <v>14</v>
      </c>
    </row>
    <row r="19" spans="1:25" x14ac:dyDescent="0.35">
      <c r="A19" t="s">
        <v>87</v>
      </c>
      <c r="B19" t="s">
        <v>9</v>
      </c>
      <c r="C19" t="s">
        <v>88</v>
      </c>
      <c r="D19" t="s">
        <v>89</v>
      </c>
      <c r="E19" t="s">
        <v>90</v>
      </c>
      <c r="F19" t="s">
        <v>86</v>
      </c>
      <c r="G19" s="2">
        <v>38.350882130000002</v>
      </c>
      <c r="H19" s="2">
        <v>-76.411079920000006</v>
      </c>
      <c r="I19">
        <v>10000</v>
      </c>
      <c r="J19" s="3">
        <v>1875.956183</v>
      </c>
      <c r="K19" s="1"/>
      <c r="L19" s="1">
        <v>4.1305600000000002E-4</v>
      </c>
      <c r="N19">
        <v>0</v>
      </c>
      <c r="O19">
        <v>10000</v>
      </c>
      <c r="S19" t="s">
        <v>14</v>
      </c>
      <c r="T19">
        <v>0</v>
      </c>
      <c r="U19">
        <v>10000</v>
      </c>
      <c r="Y19" t="s">
        <v>14</v>
      </c>
    </row>
    <row r="20" spans="1:25" x14ac:dyDescent="0.35">
      <c r="A20" t="s">
        <v>91</v>
      </c>
      <c r="B20" t="s">
        <v>9</v>
      </c>
      <c r="C20" t="s">
        <v>92</v>
      </c>
      <c r="D20" t="s">
        <v>93</v>
      </c>
      <c r="E20" t="s">
        <v>94</v>
      </c>
      <c r="F20" t="s">
        <v>86</v>
      </c>
      <c r="G20" s="2">
        <v>30.27045948</v>
      </c>
      <c r="H20" s="2">
        <v>-89.391982049999996</v>
      </c>
      <c r="I20">
        <v>10000</v>
      </c>
      <c r="J20" s="3">
        <v>1875.956183</v>
      </c>
      <c r="K20" s="1"/>
      <c r="L20" s="1">
        <v>4.1305600000000002E-4</v>
      </c>
      <c r="N20">
        <v>0</v>
      </c>
      <c r="O20">
        <v>10000</v>
      </c>
      <c r="S20" t="s">
        <v>14</v>
      </c>
      <c r="T20">
        <v>0</v>
      </c>
      <c r="U20">
        <v>10000</v>
      </c>
      <c r="Y20" t="s">
        <v>14</v>
      </c>
    </row>
    <row r="21" spans="1:25" x14ac:dyDescent="0.35">
      <c r="A21" t="s">
        <v>95</v>
      </c>
      <c r="B21" t="s">
        <v>9</v>
      </c>
      <c r="C21" t="s">
        <v>96</v>
      </c>
      <c r="D21" t="s">
        <v>97</v>
      </c>
      <c r="E21" t="s">
        <v>98</v>
      </c>
      <c r="F21" t="s">
        <v>99</v>
      </c>
      <c r="G21" s="2">
        <v>18.155675850000002</v>
      </c>
      <c r="H21" s="2">
        <v>-94.536118009999996</v>
      </c>
      <c r="I21">
        <v>10000</v>
      </c>
      <c r="J21" s="3">
        <v>1875.956183</v>
      </c>
      <c r="K21" s="1"/>
      <c r="L21" s="1">
        <v>4.1305600000000002E-4</v>
      </c>
      <c r="N21">
        <v>0</v>
      </c>
      <c r="O21">
        <v>10000</v>
      </c>
      <c r="S21" t="s">
        <v>14</v>
      </c>
      <c r="T21">
        <v>0</v>
      </c>
      <c r="U21">
        <v>10000</v>
      </c>
      <c r="Y21" t="s">
        <v>14</v>
      </c>
    </row>
    <row r="22" spans="1:25" x14ac:dyDescent="0.35">
      <c r="A22" t="s">
        <v>100</v>
      </c>
      <c r="B22" t="s">
        <v>9</v>
      </c>
      <c r="C22" t="s">
        <v>101</v>
      </c>
      <c r="D22" t="s">
        <v>102</v>
      </c>
      <c r="E22" t="s">
        <v>103</v>
      </c>
      <c r="F22" t="s">
        <v>99</v>
      </c>
      <c r="G22" s="2">
        <v>12.20558819</v>
      </c>
      <c r="H22" s="2">
        <v>-86.761905609999999</v>
      </c>
      <c r="I22">
        <v>10000</v>
      </c>
      <c r="J22" s="3">
        <v>1875.956183</v>
      </c>
      <c r="K22" s="1"/>
      <c r="L22" s="1">
        <v>4.1305600000000002E-4</v>
      </c>
      <c r="N22">
        <v>0</v>
      </c>
      <c r="O22">
        <v>10000</v>
      </c>
      <c r="S22" t="s">
        <v>14</v>
      </c>
      <c r="T22">
        <v>0</v>
      </c>
      <c r="U22">
        <v>10000</v>
      </c>
      <c r="Y22" t="s">
        <v>14</v>
      </c>
    </row>
    <row r="23" spans="1:25" x14ac:dyDescent="0.35">
      <c r="A23" t="s">
        <v>104</v>
      </c>
      <c r="B23" t="s">
        <v>9</v>
      </c>
      <c r="C23" t="s">
        <v>105</v>
      </c>
      <c r="D23" t="s">
        <v>106</v>
      </c>
      <c r="E23" t="s">
        <v>107</v>
      </c>
      <c r="F23" t="s">
        <v>108</v>
      </c>
      <c r="G23" s="2">
        <v>18.423848960000001</v>
      </c>
      <c r="H23" s="2">
        <v>-69.633278090000005</v>
      </c>
      <c r="I23">
        <v>10000</v>
      </c>
      <c r="J23" s="3">
        <v>1875.956183</v>
      </c>
      <c r="K23" s="1"/>
      <c r="L23" s="1">
        <v>4.1305600000000002E-4</v>
      </c>
      <c r="N23">
        <v>0</v>
      </c>
      <c r="O23">
        <v>10000</v>
      </c>
      <c r="S23" t="s">
        <v>14</v>
      </c>
      <c r="T23">
        <v>0</v>
      </c>
      <c r="U23">
        <v>10000</v>
      </c>
      <c r="Y23" t="s">
        <v>14</v>
      </c>
    </row>
    <row r="24" spans="1:25" x14ac:dyDescent="0.35">
      <c r="A24" t="s">
        <v>109</v>
      </c>
      <c r="B24" t="s">
        <v>9</v>
      </c>
      <c r="C24" t="s">
        <v>110</v>
      </c>
      <c r="D24" t="s">
        <v>111</v>
      </c>
      <c r="E24" t="s">
        <v>112</v>
      </c>
      <c r="F24" t="s">
        <v>113</v>
      </c>
      <c r="G24" s="2">
        <v>10.183118159999999</v>
      </c>
      <c r="H24" s="2">
        <v>-61.6857033</v>
      </c>
      <c r="I24">
        <v>10000</v>
      </c>
      <c r="J24" s="3">
        <v>1875.956183</v>
      </c>
      <c r="K24" s="1"/>
      <c r="L24" s="1">
        <v>4.1305600000000002E-4</v>
      </c>
      <c r="N24">
        <v>0</v>
      </c>
      <c r="O24">
        <v>10000</v>
      </c>
      <c r="S24" t="s">
        <v>14</v>
      </c>
      <c r="T24">
        <v>0</v>
      </c>
      <c r="U24">
        <v>10000</v>
      </c>
      <c r="Y24" t="s">
        <v>14</v>
      </c>
    </row>
    <row r="25" spans="1:25" x14ac:dyDescent="0.35">
      <c r="A25" t="s">
        <v>114</v>
      </c>
      <c r="B25" t="s">
        <v>9</v>
      </c>
      <c r="C25" t="s">
        <v>115</v>
      </c>
      <c r="D25" t="s">
        <v>116</v>
      </c>
      <c r="E25" t="s">
        <v>117</v>
      </c>
      <c r="F25" t="s">
        <v>113</v>
      </c>
      <c r="G25" s="2">
        <v>-22.95599094</v>
      </c>
      <c r="H25" s="2">
        <v>-43.05571612</v>
      </c>
      <c r="I25">
        <v>10000</v>
      </c>
      <c r="J25" s="3">
        <v>1875.956183</v>
      </c>
      <c r="K25" s="1"/>
      <c r="L25" s="1">
        <v>4.1305600000000002E-4</v>
      </c>
      <c r="N25">
        <v>0</v>
      </c>
      <c r="O25">
        <v>10000</v>
      </c>
      <c r="S25" t="s">
        <v>14</v>
      </c>
      <c r="T25">
        <v>0</v>
      </c>
      <c r="U25">
        <v>10000</v>
      </c>
      <c r="Y25" t="s">
        <v>14</v>
      </c>
    </row>
    <row r="26" spans="1:25" x14ac:dyDescent="0.35">
      <c r="A26" t="s">
        <v>118</v>
      </c>
      <c r="B26" t="s">
        <v>9</v>
      </c>
      <c r="C26" t="s">
        <v>119</v>
      </c>
      <c r="D26" t="s">
        <v>120</v>
      </c>
      <c r="E26" t="s">
        <v>121</v>
      </c>
      <c r="F26" t="s">
        <v>113</v>
      </c>
      <c r="G26" s="2">
        <v>-38.78344354</v>
      </c>
      <c r="H26" s="2">
        <v>-62.285329240000003</v>
      </c>
      <c r="I26">
        <v>10000</v>
      </c>
      <c r="J26" s="3">
        <v>1875.956183</v>
      </c>
      <c r="K26" s="1"/>
      <c r="L26" s="1">
        <v>4.1305600000000002E-4</v>
      </c>
      <c r="N26">
        <v>0</v>
      </c>
      <c r="O26">
        <v>10000</v>
      </c>
      <c r="S26" t="s">
        <v>14</v>
      </c>
      <c r="T26">
        <v>0</v>
      </c>
      <c r="U26">
        <v>10000</v>
      </c>
      <c r="Y26" t="s">
        <v>14</v>
      </c>
    </row>
    <row r="27" spans="1:25" x14ac:dyDescent="0.35">
      <c r="A27" t="s">
        <v>122</v>
      </c>
      <c r="B27" t="s">
        <v>9</v>
      </c>
      <c r="C27" t="s">
        <v>123</v>
      </c>
      <c r="D27" t="s">
        <v>124</v>
      </c>
      <c r="E27" t="s">
        <v>125</v>
      </c>
      <c r="F27" t="s">
        <v>126</v>
      </c>
      <c r="G27" s="2">
        <v>-36.744015390000001</v>
      </c>
      <c r="H27" s="2">
        <v>-73.124998890000001</v>
      </c>
      <c r="I27">
        <v>10000</v>
      </c>
      <c r="J27" s="3">
        <v>1875.956183</v>
      </c>
      <c r="K27" s="1"/>
      <c r="L27" s="1">
        <v>4.1305600000000002E-4</v>
      </c>
      <c r="N27">
        <v>0</v>
      </c>
      <c r="O27">
        <v>10000</v>
      </c>
      <c r="S27" t="s">
        <v>14</v>
      </c>
      <c r="T27">
        <v>0</v>
      </c>
      <c r="U27">
        <v>10000</v>
      </c>
      <c r="Y27" t="s">
        <v>14</v>
      </c>
    </row>
    <row r="28" spans="1:25" x14ac:dyDescent="0.35">
      <c r="A28" t="s">
        <v>127</v>
      </c>
      <c r="B28" t="s">
        <v>9</v>
      </c>
      <c r="C28" t="s">
        <v>128</v>
      </c>
      <c r="D28" t="s">
        <v>129</v>
      </c>
      <c r="E28" t="s">
        <v>130</v>
      </c>
      <c r="F28" t="s">
        <v>126</v>
      </c>
      <c r="G28" s="2">
        <v>-11.81733442</v>
      </c>
      <c r="H28" s="2">
        <v>-77.17339115</v>
      </c>
      <c r="I28">
        <v>10000</v>
      </c>
      <c r="J28" s="3">
        <v>1875.956183</v>
      </c>
      <c r="K28" s="1"/>
      <c r="L28" s="1">
        <v>4.1305600000000002E-4</v>
      </c>
      <c r="N28">
        <v>0</v>
      </c>
      <c r="O28">
        <v>10000</v>
      </c>
      <c r="S28" t="s">
        <v>14</v>
      </c>
      <c r="T28">
        <v>0</v>
      </c>
      <c r="U28">
        <v>10000</v>
      </c>
      <c r="Y28" t="s">
        <v>14</v>
      </c>
    </row>
    <row r="29" spans="1:25" x14ac:dyDescent="0.35">
      <c r="A29" t="s">
        <v>131</v>
      </c>
      <c r="B29" t="s">
        <v>9</v>
      </c>
      <c r="C29" t="s">
        <v>132</v>
      </c>
      <c r="D29" t="s">
        <v>133</v>
      </c>
      <c r="E29" t="s">
        <v>134</v>
      </c>
      <c r="F29" t="s">
        <v>135</v>
      </c>
      <c r="G29" s="2">
        <v>36.885833669999997</v>
      </c>
      <c r="H29" s="2">
        <v>6.9043777879999997</v>
      </c>
      <c r="I29">
        <v>10000</v>
      </c>
      <c r="J29" s="3">
        <v>1875.956183</v>
      </c>
      <c r="K29" s="1"/>
      <c r="L29" s="1">
        <v>4.1305600000000002E-4</v>
      </c>
      <c r="N29">
        <v>0</v>
      </c>
      <c r="O29">
        <v>10000</v>
      </c>
      <c r="S29" t="s">
        <v>14</v>
      </c>
      <c r="T29">
        <v>0</v>
      </c>
      <c r="U29">
        <v>10000</v>
      </c>
      <c r="Y29" t="s">
        <v>14</v>
      </c>
    </row>
    <row r="30" spans="1:25" x14ac:dyDescent="0.35">
      <c r="A30" t="s">
        <v>136</v>
      </c>
      <c r="B30" t="s">
        <v>9</v>
      </c>
      <c r="C30" t="s">
        <v>137</v>
      </c>
      <c r="D30" t="s">
        <v>138</v>
      </c>
      <c r="E30" t="s">
        <v>139</v>
      </c>
      <c r="F30" t="s">
        <v>140</v>
      </c>
      <c r="G30" s="2">
        <v>14.73659842</v>
      </c>
      <c r="H30" s="2">
        <v>-17.481210319999999</v>
      </c>
      <c r="I30">
        <v>10000</v>
      </c>
      <c r="J30" s="3">
        <v>1875.956183</v>
      </c>
      <c r="K30" s="1"/>
      <c r="L30" s="1">
        <v>4.1305600000000002E-4</v>
      </c>
      <c r="N30">
        <v>0</v>
      </c>
      <c r="O30">
        <v>10000</v>
      </c>
      <c r="S30" t="s">
        <v>14</v>
      </c>
      <c r="T30">
        <v>0</v>
      </c>
      <c r="U30">
        <v>10000</v>
      </c>
      <c r="Y30" t="s">
        <v>14</v>
      </c>
    </row>
    <row r="31" spans="1:25" x14ac:dyDescent="0.35">
      <c r="A31" t="s">
        <v>141</v>
      </c>
      <c r="B31" t="s">
        <v>9</v>
      </c>
      <c r="C31" t="s">
        <v>142</v>
      </c>
      <c r="D31" t="s">
        <v>143</v>
      </c>
      <c r="E31" t="s">
        <v>144</v>
      </c>
      <c r="F31" t="s">
        <v>140</v>
      </c>
      <c r="G31" s="2">
        <v>6.4294702499999996</v>
      </c>
      <c r="H31" s="2">
        <v>3.4963682029999998</v>
      </c>
      <c r="I31">
        <v>10000</v>
      </c>
      <c r="J31" s="3">
        <v>1875.956183</v>
      </c>
      <c r="K31" s="1"/>
      <c r="L31" s="1">
        <v>4.1305600000000002E-4</v>
      </c>
      <c r="N31">
        <v>0</v>
      </c>
      <c r="O31">
        <v>10000</v>
      </c>
      <c r="S31" t="s">
        <v>14</v>
      </c>
      <c r="T31">
        <v>0</v>
      </c>
      <c r="U31">
        <v>10000</v>
      </c>
      <c r="Y31" t="s">
        <v>14</v>
      </c>
    </row>
    <row r="32" spans="1:25" x14ac:dyDescent="0.35">
      <c r="A32" t="s">
        <v>145</v>
      </c>
      <c r="B32" t="s">
        <v>9</v>
      </c>
      <c r="C32" t="s">
        <v>146</v>
      </c>
      <c r="D32" t="s">
        <v>147</v>
      </c>
      <c r="E32" t="s">
        <v>148</v>
      </c>
      <c r="F32" t="s">
        <v>149</v>
      </c>
      <c r="G32" s="2">
        <v>-6.118802198</v>
      </c>
      <c r="H32" s="2">
        <v>12.33208099</v>
      </c>
      <c r="I32">
        <v>10000</v>
      </c>
      <c r="J32" s="3">
        <v>1875.956183</v>
      </c>
      <c r="K32" s="1"/>
      <c r="L32" s="1">
        <v>4.1305600000000002E-4</v>
      </c>
      <c r="N32">
        <v>0</v>
      </c>
      <c r="O32">
        <v>10000</v>
      </c>
      <c r="S32" t="s">
        <v>14</v>
      </c>
      <c r="T32">
        <v>0</v>
      </c>
      <c r="U32">
        <v>10000</v>
      </c>
      <c r="Y32" t="s">
        <v>14</v>
      </c>
    </row>
    <row r="33" spans="1:25" x14ac:dyDescent="0.35">
      <c r="A33" t="s">
        <v>150</v>
      </c>
      <c r="B33" t="s">
        <v>9</v>
      </c>
      <c r="C33" t="s">
        <v>151</v>
      </c>
      <c r="D33" t="s">
        <v>152</v>
      </c>
      <c r="E33" t="s">
        <v>153</v>
      </c>
      <c r="F33" t="s">
        <v>154</v>
      </c>
      <c r="G33" s="2">
        <v>-33.731549340000001</v>
      </c>
      <c r="H33" s="2">
        <v>18.4458488</v>
      </c>
      <c r="I33">
        <v>10000</v>
      </c>
      <c r="J33" s="3">
        <v>1875.956183</v>
      </c>
      <c r="K33" s="1"/>
      <c r="L33" s="1">
        <v>4.1305600000000002E-4</v>
      </c>
      <c r="N33">
        <v>0</v>
      </c>
      <c r="O33">
        <v>10000</v>
      </c>
      <c r="S33" t="s">
        <v>14</v>
      </c>
      <c r="T33">
        <v>0</v>
      </c>
      <c r="U33">
        <v>10000</v>
      </c>
      <c r="Y33" t="s">
        <v>14</v>
      </c>
    </row>
    <row r="34" spans="1:25" x14ac:dyDescent="0.35">
      <c r="A34" t="s">
        <v>155</v>
      </c>
      <c r="B34" t="s">
        <v>9</v>
      </c>
      <c r="C34" t="s">
        <v>156</v>
      </c>
      <c r="D34" t="s">
        <v>157</v>
      </c>
      <c r="E34" t="s">
        <v>158</v>
      </c>
      <c r="F34" t="s">
        <v>159</v>
      </c>
      <c r="G34" s="2">
        <v>-9.9692840890000003</v>
      </c>
      <c r="H34" s="2">
        <v>39.704937809999997</v>
      </c>
      <c r="I34">
        <v>10000</v>
      </c>
      <c r="J34" s="3">
        <v>1875.956183</v>
      </c>
      <c r="K34" s="1"/>
      <c r="L34" s="1">
        <v>4.1305600000000002E-4</v>
      </c>
      <c r="N34">
        <v>0</v>
      </c>
      <c r="O34">
        <v>10000</v>
      </c>
      <c r="S34" t="s">
        <v>14</v>
      </c>
      <c r="T34">
        <v>0</v>
      </c>
      <c r="U34">
        <v>10000</v>
      </c>
      <c r="Y34" t="s">
        <v>14</v>
      </c>
    </row>
    <row r="35" spans="1:25" x14ac:dyDescent="0.35">
      <c r="A35" t="s">
        <v>160</v>
      </c>
      <c r="B35" t="s">
        <v>9</v>
      </c>
      <c r="C35" t="s">
        <v>161</v>
      </c>
      <c r="D35" t="s">
        <v>162</v>
      </c>
      <c r="E35" t="s">
        <v>163</v>
      </c>
      <c r="F35" t="s">
        <v>135</v>
      </c>
      <c r="G35" s="2">
        <v>29.916288659999999</v>
      </c>
      <c r="H35" s="2">
        <v>32.449177310000003</v>
      </c>
      <c r="I35">
        <v>10000</v>
      </c>
      <c r="J35" s="3">
        <v>1875.956183</v>
      </c>
      <c r="K35" s="1"/>
      <c r="L35" s="1">
        <v>4.1305600000000002E-4</v>
      </c>
      <c r="N35">
        <v>0</v>
      </c>
      <c r="O35">
        <v>10000</v>
      </c>
      <c r="S35" t="s">
        <v>14</v>
      </c>
      <c r="T35">
        <v>0</v>
      </c>
      <c r="U35">
        <v>10000</v>
      </c>
      <c r="Y35" t="s">
        <v>14</v>
      </c>
    </row>
    <row r="36" spans="1:25" x14ac:dyDescent="0.35">
      <c r="A36" t="s">
        <v>164</v>
      </c>
      <c r="B36" t="s">
        <v>9</v>
      </c>
      <c r="C36" t="s">
        <v>165</v>
      </c>
      <c r="D36" t="s">
        <v>166</v>
      </c>
      <c r="E36" t="s">
        <v>167</v>
      </c>
      <c r="F36" t="s">
        <v>86</v>
      </c>
      <c r="G36" s="2">
        <v>19.735625450000001</v>
      </c>
      <c r="H36" s="2">
        <v>-156.01238409999999</v>
      </c>
      <c r="I36">
        <v>10000</v>
      </c>
      <c r="J36" s="3">
        <v>1875.956183</v>
      </c>
      <c r="K36" s="1"/>
      <c r="L36" s="1">
        <v>4.1305600000000002E-4</v>
      </c>
      <c r="N36">
        <v>0</v>
      </c>
      <c r="O36">
        <v>10000</v>
      </c>
      <c r="S36" t="s">
        <v>14</v>
      </c>
      <c r="T36">
        <v>0</v>
      </c>
      <c r="U36">
        <v>10000</v>
      </c>
      <c r="Y36" t="s">
        <v>14</v>
      </c>
    </row>
    <row r="37" spans="1:25" x14ac:dyDescent="0.35">
      <c r="A37" t="s">
        <v>168</v>
      </c>
      <c r="B37" t="s">
        <v>9</v>
      </c>
      <c r="C37" t="s">
        <v>169</v>
      </c>
      <c r="D37" t="s">
        <v>170</v>
      </c>
      <c r="E37" t="s">
        <v>171</v>
      </c>
      <c r="F37" t="s">
        <v>81</v>
      </c>
      <c r="G37" s="2">
        <v>-21.80043045</v>
      </c>
      <c r="H37" s="2">
        <v>114.8019882</v>
      </c>
      <c r="I37">
        <v>10000</v>
      </c>
      <c r="J37" s="3">
        <v>1875.956183</v>
      </c>
      <c r="K37" s="1"/>
      <c r="L37" s="1">
        <v>4.1305600000000002E-4</v>
      </c>
      <c r="N37">
        <v>0</v>
      </c>
      <c r="O37">
        <v>10000</v>
      </c>
      <c r="S37" t="s">
        <v>14</v>
      </c>
      <c r="T37">
        <v>0</v>
      </c>
      <c r="U37">
        <v>10000</v>
      </c>
      <c r="Y37" t="s">
        <v>14</v>
      </c>
    </row>
    <row r="38" spans="1:25" x14ac:dyDescent="0.35">
      <c r="A38" t="s">
        <v>8</v>
      </c>
      <c r="B38" t="s">
        <v>172</v>
      </c>
      <c r="C38" t="s">
        <v>173</v>
      </c>
      <c r="D38" t="s">
        <v>11</v>
      </c>
      <c r="E38" t="s">
        <v>12</v>
      </c>
      <c r="F38" t="s">
        <v>13</v>
      </c>
      <c r="G38" s="2">
        <v>51.948455000000003</v>
      </c>
      <c r="H38" s="2">
        <v>4.1402960000000002</v>
      </c>
      <c r="I38">
        <v>10000</v>
      </c>
      <c r="J38" s="3">
        <v>1875.956183</v>
      </c>
      <c r="K38" s="1"/>
      <c r="L38" s="1">
        <v>4.1305600000000002E-4</v>
      </c>
      <c r="N38">
        <v>0</v>
      </c>
      <c r="O38">
        <v>10000</v>
      </c>
      <c r="S38" t="s">
        <v>14</v>
      </c>
      <c r="T38">
        <v>0</v>
      </c>
      <c r="U38">
        <v>10000</v>
      </c>
      <c r="Y38" t="s">
        <v>14</v>
      </c>
    </row>
    <row r="39" spans="1:25" x14ac:dyDescent="0.35">
      <c r="A39" t="s">
        <v>15</v>
      </c>
      <c r="B39" t="s">
        <v>172</v>
      </c>
      <c r="C39" t="s">
        <v>174</v>
      </c>
      <c r="D39" t="s">
        <v>17</v>
      </c>
      <c r="E39" t="s">
        <v>18</v>
      </c>
      <c r="F39" t="s">
        <v>19</v>
      </c>
      <c r="G39" s="2">
        <v>37.961097819999999</v>
      </c>
      <c r="H39" s="2">
        <v>-8.8786876929999998</v>
      </c>
      <c r="I39">
        <v>10000</v>
      </c>
      <c r="J39" s="3">
        <v>1875.956183</v>
      </c>
      <c r="K39" s="1"/>
      <c r="L39" s="1">
        <v>4.1305600000000002E-4</v>
      </c>
      <c r="N39">
        <v>0</v>
      </c>
      <c r="O39">
        <v>10000</v>
      </c>
      <c r="S39" t="s">
        <v>14</v>
      </c>
      <c r="T39">
        <v>0</v>
      </c>
      <c r="U39">
        <v>10000</v>
      </c>
      <c r="Y39" t="s">
        <v>14</v>
      </c>
    </row>
    <row r="40" spans="1:25" x14ac:dyDescent="0.35">
      <c r="A40" t="s">
        <v>20</v>
      </c>
      <c r="B40" t="s">
        <v>172</v>
      </c>
      <c r="C40" t="s">
        <v>175</v>
      </c>
      <c r="D40" t="s">
        <v>22</v>
      </c>
      <c r="E40" t="s">
        <v>23</v>
      </c>
      <c r="F40" t="s">
        <v>19</v>
      </c>
      <c r="G40" s="2">
        <v>39.463713490000004</v>
      </c>
      <c r="H40" s="2">
        <v>-0.358819791</v>
      </c>
      <c r="I40">
        <v>10000</v>
      </c>
      <c r="J40" s="3">
        <v>1875.956183</v>
      </c>
      <c r="K40" s="1"/>
      <c r="L40" s="1">
        <v>4.1305600000000002E-4</v>
      </c>
      <c r="N40">
        <v>0</v>
      </c>
      <c r="O40">
        <v>10000</v>
      </c>
      <c r="S40" t="s">
        <v>14</v>
      </c>
      <c r="T40">
        <v>0</v>
      </c>
      <c r="U40">
        <v>10000</v>
      </c>
      <c r="Y40" t="s">
        <v>14</v>
      </c>
    </row>
    <row r="41" spans="1:25" x14ac:dyDescent="0.35">
      <c r="A41" t="s">
        <v>24</v>
      </c>
      <c r="B41" t="s">
        <v>172</v>
      </c>
      <c r="C41" t="s">
        <v>176</v>
      </c>
      <c r="D41" t="s">
        <v>26</v>
      </c>
      <c r="E41" t="s">
        <v>27</v>
      </c>
      <c r="F41" t="s">
        <v>19</v>
      </c>
      <c r="G41" s="2">
        <v>45.205817279999998</v>
      </c>
      <c r="H41" s="2">
        <v>12.29365557</v>
      </c>
      <c r="I41">
        <v>10000</v>
      </c>
      <c r="J41" s="3">
        <v>1875.956183</v>
      </c>
      <c r="K41" s="1"/>
      <c r="L41" s="1">
        <v>4.1305600000000002E-4</v>
      </c>
      <c r="N41">
        <v>0</v>
      </c>
      <c r="O41">
        <v>10000</v>
      </c>
      <c r="S41" t="s">
        <v>14</v>
      </c>
      <c r="T41">
        <v>0</v>
      </c>
      <c r="U41">
        <v>10000</v>
      </c>
      <c r="Y41" t="s">
        <v>14</v>
      </c>
    </row>
    <row r="42" spans="1:25" x14ac:dyDescent="0.35">
      <c r="A42" t="s">
        <v>28</v>
      </c>
      <c r="B42" t="s">
        <v>172</v>
      </c>
      <c r="C42" t="s">
        <v>177</v>
      </c>
      <c r="D42" t="s">
        <v>30</v>
      </c>
      <c r="E42" t="s">
        <v>31</v>
      </c>
      <c r="F42" t="s">
        <v>32</v>
      </c>
      <c r="G42" s="2">
        <v>36.825940789999997</v>
      </c>
      <c r="H42" s="2">
        <v>36.177898030000001</v>
      </c>
      <c r="I42">
        <v>10000</v>
      </c>
      <c r="J42" s="3">
        <v>1875.956183</v>
      </c>
      <c r="K42" s="1"/>
      <c r="L42" s="1">
        <v>4.1305600000000002E-4</v>
      </c>
      <c r="N42">
        <v>0</v>
      </c>
      <c r="O42">
        <v>10000</v>
      </c>
      <c r="S42" t="s">
        <v>14</v>
      </c>
      <c r="T42">
        <v>0</v>
      </c>
      <c r="U42">
        <v>10000</v>
      </c>
      <c r="Y42" t="s">
        <v>14</v>
      </c>
    </row>
    <row r="43" spans="1:25" x14ac:dyDescent="0.35">
      <c r="A43" t="s">
        <v>33</v>
      </c>
      <c r="B43" t="s">
        <v>172</v>
      </c>
      <c r="C43" t="s">
        <v>178</v>
      </c>
      <c r="D43" t="s">
        <v>35</v>
      </c>
      <c r="E43" t="s">
        <v>36</v>
      </c>
      <c r="F43" t="s">
        <v>37</v>
      </c>
      <c r="G43" s="2">
        <v>58.913024630000002</v>
      </c>
      <c r="H43" s="2">
        <v>17.96051026</v>
      </c>
      <c r="I43">
        <v>10000</v>
      </c>
      <c r="J43" s="3">
        <v>1875.956183</v>
      </c>
      <c r="K43" s="1"/>
      <c r="L43" s="1">
        <v>4.1305600000000002E-4</v>
      </c>
      <c r="N43">
        <v>0</v>
      </c>
      <c r="O43">
        <v>10000</v>
      </c>
      <c r="S43" t="s">
        <v>14</v>
      </c>
      <c r="T43">
        <v>0</v>
      </c>
      <c r="U43">
        <v>10000</v>
      </c>
      <c r="Y43" t="s">
        <v>14</v>
      </c>
    </row>
    <row r="44" spans="1:25" x14ac:dyDescent="0.35">
      <c r="A44" t="s">
        <v>38</v>
      </c>
      <c r="B44" t="s">
        <v>172</v>
      </c>
      <c r="C44" t="s">
        <v>179</v>
      </c>
      <c r="D44" t="s">
        <v>40</v>
      </c>
      <c r="E44" t="s">
        <v>41</v>
      </c>
      <c r="F44" t="s">
        <v>37</v>
      </c>
      <c r="G44" s="2">
        <v>51.708290169999998</v>
      </c>
      <c r="H44" s="2">
        <v>-5.0646297740000001</v>
      </c>
      <c r="I44">
        <v>10000</v>
      </c>
      <c r="J44" s="3">
        <v>1875.956183</v>
      </c>
      <c r="K44" s="1"/>
      <c r="L44" s="1">
        <v>4.1305600000000002E-4</v>
      </c>
      <c r="N44">
        <v>0</v>
      </c>
      <c r="O44">
        <v>10000</v>
      </c>
      <c r="S44" t="s">
        <v>14</v>
      </c>
      <c r="T44">
        <v>0</v>
      </c>
      <c r="U44">
        <v>10000</v>
      </c>
      <c r="Y44" t="s">
        <v>14</v>
      </c>
    </row>
    <row r="45" spans="1:25" x14ac:dyDescent="0.35">
      <c r="A45" t="s">
        <v>42</v>
      </c>
      <c r="B45" t="s">
        <v>172</v>
      </c>
      <c r="C45" t="s">
        <v>180</v>
      </c>
      <c r="D45" t="s">
        <v>44</v>
      </c>
      <c r="E45" t="s">
        <v>45</v>
      </c>
      <c r="F45" t="s">
        <v>32</v>
      </c>
      <c r="G45" s="2">
        <v>25.883521009999999</v>
      </c>
      <c r="H45" s="2">
        <v>51.480261319999997</v>
      </c>
      <c r="I45">
        <v>10000</v>
      </c>
      <c r="J45" s="3">
        <v>1875.956183</v>
      </c>
      <c r="K45" s="1"/>
      <c r="L45" s="1">
        <v>4.1305600000000002E-4</v>
      </c>
      <c r="N45">
        <v>0</v>
      </c>
      <c r="O45">
        <v>10000</v>
      </c>
      <c r="S45" t="s">
        <v>14</v>
      </c>
      <c r="T45">
        <v>0</v>
      </c>
      <c r="U45">
        <v>10000</v>
      </c>
      <c r="Y45" t="s">
        <v>14</v>
      </c>
    </row>
    <row r="46" spans="1:25" x14ac:dyDescent="0.35">
      <c r="A46" t="s">
        <v>46</v>
      </c>
      <c r="B46" t="s">
        <v>172</v>
      </c>
      <c r="C46" t="s">
        <v>181</v>
      </c>
      <c r="D46" t="s">
        <v>48</v>
      </c>
      <c r="E46" t="s">
        <v>49</v>
      </c>
      <c r="F46" t="s">
        <v>50</v>
      </c>
      <c r="G46" s="2">
        <v>18.944742420000001</v>
      </c>
      <c r="H46" s="2">
        <v>72.950074349999994</v>
      </c>
      <c r="I46">
        <v>10000</v>
      </c>
      <c r="J46" s="3">
        <v>1875.956183</v>
      </c>
      <c r="K46" s="1"/>
      <c r="L46" s="1">
        <v>4.1305600000000002E-4</v>
      </c>
      <c r="N46">
        <v>0</v>
      </c>
      <c r="O46">
        <v>10000</v>
      </c>
      <c r="S46" t="s">
        <v>14</v>
      </c>
      <c r="T46">
        <v>0</v>
      </c>
      <c r="U46">
        <v>10000</v>
      </c>
      <c r="Y46" t="s">
        <v>14</v>
      </c>
    </row>
    <row r="47" spans="1:25" x14ac:dyDescent="0.35">
      <c r="A47" t="s">
        <v>51</v>
      </c>
      <c r="B47" t="s">
        <v>172</v>
      </c>
      <c r="C47" t="s">
        <v>182</v>
      </c>
      <c r="D47" t="s">
        <v>53</v>
      </c>
      <c r="E47" t="s">
        <v>54</v>
      </c>
      <c r="F47" t="s">
        <v>50</v>
      </c>
      <c r="G47" s="2">
        <v>22.256499399999999</v>
      </c>
      <c r="H47" s="2">
        <v>91.784941779999997</v>
      </c>
      <c r="I47">
        <v>10000</v>
      </c>
      <c r="J47" s="3">
        <v>1875.956183</v>
      </c>
      <c r="K47" s="1"/>
      <c r="L47" s="1">
        <v>4.1305600000000002E-4</v>
      </c>
      <c r="N47">
        <v>0</v>
      </c>
      <c r="O47">
        <v>10000</v>
      </c>
      <c r="S47" t="s">
        <v>14</v>
      </c>
      <c r="T47">
        <v>0</v>
      </c>
      <c r="U47">
        <v>10000</v>
      </c>
      <c r="Y47" t="s">
        <v>14</v>
      </c>
    </row>
    <row r="48" spans="1:25" x14ac:dyDescent="0.35">
      <c r="A48" t="s">
        <v>55</v>
      </c>
      <c r="B48" t="s">
        <v>172</v>
      </c>
      <c r="C48" t="s">
        <v>183</v>
      </c>
      <c r="D48" t="s">
        <v>57</v>
      </c>
      <c r="E48" t="s">
        <v>58</v>
      </c>
      <c r="F48" t="s">
        <v>59</v>
      </c>
      <c r="G48" s="2">
        <v>1.2924510250000001</v>
      </c>
      <c r="H48" s="2">
        <v>103.63954649999999</v>
      </c>
      <c r="I48">
        <v>10000</v>
      </c>
      <c r="J48" s="3">
        <v>1875.956183</v>
      </c>
      <c r="K48" s="1"/>
      <c r="L48" s="1">
        <v>4.1305600000000002E-4</v>
      </c>
      <c r="N48">
        <v>0</v>
      </c>
      <c r="O48">
        <v>10000</v>
      </c>
      <c r="S48" t="s">
        <v>14</v>
      </c>
      <c r="T48">
        <v>0</v>
      </c>
      <c r="U48">
        <v>10000</v>
      </c>
      <c r="Y48" t="s">
        <v>14</v>
      </c>
    </row>
    <row r="49" spans="1:25" x14ac:dyDescent="0.35">
      <c r="A49" t="s">
        <v>60</v>
      </c>
      <c r="B49" t="s">
        <v>172</v>
      </c>
      <c r="C49" t="s">
        <v>184</v>
      </c>
      <c r="D49" t="s">
        <v>62</v>
      </c>
      <c r="E49" t="s">
        <v>63</v>
      </c>
      <c r="F49" t="s">
        <v>59</v>
      </c>
      <c r="G49" s="2">
        <v>-0.88613326299999995</v>
      </c>
      <c r="H49" s="2">
        <v>131.27111149999999</v>
      </c>
      <c r="I49">
        <v>10000</v>
      </c>
      <c r="J49" s="3">
        <v>1875.956183</v>
      </c>
      <c r="K49" s="1"/>
      <c r="L49" s="1">
        <v>4.1305600000000002E-4</v>
      </c>
      <c r="N49">
        <v>0</v>
      </c>
      <c r="O49">
        <v>10000</v>
      </c>
      <c r="S49" t="s">
        <v>14</v>
      </c>
      <c r="T49">
        <v>0</v>
      </c>
      <c r="U49">
        <v>10000</v>
      </c>
      <c r="Y49" t="s">
        <v>14</v>
      </c>
    </row>
    <row r="50" spans="1:25" x14ac:dyDescent="0.35">
      <c r="A50" t="s">
        <v>64</v>
      </c>
      <c r="B50" t="s">
        <v>172</v>
      </c>
      <c r="C50" t="s">
        <v>185</v>
      </c>
      <c r="D50" t="s">
        <v>66</v>
      </c>
      <c r="E50" t="s">
        <v>67</v>
      </c>
      <c r="F50" t="s">
        <v>68</v>
      </c>
      <c r="G50" s="2">
        <v>31.331849340000002</v>
      </c>
      <c r="H50" s="2">
        <v>121.63780029999999</v>
      </c>
      <c r="I50">
        <v>10000</v>
      </c>
      <c r="J50" s="3">
        <v>1875.956183</v>
      </c>
      <c r="K50" s="1"/>
      <c r="L50" s="1">
        <v>4.1305600000000002E-4</v>
      </c>
      <c r="N50">
        <v>0</v>
      </c>
      <c r="O50">
        <v>10000</v>
      </c>
      <c r="S50" t="s">
        <v>14</v>
      </c>
      <c r="T50">
        <v>0</v>
      </c>
      <c r="U50">
        <v>10000</v>
      </c>
      <c r="Y50" t="s">
        <v>14</v>
      </c>
    </row>
    <row r="51" spans="1:25" x14ac:dyDescent="0.35">
      <c r="A51" t="s">
        <v>69</v>
      </c>
      <c r="B51" t="s">
        <v>172</v>
      </c>
      <c r="C51" t="s">
        <v>186</v>
      </c>
      <c r="D51" t="s">
        <v>71</v>
      </c>
      <c r="E51" t="s">
        <v>72</v>
      </c>
      <c r="F51" t="s">
        <v>68</v>
      </c>
      <c r="G51" s="2">
        <v>35.477499450000003</v>
      </c>
      <c r="H51" s="2">
        <v>139.67820470000001</v>
      </c>
      <c r="I51">
        <v>10000</v>
      </c>
      <c r="J51" s="3">
        <v>1875.956183</v>
      </c>
      <c r="K51" s="1"/>
      <c r="L51" s="1">
        <v>4.1305600000000002E-4</v>
      </c>
      <c r="N51">
        <v>0</v>
      </c>
      <c r="O51">
        <v>10000</v>
      </c>
      <c r="S51" t="s">
        <v>14</v>
      </c>
      <c r="T51">
        <v>0</v>
      </c>
      <c r="U51">
        <v>10000</v>
      </c>
      <c r="Y51" t="s">
        <v>14</v>
      </c>
    </row>
    <row r="52" spans="1:25" x14ac:dyDescent="0.35">
      <c r="A52" t="s">
        <v>73</v>
      </c>
      <c r="B52" t="s">
        <v>172</v>
      </c>
      <c r="C52" t="s">
        <v>187</v>
      </c>
      <c r="D52" t="s">
        <v>75</v>
      </c>
      <c r="E52" t="s">
        <v>76</v>
      </c>
      <c r="F52" t="s">
        <v>59</v>
      </c>
      <c r="G52" s="2">
        <v>20.71420444</v>
      </c>
      <c r="H52" s="2">
        <v>106.7809084</v>
      </c>
      <c r="I52">
        <v>10000</v>
      </c>
      <c r="J52" s="3">
        <v>1875.956183</v>
      </c>
      <c r="K52" s="1"/>
      <c r="L52" s="1">
        <v>4.1305600000000002E-4</v>
      </c>
      <c r="N52">
        <v>0</v>
      </c>
      <c r="O52">
        <v>10000</v>
      </c>
      <c r="S52" t="s">
        <v>14</v>
      </c>
      <c r="T52">
        <v>0</v>
      </c>
      <c r="U52">
        <v>10000</v>
      </c>
      <c r="Y52" t="s">
        <v>14</v>
      </c>
    </row>
    <row r="53" spans="1:25" x14ac:dyDescent="0.35">
      <c r="A53" t="s">
        <v>77</v>
      </c>
      <c r="B53" t="s">
        <v>172</v>
      </c>
      <c r="C53" t="s">
        <v>188</v>
      </c>
      <c r="D53" t="s">
        <v>79</v>
      </c>
      <c r="E53" t="s">
        <v>80</v>
      </c>
      <c r="F53" t="s">
        <v>81</v>
      </c>
      <c r="G53" s="2">
        <v>-34.453054180000002</v>
      </c>
      <c r="H53" s="2">
        <v>150.89914529999999</v>
      </c>
      <c r="I53">
        <v>10000</v>
      </c>
      <c r="J53" s="3">
        <v>1875.956183</v>
      </c>
      <c r="K53" s="1"/>
      <c r="L53" s="1">
        <v>4.1305600000000002E-4</v>
      </c>
      <c r="N53">
        <v>0</v>
      </c>
      <c r="O53">
        <v>10000</v>
      </c>
      <c r="S53" t="s">
        <v>14</v>
      </c>
      <c r="T53">
        <v>0</v>
      </c>
      <c r="U53">
        <v>10000</v>
      </c>
      <c r="Y53" t="s">
        <v>14</v>
      </c>
    </row>
    <row r="54" spans="1:25" x14ac:dyDescent="0.35">
      <c r="A54" t="s">
        <v>82</v>
      </c>
      <c r="B54" t="s">
        <v>172</v>
      </c>
      <c r="C54" t="s">
        <v>189</v>
      </c>
      <c r="D54" t="s">
        <v>84</v>
      </c>
      <c r="E54" t="s">
        <v>85</v>
      </c>
      <c r="F54" t="s">
        <v>86</v>
      </c>
      <c r="G54" s="2">
        <v>37.805478909999998</v>
      </c>
      <c r="H54" s="2">
        <v>-122.31633100000001</v>
      </c>
      <c r="I54">
        <v>10000</v>
      </c>
      <c r="J54" s="3">
        <v>1875.956183</v>
      </c>
      <c r="K54" s="1"/>
      <c r="L54" s="1">
        <v>4.1305600000000002E-4</v>
      </c>
      <c r="N54">
        <v>0</v>
      </c>
      <c r="O54">
        <v>10000</v>
      </c>
      <c r="S54" t="s">
        <v>14</v>
      </c>
      <c r="T54">
        <v>0</v>
      </c>
      <c r="U54">
        <v>10000</v>
      </c>
      <c r="Y54" t="s">
        <v>14</v>
      </c>
    </row>
    <row r="55" spans="1:25" x14ac:dyDescent="0.35">
      <c r="A55" t="s">
        <v>87</v>
      </c>
      <c r="B55" t="s">
        <v>172</v>
      </c>
      <c r="C55" t="s">
        <v>190</v>
      </c>
      <c r="D55" t="s">
        <v>89</v>
      </c>
      <c r="E55" t="s">
        <v>90</v>
      </c>
      <c r="F55" t="s">
        <v>86</v>
      </c>
      <c r="G55" s="2">
        <v>38.350882130000002</v>
      </c>
      <c r="H55" s="2">
        <v>-76.411079920000006</v>
      </c>
      <c r="I55">
        <v>10000</v>
      </c>
      <c r="J55" s="3">
        <v>1875.956183</v>
      </c>
      <c r="K55" s="1"/>
      <c r="L55" s="1">
        <v>4.1305600000000002E-4</v>
      </c>
      <c r="N55">
        <v>0</v>
      </c>
      <c r="O55">
        <v>10000</v>
      </c>
      <c r="S55" t="s">
        <v>14</v>
      </c>
      <c r="T55">
        <v>0</v>
      </c>
      <c r="U55">
        <v>10000</v>
      </c>
      <c r="Y55" t="s">
        <v>14</v>
      </c>
    </row>
    <row r="56" spans="1:25" x14ac:dyDescent="0.35">
      <c r="A56" t="s">
        <v>91</v>
      </c>
      <c r="B56" t="s">
        <v>172</v>
      </c>
      <c r="C56" t="s">
        <v>191</v>
      </c>
      <c r="D56" t="s">
        <v>93</v>
      </c>
      <c r="E56" t="s">
        <v>94</v>
      </c>
      <c r="F56" t="s">
        <v>86</v>
      </c>
      <c r="G56" s="2">
        <v>30.27045948</v>
      </c>
      <c r="H56" s="2">
        <v>-89.391982049999996</v>
      </c>
      <c r="I56">
        <v>10000</v>
      </c>
      <c r="J56" s="3">
        <v>1875.956183</v>
      </c>
      <c r="K56" s="1"/>
      <c r="L56" s="1">
        <v>4.1305600000000002E-4</v>
      </c>
      <c r="N56">
        <v>0</v>
      </c>
      <c r="O56">
        <v>10000</v>
      </c>
      <c r="S56" t="s">
        <v>14</v>
      </c>
      <c r="T56">
        <v>0</v>
      </c>
      <c r="U56">
        <v>10000</v>
      </c>
      <c r="Y56" t="s">
        <v>14</v>
      </c>
    </row>
    <row r="57" spans="1:25" x14ac:dyDescent="0.35">
      <c r="A57" t="s">
        <v>95</v>
      </c>
      <c r="B57" t="s">
        <v>172</v>
      </c>
      <c r="C57" t="s">
        <v>192</v>
      </c>
      <c r="D57" t="s">
        <v>97</v>
      </c>
      <c r="E57" t="s">
        <v>98</v>
      </c>
      <c r="F57" t="s">
        <v>99</v>
      </c>
      <c r="G57" s="2">
        <v>18.155675850000002</v>
      </c>
      <c r="H57" s="2">
        <v>-94.536118009999996</v>
      </c>
      <c r="I57">
        <v>10000</v>
      </c>
      <c r="J57" s="3">
        <v>1875.956183</v>
      </c>
      <c r="K57" s="1"/>
      <c r="L57" s="1">
        <v>4.1305600000000002E-4</v>
      </c>
      <c r="N57">
        <v>0</v>
      </c>
      <c r="O57">
        <v>10000</v>
      </c>
      <c r="S57" t="s">
        <v>14</v>
      </c>
      <c r="T57">
        <v>0</v>
      </c>
      <c r="U57">
        <v>10000</v>
      </c>
      <c r="Y57" t="s">
        <v>14</v>
      </c>
    </row>
    <row r="58" spans="1:25" x14ac:dyDescent="0.35">
      <c r="A58" t="s">
        <v>100</v>
      </c>
      <c r="B58" t="s">
        <v>172</v>
      </c>
      <c r="C58" t="s">
        <v>193</v>
      </c>
      <c r="D58" t="s">
        <v>102</v>
      </c>
      <c r="E58" t="s">
        <v>103</v>
      </c>
      <c r="F58" t="s">
        <v>99</v>
      </c>
      <c r="G58" s="2">
        <v>12.20558819</v>
      </c>
      <c r="H58" s="2">
        <v>-86.761905609999999</v>
      </c>
      <c r="I58">
        <v>10000</v>
      </c>
      <c r="J58" s="3">
        <v>1875.956183</v>
      </c>
      <c r="K58" s="1"/>
      <c r="L58" s="1">
        <v>4.1305600000000002E-4</v>
      </c>
      <c r="N58">
        <v>0</v>
      </c>
      <c r="O58">
        <v>10000</v>
      </c>
      <c r="S58" t="s">
        <v>14</v>
      </c>
      <c r="T58">
        <v>0</v>
      </c>
      <c r="U58">
        <v>10000</v>
      </c>
      <c r="Y58" t="s">
        <v>14</v>
      </c>
    </row>
    <row r="59" spans="1:25" x14ac:dyDescent="0.35">
      <c r="A59" t="s">
        <v>104</v>
      </c>
      <c r="B59" t="s">
        <v>172</v>
      </c>
      <c r="C59" t="s">
        <v>194</v>
      </c>
      <c r="D59" t="s">
        <v>106</v>
      </c>
      <c r="E59" t="s">
        <v>107</v>
      </c>
      <c r="F59" t="s">
        <v>108</v>
      </c>
      <c r="G59" s="2">
        <v>18.423848960000001</v>
      </c>
      <c r="H59" s="2">
        <v>-69.633278090000005</v>
      </c>
      <c r="I59">
        <v>10000</v>
      </c>
      <c r="J59" s="3">
        <v>1875.956183</v>
      </c>
      <c r="K59" s="1"/>
      <c r="L59" s="1">
        <v>4.1305600000000002E-4</v>
      </c>
      <c r="N59">
        <v>0</v>
      </c>
      <c r="O59">
        <v>10000</v>
      </c>
      <c r="S59" t="s">
        <v>14</v>
      </c>
      <c r="T59">
        <v>0</v>
      </c>
      <c r="U59">
        <v>10000</v>
      </c>
      <c r="Y59" t="s">
        <v>14</v>
      </c>
    </row>
    <row r="60" spans="1:25" x14ac:dyDescent="0.35">
      <c r="A60" t="s">
        <v>109</v>
      </c>
      <c r="B60" t="s">
        <v>172</v>
      </c>
      <c r="C60" t="s">
        <v>195</v>
      </c>
      <c r="D60" t="s">
        <v>111</v>
      </c>
      <c r="E60" t="s">
        <v>112</v>
      </c>
      <c r="F60" t="s">
        <v>113</v>
      </c>
      <c r="G60" s="2">
        <v>10.183118159999999</v>
      </c>
      <c r="H60" s="2">
        <v>-61.6857033</v>
      </c>
      <c r="I60">
        <v>10000</v>
      </c>
      <c r="J60" s="3">
        <v>1875.956183</v>
      </c>
      <c r="K60" s="1"/>
      <c r="L60" s="1">
        <v>4.1305600000000002E-4</v>
      </c>
      <c r="N60">
        <v>0</v>
      </c>
      <c r="O60">
        <v>10000</v>
      </c>
      <c r="S60" t="s">
        <v>14</v>
      </c>
      <c r="T60">
        <v>0</v>
      </c>
      <c r="U60">
        <v>10000</v>
      </c>
      <c r="Y60" t="s">
        <v>14</v>
      </c>
    </row>
    <row r="61" spans="1:25" x14ac:dyDescent="0.35">
      <c r="A61" t="s">
        <v>114</v>
      </c>
      <c r="B61" t="s">
        <v>172</v>
      </c>
      <c r="C61" t="s">
        <v>196</v>
      </c>
      <c r="D61" t="s">
        <v>116</v>
      </c>
      <c r="E61" t="s">
        <v>117</v>
      </c>
      <c r="F61" t="s">
        <v>113</v>
      </c>
      <c r="G61" s="2">
        <v>-22.95599094</v>
      </c>
      <c r="H61" s="2">
        <v>-43.05571612</v>
      </c>
      <c r="I61">
        <v>10000</v>
      </c>
      <c r="J61" s="3">
        <v>1875.956183</v>
      </c>
      <c r="K61" s="1"/>
      <c r="L61" s="1">
        <v>4.1305600000000002E-4</v>
      </c>
      <c r="N61">
        <v>0</v>
      </c>
      <c r="O61">
        <v>10000</v>
      </c>
      <c r="S61" t="s">
        <v>14</v>
      </c>
      <c r="T61">
        <v>0</v>
      </c>
      <c r="U61">
        <v>10000</v>
      </c>
      <c r="Y61" t="s">
        <v>14</v>
      </c>
    </row>
    <row r="62" spans="1:25" x14ac:dyDescent="0.35">
      <c r="A62" t="s">
        <v>118</v>
      </c>
      <c r="B62" t="s">
        <v>172</v>
      </c>
      <c r="C62" t="s">
        <v>197</v>
      </c>
      <c r="D62" t="s">
        <v>120</v>
      </c>
      <c r="E62" t="s">
        <v>121</v>
      </c>
      <c r="F62" t="s">
        <v>113</v>
      </c>
      <c r="G62" s="2">
        <v>-38.78344354</v>
      </c>
      <c r="H62" s="2">
        <v>-62.285329240000003</v>
      </c>
      <c r="I62">
        <v>10000</v>
      </c>
      <c r="J62" s="3">
        <v>1875.956183</v>
      </c>
      <c r="K62" s="1"/>
      <c r="L62" s="1">
        <v>4.1305600000000002E-4</v>
      </c>
      <c r="N62">
        <v>0</v>
      </c>
      <c r="O62">
        <v>10000</v>
      </c>
      <c r="S62" t="s">
        <v>14</v>
      </c>
      <c r="T62">
        <v>0</v>
      </c>
      <c r="U62">
        <v>10000</v>
      </c>
      <c r="Y62" t="s">
        <v>14</v>
      </c>
    </row>
    <row r="63" spans="1:25" x14ac:dyDescent="0.35">
      <c r="A63" t="s">
        <v>122</v>
      </c>
      <c r="B63" t="s">
        <v>172</v>
      </c>
      <c r="C63" t="s">
        <v>198</v>
      </c>
      <c r="D63" t="s">
        <v>124</v>
      </c>
      <c r="E63" t="s">
        <v>125</v>
      </c>
      <c r="F63" t="s">
        <v>126</v>
      </c>
      <c r="G63" s="2">
        <v>-36.744015390000001</v>
      </c>
      <c r="H63" s="2">
        <v>-73.124998890000001</v>
      </c>
      <c r="I63">
        <v>10000</v>
      </c>
      <c r="J63" s="3">
        <v>1875.956183</v>
      </c>
      <c r="K63" s="1"/>
      <c r="L63" s="1">
        <v>4.1305600000000002E-4</v>
      </c>
      <c r="N63">
        <v>0</v>
      </c>
      <c r="O63">
        <v>10000</v>
      </c>
      <c r="S63" t="s">
        <v>14</v>
      </c>
      <c r="T63">
        <v>0</v>
      </c>
      <c r="U63">
        <v>10000</v>
      </c>
      <c r="Y63" t="s">
        <v>14</v>
      </c>
    </row>
    <row r="64" spans="1:25" x14ac:dyDescent="0.35">
      <c r="A64" t="s">
        <v>127</v>
      </c>
      <c r="B64" t="s">
        <v>172</v>
      </c>
      <c r="C64" t="s">
        <v>199</v>
      </c>
      <c r="D64" t="s">
        <v>129</v>
      </c>
      <c r="E64" t="s">
        <v>130</v>
      </c>
      <c r="F64" t="s">
        <v>126</v>
      </c>
      <c r="G64" s="2">
        <v>-11.81733442</v>
      </c>
      <c r="H64" s="2">
        <v>-77.17339115</v>
      </c>
      <c r="I64">
        <v>10000</v>
      </c>
      <c r="J64" s="3">
        <v>1875.956183</v>
      </c>
      <c r="K64" s="1"/>
      <c r="L64" s="1">
        <v>4.1305600000000002E-4</v>
      </c>
      <c r="N64">
        <v>0</v>
      </c>
      <c r="O64">
        <v>10000</v>
      </c>
      <c r="S64" t="s">
        <v>14</v>
      </c>
      <c r="T64">
        <v>0</v>
      </c>
      <c r="U64">
        <v>10000</v>
      </c>
      <c r="Y64" t="s">
        <v>14</v>
      </c>
    </row>
    <row r="65" spans="1:25" x14ac:dyDescent="0.35">
      <c r="A65" t="s">
        <v>131</v>
      </c>
      <c r="B65" t="s">
        <v>172</v>
      </c>
      <c r="C65" t="s">
        <v>200</v>
      </c>
      <c r="D65" t="s">
        <v>133</v>
      </c>
      <c r="E65" t="s">
        <v>134</v>
      </c>
      <c r="F65" t="s">
        <v>135</v>
      </c>
      <c r="G65" s="2">
        <v>36.885833669999997</v>
      </c>
      <c r="H65" s="2">
        <v>6.9043777879999997</v>
      </c>
      <c r="I65">
        <v>10000</v>
      </c>
      <c r="J65" s="3">
        <v>1875.956183</v>
      </c>
      <c r="K65" s="1"/>
      <c r="L65" s="1">
        <v>4.1305600000000002E-4</v>
      </c>
      <c r="N65">
        <v>0</v>
      </c>
      <c r="O65">
        <v>10000</v>
      </c>
      <c r="S65" t="s">
        <v>14</v>
      </c>
      <c r="T65">
        <v>0</v>
      </c>
      <c r="U65">
        <v>10000</v>
      </c>
      <c r="Y65" t="s">
        <v>14</v>
      </c>
    </row>
    <row r="66" spans="1:25" x14ac:dyDescent="0.35">
      <c r="A66" t="s">
        <v>136</v>
      </c>
      <c r="B66" t="s">
        <v>172</v>
      </c>
      <c r="C66" t="s">
        <v>201</v>
      </c>
      <c r="D66" t="s">
        <v>138</v>
      </c>
      <c r="E66" t="s">
        <v>139</v>
      </c>
      <c r="F66" t="s">
        <v>140</v>
      </c>
      <c r="G66" s="2">
        <v>14.73659842</v>
      </c>
      <c r="H66" s="2">
        <v>-17.481210319999999</v>
      </c>
      <c r="I66">
        <v>10000</v>
      </c>
      <c r="J66" s="3">
        <v>1875.956183</v>
      </c>
      <c r="K66" s="1"/>
      <c r="L66" s="1">
        <v>4.1305600000000002E-4</v>
      </c>
      <c r="N66">
        <v>0</v>
      </c>
      <c r="O66">
        <v>10000</v>
      </c>
      <c r="S66" t="s">
        <v>14</v>
      </c>
      <c r="T66">
        <v>0</v>
      </c>
      <c r="U66">
        <v>10000</v>
      </c>
      <c r="Y66" t="s">
        <v>14</v>
      </c>
    </row>
    <row r="67" spans="1:25" x14ac:dyDescent="0.35">
      <c r="A67" t="s">
        <v>141</v>
      </c>
      <c r="B67" t="s">
        <v>172</v>
      </c>
      <c r="C67" t="s">
        <v>202</v>
      </c>
      <c r="D67" t="s">
        <v>143</v>
      </c>
      <c r="E67" t="s">
        <v>144</v>
      </c>
      <c r="F67" t="s">
        <v>140</v>
      </c>
      <c r="G67" s="2">
        <v>6.4294702499999996</v>
      </c>
      <c r="H67" s="2">
        <v>3.4963682029999998</v>
      </c>
      <c r="I67">
        <v>10000</v>
      </c>
      <c r="J67" s="3">
        <v>1875.956183</v>
      </c>
      <c r="K67" s="1"/>
      <c r="L67" s="1">
        <v>4.1305600000000002E-4</v>
      </c>
      <c r="N67">
        <v>0</v>
      </c>
      <c r="O67">
        <v>10000</v>
      </c>
      <c r="S67" t="s">
        <v>14</v>
      </c>
      <c r="T67">
        <v>0</v>
      </c>
      <c r="U67">
        <v>10000</v>
      </c>
      <c r="Y67" t="s">
        <v>14</v>
      </c>
    </row>
    <row r="68" spans="1:25" x14ac:dyDescent="0.35">
      <c r="A68" t="s">
        <v>145</v>
      </c>
      <c r="B68" t="s">
        <v>172</v>
      </c>
      <c r="C68" t="s">
        <v>203</v>
      </c>
      <c r="D68" t="s">
        <v>147</v>
      </c>
      <c r="E68" t="s">
        <v>148</v>
      </c>
      <c r="F68" t="s">
        <v>149</v>
      </c>
      <c r="G68" s="2">
        <v>-6.118802198</v>
      </c>
      <c r="H68" s="2">
        <v>12.33208099</v>
      </c>
      <c r="I68">
        <v>10000</v>
      </c>
      <c r="J68" s="3">
        <v>1875.956183</v>
      </c>
      <c r="K68" s="1"/>
      <c r="L68" s="1">
        <v>4.1305600000000002E-4</v>
      </c>
      <c r="N68">
        <v>0</v>
      </c>
      <c r="O68">
        <v>10000</v>
      </c>
      <c r="S68" t="s">
        <v>14</v>
      </c>
      <c r="T68">
        <v>0</v>
      </c>
      <c r="U68">
        <v>10000</v>
      </c>
      <c r="Y68" t="s">
        <v>14</v>
      </c>
    </row>
    <row r="69" spans="1:25" x14ac:dyDescent="0.35">
      <c r="A69" t="s">
        <v>150</v>
      </c>
      <c r="B69" t="s">
        <v>172</v>
      </c>
      <c r="C69" t="s">
        <v>204</v>
      </c>
      <c r="D69" t="s">
        <v>152</v>
      </c>
      <c r="E69" t="s">
        <v>153</v>
      </c>
      <c r="F69" t="s">
        <v>154</v>
      </c>
      <c r="G69" s="2">
        <v>-33.731549340000001</v>
      </c>
      <c r="H69" s="2">
        <v>18.4458488</v>
      </c>
      <c r="I69">
        <v>10000</v>
      </c>
      <c r="J69" s="3">
        <v>1875.956183</v>
      </c>
      <c r="K69" s="1"/>
      <c r="L69" s="1">
        <v>4.1305600000000002E-4</v>
      </c>
      <c r="N69">
        <v>0</v>
      </c>
      <c r="O69">
        <v>10000</v>
      </c>
      <c r="S69" t="s">
        <v>14</v>
      </c>
      <c r="T69">
        <v>0</v>
      </c>
      <c r="U69">
        <v>10000</v>
      </c>
      <c r="Y69" t="s">
        <v>14</v>
      </c>
    </row>
    <row r="70" spans="1:25" x14ac:dyDescent="0.35">
      <c r="A70" t="s">
        <v>155</v>
      </c>
      <c r="B70" t="s">
        <v>172</v>
      </c>
      <c r="C70" t="s">
        <v>205</v>
      </c>
      <c r="D70" t="s">
        <v>157</v>
      </c>
      <c r="E70" t="s">
        <v>158</v>
      </c>
      <c r="F70" t="s">
        <v>159</v>
      </c>
      <c r="G70" s="2">
        <v>-9.9692840890000003</v>
      </c>
      <c r="H70" s="2">
        <v>39.704937809999997</v>
      </c>
      <c r="I70">
        <v>10000</v>
      </c>
      <c r="J70" s="3">
        <v>1875.956183</v>
      </c>
      <c r="K70" s="1"/>
      <c r="L70" s="1">
        <v>4.1305600000000002E-4</v>
      </c>
      <c r="N70">
        <v>0</v>
      </c>
      <c r="O70">
        <v>10000</v>
      </c>
      <c r="S70" t="s">
        <v>14</v>
      </c>
      <c r="T70">
        <v>0</v>
      </c>
      <c r="U70">
        <v>10000</v>
      </c>
      <c r="Y70" t="s">
        <v>14</v>
      </c>
    </row>
    <row r="71" spans="1:25" x14ac:dyDescent="0.35">
      <c r="A71" t="s">
        <v>160</v>
      </c>
      <c r="B71" t="s">
        <v>172</v>
      </c>
      <c r="C71" t="s">
        <v>206</v>
      </c>
      <c r="D71" t="s">
        <v>162</v>
      </c>
      <c r="E71" t="s">
        <v>163</v>
      </c>
      <c r="F71" t="s">
        <v>135</v>
      </c>
      <c r="G71" s="2">
        <v>29.916288659999999</v>
      </c>
      <c r="H71" s="2">
        <v>32.449177310000003</v>
      </c>
      <c r="I71">
        <v>10000</v>
      </c>
      <c r="J71" s="3">
        <v>1875.956183</v>
      </c>
      <c r="K71" s="1"/>
      <c r="L71" s="1">
        <v>4.1305600000000002E-4</v>
      </c>
      <c r="N71">
        <v>0</v>
      </c>
      <c r="O71">
        <v>10000</v>
      </c>
      <c r="S71" t="s">
        <v>14</v>
      </c>
      <c r="T71">
        <v>0</v>
      </c>
      <c r="U71">
        <v>10000</v>
      </c>
      <c r="Y71" t="s">
        <v>14</v>
      </c>
    </row>
    <row r="72" spans="1:25" x14ac:dyDescent="0.35">
      <c r="A72" t="s">
        <v>164</v>
      </c>
      <c r="B72" t="s">
        <v>172</v>
      </c>
      <c r="C72" t="s">
        <v>207</v>
      </c>
      <c r="D72" t="s">
        <v>166</v>
      </c>
      <c r="E72" t="s">
        <v>167</v>
      </c>
      <c r="F72" t="s">
        <v>86</v>
      </c>
      <c r="G72" s="2">
        <v>19.735625450000001</v>
      </c>
      <c r="H72" s="2">
        <v>-156.01238409999999</v>
      </c>
      <c r="I72">
        <v>10000</v>
      </c>
      <c r="J72" s="3">
        <v>1875.956183</v>
      </c>
      <c r="K72" s="1"/>
      <c r="L72" s="1">
        <v>4.1305600000000002E-4</v>
      </c>
      <c r="N72">
        <v>0</v>
      </c>
      <c r="O72">
        <v>10000</v>
      </c>
      <c r="S72" t="s">
        <v>14</v>
      </c>
      <c r="T72">
        <v>0</v>
      </c>
      <c r="U72">
        <v>10000</v>
      </c>
      <c r="Y72" t="s">
        <v>14</v>
      </c>
    </row>
    <row r="73" spans="1:25" x14ac:dyDescent="0.35">
      <c r="A73" t="s">
        <v>168</v>
      </c>
      <c r="B73" t="s">
        <v>172</v>
      </c>
      <c r="C73" t="s">
        <v>208</v>
      </c>
      <c r="D73" t="s">
        <v>170</v>
      </c>
      <c r="E73" t="s">
        <v>171</v>
      </c>
      <c r="F73" t="s">
        <v>81</v>
      </c>
      <c r="G73" s="2">
        <v>-21.80043045</v>
      </c>
      <c r="H73" s="2">
        <v>114.8019882</v>
      </c>
      <c r="I73">
        <v>10000</v>
      </c>
      <c r="J73" s="3">
        <v>1875.956183</v>
      </c>
      <c r="K73" s="1"/>
      <c r="L73" s="1">
        <v>4.1305600000000002E-4</v>
      </c>
      <c r="N73">
        <v>0</v>
      </c>
      <c r="O73">
        <v>10000</v>
      </c>
      <c r="S73" t="s">
        <v>14</v>
      </c>
      <c r="T73">
        <v>0</v>
      </c>
      <c r="U73">
        <v>10000</v>
      </c>
      <c r="Y73" t="s">
        <v>14</v>
      </c>
    </row>
    <row r="74" spans="1:25" x14ac:dyDescent="0.35">
      <c r="A74" t="s">
        <v>8</v>
      </c>
      <c r="B74" t="s">
        <v>209</v>
      </c>
      <c r="C74" t="s">
        <v>210</v>
      </c>
      <c r="D74" t="s">
        <v>11</v>
      </c>
      <c r="E74" t="s">
        <v>12</v>
      </c>
      <c r="F74" t="s">
        <v>13</v>
      </c>
      <c r="G74" s="2">
        <v>51.948455000000003</v>
      </c>
      <c r="H74" s="2">
        <v>4.1402960000000002</v>
      </c>
      <c r="I74">
        <v>10000</v>
      </c>
      <c r="J74" s="3">
        <v>1875.956183</v>
      </c>
      <c r="K74" s="1"/>
      <c r="L74" s="1">
        <v>4.1305600000000002E-4</v>
      </c>
      <c r="N74">
        <v>0</v>
      </c>
      <c r="O74">
        <v>10000</v>
      </c>
      <c r="S74" t="s">
        <v>14</v>
      </c>
      <c r="T74">
        <v>0</v>
      </c>
      <c r="U74">
        <v>10000</v>
      </c>
      <c r="Y74" t="s">
        <v>14</v>
      </c>
    </row>
    <row r="75" spans="1:25" x14ac:dyDescent="0.35">
      <c r="A75" t="s">
        <v>15</v>
      </c>
      <c r="B75" t="s">
        <v>209</v>
      </c>
      <c r="C75" t="s">
        <v>211</v>
      </c>
      <c r="D75" t="s">
        <v>17</v>
      </c>
      <c r="E75" t="s">
        <v>18</v>
      </c>
      <c r="F75" t="s">
        <v>19</v>
      </c>
      <c r="G75" s="2">
        <v>37.961097819999999</v>
      </c>
      <c r="H75" s="2">
        <v>-8.8786876929999998</v>
      </c>
      <c r="I75">
        <v>10000</v>
      </c>
      <c r="J75" s="3">
        <v>1875.956183</v>
      </c>
      <c r="K75" s="1"/>
      <c r="L75" s="1">
        <v>4.1305600000000002E-4</v>
      </c>
      <c r="N75">
        <v>0</v>
      </c>
      <c r="O75">
        <v>10000</v>
      </c>
      <c r="S75" t="s">
        <v>14</v>
      </c>
      <c r="T75">
        <v>0</v>
      </c>
      <c r="U75">
        <v>10000</v>
      </c>
      <c r="Y75" t="s">
        <v>14</v>
      </c>
    </row>
    <row r="76" spans="1:25" x14ac:dyDescent="0.35">
      <c r="A76" t="s">
        <v>20</v>
      </c>
      <c r="B76" t="s">
        <v>209</v>
      </c>
      <c r="C76" t="s">
        <v>212</v>
      </c>
      <c r="D76" t="s">
        <v>22</v>
      </c>
      <c r="E76" t="s">
        <v>23</v>
      </c>
      <c r="F76" t="s">
        <v>19</v>
      </c>
      <c r="G76" s="2">
        <v>39.463713490000004</v>
      </c>
      <c r="H76" s="2">
        <v>-0.358819791</v>
      </c>
      <c r="I76">
        <v>10000</v>
      </c>
      <c r="J76" s="3">
        <v>1875.956183</v>
      </c>
      <c r="K76" s="1"/>
      <c r="L76" s="1">
        <v>4.1305600000000002E-4</v>
      </c>
      <c r="N76">
        <v>0</v>
      </c>
      <c r="O76">
        <v>10000</v>
      </c>
      <c r="S76" t="s">
        <v>14</v>
      </c>
      <c r="T76">
        <v>0</v>
      </c>
      <c r="U76">
        <v>10000</v>
      </c>
      <c r="Y76" t="s">
        <v>14</v>
      </c>
    </row>
    <row r="77" spans="1:25" x14ac:dyDescent="0.35">
      <c r="A77" t="s">
        <v>24</v>
      </c>
      <c r="B77" t="s">
        <v>209</v>
      </c>
      <c r="C77" t="s">
        <v>213</v>
      </c>
      <c r="D77" t="s">
        <v>26</v>
      </c>
      <c r="E77" t="s">
        <v>27</v>
      </c>
      <c r="F77" t="s">
        <v>19</v>
      </c>
      <c r="G77" s="2">
        <v>45.205817279999998</v>
      </c>
      <c r="H77" s="2">
        <v>12.29365557</v>
      </c>
      <c r="I77">
        <v>10000</v>
      </c>
      <c r="J77" s="3">
        <v>1875.956183</v>
      </c>
      <c r="K77" s="1"/>
      <c r="L77" s="1">
        <v>4.1305600000000002E-4</v>
      </c>
      <c r="N77">
        <v>0</v>
      </c>
      <c r="O77">
        <v>10000</v>
      </c>
      <c r="S77" t="s">
        <v>14</v>
      </c>
      <c r="T77">
        <v>0</v>
      </c>
      <c r="U77">
        <v>10000</v>
      </c>
      <c r="Y77" t="s">
        <v>14</v>
      </c>
    </row>
    <row r="78" spans="1:25" x14ac:dyDescent="0.35">
      <c r="A78" t="s">
        <v>28</v>
      </c>
      <c r="B78" t="s">
        <v>209</v>
      </c>
      <c r="C78" t="s">
        <v>214</v>
      </c>
      <c r="D78" t="s">
        <v>30</v>
      </c>
      <c r="E78" t="s">
        <v>31</v>
      </c>
      <c r="F78" t="s">
        <v>32</v>
      </c>
      <c r="G78" s="2">
        <v>36.825940789999997</v>
      </c>
      <c r="H78" s="2">
        <v>36.177898030000001</v>
      </c>
      <c r="I78">
        <v>10000</v>
      </c>
      <c r="J78" s="3">
        <v>1875.956183</v>
      </c>
      <c r="K78" s="1"/>
      <c r="L78" s="1">
        <v>4.1305600000000002E-4</v>
      </c>
      <c r="N78">
        <v>0</v>
      </c>
      <c r="O78">
        <v>10000</v>
      </c>
      <c r="S78" t="s">
        <v>14</v>
      </c>
      <c r="T78">
        <v>0</v>
      </c>
      <c r="U78">
        <v>10000</v>
      </c>
      <c r="Y78" t="s">
        <v>14</v>
      </c>
    </row>
    <row r="79" spans="1:25" x14ac:dyDescent="0.35">
      <c r="A79" t="s">
        <v>33</v>
      </c>
      <c r="B79" t="s">
        <v>209</v>
      </c>
      <c r="C79" t="s">
        <v>215</v>
      </c>
      <c r="D79" t="s">
        <v>35</v>
      </c>
      <c r="E79" t="s">
        <v>36</v>
      </c>
      <c r="F79" t="s">
        <v>37</v>
      </c>
      <c r="G79" s="2">
        <v>58.913024630000002</v>
      </c>
      <c r="H79" s="2">
        <v>17.96051026</v>
      </c>
      <c r="I79">
        <v>10000</v>
      </c>
      <c r="J79" s="3">
        <v>1875.956183</v>
      </c>
      <c r="K79" s="1"/>
      <c r="L79" s="1">
        <v>4.1305600000000002E-4</v>
      </c>
      <c r="N79">
        <v>0</v>
      </c>
      <c r="O79">
        <v>10000</v>
      </c>
      <c r="S79" t="s">
        <v>14</v>
      </c>
      <c r="T79">
        <v>0</v>
      </c>
      <c r="U79">
        <v>10000</v>
      </c>
      <c r="Y79" t="s">
        <v>14</v>
      </c>
    </row>
    <row r="80" spans="1:25" x14ac:dyDescent="0.35">
      <c r="A80" t="s">
        <v>38</v>
      </c>
      <c r="B80" t="s">
        <v>209</v>
      </c>
      <c r="C80" t="s">
        <v>216</v>
      </c>
      <c r="D80" t="s">
        <v>40</v>
      </c>
      <c r="E80" t="s">
        <v>41</v>
      </c>
      <c r="F80" t="s">
        <v>37</v>
      </c>
      <c r="G80" s="2">
        <v>51.708290169999998</v>
      </c>
      <c r="H80" s="2">
        <v>-5.0646297740000001</v>
      </c>
      <c r="I80">
        <v>10000</v>
      </c>
      <c r="J80" s="3">
        <v>1875.956183</v>
      </c>
      <c r="K80" s="1"/>
      <c r="L80" s="1">
        <v>4.1305600000000002E-4</v>
      </c>
      <c r="N80">
        <v>0</v>
      </c>
      <c r="O80">
        <v>10000</v>
      </c>
      <c r="S80" t="s">
        <v>14</v>
      </c>
      <c r="T80">
        <v>0</v>
      </c>
      <c r="U80">
        <v>10000</v>
      </c>
      <c r="Y80" t="s">
        <v>14</v>
      </c>
    </row>
    <row r="81" spans="1:25" x14ac:dyDescent="0.35">
      <c r="A81" t="s">
        <v>42</v>
      </c>
      <c r="B81" t="s">
        <v>209</v>
      </c>
      <c r="C81" t="s">
        <v>217</v>
      </c>
      <c r="D81" t="s">
        <v>44</v>
      </c>
      <c r="E81" t="s">
        <v>45</v>
      </c>
      <c r="F81" t="s">
        <v>32</v>
      </c>
      <c r="G81" s="2">
        <v>25.883521009999999</v>
      </c>
      <c r="H81" s="2">
        <v>51.480261319999997</v>
      </c>
      <c r="I81">
        <v>10000</v>
      </c>
      <c r="J81" s="3">
        <v>1875.956183</v>
      </c>
      <c r="K81" s="1"/>
      <c r="L81" s="1">
        <v>4.1305600000000002E-4</v>
      </c>
      <c r="N81">
        <v>0</v>
      </c>
      <c r="O81">
        <v>10000</v>
      </c>
      <c r="S81" t="s">
        <v>14</v>
      </c>
      <c r="T81">
        <v>0</v>
      </c>
      <c r="U81">
        <v>10000</v>
      </c>
      <c r="Y81" t="s">
        <v>14</v>
      </c>
    </row>
    <row r="82" spans="1:25" x14ac:dyDescent="0.35">
      <c r="A82" t="s">
        <v>46</v>
      </c>
      <c r="B82" t="s">
        <v>209</v>
      </c>
      <c r="C82" t="s">
        <v>218</v>
      </c>
      <c r="D82" t="s">
        <v>48</v>
      </c>
      <c r="E82" t="s">
        <v>49</v>
      </c>
      <c r="F82" t="s">
        <v>50</v>
      </c>
      <c r="G82" s="2">
        <v>18.944742420000001</v>
      </c>
      <c r="H82" s="2">
        <v>72.950074349999994</v>
      </c>
      <c r="I82">
        <v>10000</v>
      </c>
      <c r="J82" s="3">
        <v>1875.956183</v>
      </c>
      <c r="K82" s="1"/>
      <c r="L82" s="1">
        <v>4.1305600000000002E-4</v>
      </c>
      <c r="N82">
        <v>0</v>
      </c>
      <c r="O82">
        <v>10000</v>
      </c>
      <c r="S82" t="s">
        <v>14</v>
      </c>
      <c r="T82">
        <v>0</v>
      </c>
      <c r="U82">
        <v>10000</v>
      </c>
      <c r="Y82" t="s">
        <v>14</v>
      </c>
    </row>
    <row r="83" spans="1:25" x14ac:dyDescent="0.35">
      <c r="A83" t="s">
        <v>51</v>
      </c>
      <c r="B83" t="s">
        <v>209</v>
      </c>
      <c r="C83" t="s">
        <v>219</v>
      </c>
      <c r="D83" t="s">
        <v>53</v>
      </c>
      <c r="E83" t="s">
        <v>54</v>
      </c>
      <c r="F83" t="s">
        <v>50</v>
      </c>
      <c r="G83" s="2">
        <v>22.256499399999999</v>
      </c>
      <c r="H83" s="2">
        <v>91.784941779999997</v>
      </c>
      <c r="I83">
        <v>10000</v>
      </c>
      <c r="J83" s="3">
        <v>1875.956183</v>
      </c>
      <c r="K83" s="1"/>
      <c r="L83" s="1">
        <v>4.1305600000000002E-4</v>
      </c>
      <c r="N83">
        <v>0</v>
      </c>
      <c r="O83">
        <v>10000</v>
      </c>
      <c r="S83" t="s">
        <v>14</v>
      </c>
      <c r="T83">
        <v>0</v>
      </c>
      <c r="U83">
        <v>10000</v>
      </c>
      <c r="Y83" t="s">
        <v>14</v>
      </c>
    </row>
    <row r="84" spans="1:25" x14ac:dyDescent="0.35">
      <c r="A84" t="s">
        <v>55</v>
      </c>
      <c r="B84" t="s">
        <v>209</v>
      </c>
      <c r="C84" t="s">
        <v>220</v>
      </c>
      <c r="D84" t="s">
        <v>57</v>
      </c>
      <c r="E84" t="s">
        <v>58</v>
      </c>
      <c r="F84" t="s">
        <v>59</v>
      </c>
      <c r="G84" s="2">
        <v>1.2924510250000001</v>
      </c>
      <c r="H84" s="2">
        <v>103.63954649999999</v>
      </c>
      <c r="I84">
        <v>10000</v>
      </c>
      <c r="J84" s="3">
        <v>1875.956183</v>
      </c>
      <c r="K84" s="1"/>
      <c r="L84" s="1">
        <v>4.1305600000000002E-4</v>
      </c>
      <c r="N84">
        <v>0</v>
      </c>
      <c r="O84">
        <v>10000</v>
      </c>
      <c r="S84" t="s">
        <v>14</v>
      </c>
      <c r="T84">
        <v>0</v>
      </c>
      <c r="U84">
        <v>10000</v>
      </c>
      <c r="Y84" t="s">
        <v>14</v>
      </c>
    </row>
    <row r="85" spans="1:25" x14ac:dyDescent="0.35">
      <c r="A85" t="s">
        <v>60</v>
      </c>
      <c r="B85" t="s">
        <v>209</v>
      </c>
      <c r="C85" t="s">
        <v>221</v>
      </c>
      <c r="D85" t="s">
        <v>62</v>
      </c>
      <c r="E85" t="s">
        <v>63</v>
      </c>
      <c r="F85" t="s">
        <v>59</v>
      </c>
      <c r="G85" s="2">
        <v>-0.88613326299999995</v>
      </c>
      <c r="H85" s="2">
        <v>131.27111149999999</v>
      </c>
      <c r="I85">
        <v>10000</v>
      </c>
      <c r="J85" s="3">
        <v>1875.956183</v>
      </c>
      <c r="K85" s="1"/>
      <c r="L85" s="1">
        <v>4.1305600000000002E-4</v>
      </c>
      <c r="N85">
        <v>0</v>
      </c>
      <c r="O85">
        <v>10000</v>
      </c>
      <c r="S85" t="s">
        <v>14</v>
      </c>
      <c r="T85">
        <v>0</v>
      </c>
      <c r="U85">
        <v>10000</v>
      </c>
      <c r="Y85" t="s">
        <v>14</v>
      </c>
    </row>
    <row r="86" spans="1:25" x14ac:dyDescent="0.35">
      <c r="A86" t="s">
        <v>64</v>
      </c>
      <c r="B86" t="s">
        <v>209</v>
      </c>
      <c r="C86" t="s">
        <v>222</v>
      </c>
      <c r="D86" t="s">
        <v>66</v>
      </c>
      <c r="E86" t="s">
        <v>67</v>
      </c>
      <c r="F86" t="s">
        <v>68</v>
      </c>
      <c r="G86" s="2">
        <v>31.331849340000002</v>
      </c>
      <c r="H86" s="2">
        <v>121.63780029999999</v>
      </c>
      <c r="I86">
        <v>10000</v>
      </c>
      <c r="J86" s="3">
        <v>1875.956183</v>
      </c>
      <c r="K86" s="1"/>
      <c r="L86" s="1">
        <v>4.1305600000000002E-4</v>
      </c>
      <c r="N86">
        <v>0</v>
      </c>
      <c r="O86">
        <v>10000</v>
      </c>
      <c r="S86" t="s">
        <v>14</v>
      </c>
      <c r="T86">
        <v>0</v>
      </c>
      <c r="U86">
        <v>10000</v>
      </c>
      <c r="Y86" t="s">
        <v>14</v>
      </c>
    </row>
    <row r="87" spans="1:25" x14ac:dyDescent="0.35">
      <c r="A87" t="s">
        <v>69</v>
      </c>
      <c r="B87" t="s">
        <v>209</v>
      </c>
      <c r="C87" t="s">
        <v>223</v>
      </c>
      <c r="D87" t="s">
        <v>71</v>
      </c>
      <c r="E87" t="s">
        <v>72</v>
      </c>
      <c r="F87" t="s">
        <v>68</v>
      </c>
      <c r="G87" s="2">
        <v>35.477499450000003</v>
      </c>
      <c r="H87" s="2">
        <v>139.67820470000001</v>
      </c>
      <c r="I87">
        <v>10000</v>
      </c>
      <c r="J87" s="3">
        <v>1875.956183</v>
      </c>
      <c r="K87" s="1"/>
      <c r="L87" s="1">
        <v>4.1305600000000002E-4</v>
      </c>
      <c r="N87">
        <v>0</v>
      </c>
      <c r="O87">
        <v>10000</v>
      </c>
      <c r="S87" t="s">
        <v>14</v>
      </c>
      <c r="T87">
        <v>0</v>
      </c>
      <c r="U87">
        <v>10000</v>
      </c>
      <c r="Y87" t="s">
        <v>14</v>
      </c>
    </row>
    <row r="88" spans="1:25" x14ac:dyDescent="0.35">
      <c r="A88" t="s">
        <v>73</v>
      </c>
      <c r="B88" t="s">
        <v>209</v>
      </c>
      <c r="C88" t="s">
        <v>224</v>
      </c>
      <c r="D88" t="s">
        <v>75</v>
      </c>
      <c r="E88" t="s">
        <v>76</v>
      </c>
      <c r="F88" t="s">
        <v>59</v>
      </c>
      <c r="G88" s="2">
        <v>20.71420444</v>
      </c>
      <c r="H88" s="2">
        <v>106.7809084</v>
      </c>
      <c r="I88">
        <v>10000</v>
      </c>
      <c r="J88" s="3">
        <v>1875.956183</v>
      </c>
      <c r="K88" s="1"/>
      <c r="L88" s="1">
        <v>4.1305600000000002E-4</v>
      </c>
      <c r="N88">
        <v>0</v>
      </c>
      <c r="O88">
        <v>10000</v>
      </c>
      <c r="S88" t="s">
        <v>14</v>
      </c>
      <c r="T88">
        <v>0</v>
      </c>
      <c r="U88">
        <v>10000</v>
      </c>
      <c r="Y88" t="s">
        <v>14</v>
      </c>
    </row>
    <row r="89" spans="1:25" x14ac:dyDescent="0.35">
      <c r="A89" t="s">
        <v>77</v>
      </c>
      <c r="B89" t="s">
        <v>209</v>
      </c>
      <c r="C89" t="s">
        <v>225</v>
      </c>
      <c r="D89" t="s">
        <v>79</v>
      </c>
      <c r="E89" t="s">
        <v>80</v>
      </c>
      <c r="F89" t="s">
        <v>81</v>
      </c>
      <c r="G89" s="2">
        <v>-34.453054180000002</v>
      </c>
      <c r="H89" s="2">
        <v>150.89914529999999</v>
      </c>
      <c r="I89">
        <v>10000</v>
      </c>
      <c r="J89" s="3">
        <v>1875.956183</v>
      </c>
      <c r="K89" s="1"/>
      <c r="L89" s="1">
        <v>4.1305600000000002E-4</v>
      </c>
      <c r="N89">
        <v>0</v>
      </c>
      <c r="O89">
        <v>10000</v>
      </c>
      <c r="S89" t="s">
        <v>14</v>
      </c>
      <c r="T89">
        <v>0</v>
      </c>
      <c r="U89">
        <v>10000</v>
      </c>
      <c r="Y89" t="s">
        <v>14</v>
      </c>
    </row>
    <row r="90" spans="1:25" x14ac:dyDescent="0.35">
      <c r="A90" t="s">
        <v>82</v>
      </c>
      <c r="B90" t="s">
        <v>209</v>
      </c>
      <c r="C90" t="s">
        <v>226</v>
      </c>
      <c r="D90" t="s">
        <v>84</v>
      </c>
      <c r="E90" t="s">
        <v>85</v>
      </c>
      <c r="F90" t="s">
        <v>86</v>
      </c>
      <c r="G90" s="2">
        <v>37.805478909999998</v>
      </c>
      <c r="H90" s="2">
        <v>-122.31633100000001</v>
      </c>
      <c r="I90">
        <v>10000</v>
      </c>
      <c r="J90" s="3">
        <v>1875.956183</v>
      </c>
      <c r="K90" s="1"/>
      <c r="L90" s="1">
        <v>4.1305600000000002E-4</v>
      </c>
      <c r="N90">
        <v>0</v>
      </c>
      <c r="O90">
        <v>10000</v>
      </c>
      <c r="S90" t="s">
        <v>14</v>
      </c>
      <c r="T90">
        <v>0</v>
      </c>
      <c r="U90">
        <v>10000</v>
      </c>
      <c r="Y90" t="s">
        <v>14</v>
      </c>
    </row>
    <row r="91" spans="1:25" x14ac:dyDescent="0.35">
      <c r="A91" t="s">
        <v>87</v>
      </c>
      <c r="B91" t="s">
        <v>209</v>
      </c>
      <c r="C91" t="s">
        <v>227</v>
      </c>
      <c r="D91" t="s">
        <v>89</v>
      </c>
      <c r="E91" t="s">
        <v>90</v>
      </c>
      <c r="F91" t="s">
        <v>86</v>
      </c>
      <c r="G91" s="2">
        <v>38.350882130000002</v>
      </c>
      <c r="H91" s="2">
        <v>-76.411079920000006</v>
      </c>
      <c r="I91">
        <v>10000</v>
      </c>
      <c r="J91" s="3">
        <v>1875.956183</v>
      </c>
      <c r="K91" s="1"/>
      <c r="L91" s="1">
        <v>4.1305600000000002E-4</v>
      </c>
      <c r="N91">
        <v>0</v>
      </c>
      <c r="O91">
        <v>10000</v>
      </c>
      <c r="S91" t="s">
        <v>14</v>
      </c>
      <c r="T91">
        <v>0</v>
      </c>
      <c r="U91">
        <v>10000</v>
      </c>
      <c r="Y91" t="s">
        <v>14</v>
      </c>
    </row>
    <row r="92" spans="1:25" x14ac:dyDescent="0.35">
      <c r="A92" t="s">
        <v>91</v>
      </c>
      <c r="B92" t="s">
        <v>209</v>
      </c>
      <c r="C92" t="s">
        <v>228</v>
      </c>
      <c r="D92" t="s">
        <v>93</v>
      </c>
      <c r="E92" t="s">
        <v>94</v>
      </c>
      <c r="F92" t="s">
        <v>86</v>
      </c>
      <c r="G92" s="2">
        <v>30.27045948</v>
      </c>
      <c r="H92" s="2">
        <v>-89.391982049999996</v>
      </c>
      <c r="I92">
        <v>10000</v>
      </c>
      <c r="J92" s="3">
        <v>1875.956183</v>
      </c>
      <c r="K92" s="1"/>
      <c r="L92" s="1">
        <v>4.1305600000000002E-4</v>
      </c>
      <c r="N92">
        <v>0</v>
      </c>
      <c r="O92">
        <v>10000</v>
      </c>
      <c r="S92" t="s">
        <v>14</v>
      </c>
      <c r="T92">
        <v>0</v>
      </c>
      <c r="U92">
        <v>10000</v>
      </c>
      <c r="Y92" t="s">
        <v>14</v>
      </c>
    </row>
    <row r="93" spans="1:25" x14ac:dyDescent="0.35">
      <c r="A93" t="s">
        <v>95</v>
      </c>
      <c r="B93" t="s">
        <v>209</v>
      </c>
      <c r="C93" t="s">
        <v>229</v>
      </c>
      <c r="D93" t="s">
        <v>97</v>
      </c>
      <c r="E93" t="s">
        <v>98</v>
      </c>
      <c r="F93" t="s">
        <v>99</v>
      </c>
      <c r="G93" s="2">
        <v>18.155675850000002</v>
      </c>
      <c r="H93" s="2">
        <v>-94.536118009999996</v>
      </c>
      <c r="I93">
        <v>10000</v>
      </c>
      <c r="J93" s="3">
        <v>1875.956183</v>
      </c>
      <c r="K93" s="1"/>
      <c r="L93" s="1">
        <v>4.1305600000000002E-4</v>
      </c>
      <c r="N93">
        <v>0</v>
      </c>
      <c r="O93">
        <v>10000</v>
      </c>
      <c r="S93" t="s">
        <v>14</v>
      </c>
      <c r="T93">
        <v>0</v>
      </c>
      <c r="U93">
        <v>10000</v>
      </c>
      <c r="Y93" t="s">
        <v>14</v>
      </c>
    </row>
    <row r="94" spans="1:25" x14ac:dyDescent="0.35">
      <c r="A94" t="s">
        <v>100</v>
      </c>
      <c r="B94" t="s">
        <v>209</v>
      </c>
      <c r="C94" t="s">
        <v>230</v>
      </c>
      <c r="D94" t="s">
        <v>102</v>
      </c>
      <c r="E94" t="s">
        <v>103</v>
      </c>
      <c r="F94" t="s">
        <v>99</v>
      </c>
      <c r="G94" s="2">
        <v>12.20558819</v>
      </c>
      <c r="H94" s="2">
        <v>-86.761905609999999</v>
      </c>
      <c r="I94">
        <v>10000</v>
      </c>
      <c r="J94" s="3">
        <v>1875.956183</v>
      </c>
      <c r="K94" s="1"/>
      <c r="L94" s="1">
        <v>4.1305600000000002E-4</v>
      </c>
      <c r="N94">
        <v>0</v>
      </c>
      <c r="O94">
        <v>10000</v>
      </c>
      <c r="S94" t="s">
        <v>14</v>
      </c>
      <c r="T94">
        <v>0</v>
      </c>
      <c r="U94">
        <v>10000</v>
      </c>
      <c r="Y94" t="s">
        <v>14</v>
      </c>
    </row>
    <row r="95" spans="1:25" x14ac:dyDescent="0.35">
      <c r="A95" t="s">
        <v>104</v>
      </c>
      <c r="B95" t="s">
        <v>209</v>
      </c>
      <c r="C95" t="s">
        <v>231</v>
      </c>
      <c r="D95" t="s">
        <v>106</v>
      </c>
      <c r="E95" t="s">
        <v>107</v>
      </c>
      <c r="F95" t="s">
        <v>108</v>
      </c>
      <c r="G95" s="2">
        <v>18.423848960000001</v>
      </c>
      <c r="H95" s="2">
        <v>-69.633278090000005</v>
      </c>
      <c r="I95">
        <v>10000</v>
      </c>
      <c r="J95" s="3">
        <v>1875.956183</v>
      </c>
      <c r="K95" s="1"/>
      <c r="L95" s="1">
        <v>4.1305600000000002E-4</v>
      </c>
      <c r="N95">
        <v>0</v>
      </c>
      <c r="O95">
        <v>10000</v>
      </c>
      <c r="S95" t="s">
        <v>14</v>
      </c>
      <c r="T95">
        <v>0</v>
      </c>
      <c r="U95">
        <v>10000</v>
      </c>
      <c r="Y95" t="s">
        <v>14</v>
      </c>
    </row>
    <row r="96" spans="1:25" x14ac:dyDescent="0.35">
      <c r="A96" t="s">
        <v>109</v>
      </c>
      <c r="B96" t="s">
        <v>209</v>
      </c>
      <c r="C96" t="s">
        <v>232</v>
      </c>
      <c r="D96" t="s">
        <v>111</v>
      </c>
      <c r="E96" t="s">
        <v>112</v>
      </c>
      <c r="F96" t="s">
        <v>113</v>
      </c>
      <c r="G96" s="2">
        <v>10.183118159999999</v>
      </c>
      <c r="H96" s="2">
        <v>-61.6857033</v>
      </c>
      <c r="I96">
        <v>10000</v>
      </c>
      <c r="J96" s="3">
        <v>1875.956183</v>
      </c>
      <c r="K96" s="1"/>
      <c r="L96" s="1">
        <v>4.1305600000000002E-4</v>
      </c>
      <c r="N96">
        <v>0</v>
      </c>
      <c r="O96">
        <v>10000</v>
      </c>
      <c r="S96" t="s">
        <v>14</v>
      </c>
      <c r="T96">
        <v>0</v>
      </c>
      <c r="U96">
        <v>10000</v>
      </c>
      <c r="Y96" t="s">
        <v>14</v>
      </c>
    </row>
    <row r="97" spans="1:42" x14ac:dyDescent="0.35">
      <c r="A97" t="s">
        <v>114</v>
      </c>
      <c r="B97" t="s">
        <v>209</v>
      </c>
      <c r="C97" t="s">
        <v>233</v>
      </c>
      <c r="D97" t="s">
        <v>116</v>
      </c>
      <c r="E97" t="s">
        <v>117</v>
      </c>
      <c r="F97" t="s">
        <v>113</v>
      </c>
      <c r="G97" s="2">
        <v>-22.95599094</v>
      </c>
      <c r="H97" s="2">
        <v>-43.05571612</v>
      </c>
      <c r="I97">
        <v>10000</v>
      </c>
      <c r="J97" s="3">
        <v>1875.956183</v>
      </c>
      <c r="K97" s="1"/>
      <c r="L97" s="1">
        <v>4.1305600000000002E-4</v>
      </c>
      <c r="N97">
        <v>0</v>
      </c>
      <c r="O97">
        <v>10000</v>
      </c>
      <c r="S97" t="s">
        <v>14</v>
      </c>
      <c r="T97">
        <v>0</v>
      </c>
      <c r="U97">
        <v>10000</v>
      </c>
      <c r="Y97" t="s">
        <v>14</v>
      </c>
    </row>
    <row r="98" spans="1:42" x14ac:dyDescent="0.35">
      <c r="A98" t="s">
        <v>118</v>
      </c>
      <c r="B98" t="s">
        <v>209</v>
      </c>
      <c r="C98" t="s">
        <v>234</v>
      </c>
      <c r="D98" t="s">
        <v>120</v>
      </c>
      <c r="E98" t="s">
        <v>121</v>
      </c>
      <c r="F98" t="s">
        <v>113</v>
      </c>
      <c r="G98" s="2">
        <v>-38.78344354</v>
      </c>
      <c r="H98" s="2">
        <v>-62.285329240000003</v>
      </c>
      <c r="I98">
        <v>10000</v>
      </c>
      <c r="J98" s="3">
        <v>1875.956183</v>
      </c>
      <c r="K98" s="1"/>
      <c r="L98" s="1">
        <v>4.1305600000000002E-4</v>
      </c>
      <c r="N98">
        <v>0</v>
      </c>
      <c r="O98">
        <v>10000</v>
      </c>
      <c r="S98" t="s">
        <v>14</v>
      </c>
      <c r="T98">
        <v>0</v>
      </c>
      <c r="U98">
        <v>10000</v>
      </c>
      <c r="Y98" t="s">
        <v>14</v>
      </c>
    </row>
    <row r="99" spans="1:42" x14ac:dyDescent="0.35">
      <c r="A99" t="s">
        <v>122</v>
      </c>
      <c r="B99" t="s">
        <v>209</v>
      </c>
      <c r="C99" t="s">
        <v>235</v>
      </c>
      <c r="D99" t="s">
        <v>124</v>
      </c>
      <c r="E99" t="s">
        <v>125</v>
      </c>
      <c r="F99" t="s">
        <v>126</v>
      </c>
      <c r="G99" s="2">
        <v>-36.744015390000001</v>
      </c>
      <c r="H99" s="2">
        <v>-73.124998890000001</v>
      </c>
      <c r="I99">
        <v>10000</v>
      </c>
      <c r="J99" s="3">
        <v>1875.956183</v>
      </c>
      <c r="K99" s="1"/>
      <c r="L99" s="1">
        <v>4.1305600000000002E-4</v>
      </c>
      <c r="N99">
        <v>0</v>
      </c>
      <c r="O99">
        <v>10000</v>
      </c>
      <c r="S99" t="s">
        <v>14</v>
      </c>
      <c r="T99">
        <v>0</v>
      </c>
      <c r="U99">
        <v>10000</v>
      </c>
      <c r="Y99" t="s">
        <v>14</v>
      </c>
    </row>
    <row r="100" spans="1:42" x14ac:dyDescent="0.35">
      <c r="A100" t="s">
        <v>127</v>
      </c>
      <c r="B100" t="s">
        <v>209</v>
      </c>
      <c r="C100" t="s">
        <v>236</v>
      </c>
      <c r="D100" t="s">
        <v>129</v>
      </c>
      <c r="E100" t="s">
        <v>130</v>
      </c>
      <c r="F100" t="s">
        <v>126</v>
      </c>
      <c r="G100" s="2">
        <v>-11.81733442</v>
      </c>
      <c r="H100" s="2">
        <v>-77.17339115</v>
      </c>
      <c r="I100">
        <v>10000</v>
      </c>
      <c r="J100" s="3">
        <v>1875.956183</v>
      </c>
      <c r="K100" s="1"/>
      <c r="L100" s="1">
        <v>4.1305600000000002E-4</v>
      </c>
      <c r="N100">
        <v>0</v>
      </c>
      <c r="O100">
        <v>10000</v>
      </c>
      <c r="S100" t="s">
        <v>14</v>
      </c>
      <c r="T100">
        <v>0</v>
      </c>
      <c r="U100">
        <v>10000</v>
      </c>
      <c r="Y100" t="s">
        <v>14</v>
      </c>
    </row>
    <row r="101" spans="1:42" x14ac:dyDescent="0.35">
      <c r="A101" t="s">
        <v>131</v>
      </c>
      <c r="B101" t="s">
        <v>209</v>
      </c>
      <c r="C101" t="s">
        <v>237</v>
      </c>
      <c r="D101" t="s">
        <v>133</v>
      </c>
      <c r="E101" t="s">
        <v>134</v>
      </c>
      <c r="F101" t="s">
        <v>135</v>
      </c>
      <c r="G101" s="2">
        <v>36.885833669999997</v>
      </c>
      <c r="H101" s="2">
        <v>6.9043777879999997</v>
      </c>
      <c r="I101">
        <v>10000</v>
      </c>
      <c r="J101" s="3">
        <v>1875.956183</v>
      </c>
      <c r="K101" s="1"/>
      <c r="L101" s="1">
        <v>4.1305600000000002E-4</v>
      </c>
      <c r="N101">
        <v>0</v>
      </c>
      <c r="O101">
        <v>10000</v>
      </c>
      <c r="S101" t="s">
        <v>14</v>
      </c>
      <c r="T101">
        <v>0</v>
      </c>
      <c r="U101">
        <v>10000</v>
      </c>
      <c r="Y101" t="s">
        <v>14</v>
      </c>
    </row>
    <row r="102" spans="1:42" x14ac:dyDescent="0.35">
      <c r="A102" t="s">
        <v>136</v>
      </c>
      <c r="B102" t="s">
        <v>209</v>
      </c>
      <c r="C102" t="s">
        <v>238</v>
      </c>
      <c r="D102" t="s">
        <v>138</v>
      </c>
      <c r="E102" t="s">
        <v>139</v>
      </c>
      <c r="F102" t="s">
        <v>140</v>
      </c>
      <c r="G102" s="2">
        <v>14.73659842</v>
      </c>
      <c r="H102" s="2">
        <v>-17.481210319999999</v>
      </c>
      <c r="I102">
        <v>10000</v>
      </c>
      <c r="J102" s="3">
        <v>1875.956183</v>
      </c>
      <c r="K102" s="1"/>
      <c r="L102" s="1">
        <v>4.1305600000000002E-4</v>
      </c>
      <c r="N102">
        <v>0</v>
      </c>
      <c r="O102">
        <v>10000</v>
      </c>
      <c r="S102" t="s">
        <v>14</v>
      </c>
      <c r="T102">
        <v>0</v>
      </c>
      <c r="U102">
        <v>10000</v>
      </c>
      <c r="Y102" t="s">
        <v>14</v>
      </c>
    </row>
    <row r="103" spans="1:42" x14ac:dyDescent="0.35">
      <c r="A103" t="s">
        <v>141</v>
      </c>
      <c r="B103" t="s">
        <v>209</v>
      </c>
      <c r="C103" t="s">
        <v>239</v>
      </c>
      <c r="D103" t="s">
        <v>143</v>
      </c>
      <c r="E103" t="s">
        <v>144</v>
      </c>
      <c r="F103" t="s">
        <v>140</v>
      </c>
      <c r="G103" s="2">
        <v>6.4294702499999996</v>
      </c>
      <c r="H103" s="2">
        <v>3.4963682029999998</v>
      </c>
      <c r="I103">
        <v>10000</v>
      </c>
      <c r="J103" s="3">
        <v>1875.956183</v>
      </c>
      <c r="K103" s="1"/>
      <c r="L103" s="1">
        <v>4.1305600000000002E-4</v>
      </c>
      <c r="N103">
        <v>0</v>
      </c>
      <c r="O103">
        <v>10000</v>
      </c>
      <c r="S103" t="s">
        <v>14</v>
      </c>
      <c r="T103">
        <v>0</v>
      </c>
      <c r="U103">
        <v>10000</v>
      </c>
      <c r="Y103" t="s">
        <v>14</v>
      </c>
    </row>
    <row r="104" spans="1:42" x14ac:dyDescent="0.35">
      <c r="A104" t="s">
        <v>145</v>
      </c>
      <c r="B104" t="s">
        <v>209</v>
      </c>
      <c r="C104" t="s">
        <v>240</v>
      </c>
      <c r="D104" t="s">
        <v>147</v>
      </c>
      <c r="E104" t="s">
        <v>148</v>
      </c>
      <c r="F104" t="s">
        <v>149</v>
      </c>
      <c r="G104" s="2">
        <v>-6.118802198</v>
      </c>
      <c r="H104" s="2">
        <v>12.33208099</v>
      </c>
      <c r="I104">
        <v>10000</v>
      </c>
      <c r="J104" s="3">
        <v>1875.956183</v>
      </c>
      <c r="K104" s="1"/>
      <c r="L104" s="1">
        <v>4.1305600000000002E-4</v>
      </c>
      <c r="N104">
        <v>0</v>
      </c>
      <c r="O104">
        <v>10000</v>
      </c>
      <c r="S104" t="s">
        <v>14</v>
      </c>
      <c r="T104">
        <v>0</v>
      </c>
      <c r="U104">
        <v>10000</v>
      </c>
      <c r="Y104" t="s">
        <v>14</v>
      </c>
    </row>
    <row r="105" spans="1:42" x14ac:dyDescent="0.35">
      <c r="A105" t="s">
        <v>150</v>
      </c>
      <c r="B105" t="s">
        <v>209</v>
      </c>
      <c r="C105" t="s">
        <v>241</v>
      </c>
      <c r="D105" t="s">
        <v>152</v>
      </c>
      <c r="E105" t="s">
        <v>153</v>
      </c>
      <c r="F105" t="s">
        <v>154</v>
      </c>
      <c r="G105" s="2">
        <v>-33.731549340000001</v>
      </c>
      <c r="H105" s="2">
        <v>18.4458488</v>
      </c>
      <c r="I105">
        <v>10000</v>
      </c>
      <c r="J105" s="3">
        <v>1875.956183</v>
      </c>
      <c r="K105" s="1"/>
      <c r="L105" s="1">
        <v>4.1305600000000002E-4</v>
      </c>
      <c r="N105">
        <v>0</v>
      </c>
      <c r="O105">
        <v>10000</v>
      </c>
      <c r="S105" t="s">
        <v>14</v>
      </c>
      <c r="T105">
        <v>0</v>
      </c>
      <c r="U105">
        <v>10000</v>
      </c>
      <c r="Y105" t="s">
        <v>14</v>
      </c>
    </row>
    <row r="106" spans="1:42" x14ac:dyDescent="0.35">
      <c r="A106" t="s">
        <v>155</v>
      </c>
      <c r="B106" t="s">
        <v>209</v>
      </c>
      <c r="C106" t="s">
        <v>242</v>
      </c>
      <c r="D106" t="s">
        <v>157</v>
      </c>
      <c r="E106" t="s">
        <v>158</v>
      </c>
      <c r="F106" t="s">
        <v>159</v>
      </c>
      <c r="G106" s="2">
        <v>-9.9692840890000003</v>
      </c>
      <c r="H106" s="2">
        <v>39.704937809999997</v>
      </c>
      <c r="I106">
        <v>10000</v>
      </c>
      <c r="J106" s="3">
        <v>1875.956183</v>
      </c>
      <c r="K106" s="1"/>
      <c r="L106" s="1">
        <v>4.1305600000000002E-4</v>
      </c>
      <c r="N106">
        <v>0</v>
      </c>
      <c r="O106">
        <v>10000</v>
      </c>
      <c r="S106" t="s">
        <v>14</v>
      </c>
      <c r="T106">
        <v>0</v>
      </c>
      <c r="U106">
        <v>10000</v>
      </c>
      <c r="Y106" t="s">
        <v>14</v>
      </c>
    </row>
    <row r="107" spans="1:42" x14ac:dyDescent="0.35">
      <c r="A107" t="s">
        <v>160</v>
      </c>
      <c r="B107" t="s">
        <v>209</v>
      </c>
      <c r="C107" t="s">
        <v>243</v>
      </c>
      <c r="D107" t="s">
        <v>162</v>
      </c>
      <c r="E107" t="s">
        <v>163</v>
      </c>
      <c r="F107" t="s">
        <v>135</v>
      </c>
      <c r="G107" s="2">
        <v>29.916288659999999</v>
      </c>
      <c r="H107" s="2">
        <v>32.449177310000003</v>
      </c>
      <c r="I107">
        <v>10000</v>
      </c>
      <c r="J107" s="3">
        <v>1875.956183</v>
      </c>
      <c r="K107" s="1"/>
      <c r="L107" s="1">
        <v>4.1305600000000002E-4</v>
      </c>
      <c r="N107">
        <v>0</v>
      </c>
      <c r="O107">
        <v>10000</v>
      </c>
      <c r="S107" t="s">
        <v>14</v>
      </c>
      <c r="T107">
        <v>0</v>
      </c>
      <c r="U107">
        <v>10000</v>
      </c>
      <c r="Y107" t="s">
        <v>14</v>
      </c>
    </row>
    <row r="108" spans="1:42" x14ac:dyDescent="0.35">
      <c r="A108" t="s">
        <v>164</v>
      </c>
      <c r="B108" t="s">
        <v>209</v>
      </c>
      <c r="C108" t="s">
        <v>244</v>
      </c>
      <c r="D108" t="s">
        <v>166</v>
      </c>
      <c r="E108" t="s">
        <v>167</v>
      </c>
      <c r="F108" t="s">
        <v>86</v>
      </c>
      <c r="G108" s="2">
        <v>19.735625450000001</v>
      </c>
      <c r="H108" s="2">
        <v>-156.01238409999999</v>
      </c>
      <c r="I108">
        <v>10000</v>
      </c>
      <c r="J108" s="3">
        <v>1875.956183</v>
      </c>
      <c r="K108" s="1"/>
      <c r="L108" s="1">
        <v>4.1305600000000002E-4</v>
      </c>
      <c r="N108">
        <v>0</v>
      </c>
      <c r="O108">
        <v>10000</v>
      </c>
      <c r="S108" t="s">
        <v>14</v>
      </c>
      <c r="T108">
        <v>0</v>
      </c>
      <c r="U108">
        <v>10000</v>
      </c>
      <c r="Y108" t="s">
        <v>14</v>
      </c>
    </row>
    <row r="109" spans="1:42" x14ac:dyDescent="0.35">
      <c r="A109" t="s">
        <v>168</v>
      </c>
      <c r="B109" t="s">
        <v>209</v>
      </c>
      <c r="C109" t="s">
        <v>245</v>
      </c>
      <c r="D109" t="s">
        <v>170</v>
      </c>
      <c r="E109" t="s">
        <v>171</v>
      </c>
      <c r="F109" t="s">
        <v>81</v>
      </c>
      <c r="G109" s="2">
        <v>-21.80043045</v>
      </c>
      <c r="H109" s="2">
        <v>114.8019882</v>
      </c>
      <c r="I109">
        <v>10000</v>
      </c>
      <c r="J109" s="3">
        <v>1875.956183</v>
      </c>
      <c r="K109" s="1"/>
      <c r="L109" s="1">
        <v>4.1305600000000002E-4</v>
      </c>
      <c r="N109">
        <v>0</v>
      </c>
      <c r="O109">
        <v>10000</v>
      </c>
      <c r="S109" t="s">
        <v>14</v>
      </c>
      <c r="T109">
        <v>0</v>
      </c>
      <c r="U109">
        <v>10000</v>
      </c>
      <c r="Y109" t="s">
        <v>14</v>
      </c>
    </row>
    <row r="111" spans="1:42" x14ac:dyDescent="0.35">
      <c r="A111" t="s">
        <v>342</v>
      </c>
    </row>
    <row r="112" spans="1:42" x14ac:dyDescent="0.35">
      <c r="A112" t="s">
        <v>8</v>
      </c>
      <c r="B112" t="s">
        <v>9</v>
      </c>
      <c r="C112" t="str">
        <f t="shared" ref="C112:C128" si="0">_xlfn.CONCAT(B112,"_",A112)</f>
        <v>h2_terminal_EU-NLD</v>
      </c>
      <c r="D112" t="s">
        <v>11</v>
      </c>
      <c r="E112" t="s">
        <v>12</v>
      </c>
      <c r="F112" t="s">
        <v>13</v>
      </c>
      <c r="G112" s="2">
        <v>51.948455000000003</v>
      </c>
      <c r="H112" s="2">
        <v>4.1402960000000002</v>
      </c>
      <c r="I112" s="2" t="s">
        <v>324</v>
      </c>
      <c r="J112">
        <f>298.492002208932*1000</f>
        <v>298492.00220893195</v>
      </c>
      <c r="K112">
        <v>8.9999999999999993E-3</v>
      </c>
      <c r="L112">
        <v>1.3486719798104709</v>
      </c>
      <c r="M112">
        <f>1344062.78187194*1000</f>
        <v>1344062781.8719399</v>
      </c>
      <c r="N112">
        <v>3.2500000000000001E-2</v>
      </c>
      <c r="O112">
        <v>1.3486719798104709</v>
      </c>
      <c r="P112" t="s">
        <v>278</v>
      </c>
      <c r="Q112" t="s">
        <v>303</v>
      </c>
      <c r="R112">
        <v>25</v>
      </c>
      <c r="S112">
        <v>0.95</v>
      </c>
      <c r="T112">
        <v>0.74497449744974498</v>
      </c>
      <c r="U112">
        <v>1875.956183226798</v>
      </c>
      <c r="V112">
        <v>0.04</v>
      </c>
      <c r="W112">
        <v>1.3486719798104709</v>
      </c>
      <c r="X112" t="s">
        <v>278</v>
      </c>
      <c r="Y112" t="s">
        <v>303</v>
      </c>
      <c r="Z112">
        <v>1.1266278142965812E-6</v>
      </c>
      <c r="AA112">
        <v>25</v>
      </c>
      <c r="AB112">
        <v>0.98699999999999999</v>
      </c>
      <c r="AC112" s="13">
        <f>0.002/720</f>
        <v>2.7777777777777779E-6</v>
      </c>
      <c r="AD112">
        <f>298.492002208932*1000</f>
        <v>298492.00220893195</v>
      </c>
      <c r="AE112">
        <v>8.9999999999999993E-3</v>
      </c>
      <c r="AF112">
        <v>1.3486719798104709</v>
      </c>
      <c r="AG112">
        <f>309120*1000</f>
        <v>309120000</v>
      </c>
      <c r="AH112" s="1">
        <v>0.03</v>
      </c>
      <c r="AI112">
        <v>1.3486719798104709</v>
      </c>
      <c r="AJ112">
        <v>0</v>
      </c>
      <c r="AK112">
        <v>0</v>
      </c>
      <c r="AL112" t="s">
        <v>278</v>
      </c>
      <c r="AM112" t="s">
        <v>303</v>
      </c>
      <c r="AN112">
        <v>20</v>
      </c>
      <c r="AO112">
        <v>0.98</v>
      </c>
      <c r="AP112">
        <v>0.9774977497749775</v>
      </c>
    </row>
    <row r="113" spans="1:42" x14ac:dyDescent="0.35">
      <c r="A113" t="s">
        <v>15</v>
      </c>
      <c r="B113" t="s">
        <v>9</v>
      </c>
      <c r="C113" t="str">
        <f t="shared" si="0"/>
        <v>h2_terminal_EU-PRT</v>
      </c>
      <c r="D113" t="s">
        <v>17</v>
      </c>
      <c r="E113" t="s">
        <v>18</v>
      </c>
      <c r="F113" t="s">
        <v>19</v>
      </c>
      <c r="G113" s="2">
        <v>37.961097819999999</v>
      </c>
      <c r="H113" s="2">
        <v>-8.8786876929999998</v>
      </c>
      <c r="I113" s="2" t="s">
        <v>324</v>
      </c>
      <c r="J113">
        <f t="shared" ref="J113:J148" si="1">298.492002208932*1000</f>
        <v>298492.00220893195</v>
      </c>
      <c r="K113">
        <v>8.9999999999999993E-3</v>
      </c>
      <c r="L113">
        <v>1.3486719798104709</v>
      </c>
      <c r="M113">
        <f t="shared" ref="M113:M148" si="2">1344062.78187194*1000</f>
        <v>1344062781.8719399</v>
      </c>
      <c r="N113">
        <v>3.2500000000000001E-2</v>
      </c>
      <c r="O113">
        <v>1.3486719798104709</v>
      </c>
      <c r="P113" t="s">
        <v>278</v>
      </c>
      <c r="Q113" t="s">
        <v>303</v>
      </c>
      <c r="R113">
        <v>25</v>
      </c>
      <c r="S113">
        <v>0.95</v>
      </c>
      <c r="T113">
        <v>0.74497449744974498</v>
      </c>
      <c r="U113">
        <v>1875.956183226798</v>
      </c>
      <c r="V113">
        <v>0.04</v>
      </c>
      <c r="W113">
        <v>1.3486719798104709</v>
      </c>
      <c r="X113" t="s">
        <v>278</v>
      </c>
      <c r="Y113" t="s">
        <v>303</v>
      </c>
      <c r="Z113">
        <v>1.1266278142965812E-6</v>
      </c>
      <c r="AA113">
        <v>25</v>
      </c>
      <c r="AB113">
        <v>0.98699999999999999</v>
      </c>
      <c r="AC113" s="13">
        <f t="shared" ref="AC113:AC148" si="3">0.002/720</f>
        <v>2.7777777777777779E-6</v>
      </c>
      <c r="AD113">
        <f t="shared" ref="AD113:AD148" si="4">298.492002208932*1000</f>
        <v>298492.00220893195</v>
      </c>
      <c r="AE113">
        <v>8.9999999999999993E-3</v>
      </c>
      <c r="AF113">
        <v>1.3486719798104709</v>
      </c>
      <c r="AG113">
        <f t="shared" ref="AG113:AG148" si="5">309120*1000</f>
        <v>309120000</v>
      </c>
      <c r="AH113" s="1">
        <v>0.03</v>
      </c>
      <c r="AI113">
        <v>1.3486719798104709</v>
      </c>
      <c r="AJ113">
        <v>0</v>
      </c>
      <c r="AK113">
        <v>0</v>
      </c>
      <c r="AL113" t="s">
        <v>278</v>
      </c>
      <c r="AM113" t="s">
        <v>303</v>
      </c>
      <c r="AN113">
        <v>20</v>
      </c>
      <c r="AO113">
        <v>0.98</v>
      </c>
      <c r="AP113">
        <v>0.9774977497749775</v>
      </c>
    </row>
    <row r="114" spans="1:42" x14ac:dyDescent="0.35">
      <c r="A114" t="s">
        <v>20</v>
      </c>
      <c r="B114" t="s">
        <v>9</v>
      </c>
      <c r="C114" t="str">
        <f t="shared" si="0"/>
        <v>h2_terminal_EU-ESP</v>
      </c>
      <c r="D114" t="s">
        <v>22</v>
      </c>
      <c r="E114" t="s">
        <v>23</v>
      </c>
      <c r="F114" t="s">
        <v>19</v>
      </c>
      <c r="G114" s="2">
        <v>39.463713490000004</v>
      </c>
      <c r="H114" s="2">
        <v>-0.358819791</v>
      </c>
      <c r="I114" s="2" t="s">
        <v>324</v>
      </c>
      <c r="J114">
        <f t="shared" si="1"/>
        <v>298492.00220893195</v>
      </c>
      <c r="K114">
        <v>8.9999999999999993E-3</v>
      </c>
      <c r="L114">
        <v>1.3486719798104709</v>
      </c>
      <c r="M114">
        <f t="shared" si="2"/>
        <v>1344062781.8719399</v>
      </c>
      <c r="N114">
        <v>3.2500000000000001E-2</v>
      </c>
      <c r="O114">
        <v>1.3486719798104709</v>
      </c>
      <c r="P114" t="s">
        <v>278</v>
      </c>
      <c r="Q114" t="s">
        <v>303</v>
      </c>
      <c r="R114">
        <v>25</v>
      </c>
      <c r="S114">
        <v>0.95</v>
      </c>
      <c r="T114">
        <v>0.74497449744974498</v>
      </c>
      <c r="U114">
        <v>1875.956183226798</v>
      </c>
      <c r="V114">
        <v>0.04</v>
      </c>
      <c r="W114">
        <v>1.3486719798104709</v>
      </c>
      <c r="X114" t="s">
        <v>278</v>
      </c>
      <c r="Y114" t="s">
        <v>303</v>
      </c>
      <c r="Z114">
        <v>1.1266278142965812E-6</v>
      </c>
      <c r="AA114">
        <v>25</v>
      </c>
      <c r="AB114">
        <v>0.98699999999999999</v>
      </c>
      <c r="AC114" s="13">
        <f t="shared" si="3"/>
        <v>2.7777777777777779E-6</v>
      </c>
      <c r="AD114">
        <f t="shared" si="4"/>
        <v>298492.00220893195</v>
      </c>
      <c r="AE114">
        <v>8.9999999999999993E-3</v>
      </c>
      <c r="AF114">
        <v>1.3486719798104709</v>
      </c>
      <c r="AG114">
        <f t="shared" si="5"/>
        <v>309120000</v>
      </c>
      <c r="AH114" s="1">
        <v>0.03</v>
      </c>
      <c r="AI114">
        <v>1.3486719798104709</v>
      </c>
      <c r="AJ114">
        <v>0</v>
      </c>
      <c r="AK114">
        <v>0</v>
      </c>
      <c r="AL114" t="s">
        <v>278</v>
      </c>
      <c r="AM114" t="s">
        <v>303</v>
      </c>
      <c r="AN114">
        <v>20</v>
      </c>
      <c r="AO114">
        <v>0.98</v>
      </c>
      <c r="AP114">
        <v>0.9774977497749775</v>
      </c>
    </row>
    <row r="115" spans="1:42" x14ac:dyDescent="0.35">
      <c r="A115" t="s">
        <v>318</v>
      </c>
      <c r="B115" t="s">
        <v>9</v>
      </c>
      <c r="C115" t="str">
        <f t="shared" si="0"/>
        <v>h2_terminal_EU-ITA4</v>
      </c>
      <c r="D115" t="s">
        <v>26</v>
      </c>
      <c r="E115" t="s">
        <v>316</v>
      </c>
      <c r="F115" t="s">
        <v>19</v>
      </c>
      <c r="G115" s="2">
        <v>45.205817279999998</v>
      </c>
      <c r="H115" s="2">
        <v>12.29365557</v>
      </c>
      <c r="I115" s="2" t="s">
        <v>324</v>
      </c>
      <c r="J115">
        <f t="shared" si="1"/>
        <v>298492.00220893195</v>
      </c>
      <c r="K115">
        <v>8.9999999999999993E-3</v>
      </c>
      <c r="L115">
        <v>1.3486719798104709</v>
      </c>
      <c r="M115">
        <f t="shared" si="2"/>
        <v>1344062781.8719399</v>
      </c>
      <c r="N115">
        <v>3.2500000000000001E-2</v>
      </c>
      <c r="O115">
        <v>1.3486719798104709</v>
      </c>
      <c r="P115" t="s">
        <v>278</v>
      </c>
      <c r="Q115" t="s">
        <v>303</v>
      </c>
      <c r="R115">
        <v>25</v>
      </c>
      <c r="S115">
        <v>0.95</v>
      </c>
      <c r="T115">
        <v>0.74497449744974498</v>
      </c>
      <c r="U115">
        <v>1875.956183226798</v>
      </c>
      <c r="V115">
        <v>0.04</v>
      </c>
      <c r="W115">
        <v>1.3486719798104709</v>
      </c>
      <c r="X115" t="s">
        <v>278</v>
      </c>
      <c r="Y115" t="s">
        <v>303</v>
      </c>
      <c r="Z115">
        <v>1.1266278142965812E-6</v>
      </c>
      <c r="AA115">
        <v>25</v>
      </c>
      <c r="AB115">
        <v>0.98699999999999999</v>
      </c>
      <c r="AC115" s="13">
        <f t="shared" si="3"/>
        <v>2.7777777777777779E-6</v>
      </c>
      <c r="AD115">
        <f t="shared" si="4"/>
        <v>298492.00220893195</v>
      </c>
      <c r="AE115">
        <v>8.9999999999999993E-3</v>
      </c>
      <c r="AF115">
        <v>1.3486719798104709</v>
      </c>
      <c r="AG115">
        <f t="shared" si="5"/>
        <v>309120000</v>
      </c>
      <c r="AH115" s="1">
        <v>0.03</v>
      </c>
      <c r="AI115">
        <v>1.3486719798104709</v>
      </c>
      <c r="AJ115">
        <v>0</v>
      </c>
      <c r="AK115">
        <v>0</v>
      </c>
      <c r="AL115" t="s">
        <v>278</v>
      </c>
      <c r="AM115" t="s">
        <v>303</v>
      </c>
      <c r="AN115">
        <v>20</v>
      </c>
      <c r="AO115">
        <v>0.98</v>
      </c>
      <c r="AP115">
        <v>0.9774977497749775</v>
      </c>
    </row>
    <row r="116" spans="1:42" x14ac:dyDescent="0.35">
      <c r="A116" t="s">
        <v>28</v>
      </c>
      <c r="B116" t="s">
        <v>9</v>
      </c>
      <c r="C116" t="str">
        <f t="shared" si="0"/>
        <v>h2_terminal_AS-TUR</v>
      </c>
      <c r="D116" t="s">
        <v>30</v>
      </c>
      <c r="E116" t="s">
        <v>31</v>
      </c>
      <c r="F116" t="s">
        <v>32</v>
      </c>
      <c r="G116" s="2">
        <v>36.825940789999997</v>
      </c>
      <c r="H116" s="2">
        <v>36.177898030000001</v>
      </c>
      <c r="I116" s="2" t="s">
        <v>324</v>
      </c>
      <c r="J116">
        <f t="shared" si="1"/>
        <v>298492.00220893195</v>
      </c>
      <c r="K116">
        <v>8.9999999999999993E-3</v>
      </c>
      <c r="L116">
        <v>0.58296565349252727</v>
      </c>
      <c r="M116">
        <f t="shared" si="2"/>
        <v>1344062781.8719399</v>
      </c>
      <c r="N116">
        <v>3.2500000000000001E-2</v>
      </c>
      <c r="O116">
        <v>0.58296565349252727</v>
      </c>
      <c r="P116" t="s">
        <v>278</v>
      </c>
      <c r="Q116" t="s">
        <v>303</v>
      </c>
      <c r="R116">
        <v>25</v>
      </c>
      <c r="S116">
        <v>0.95</v>
      </c>
      <c r="T116">
        <v>0.74497449744974498</v>
      </c>
      <c r="U116">
        <v>1875.956183226798</v>
      </c>
      <c r="V116">
        <v>0.04</v>
      </c>
      <c r="W116">
        <v>0.58296565349252727</v>
      </c>
      <c r="X116" t="s">
        <v>278</v>
      </c>
      <c r="Y116" t="s">
        <v>303</v>
      </c>
      <c r="Z116">
        <v>1.1266278142965812E-6</v>
      </c>
      <c r="AA116">
        <v>25</v>
      </c>
      <c r="AB116">
        <v>0.98699999999999999</v>
      </c>
      <c r="AC116" s="13">
        <f t="shared" si="3"/>
        <v>2.7777777777777779E-6</v>
      </c>
      <c r="AD116">
        <f t="shared" si="4"/>
        <v>298492.00220893195</v>
      </c>
      <c r="AE116">
        <v>8.9999999999999993E-3</v>
      </c>
      <c r="AF116">
        <v>0.58296565349252727</v>
      </c>
      <c r="AG116">
        <f t="shared" si="5"/>
        <v>309120000</v>
      </c>
      <c r="AH116" s="1">
        <v>0.03</v>
      </c>
      <c r="AI116">
        <v>0.58296565349252727</v>
      </c>
      <c r="AJ116">
        <v>0</v>
      </c>
      <c r="AK116">
        <v>0</v>
      </c>
      <c r="AL116" t="s">
        <v>278</v>
      </c>
      <c r="AM116" t="s">
        <v>303</v>
      </c>
      <c r="AN116">
        <v>20</v>
      </c>
      <c r="AO116">
        <v>0.98</v>
      </c>
      <c r="AP116">
        <v>0.9774977497749775</v>
      </c>
    </row>
    <row r="117" spans="1:42" x14ac:dyDescent="0.35">
      <c r="A117" t="s">
        <v>319</v>
      </c>
      <c r="B117" t="s">
        <v>9</v>
      </c>
      <c r="C117" t="str">
        <f>_xlfn.CONCAT(B117,"_",A117)</f>
        <v>h2_terminal_EU-SWE3</v>
      </c>
      <c r="D117" t="s">
        <v>35</v>
      </c>
      <c r="E117" t="s">
        <v>317</v>
      </c>
      <c r="F117" t="s">
        <v>37</v>
      </c>
      <c r="G117" s="2">
        <v>58.913024630000002</v>
      </c>
      <c r="H117" s="2">
        <v>17.96051026</v>
      </c>
      <c r="I117" s="2" t="s">
        <v>324</v>
      </c>
      <c r="J117">
        <f t="shared" si="1"/>
        <v>298492.00220893195</v>
      </c>
      <c r="K117">
        <v>8.9999999999999993E-3</v>
      </c>
      <c r="L117">
        <v>1.3486719798104709</v>
      </c>
      <c r="M117">
        <f t="shared" si="2"/>
        <v>1344062781.8719399</v>
      </c>
      <c r="N117">
        <v>3.2500000000000001E-2</v>
      </c>
      <c r="O117">
        <v>1.3486719798104709</v>
      </c>
      <c r="P117" t="s">
        <v>278</v>
      </c>
      <c r="Q117" t="s">
        <v>303</v>
      </c>
      <c r="R117">
        <v>25</v>
      </c>
      <c r="S117">
        <v>0.95</v>
      </c>
      <c r="T117">
        <v>0.74497449744974498</v>
      </c>
      <c r="U117">
        <v>1875.956183226798</v>
      </c>
      <c r="V117">
        <v>0.04</v>
      </c>
      <c r="W117">
        <v>1.3486719798104709</v>
      </c>
      <c r="X117" t="s">
        <v>278</v>
      </c>
      <c r="Y117" t="s">
        <v>303</v>
      </c>
      <c r="Z117">
        <v>1.1266278142965812E-6</v>
      </c>
      <c r="AA117">
        <v>25</v>
      </c>
      <c r="AB117">
        <v>0.98699999999999999</v>
      </c>
      <c r="AC117" s="13">
        <f t="shared" si="3"/>
        <v>2.7777777777777779E-6</v>
      </c>
      <c r="AD117">
        <f t="shared" si="4"/>
        <v>298492.00220893195</v>
      </c>
      <c r="AE117">
        <v>8.9999999999999993E-3</v>
      </c>
      <c r="AF117">
        <v>1.3486719798104709</v>
      </c>
      <c r="AG117">
        <f t="shared" si="5"/>
        <v>309120000</v>
      </c>
      <c r="AH117" s="1">
        <v>0.03</v>
      </c>
      <c r="AI117">
        <v>1.3486719798104709</v>
      </c>
      <c r="AJ117">
        <v>0</v>
      </c>
      <c r="AK117">
        <v>0</v>
      </c>
      <c r="AL117" t="s">
        <v>278</v>
      </c>
      <c r="AM117" t="s">
        <v>303</v>
      </c>
      <c r="AN117">
        <v>20</v>
      </c>
      <c r="AO117">
        <v>0.98</v>
      </c>
      <c r="AP117">
        <v>0.9774977497749775</v>
      </c>
    </row>
    <row r="118" spans="1:42" x14ac:dyDescent="0.35">
      <c r="A118" t="s">
        <v>38</v>
      </c>
      <c r="B118" t="s">
        <v>9</v>
      </c>
      <c r="C118" t="str">
        <f t="shared" si="0"/>
        <v>h2_terminal_EU-GBR</v>
      </c>
      <c r="D118" t="s">
        <v>40</v>
      </c>
      <c r="E118" t="s">
        <v>41</v>
      </c>
      <c r="F118" t="s">
        <v>37</v>
      </c>
      <c r="G118" s="2">
        <v>51.708290169999998</v>
      </c>
      <c r="H118" s="2">
        <v>-5.0646297740000001</v>
      </c>
      <c r="I118" s="2" t="s">
        <v>324</v>
      </c>
      <c r="J118">
        <f t="shared" si="1"/>
        <v>298492.00220893195</v>
      </c>
      <c r="K118">
        <v>8.9999999999999993E-3</v>
      </c>
      <c r="L118">
        <v>1.3486719798104709</v>
      </c>
      <c r="M118">
        <f t="shared" si="2"/>
        <v>1344062781.8719399</v>
      </c>
      <c r="N118">
        <v>3.2500000000000001E-2</v>
      </c>
      <c r="O118">
        <v>1.3486719798104709</v>
      </c>
      <c r="P118" t="s">
        <v>278</v>
      </c>
      <c r="Q118" t="s">
        <v>303</v>
      </c>
      <c r="R118">
        <v>25</v>
      </c>
      <c r="S118">
        <v>0.95</v>
      </c>
      <c r="T118">
        <v>0.74497449744974498</v>
      </c>
      <c r="U118">
        <v>1875.956183226798</v>
      </c>
      <c r="V118">
        <v>0.04</v>
      </c>
      <c r="W118">
        <v>1.3486719798104709</v>
      </c>
      <c r="X118" t="s">
        <v>278</v>
      </c>
      <c r="Y118" t="s">
        <v>303</v>
      </c>
      <c r="Z118">
        <v>1.1266278142965812E-6</v>
      </c>
      <c r="AA118">
        <v>25</v>
      </c>
      <c r="AB118">
        <v>0.98699999999999999</v>
      </c>
      <c r="AC118" s="13">
        <f t="shared" si="3"/>
        <v>2.7777777777777779E-6</v>
      </c>
      <c r="AD118">
        <f t="shared" si="4"/>
        <v>298492.00220893195</v>
      </c>
      <c r="AE118">
        <v>8.9999999999999993E-3</v>
      </c>
      <c r="AF118">
        <v>1.3486719798104709</v>
      </c>
      <c r="AG118">
        <f t="shared" si="5"/>
        <v>309120000</v>
      </c>
      <c r="AH118" s="1">
        <v>0.03</v>
      </c>
      <c r="AI118">
        <v>1.3486719798104709</v>
      </c>
      <c r="AJ118">
        <v>0</v>
      </c>
      <c r="AK118">
        <v>0</v>
      </c>
      <c r="AL118" t="s">
        <v>278</v>
      </c>
      <c r="AM118" t="s">
        <v>303</v>
      </c>
      <c r="AN118">
        <v>20</v>
      </c>
      <c r="AO118">
        <v>0.98</v>
      </c>
      <c r="AP118">
        <v>0.9774977497749775</v>
      </c>
    </row>
    <row r="119" spans="1:42" x14ac:dyDescent="0.35">
      <c r="A119" t="s">
        <v>42</v>
      </c>
      <c r="B119" t="s">
        <v>9</v>
      </c>
      <c r="C119" t="str">
        <f t="shared" si="0"/>
        <v>h2_terminal_AS-QAT</v>
      </c>
      <c r="D119" t="s">
        <v>44</v>
      </c>
      <c r="E119" t="s">
        <v>45</v>
      </c>
      <c r="F119" t="s">
        <v>32</v>
      </c>
      <c r="G119" s="2">
        <v>25.883521009999999</v>
      </c>
      <c r="H119" s="2">
        <v>51.480261319999997</v>
      </c>
      <c r="I119" s="2" t="s">
        <v>324</v>
      </c>
      <c r="J119">
        <f t="shared" si="1"/>
        <v>298492.00220893195</v>
      </c>
      <c r="K119">
        <v>8.9999999999999993E-3</v>
      </c>
      <c r="L119">
        <v>0.58296565349252727</v>
      </c>
      <c r="M119">
        <f t="shared" si="2"/>
        <v>1344062781.8719399</v>
      </c>
      <c r="N119">
        <v>3.2500000000000001E-2</v>
      </c>
      <c r="O119">
        <v>0.58296565349252727</v>
      </c>
      <c r="P119" t="s">
        <v>278</v>
      </c>
      <c r="Q119" t="s">
        <v>303</v>
      </c>
      <c r="R119">
        <v>25</v>
      </c>
      <c r="S119">
        <v>0.95</v>
      </c>
      <c r="T119">
        <v>0.74497449744974498</v>
      </c>
      <c r="U119">
        <v>1875.956183226798</v>
      </c>
      <c r="V119">
        <v>0.04</v>
      </c>
      <c r="W119">
        <v>0.58296565349252727</v>
      </c>
      <c r="X119" t="s">
        <v>278</v>
      </c>
      <c r="Y119" t="s">
        <v>303</v>
      </c>
      <c r="Z119">
        <v>1.1266278142965812E-6</v>
      </c>
      <c r="AA119">
        <v>25</v>
      </c>
      <c r="AB119">
        <v>0.98699999999999999</v>
      </c>
      <c r="AC119" s="13">
        <f t="shared" si="3"/>
        <v>2.7777777777777779E-6</v>
      </c>
      <c r="AD119">
        <f t="shared" si="4"/>
        <v>298492.00220893195</v>
      </c>
      <c r="AE119">
        <v>8.9999999999999993E-3</v>
      </c>
      <c r="AF119">
        <v>0.58296565349252727</v>
      </c>
      <c r="AG119">
        <f t="shared" si="5"/>
        <v>309120000</v>
      </c>
      <c r="AH119" s="1">
        <v>0.03</v>
      </c>
      <c r="AI119">
        <v>0.58296565349252727</v>
      </c>
      <c r="AJ119">
        <v>0</v>
      </c>
      <c r="AK119">
        <v>0</v>
      </c>
      <c r="AL119" t="s">
        <v>278</v>
      </c>
      <c r="AM119" t="s">
        <v>303</v>
      </c>
      <c r="AN119">
        <v>20</v>
      </c>
      <c r="AO119">
        <v>0.98</v>
      </c>
      <c r="AP119">
        <v>0.9774977497749775</v>
      </c>
    </row>
    <row r="120" spans="1:42" x14ac:dyDescent="0.35">
      <c r="A120" t="s">
        <v>46</v>
      </c>
      <c r="B120" t="s">
        <v>9</v>
      </c>
      <c r="C120" t="str">
        <f t="shared" si="0"/>
        <v>h2_terminal_AS-IND-WE</v>
      </c>
      <c r="D120" t="s">
        <v>48</v>
      </c>
      <c r="E120" t="s">
        <v>49</v>
      </c>
      <c r="F120" t="s">
        <v>50</v>
      </c>
      <c r="G120" s="2">
        <v>18.944742420000001</v>
      </c>
      <c r="H120" s="2">
        <v>72.950074349999994</v>
      </c>
      <c r="I120" s="2" t="s">
        <v>324</v>
      </c>
      <c r="J120">
        <f t="shared" si="1"/>
        <v>298492.00220893195</v>
      </c>
      <c r="K120">
        <v>8.9999999999999993E-3</v>
      </c>
      <c r="L120">
        <v>0.58296565349252727</v>
      </c>
      <c r="M120">
        <f t="shared" si="2"/>
        <v>1344062781.8719399</v>
      </c>
      <c r="N120">
        <v>3.2500000000000001E-2</v>
      </c>
      <c r="O120">
        <v>0.58296565349252727</v>
      </c>
      <c r="P120" t="s">
        <v>278</v>
      </c>
      <c r="Q120" t="s">
        <v>303</v>
      </c>
      <c r="R120">
        <v>25</v>
      </c>
      <c r="S120">
        <v>0.95</v>
      </c>
      <c r="T120">
        <v>0.74497449744974498</v>
      </c>
      <c r="U120">
        <v>1875.956183226798</v>
      </c>
      <c r="V120">
        <v>0.04</v>
      </c>
      <c r="W120">
        <v>0.58296565349252727</v>
      </c>
      <c r="X120" t="s">
        <v>278</v>
      </c>
      <c r="Y120" t="s">
        <v>303</v>
      </c>
      <c r="Z120">
        <v>1.1266278142965812E-6</v>
      </c>
      <c r="AA120">
        <v>25</v>
      </c>
      <c r="AB120">
        <v>0.98699999999999999</v>
      </c>
      <c r="AC120" s="13">
        <f t="shared" si="3"/>
        <v>2.7777777777777779E-6</v>
      </c>
      <c r="AD120">
        <f t="shared" si="4"/>
        <v>298492.00220893195</v>
      </c>
      <c r="AE120">
        <v>8.9999999999999993E-3</v>
      </c>
      <c r="AF120">
        <v>0.58296565349252727</v>
      </c>
      <c r="AG120">
        <f t="shared" si="5"/>
        <v>309120000</v>
      </c>
      <c r="AH120" s="1">
        <v>0.03</v>
      </c>
      <c r="AI120">
        <v>0.58296565349252727</v>
      </c>
      <c r="AJ120">
        <v>0</v>
      </c>
      <c r="AK120">
        <v>0</v>
      </c>
      <c r="AL120" t="s">
        <v>278</v>
      </c>
      <c r="AM120" t="s">
        <v>303</v>
      </c>
      <c r="AN120">
        <v>20</v>
      </c>
      <c r="AO120">
        <v>0.98</v>
      </c>
      <c r="AP120">
        <v>0.9774977497749775</v>
      </c>
    </row>
    <row r="121" spans="1:42" x14ac:dyDescent="0.35">
      <c r="A121" t="s">
        <v>51</v>
      </c>
      <c r="B121" t="s">
        <v>9</v>
      </c>
      <c r="C121" t="str">
        <f t="shared" si="0"/>
        <v>h2_terminal_AS-BGD</v>
      </c>
      <c r="D121" t="s">
        <v>53</v>
      </c>
      <c r="E121" t="s">
        <v>54</v>
      </c>
      <c r="F121" t="s">
        <v>50</v>
      </c>
      <c r="G121" s="2">
        <v>22.256499399999999</v>
      </c>
      <c r="H121" s="2">
        <v>91.784941779999997</v>
      </c>
      <c r="I121" s="2" t="s">
        <v>324</v>
      </c>
      <c r="J121">
        <f t="shared" si="1"/>
        <v>298492.00220893195</v>
      </c>
      <c r="K121">
        <v>8.9999999999999993E-3</v>
      </c>
      <c r="L121">
        <v>0.58296565349252727</v>
      </c>
      <c r="M121">
        <f t="shared" si="2"/>
        <v>1344062781.8719399</v>
      </c>
      <c r="N121">
        <v>3.2500000000000001E-2</v>
      </c>
      <c r="O121">
        <v>0.58296565349252727</v>
      </c>
      <c r="P121" t="s">
        <v>278</v>
      </c>
      <c r="Q121" t="s">
        <v>303</v>
      </c>
      <c r="R121">
        <v>25</v>
      </c>
      <c r="S121">
        <v>0.95</v>
      </c>
      <c r="T121">
        <v>0.74497449744974498</v>
      </c>
      <c r="U121">
        <v>1875.956183226798</v>
      </c>
      <c r="V121">
        <v>0.04</v>
      </c>
      <c r="W121">
        <v>0.58296565349252727</v>
      </c>
      <c r="X121" t="s">
        <v>278</v>
      </c>
      <c r="Y121" t="s">
        <v>303</v>
      </c>
      <c r="Z121">
        <v>1.1266278142965812E-6</v>
      </c>
      <c r="AA121">
        <v>25</v>
      </c>
      <c r="AB121">
        <v>0.98699999999999999</v>
      </c>
      <c r="AC121" s="13">
        <f t="shared" si="3"/>
        <v>2.7777777777777779E-6</v>
      </c>
      <c r="AD121">
        <f t="shared" si="4"/>
        <v>298492.00220893195</v>
      </c>
      <c r="AE121">
        <v>8.9999999999999993E-3</v>
      </c>
      <c r="AF121">
        <v>0.58296565349252727</v>
      </c>
      <c r="AG121">
        <f t="shared" si="5"/>
        <v>309120000</v>
      </c>
      <c r="AH121" s="1">
        <v>0.03</v>
      </c>
      <c r="AI121">
        <v>0.58296565349252727</v>
      </c>
      <c r="AJ121">
        <v>0</v>
      </c>
      <c r="AK121">
        <v>0</v>
      </c>
      <c r="AL121" t="s">
        <v>278</v>
      </c>
      <c r="AM121" t="s">
        <v>303</v>
      </c>
      <c r="AN121">
        <v>20</v>
      </c>
      <c r="AO121">
        <v>0.98</v>
      </c>
      <c r="AP121">
        <v>0.9774977497749775</v>
      </c>
    </row>
    <row r="122" spans="1:42" x14ac:dyDescent="0.35">
      <c r="A122" t="s">
        <v>55</v>
      </c>
      <c r="B122" t="s">
        <v>9</v>
      </c>
      <c r="C122" t="str">
        <f t="shared" si="0"/>
        <v>h2_terminal_AS-SGP</v>
      </c>
      <c r="D122" t="s">
        <v>57</v>
      </c>
      <c r="E122" t="s">
        <v>58</v>
      </c>
      <c r="F122" t="s">
        <v>59</v>
      </c>
      <c r="G122" s="2">
        <v>1.2924510250000001</v>
      </c>
      <c r="H122" s="2">
        <v>103.63954649999999</v>
      </c>
      <c r="I122" s="2" t="s">
        <v>324</v>
      </c>
      <c r="J122">
        <f t="shared" si="1"/>
        <v>298492.00220893195</v>
      </c>
      <c r="K122">
        <v>8.9999999999999993E-3</v>
      </c>
      <c r="L122">
        <v>0.58296565349252727</v>
      </c>
      <c r="M122">
        <f t="shared" si="2"/>
        <v>1344062781.8719399</v>
      </c>
      <c r="N122">
        <v>3.2500000000000001E-2</v>
      </c>
      <c r="O122">
        <v>0.58296565349252727</v>
      </c>
      <c r="P122" t="s">
        <v>278</v>
      </c>
      <c r="Q122" t="s">
        <v>303</v>
      </c>
      <c r="R122">
        <v>25</v>
      </c>
      <c r="S122">
        <v>0.95</v>
      </c>
      <c r="T122">
        <v>0.74497449744974498</v>
      </c>
      <c r="U122">
        <v>1875.956183226798</v>
      </c>
      <c r="V122">
        <v>0.04</v>
      </c>
      <c r="W122">
        <v>0.58296565349252727</v>
      </c>
      <c r="X122" t="s">
        <v>278</v>
      </c>
      <c r="Y122" t="s">
        <v>303</v>
      </c>
      <c r="Z122">
        <v>1.1266278142965812E-6</v>
      </c>
      <c r="AA122">
        <v>25</v>
      </c>
      <c r="AB122">
        <v>0.98699999999999999</v>
      </c>
      <c r="AC122" s="13">
        <f t="shared" si="3"/>
        <v>2.7777777777777779E-6</v>
      </c>
      <c r="AD122">
        <f t="shared" si="4"/>
        <v>298492.00220893195</v>
      </c>
      <c r="AE122">
        <v>8.9999999999999993E-3</v>
      </c>
      <c r="AF122">
        <v>0.58296565349252727</v>
      </c>
      <c r="AG122">
        <f t="shared" si="5"/>
        <v>309120000</v>
      </c>
      <c r="AH122" s="1">
        <v>0.03</v>
      </c>
      <c r="AI122">
        <v>0.58296565349252727</v>
      </c>
      <c r="AJ122">
        <v>0</v>
      </c>
      <c r="AK122">
        <v>0</v>
      </c>
      <c r="AL122" t="s">
        <v>278</v>
      </c>
      <c r="AM122" t="s">
        <v>303</v>
      </c>
      <c r="AN122">
        <v>20</v>
      </c>
      <c r="AO122">
        <v>0.98</v>
      </c>
      <c r="AP122">
        <v>0.9774977497749775</v>
      </c>
    </row>
    <row r="123" spans="1:42" x14ac:dyDescent="0.35">
      <c r="A123" t="s">
        <v>60</v>
      </c>
      <c r="B123" t="s">
        <v>9</v>
      </c>
      <c r="C123" t="str">
        <f t="shared" si="0"/>
        <v>h2_terminal_AS-IDN</v>
      </c>
      <c r="D123" t="s">
        <v>62</v>
      </c>
      <c r="E123" t="s">
        <v>63</v>
      </c>
      <c r="F123" t="s">
        <v>59</v>
      </c>
      <c r="G123" s="2">
        <v>-0.88613326299999995</v>
      </c>
      <c r="H123" s="2">
        <v>131.27111149999999</v>
      </c>
      <c r="I123" s="2" t="s">
        <v>324</v>
      </c>
      <c r="J123">
        <f t="shared" si="1"/>
        <v>298492.00220893195</v>
      </c>
      <c r="K123">
        <v>8.9999999999999993E-3</v>
      </c>
      <c r="L123">
        <v>0.58296565349252727</v>
      </c>
      <c r="M123">
        <f t="shared" si="2"/>
        <v>1344062781.8719399</v>
      </c>
      <c r="N123">
        <v>3.2500000000000001E-2</v>
      </c>
      <c r="O123">
        <v>0.58296565349252727</v>
      </c>
      <c r="P123" t="s">
        <v>278</v>
      </c>
      <c r="Q123" t="s">
        <v>303</v>
      </c>
      <c r="R123">
        <v>25</v>
      </c>
      <c r="S123">
        <v>0.95</v>
      </c>
      <c r="T123">
        <v>0.74497449744974498</v>
      </c>
      <c r="U123">
        <v>1875.956183226798</v>
      </c>
      <c r="V123">
        <v>0.04</v>
      </c>
      <c r="W123">
        <v>0.58296565349252727</v>
      </c>
      <c r="X123" t="s">
        <v>278</v>
      </c>
      <c r="Y123" t="s">
        <v>303</v>
      </c>
      <c r="Z123">
        <v>1.1266278142965812E-6</v>
      </c>
      <c r="AA123">
        <v>25</v>
      </c>
      <c r="AB123">
        <v>0.98699999999999999</v>
      </c>
      <c r="AC123" s="13">
        <f t="shared" si="3"/>
        <v>2.7777777777777779E-6</v>
      </c>
      <c r="AD123">
        <f t="shared" si="4"/>
        <v>298492.00220893195</v>
      </c>
      <c r="AE123">
        <v>8.9999999999999993E-3</v>
      </c>
      <c r="AF123">
        <v>0.58296565349252727</v>
      </c>
      <c r="AG123">
        <f t="shared" si="5"/>
        <v>309120000</v>
      </c>
      <c r="AH123" s="1">
        <v>0.03</v>
      </c>
      <c r="AI123">
        <v>0.58296565349252727</v>
      </c>
      <c r="AJ123">
        <v>0</v>
      </c>
      <c r="AK123">
        <v>0</v>
      </c>
      <c r="AL123" t="s">
        <v>278</v>
      </c>
      <c r="AM123" t="s">
        <v>303</v>
      </c>
      <c r="AN123">
        <v>20</v>
      </c>
      <c r="AO123">
        <v>0.98</v>
      </c>
      <c r="AP123">
        <v>0.9774977497749775</v>
      </c>
    </row>
    <row r="124" spans="1:42" x14ac:dyDescent="0.35">
      <c r="A124" t="s">
        <v>64</v>
      </c>
      <c r="B124" t="s">
        <v>9</v>
      </c>
      <c r="C124" t="str">
        <f t="shared" si="0"/>
        <v>h2_terminal_AS-CHN-SH</v>
      </c>
      <c r="D124" t="s">
        <v>66</v>
      </c>
      <c r="E124" t="s">
        <v>67</v>
      </c>
      <c r="F124" t="s">
        <v>68</v>
      </c>
      <c r="G124" s="2">
        <v>31.331849340000002</v>
      </c>
      <c r="H124" s="2">
        <v>121.63780029999999</v>
      </c>
      <c r="I124" s="2" t="s">
        <v>324</v>
      </c>
      <c r="J124">
        <f t="shared" si="1"/>
        <v>298492.00220893195</v>
      </c>
      <c r="K124">
        <v>8.9999999999999993E-3</v>
      </c>
      <c r="L124">
        <v>0.58296565349252727</v>
      </c>
      <c r="M124">
        <f t="shared" si="2"/>
        <v>1344062781.8719399</v>
      </c>
      <c r="N124">
        <v>3.2500000000000001E-2</v>
      </c>
      <c r="O124">
        <v>0.58296565349252727</v>
      </c>
      <c r="P124" t="s">
        <v>278</v>
      </c>
      <c r="Q124" t="s">
        <v>303</v>
      </c>
      <c r="R124">
        <v>25</v>
      </c>
      <c r="S124">
        <v>0.95</v>
      </c>
      <c r="T124">
        <v>0.74497449744974498</v>
      </c>
      <c r="U124">
        <v>1875.956183226798</v>
      </c>
      <c r="V124">
        <v>0.04</v>
      </c>
      <c r="W124">
        <v>0.58296565349252727</v>
      </c>
      <c r="X124" t="s">
        <v>278</v>
      </c>
      <c r="Y124" t="s">
        <v>303</v>
      </c>
      <c r="Z124">
        <v>1.1266278142965812E-6</v>
      </c>
      <c r="AA124">
        <v>25</v>
      </c>
      <c r="AB124">
        <v>0.98699999999999999</v>
      </c>
      <c r="AC124" s="13">
        <f t="shared" si="3"/>
        <v>2.7777777777777779E-6</v>
      </c>
      <c r="AD124">
        <f t="shared" si="4"/>
        <v>298492.00220893195</v>
      </c>
      <c r="AE124">
        <v>8.9999999999999993E-3</v>
      </c>
      <c r="AF124">
        <v>0.58296565349252727</v>
      </c>
      <c r="AG124">
        <f t="shared" si="5"/>
        <v>309120000</v>
      </c>
      <c r="AH124" s="1">
        <v>0.03</v>
      </c>
      <c r="AI124">
        <v>0.58296565349252727</v>
      </c>
      <c r="AJ124">
        <v>0</v>
      </c>
      <c r="AK124">
        <v>0</v>
      </c>
      <c r="AL124" t="s">
        <v>278</v>
      </c>
      <c r="AM124" t="s">
        <v>303</v>
      </c>
      <c r="AN124">
        <v>20</v>
      </c>
      <c r="AO124">
        <v>0.98</v>
      </c>
      <c r="AP124">
        <v>0.9774977497749775</v>
      </c>
    </row>
    <row r="125" spans="1:42" x14ac:dyDescent="0.35">
      <c r="A125" t="s">
        <v>69</v>
      </c>
      <c r="B125" t="s">
        <v>9</v>
      </c>
      <c r="C125" t="str">
        <f t="shared" si="0"/>
        <v>h2_terminal_AS-JPN-TO</v>
      </c>
      <c r="D125" t="s">
        <v>71</v>
      </c>
      <c r="E125" t="s">
        <v>72</v>
      </c>
      <c r="F125" t="s">
        <v>68</v>
      </c>
      <c r="G125" s="2">
        <v>35.477499450000003</v>
      </c>
      <c r="H125" s="2">
        <v>139.67820470000001</v>
      </c>
      <c r="I125" s="2" t="s">
        <v>324</v>
      </c>
      <c r="J125">
        <f t="shared" si="1"/>
        <v>298492.00220893195</v>
      </c>
      <c r="K125">
        <v>8.9999999999999993E-3</v>
      </c>
      <c r="L125">
        <v>0.58296565349252727</v>
      </c>
      <c r="M125">
        <f t="shared" si="2"/>
        <v>1344062781.8719399</v>
      </c>
      <c r="N125">
        <v>3.2500000000000001E-2</v>
      </c>
      <c r="O125">
        <v>0.58296565349252727</v>
      </c>
      <c r="P125" t="s">
        <v>278</v>
      </c>
      <c r="Q125" t="s">
        <v>303</v>
      </c>
      <c r="R125">
        <v>25</v>
      </c>
      <c r="S125">
        <v>0.95</v>
      </c>
      <c r="T125">
        <v>0.74497449744974498</v>
      </c>
      <c r="U125">
        <v>1875.956183226798</v>
      </c>
      <c r="V125">
        <v>0.04</v>
      </c>
      <c r="W125">
        <v>0.58296565349252727</v>
      </c>
      <c r="X125" t="s">
        <v>278</v>
      </c>
      <c r="Y125" t="s">
        <v>303</v>
      </c>
      <c r="Z125">
        <v>1.1266278142965812E-6</v>
      </c>
      <c r="AA125">
        <v>25</v>
      </c>
      <c r="AB125">
        <v>0.98699999999999999</v>
      </c>
      <c r="AC125" s="13">
        <f t="shared" si="3"/>
        <v>2.7777777777777779E-6</v>
      </c>
      <c r="AD125">
        <f t="shared" si="4"/>
        <v>298492.00220893195</v>
      </c>
      <c r="AE125">
        <v>8.9999999999999993E-3</v>
      </c>
      <c r="AF125">
        <v>0.58296565349252727</v>
      </c>
      <c r="AG125">
        <f t="shared" si="5"/>
        <v>309120000</v>
      </c>
      <c r="AH125" s="1">
        <v>0.03</v>
      </c>
      <c r="AI125">
        <v>0.58296565349252727</v>
      </c>
      <c r="AJ125">
        <v>0</v>
      </c>
      <c r="AK125">
        <v>0</v>
      </c>
      <c r="AL125" t="s">
        <v>278</v>
      </c>
      <c r="AM125" t="s">
        <v>303</v>
      </c>
      <c r="AN125">
        <v>20</v>
      </c>
      <c r="AO125">
        <v>0.98</v>
      </c>
      <c r="AP125">
        <v>0.9774977497749775</v>
      </c>
    </row>
    <row r="126" spans="1:42" x14ac:dyDescent="0.35">
      <c r="A126" t="s">
        <v>73</v>
      </c>
      <c r="B126" t="s">
        <v>9</v>
      </c>
      <c r="C126" t="str">
        <f t="shared" si="0"/>
        <v>h2_terminal_AS-VNM</v>
      </c>
      <c r="D126" t="s">
        <v>75</v>
      </c>
      <c r="E126" t="s">
        <v>76</v>
      </c>
      <c r="F126" t="s">
        <v>59</v>
      </c>
      <c r="G126" s="2">
        <v>20.71420444</v>
      </c>
      <c r="H126" s="2">
        <v>106.7809084</v>
      </c>
      <c r="I126" s="2" t="s">
        <v>324</v>
      </c>
      <c r="J126">
        <f t="shared" si="1"/>
        <v>298492.00220893195</v>
      </c>
      <c r="K126">
        <v>8.9999999999999993E-3</v>
      </c>
      <c r="L126">
        <v>0.58296565349252727</v>
      </c>
      <c r="M126">
        <f t="shared" si="2"/>
        <v>1344062781.8719399</v>
      </c>
      <c r="N126">
        <v>3.2500000000000001E-2</v>
      </c>
      <c r="O126">
        <v>0.58296565349252727</v>
      </c>
      <c r="P126" t="s">
        <v>278</v>
      </c>
      <c r="Q126" t="s">
        <v>303</v>
      </c>
      <c r="R126">
        <v>25</v>
      </c>
      <c r="S126">
        <v>0.95</v>
      </c>
      <c r="T126">
        <v>0.74497449744974498</v>
      </c>
      <c r="U126">
        <v>1875.956183226798</v>
      </c>
      <c r="V126">
        <v>0.04</v>
      </c>
      <c r="W126">
        <v>0.58296565349252727</v>
      </c>
      <c r="X126" t="s">
        <v>278</v>
      </c>
      <c r="Y126" t="s">
        <v>303</v>
      </c>
      <c r="Z126">
        <v>1.1266278142965812E-6</v>
      </c>
      <c r="AA126">
        <v>25</v>
      </c>
      <c r="AB126">
        <v>0.98699999999999999</v>
      </c>
      <c r="AC126" s="13">
        <f t="shared" si="3"/>
        <v>2.7777777777777779E-6</v>
      </c>
      <c r="AD126">
        <f t="shared" si="4"/>
        <v>298492.00220893195</v>
      </c>
      <c r="AE126">
        <v>8.9999999999999993E-3</v>
      </c>
      <c r="AF126">
        <v>0.58296565349252727</v>
      </c>
      <c r="AG126">
        <f t="shared" si="5"/>
        <v>309120000</v>
      </c>
      <c r="AH126" s="1">
        <v>0.03</v>
      </c>
      <c r="AI126">
        <v>0.58296565349252727</v>
      </c>
      <c r="AJ126">
        <v>0</v>
      </c>
      <c r="AK126">
        <v>0</v>
      </c>
      <c r="AL126" t="s">
        <v>278</v>
      </c>
      <c r="AM126" t="s">
        <v>303</v>
      </c>
      <c r="AN126">
        <v>20</v>
      </c>
      <c r="AO126">
        <v>0.98</v>
      </c>
      <c r="AP126">
        <v>0.9774977497749775</v>
      </c>
    </row>
    <row r="127" spans="1:42" x14ac:dyDescent="0.35">
      <c r="A127" t="s">
        <v>77</v>
      </c>
      <c r="B127" t="s">
        <v>9</v>
      </c>
      <c r="C127" t="str">
        <f t="shared" si="0"/>
        <v>h2_terminal_OC-AUS-SW</v>
      </c>
      <c r="D127" t="s">
        <v>79</v>
      </c>
      <c r="E127" t="s">
        <v>80</v>
      </c>
      <c r="F127" t="s">
        <v>81</v>
      </c>
      <c r="G127" s="2">
        <v>-34.453054180000002</v>
      </c>
      <c r="H127" s="2">
        <v>150.89914529999999</v>
      </c>
      <c r="I127" s="2" t="s">
        <v>324</v>
      </c>
      <c r="J127">
        <f t="shared" si="1"/>
        <v>298492.00220893195</v>
      </c>
      <c r="K127">
        <v>8.9999999999999993E-3</v>
      </c>
      <c r="L127">
        <v>0.8721606300502085</v>
      </c>
      <c r="M127">
        <f t="shared" si="2"/>
        <v>1344062781.8719399</v>
      </c>
      <c r="N127">
        <v>3.2500000000000001E-2</v>
      </c>
      <c r="O127">
        <v>0.8721606300502085</v>
      </c>
      <c r="P127" t="s">
        <v>278</v>
      </c>
      <c r="Q127" t="s">
        <v>303</v>
      </c>
      <c r="R127">
        <v>25</v>
      </c>
      <c r="S127">
        <v>0.95</v>
      </c>
      <c r="T127">
        <v>0.74497449744974498</v>
      </c>
      <c r="U127">
        <v>1875.956183226798</v>
      </c>
      <c r="V127">
        <v>0.04</v>
      </c>
      <c r="W127">
        <v>0.8721606300502085</v>
      </c>
      <c r="X127" t="s">
        <v>278</v>
      </c>
      <c r="Y127" t="s">
        <v>303</v>
      </c>
      <c r="Z127">
        <v>1.1266278142965812E-6</v>
      </c>
      <c r="AA127">
        <v>25</v>
      </c>
      <c r="AB127">
        <v>0.98699999999999999</v>
      </c>
      <c r="AC127" s="13">
        <f t="shared" si="3"/>
        <v>2.7777777777777779E-6</v>
      </c>
      <c r="AD127">
        <f t="shared" si="4"/>
        <v>298492.00220893195</v>
      </c>
      <c r="AE127">
        <v>8.9999999999999993E-3</v>
      </c>
      <c r="AF127">
        <v>0.8721606300502085</v>
      </c>
      <c r="AG127">
        <f t="shared" si="5"/>
        <v>309120000</v>
      </c>
      <c r="AH127" s="1">
        <v>0.03</v>
      </c>
      <c r="AI127">
        <v>0.8721606300502085</v>
      </c>
      <c r="AJ127">
        <v>0</v>
      </c>
      <c r="AK127">
        <v>0</v>
      </c>
      <c r="AL127" t="s">
        <v>278</v>
      </c>
      <c r="AM127" t="s">
        <v>303</v>
      </c>
      <c r="AN127">
        <v>20</v>
      </c>
      <c r="AO127">
        <v>0.98</v>
      </c>
      <c r="AP127">
        <v>0.9774977497749775</v>
      </c>
    </row>
    <row r="128" spans="1:42" x14ac:dyDescent="0.35">
      <c r="A128" t="s">
        <v>82</v>
      </c>
      <c r="B128" t="s">
        <v>9</v>
      </c>
      <c r="C128" t="str">
        <f t="shared" si="0"/>
        <v>h2_terminal_NA-USA-CA</v>
      </c>
      <c r="D128" t="s">
        <v>84</v>
      </c>
      <c r="E128" t="s">
        <v>85</v>
      </c>
      <c r="F128" t="s">
        <v>86</v>
      </c>
      <c r="G128" s="2">
        <v>37.805478909999998</v>
      </c>
      <c r="H128" s="2">
        <v>-122.31633100000001</v>
      </c>
      <c r="I128" s="2" t="s">
        <v>324</v>
      </c>
      <c r="J128">
        <f t="shared" si="1"/>
        <v>298492.00220893195</v>
      </c>
      <c r="K128">
        <v>8.9999999999999993E-3</v>
      </c>
      <c r="L128">
        <v>1.3374192380309164</v>
      </c>
      <c r="M128">
        <f t="shared" si="2"/>
        <v>1344062781.8719399</v>
      </c>
      <c r="N128">
        <v>3.2500000000000001E-2</v>
      </c>
      <c r="O128">
        <v>1.3374192380309164</v>
      </c>
      <c r="P128" t="s">
        <v>278</v>
      </c>
      <c r="Q128" t="s">
        <v>303</v>
      </c>
      <c r="R128">
        <v>25</v>
      </c>
      <c r="S128">
        <v>0.95</v>
      </c>
      <c r="T128">
        <v>0.74497449744974498</v>
      </c>
      <c r="U128">
        <v>1875.956183226798</v>
      </c>
      <c r="V128">
        <v>0.04</v>
      </c>
      <c r="W128">
        <v>1.3374192380309164</v>
      </c>
      <c r="X128" t="s">
        <v>278</v>
      </c>
      <c r="Y128" t="s">
        <v>303</v>
      </c>
      <c r="Z128">
        <v>1.1266278142965812E-6</v>
      </c>
      <c r="AA128">
        <v>25</v>
      </c>
      <c r="AB128">
        <v>0.98699999999999999</v>
      </c>
      <c r="AC128" s="13">
        <f t="shared" si="3"/>
        <v>2.7777777777777779E-6</v>
      </c>
      <c r="AD128">
        <f t="shared" si="4"/>
        <v>298492.00220893195</v>
      </c>
      <c r="AE128">
        <v>8.9999999999999993E-3</v>
      </c>
      <c r="AF128">
        <v>1.3374192380309164</v>
      </c>
      <c r="AG128">
        <f t="shared" si="5"/>
        <v>309120000</v>
      </c>
      <c r="AH128" s="1">
        <v>0.03</v>
      </c>
      <c r="AI128">
        <v>1.3374192380309164</v>
      </c>
      <c r="AJ128">
        <v>0</v>
      </c>
      <c r="AK128">
        <v>0</v>
      </c>
      <c r="AL128" t="s">
        <v>278</v>
      </c>
      <c r="AM128" t="s">
        <v>303</v>
      </c>
      <c r="AN128">
        <v>20</v>
      </c>
      <c r="AO128">
        <v>0.98</v>
      </c>
      <c r="AP128">
        <v>0.9774977497749775</v>
      </c>
    </row>
    <row r="129" spans="1:42" x14ac:dyDescent="0.35">
      <c r="A129" t="s">
        <v>87</v>
      </c>
      <c r="B129" t="s">
        <v>9</v>
      </c>
      <c r="C129" t="str">
        <f>_xlfn.CONCAT(B129,"_",A129)</f>
        <v>h2_terminal_NA-USA-SV</v>
      </c>
      <c r="D129" t="s">
        <v>89</v>
      </c>
      <c r="E129" t="s">
        <v>90</v>
      </c>
      <c r="F129" t="s">
        <v>86</v>
      </c>
      <c r="G129" s="2">
        <v>38.350882130000002</v>
      </c>
      <c r="H129" s="2">
        <v>-76.411079920000006</v>
      </c>
      <c r="I129" s="2" t="s">
        <v>324</v>
      </c>
      <c r="J129">
        <f t="shared" si="1"/>
        <v>298492.00220893195</v>
      </c>
      <c r="K129">
        <v>8.9999999999999993E-3</v>
      </c>
      <c r="L129">
        <v>1.3374192380309164</v>
      </c>
      <c r="M129">
        <f t="shared" si="2"/>
        <v>1344062781.8719399</v>
      </c>
      <c r="N129">
        <v>3.2500000000000001E-2</v>
      </c>
      <c r="O129">
        <v>1.3374192380309164</v>
      </c>
      <c r="P129" t="s">
        <v>278</v>
      </c>
      <c r="Q129" t="s">
        <v>303</v>
      </c>
      <c r="R129">
        <v>25</v>
      </c>
      <c r="S129">
        <v>0.95</v>
      </c>
      <c r="T129">
        <v>0.74497449744974498</v>
      </c>
      <c r="U129">
        <v>1875.956183226798</v>
      </c>
      <c r="V129">
        <v>0.04</v>
      </c>
      <c r="W129">
        <v>1.3374192380309164</v>
      </c>
      <c r="X129" t="s">
        <v>278</v>
      </c>
      <c r="Y129" t="s">
        <v>303</v>
      </c>
      <c r="Z129">
        <v>1.1266278142965812E-6</v>
      </c>
      <c r="AA129">
        <v>25</v>
      </c>
      <c r="AB129">
        <v>0.98699999999999999</v>
      </c>
      <c r="AC129" s="13">
        <f t="shared" si="3"/>
        <v>2.7777777777777779E-6</v>
      </c>
      <c r="AD129">
        <f t="shared" si="4"/>
        <v>298492.00220893195</v>
      </c>
      <c r="AE129">
        <v>8.9999999999999993E-3</v>
      </c>
      <c r="AF129">
        <v>1.3374192380309164</v>
      </c>
      <c r="AG129">
        <f t="shared" si="5"/>
        <v>309120000</v>
      </c>
      <c r="AH129" s="1">
        <v>0.03</v>
      </c>
      <c r="AI129">
        <v>1.3374192380309164</v>
      </c>
      <c r="AJ129">
        <v>0</v>
      </c>
      <c r="AK129">
        <v>0</v>
      </c>
      <c r="AL129" t="s">
        <v>278</v>
      </c>
      <c r="AM129" t="s">
        <v>303</v>
      </c>
      <c r="AN129">
        <v>20</v>
      </c>
      <c r="AO129">
        <v>0.98</v>
      </c>
      <c r="AP129">
        <v>0.9774977497749775</v>
      </c>
    </row>
    <row r="130" spans="1:42" x14ac:dyDescent="0.35">
      <c r="A130" t="s">
        <v>91</v>
      </c>
      <c r="B130" t="s">
        <v>9</v>
      </c>
      <c r="C130" t="str">
        <f t="shared" ref="C130:C147" si="6">_xlfn.CONCAT(B130,"_",A130)</f>
        <v>h2_terminal_NA-USA-SA</v>
      </c>
      <c r="D130" t="s">
        <v>93</v>
      </c>
      <c r="E130" t="s">
        <v>94</v>
      </c>
      <c r="F130" t="s">
        <v>86</v>
      </c>
      <c r="G130" s="2">
        <v>30.27045948</v>
      </c>
      <c r="H130" s="2">
        <v>-89.391982049999996</v>
      </c>
      <c r="I130" s="2" t="s">
        <v>324</v>
      </c>
      <c r="J130">
        <f t="shared" si="1"/>
        <v>298492.00220893195</v>
      </c>
      <c r="K130">
        <v>8.9999999999999993E-3</v>
      </c>
      <c r="L130">
        <v>1.3374192380309164</v>
      </c>
      <c r="M130">
        <f t="shared" si="2"/>
        <v>1344062781.8719399</v>
      </c>
      <c r="N130">
        <v>3.2500000000000001E-2</v>
      </c>
      <c r="O130">
        <v>1.3374192380309164</v>
      </c>
      <c r="P130" t="s">
        <v>278</v>
      </c>
      <c r="Q130" t="s">
        <v>303</v>
      </c>
      <c r="R130">
        <v>25</v>
      </c>
      <c r="S130">
        <v>0.95</v>
      </c>
      <c r="T130">
        <v>0.74497449744974498</v>
      </c>
      <c r="U130">
        <v>1875.956183226798</v>
      </c>
      <c r="V130">
        <v>0.04</v>
      </c>
      <c r="W130">
        <v>1.3374192380309164</v>
      </c>
      <c r="X130" t="s">
        <v>278</v>
      </c>
      <c r="Y130" t="s">
        <v>303</v>
      </c>
      <c r="Z130">
        <v>1.1266278142965812E-6</v>
      </c>
      <c r="AA130">
        <v>25</v>
      </c>
      <c r="AB130">
        <v>0.98699999999999999</v>
      </c>
      <c r="AC130" s="13">
        <f t="shared" si="3"/>
        <v>2.7777777777777779E-6</v>
      </c>
      <c r="AD130">
        <f t="shared" si="4"/>
        <v>298492.00220893195</v>
      </c>
      <c r="AE130">
        <v>8.9999999999999993E-3</v>
      </c>
      <c r="AF130">
        <v>1.3374192380309164</v>
      </c>
      <c r="AG130">
        <f t="shared" si="5"/>
        <v>309120000</v>
      </c>
      <c r="AH130" s="1">
        <v>0.03</v>
      </c>
      <c r="AI130">
        <v>1.3374192380309164</v>
      </c>
      <c r="AJ130">
        <v>0</v>
      </c>
      <c r="AK130">
        <v>0</v>
      </c>
      <c r="AL130" t="s">
        <v>278</v>
      </c>
      <c r="AM130" t="s">
        <v>303</v>
      </c>
      <c r="AN130">
        <v>20</v>
      </c>
      <c r="AO130">
        <v>0.98</v>
      </c>
      <c r="AP130">
        <v>0.9774977497749775</v>
      </c>
    </row>
    <row r="131" spans="1:42" x14ac:dyDescent="0.35">
      <c r="A131" t="s">
        <v>95</v>
      </c>
      <c r="B131" t="s">
        <v>9</v>
      </c>
      <c r="C131" t="str">
        <f t="shared" si="6"/>
        <v>h2_terminal_NA-MEX</v>
      </c>
      <c r="D131" t="s">
        <v>97</v>
      </c>
      <c r="E131" t="s">
        <v>98</v>
      </c>
      <c r="F131" t="s">
        <v>99</v>
      </c>
      <c r="G131" s="2">
        <v>18.155675850000002</v>
      </c>
      <c r="H131" s="2">
        <v>-94.536118009999996</v>
      </c>
      <c r="I131" s="2" t="s">
        <v>324</v>
      </c>
      <c r="J131">
        <f t="shared" si="1"/>
        <v>298492.00220893195</v>
      </c>
      <c r="K131">
        <v>8.9999999999999993E-3</v>
      </c>
      <c r="L131">
        <v>0.19446491273097016</v>
      </c>
      <c r="M131">
        <f t="shared" si="2"/>
        <v>1344062781.8719399</v>
      </c>
      <c r="N131">
        <v>3.2500000000000001E-2</v>
      </c>
      <c r="O131">
        <v>0.19446491273097016</v>
      </c>
      <c r="P131" t="s">
        <v>278</v>
      </c>
      <c r="Q131" t="s">
        <v>303</v>
      </c>
      <c r="R131">
        <v>25</v>
      </c>
      <c r="S131">
        <v>0.95</v>
      </c>
      <c r="T131">
        <v>0.74497449744974498</v>
      </c>
      <c r="U131">
        <v>1875.956183226798</v>
      </c>
      <c r="V131">
        <v>0.04</v>
      </c>
      <c r="W131">
        <v>0.19446491273097016</v>
      </c>
      <c r="X131" t="s">
        <v>278</v>
      </c>
      <c r="Y131" t="s">
        <v>303</v>
      </c>
      <c r="Z131">
        <v>1.1266278142965812E-6</v>
      </c>
      <c r="AA131">
        <v>25</v>
      </c>
      <c r="AB131">
        <v>0.98699999999999999</v>
      </c>
      <c r="AC131" s="13">
        <f t="shared" si="3"/>
        <v>2.7777777777777779E-6</v>
      </c>
      <c r="AD131">
        <f t="shared" si="4"/>
        <v>298492.00220893195</v>
      </c>
      <c r="AE131">
        <v>8.9999999999999993E-3</v>
      </c>
      <c r="AF131">
        <v>0.19446491273097016</v>
      </c>
      <c r="AG131">
        <f t="shared" si="5"/>
        <v>309120000</v>
      </c>
      <c r="AH131" s="1">
        <v>0.03</v>
      </c>
      <c r="AI131">
        <v>0.19446491273097016</v>
      </c>
      <c r="AJ131">
        <v>0</v>
      </c>
      <c r="AK131">
        <v>0</v>
      </c>
      <c r="AL131" t="s">
        <v>278</v>
      </c>
      <c r="AM131" t="s">
        <v>303</v>
      </c>
      <c r="AN131">
        <v>20</v>
      </c>
      <c r="AO131">
        <v>0.98</v>
      </c>
      <c r="AP131">
        <v>0.9774977497749775</v>
      </c>
    </row>
    <row r="132" spans="1:42" x14ac:dyDescent="0.35">
      <c r="A132" t="s">
        <v>100</v>
      </c>
      <c r="B132" t="s">
        <v>9</v>
      </c>
      <c r="C132" t="str">
        <f t="shared" si="6"/>
        <v>h2_terminal_NA-NIC</v>
      </c>
      <c r="D132" t="s">
        <v>102</v>
      </c>
      <c r="E132" t="s">
        <v>103</v>
      </c>
      <c r="F132" t="s">
        <v>99</v>
      </c>
      <c r="G132" s="2">
        <v>12.20558819</v>
      </c>
      <c r="H132" s="2">
        <v>-86.761905609999999</v>
      </c>
      <c r="I132" s="2" t="s">
        <v>324</v>
      </c>
      <c r="J132">
        <f t="shared" si="1"/>
        <v>298492.00220893195</v>
      </c>
      <c r="K132">
        <v>8.9999999999999993E-3</v>
      </c>
      <c r="L132">
        <v>0.19446491273097016</v>
      </c>
      <c r="M132">
        <f t="shared" si="2"/>
        <v>1344062781.8719399</v>
      </c>
      <c r="N132">
        <v>3.2500000000000001E-2</v>
      </c>
      <c r="O132">
        <v>0.19446491273097016</v>
      </c>
      <c r="P132" t="s">
        <v>278</v>
      </c>
      <c r="Q132" t="s">
        <v>303</v>
      </c>
      <c r="R132">
        <v>25</v>
      </c>
      <c r="S132">
        <v>0.95</v>
      </c>
      <c r="T132">
        <v>0.74497449744974498</v>
      </c>
      <c r="U132">
        <v>1875.956183226798</v>
      </c>
      <c r="V132">
        <v>0.04</v>
      </c>
      <c r="W132">
        <v>0.19446491273097016</v>
      </c>
      <c r="X132" t="s">
        <v>278</v>
      </c>
      <c r="Y132" t="s">
        <v>303</v>
      </c>
      <c r="Z132">
        <v>1.1266278142965812E-6</v>
      </c>
      <c r="AA132">
        <v>25</v>
      </c>
      <c r="AB132">
        <v>0.98699999999999999</v>
      </c>
      <c r="AC132" s="13">
        <f t="shared" si="3"/>
        <v>2.7777777777777779E-6</v>
      </c>
      <c r="AD132">
        <f t="shared" si="4"/>
        <v>298492.00220893195</v>
      </c>
      <c r="AE132">
        <v>8.9999999999999993E-3</v>
      </c>
      <c r="AF132">
        <v>0.19446491273097016</v>
      </c>
      <c r="AG132">
        <f t="shared" si="5"/>
        <v>309120000</v>
      </c>
      <c r="AH132" s="1">
        <v>0.03</v>
      </c>
      <c r="AI132">
        <v>0.19446491273097016</v>
      </c>
      <c r="AJ132">
        <v>0</v>
      </c>
      <c r="AK132">
        <v>0</v>
      </c>
      <c r="AL132" t="s">
        <v>278</v>
      </c>
      <c r="AM132" t="s">
        <v>303</v>
      </c>
      <c r="AN132">
        <v>20</v>
      </c>
      <c r="AO132">
        <v>0.98</v>
      </c>
      <c r="AP132">
        <v>0.9774977497749775</v>
      </c>
    </row>
    <row r="133" spans="1:42" x14ac:dyDescent="0.35">
      <c r="A133" t="s">
        <v>104</v>
      </c>
      <c r="B133" t="s">
        <v>9</v>
      </c>
      <c r="C133" t="str">
        <f t="shared" si="6"/>
        <v>h2_terminal_NA-DOM</v>
      </c>
      <c r="D133" t="s">
        <v>106</v>
      </c>
      <c r="E133" t="s">
        <v>107</v>
      </c>
      <c r="F133" t="s">
        <v>108</v>
      </c>
      <c r="G133" s="2">
        <v>18.423848960000001</v>
      </c>
      <c r="H133" s="2">
        <v>-69.633278090000005</v>
      </c>
      <c r="I133" s="2" t="s">
        <v>324</v>
      </c>
      <c r="J133">
        <f t="shared" si="1"/>
        <v>298492.00220893195</v>
      </c>
      <c r="K133">
        <v>8.9999999999999993E-3</v>
      </c>
      <c r="L133">
        <v>0.19446491273097016</v>
      </c>
      <c r="M133">
        <f t="shared" si="2"/>
        <v>1344062781.8719399</v>
      </c>
      <c r="N133">
        <v>3.2500000000000001E-2</v>
      </c>
      <c r="O133">
        <v>0.19446491273097016</v>
      </c>
      <c r="P133" t="s">
        <v>278</v>
      </c>
      <c r="Q133" t="s">
        <v>303</v>
      </c>
      <c r="R133">
        <v>25</v>
      </c>
      <c r="S133">
        <v>0.95</v>
      </c>
      <c r="T133">
        <v>0.74497449744974498</v>
      </c>
      <c r="U133">
        <v>1875.956183226798</v>
      </c>
      <c r="V133">
        <v>0.04</v>
      </c>
      <c r="W133">
        <v>0.19446491273097016</v>
      </c>
      <c r="X133" t="s">
        <v>278</v>
      </c>
      <c r="Y133" t="s">
        <v>303</v>
      </c>
      <c r="Z133">
        <v>1.1266278142965812E-6</v>
      </c>
      <c r="AA133">
        <v>25</v>
      </c>
      <c r="AB133">
        <v>0.98699999999999999</v>
      </c>
      <c r="AC133" s="13">
        <f t="shared" si="3"/>
        <v>2.7777777777777779E-6</v>
      </c>
      <c r="AD133">
        <f t="shared" si="4"/>
        <v>298492.00220893195</v>
      </c>
      <c r="AE133">
        <v>8.9999999999999993E-3</v>
      </c>
      <c r="AF133">
        <v>0.19446491273097016</v>
      </c>
      <c r="AG133">
        <f t="shared" si="5"/>
        <v>309120000</v>
      </c>
      <c r="AH133" s="1">
        <v>0.03</v>
      </c>
      <c r="AI133">
        <v>0.19446491273097016</v>
      </c>
      <c r="AJ133">
        <v>0</v>
      </c>
      <c r="AK133">
        <v>0</v>
      </c>
      <c r="AL133" t="s">
        <v>278</v>
      </c>
      <c r="AM133" t="s">
        <v>303</v>
      </c>
      <c r="AN133">
        <v>20</v>
      </c>
      <c r="AO133">
        <v>0.98</v>
      </c>
      <c r="AP133">
        <v>0.9774977497749775</v>
      </c>
    </row>
    <row r="134" spans="1:42" x14ac:dyDescent="0.35">
      <c r="A134" t="s">
        <v>109</v>
      </c>
      <c r="B134" t="s">
        <v>9</v>
      </c>
      <c r="C134" t="str">
        <f t="shared" si="6"/>
        <v>h2_terminal_NA-TTO</v>
      </c>
      <c r="D134" t="s">
        <v>111</v>
      </c>
      <c r="E134" t="s">
        <v>112</v>
      </c>
      <c r="F134" t="s">
        <v>113</v>
      </c>
      <c r="G134" s="2">
        <v>10.183118159999999</v>
      </c>
      <c r="H134" s="2">
        <v>-61.6857033</v>
      </c>
      <c r="I134" s="2" t="s">
        <v>324</v>
      </c>
      <c r="J134">
        <f t="shared" si="1"/>
        <v>298492.00220893195</v>
      </c>
      <c r="K134">
        <v>8.9999999999999993E-3</v>
      </c>
      <c r="L134">
        <v>0.19446491273097016</v>
      </c>
      <c r="M134">
        <f t="shared" si="2"/>
        <v>1344062781.8719399</v>
      </c>
      <c r="N134">
        <v>3.2500000000000001E-2</v>
      </c>
      <c r="O134">
        <v>0.19446491273097016</v>
      </c>
      <c r="P134" t="s">
        <v>278</v>
      </c>
      <c r="Q134" t="s">
        <v>303</v>
      </c>
      <c r="R134">
        <v>25</v>
      </c>
      <c r="S134">
        <v>0.95</v>
      </c>
      <c r="T134">
        <v>0.74497449744974498</v>
      </c>
      <c r="U134">
        <v>1875.956183226798</v>
      </c>
      <c r="V134">
        <v>0.04</v>
      </c>
      <c r="W134">
        <v>0.19446491273097016</v>
      </c>
      <c r="X134" t="s">
        <v>278</v>
      </c>
      <c r="Y134" t="s">
        <v>303</v>
      </c>
      <c r="Z134">
        <v>1.1266278142965812E-6</v>
      </c>
      <c r="AA134">
        <v>25</v>
      </c>
      <c r="AB134">
        <v>0.98699999999999999</v>
      </c>
      <c r="AC134" s="13">
        <f t="shared" si="3"/>
        <v>2.7777777777777779E-6</v>
      </c>
      <c r="AD134">
        <f t="shared" si="4"/>
        <v>298492.00220893195</v>
      </c>
      <c r="AE134">
        <v>8.9999999999999993E-3</v>
      </c>
      <c r="AF134">
        <v>0.19446491273097016</v>
      </c>
      <c r="AG134">
        <f t="shared" si="5"/>
        <v>309120000</v>
      </c>
      <c r="AH134" s="1">
        <v>0.03</v>
      </c>
      <c r="AI134">
        <v>0.19446491273097016</v>
      </c>
      <c r="AJ134">
        <v>0</v>
      </c>
      <c r="AK134">
        <v>0</v>
      </c>
      <c r="AL134" t="s">
        <v>278</v>
      </c>
      <c r="AM134" t="s">
        <v>303</v>
      </c>
      <c r="AN134">
        <v>20</v>
      </c>
      <c r="AO134">
        <v>0.98</v>
      </c>
      <c r="AP134">
        <v>0.9774977497749775</v>
      </c>
    </row>
    <row r="135" spans="1:42" x14ac:dyDescent="0.35">
      <c r="A135" t="s">
        <v>114</v>
      </c>
      <c r="B135" t="s">
        <v>9</v>
      </c>
      <c r="C135" t="str">
        <f t="shared" si="6"/>
        <v>h2_terminal_SA-BRA-SE</v>
      </c>
      <c r="D135" t="s">
        <v>116</v>
      </c>
      <c r="E135" t="s">
        <v>117</v>
      </c>
      <c r="F135" t="s">
        <v>113</v>
      </c>
      <c r="G135" s="2">
        <v>-22.95599094</v>
      </c>
      <c r="H135" s="2">
        <v>-43.05571612</v>
      </c>
      <c r="I135" s="2" t="s">
        <v>324</v>
      </c>
      <c r="J135">
        <f t="shared" si="1"/>
        <v>298492.00220893195</v>
      </c>
      <c r="K135">
        <v>8.9999999999999993E-3</v>
      </c>
      <c r="L135">
        <v>9.2385896983770852E-2</v>
      </c>
      <c r="M135">
        <f t="shared" si="2"/>
        <v>1344062781.8719399</v>
      </c>
      <c r="N135">
        <v>3.2500000000000001E-2</v>
      </c>
      <c r="O135">
        <v>9.2385896983770852E-2</v>
      </c>
      <c r="P135" t="s">
        <v>278</v>
      </c>
      <c r="Q135" t="s">
        <v>303</v>
      </c>
      <c r="R135">
        <v>25</v>
      </c>
      <c r="S135">
        <v>0.95</v>
      </c>
      <c r="T135">
        <v>0.74497449744974498</v>
      </c>
      <c r="U135">
        <v>1875.956183226798</v>
      </c>
      <c r="V135">
        <v>0.04</v>
      </c>
      <c r="W135">
        <v>9.2385896983770852E-2</v>
      </c>
      <c r="X135" t="s">
        <v>278</v>
      </c>
      <c r="Y135" t="s">
        <v>303</v>
      </c>
      <c r="Z135">
        <v>1.1266278142965812E-6</v>
      </c>
      <c r="AA135">
        <v>25</v>
      </c>
      <c r="AB135">
        <v>0.98699999999999999</v>
      </c>
      <c r="AC135" s="13">
        <f t="shared" si="3"/>
        <v>2.7777777777777779E-6</v>
      </c>
      <c r="AD135">
        <f t="shared" si="4"/>
        <v>298492.00220893195</v>
      </c>
      <c r="AE135">
        <v>8.9999999999999993E-3</v>
      </c>
      <c r="AF135">
        <v>9.2385896983770852E-2</v>
      </c>
      <c r="AG135">
        <f t="shared" si="5"/>
        <v>309120000</v>
      </c>
      <c r="AH135" s="1">
        <v>0.03</v>
      </c>
      <c r="AI135">
        <v>9.2385896983770852E-2</v>
      </c>
      <c r="AJ135">
        <v>0</v>
      </c>
      <c r="AK135">
        <v>0</v>
      </c>
      <c r="AL135" t="s">
        <v>278</v>
      </c>
      <c r="AM135" t="s">
        <v>303</v>
      </c>
      <c r="AN135">
        <v>20</v>
      </c>
      <c r="AO135">
        <v>0.98</v>
      </c>
      <c r="AP135">
        <v>0.9774977497749775</v>
      </c>
    </row>
    <row r="136" spans="1:42" x14ac:dyDescent="0.35">
      <c r="A136" t="s">
        <v>118</v>
      </c>
      <c r="B136" t="s">
        <v>9</v>
      </c>
      <c r="C136" t="str">
        <f t="shared" si="6"/>
        <v>h2_terminal_SA-ARG</v>
      </c>
      <c r="D136" t="s">
        <v>120</v>
      </c>
      <c r="E136" t="s">
        <v>121</v>
      </c>
      <c r="F136" t="s">
        <v>113</v>
      </c>
      <c r="G136" s="2">
        <v>-38.78344354</v>
      </c>
      <c r="H136" s="2">
        <v>-62.285329240000003</v>
      </c>
      <c r="I136" s="2" t="s">
        <v>324</v>
      </c>
      <c r="J136">
        <f t="shared" si="1"/>
        <v>298492.00220893195</v>
      </c>
      <c r="K136">
        <v>8.9999999999999993E-3</v>
      </c>
      <c r="L136">
        <v>9.2385896983770852E-2</v>
      </c>
      <c r="M136">
        <f t="shared" si="2"/>
        <v>1344062781.8719399</v>
      </c>
      <c r="N136">
        <v>3.2500000000000001E-2</v>
      </c>
      <c r="O136">
        <v>9.2385896983770852E-2</v>
      </c>
      <c r="P136" t="s">
        <v>278</v>
      </c>
      <c r="Q136" t="s">
        <v>303</v>
      </c>
      <c r="R136">
        <v>25</v>
      </c>
      <c r="S136">
        <v>0.95</v>
      </c>
      <c r="T136">
        <v>0.74497449744974498</v>
      </c>
      <c r="U136">
        <v>1875.956183226798</v>
      </c>
      <c r="V136">
        <v>0.04</v>
      </c>
      <c r="W136">
        <v>9.2385896983770852E-2</v>
      </c>
      <c r="X136" t="s">
        <v>278</v>
      </c>
      <c r="Y136" t="s">
        <v>303</v>
      </c>
      <c r="Z136">
        <v>1.1266278142965812E-6</v>
      </c>
      <c r="AA136">
        <v>25</v>
      </c>
      <c r="AB136">
        <v>0.98699999999999999</v>
      </c>
      <c r="AC136" s="13">
        <f t="shared" si="3"/>
        <v>2.7777777777777779E-6</v>
      </c>
      <c r="AD136">
        <f t="shared" si="4"/>
        <v>298492.00220893195</v>
      </c>
      <c r="AE136">
        <v>8.9999999999999993E-3</v>
      </c>
      <c r="AF136">
        <v>9.2385896983770852E-2</v>
      </c>
      <c r="AG136">
        <f t="shared" si="5"/>
        <v>309120000</v>
      </c>
      <c r="AH136" s="1">
        <v>0.03</v>
      </c>
      <c r="AI136">
        <v>9.2385896983770852E-2</v>
      </c>
      <c r="AJ136">
        <v>0</v>
      </c>
      <c r="AK136">
        <v>0</v>
      </c>
      <c r="AL136" t="s">
        <v>278</v>
      </c>
      <c r="AM136" t="s">
        <v>303</v>
      </c>
      <c r="AN136">
        <v>20</v>
      </c>
      <c r="AO136">
        <v>0.98</v>
      </c>
      <c r="AP136">
        <v>0.9774977497749775</v>
      </c>
    </row>
    <row r="137" spans="1:42" x14ac:dyDescent="0.35">
      <c r="A137" t="s">
        <v>122</v>
      </c>
      <c r="B137" t="s">
        <v>9</v>
      </c>
      <c r="C137" t="str">
        <f t="shared" si="6"/>
        <v>h2_terminal_SA-CHL</v>
      </c>
      <c r="D137" t="s">
        <v>124</v>
      </c>
      <c r="E137" t="s">
        <v>125</v>
      </c>
      <c r="F137" t="s">
        <v>126</v>
      </c>
      <c r="G137" s="2">
        <v>-36.744015390000001</v>
      </c>
      <c r="H137" s="2">
        <v>-73.124998890000001</v>
      </c>
      <c r="I137" s="2" t="s">
        <v>324</v>
      </c>
      <c r="J137">
        <f t="shared" si="1"/>
        <v>298492.00220893195</v>
      </c>
      <c r="K137">
        <v>8.9999999999999993E-3</v>
      </c>
      <c r="L137">
        <v>9.2385896983770852E-2</v>
      </c>
      <c r="M137">
        <f t="shared" si="2"/>
        <v>1344062781.8719399</v>
      </c>
      <c r="N137">
        <v>3.2500000000000001E-2</v>
      </c>
      <c r="O137">
        <v>9.2385896983770852E-2</v>
      </c>
      <c r="P137" t="s">
        <v>278</v>
      </c>
      <c r="Q137" t="s">
        <v>303</v>
      </c>
      <c r="R137">
        <v>25</v>
      </c>
      <c r="S137">
        <v>0.95</v>
      </c>
      <c r="T137">
        <v>0.74497449744974498</v>
      </c>
      <c r="U137">
        <v>1875.956183226798</v>
      </c>
      <c r="V137">
        <v>0.04</v>
      </c>
      <c r="W137">
        <v>9.2385896983770852E-2</v>
      </c>
      <c r="X137" t="s">
        <v>278</v>
      </c>
      <c r="Y137" t="s">
        <v>303</v>
      </c>
      <c r="Z137">
        <v>1.1266278142965812E-6</v>
      </c>
      <c r="AA137">
        <v>25</v>
      </c>
      <c r="AB137">
        <v>0.98699999999999999</v>
      </c>
      <c r="AC137" s="13">
        <f t="shared" si="3"/>
        <v>2.7777777777777779E-6</v>
      </c>
      <c r="AD137">
        <f t="shared" si="4"/>
        <v>298492.00220893195</v>
      </c>
      <c r="AE137">
        <v>8.9999999999999993E-3</v>
      </c>
      <c r="AF137">
        <v>9.2385896983770852E-2</v>
      </c>
      <c r="AG137">
        <f t="shared" si="5"/>
        <v>309120000</v>
      </c>
      <c r="AH137" s="1">
        <v>0.03</v>
      </c>
      <c r="AI137">
        <v>9.2385896983770852E-2</v>
      </c>
      <c r="AJ137">
        <v>0</v>
      </c>
      <c r="AK137">
        <v>0</v>
      </c>
      <c r="AL137" t="s">
        <v>278</v>
      </c>
      <c r="AM137" t="s">
        <v>303</v>
      </c>
      <c r="AN137">
        <v>20</v>
      </c>
      <c r="AO137">
        <v>0.98</v>
      </c>
      <c r="AP137">
        <v>0.9774977497749775</v>
      </c>
    </row>
    <row r="138" spans="1:42" x14ac:dyDescent="0.35">
      <c r="A138" t="s">
        <v>127</v>
      </c>
      <c r="B138" t="s">
        <v>9</v>
      </c>
      <c r="C138" t="str">
        <f t="shared" si="6"/>
        <v>h2_terminal_SA-PER</v>
      </c>
      <c r="D138" t="s">
        <v>129</v>
      </c>
      <c r="E138" t="s">
        <v>130</v>
      </c>
      <c r="F138" t="s">
        <v>126</v>
      </c>
      <c r="G138" s="2">
        <v>-11.81733442</v>
      </c>
      <c r="H138" s="2">
        <v>-77.17339115</v>
      </c>
      <c r="I138" s="2" t="s">
        <v>324</v>
      </c>
      <c r="J138">
        <f t="shared" si="1"/>
        <v>298492.00220893195</v>
      </c>
      <c r="K138">
        <v>8.9999999999999993E-3</v>
      </c>
      <c r="L138">
        <v>9.2385896983770852E-2</v>
      </c>
      <c r="M138">
        <f t="shared" si="2"/>
        <v>1344062781.8719399</v>
      </c>
      <c r="N138">
        <v>3.2500000000000001E-2</v>
      </c>
      <c r="O138">
        <v>9.2385896983770852E-2</v>
      </c>
      <c r="P138" t="s">
        <v>278</v>
      </c>
      <c r="Q138" t="s">
        <v>303</v>
      </c>
      <c r="R138">
        <v>25</v>
      </c>
      <c r="S138">
        <v>0.95</v>
      </c>
      <c r="T138">
        <v>0.74497449744974498</v>
      </c>
      <c r="U138">
        <v>1875.956183226798</v>
      </c>
      <c r="V138">
        <v>0.04</v>
      </c>
      <c r="W138">
        <v>9.2385896983770852E-2</v>
      </c>
      <c r="X138" t="s">
        <v>278</v>
      </c>
      <c r="Y138" t="s">
        <v>303</v>
      </c>
      <c r="Z138">
        <v>1.1266278142965812E-6</v>
      </c>
      <c r="AA138">
        <v>25</v>
      </c>
      <c r="AB138">
        <v>0.98699999999999999</v>
      </c>
      <c r="AC138" s="13">
        <f t="shared" si="3"/>
        <v>2.7777777777777779E-6</v>
      </c>
      <c r="AD138">
        <f t="shared" si="4"/>
        <v>298492.00220893195</v>
      </c>
      <c r="AE138">
        <v>8.9999999999999993E-3</v>
      </c>
      <c r="AF138">
        <v>9.2385896983770852E-2</v>
      </c>
      <c r="AG138">
        <f t="shared" si="5"/>
        <v>309120000</v>
      </c>
      <c r="AH138" s="1">
        <v>0.03</v>
      </c>
      <c r="AI138">
        <v>9.2385896983770852E-2</v>
      </c>
      <c r="AJ138">
        <v>0</v>
      </c>
      <c r="AK138">
        <v>0</v>
      </c>
      <c r="AL138" t="s">
        <v>278</v>
      </c>
      <c r="AM138" t="s">
        <v>303</v>
      </c>
      <c r="AN138">
        <v>20</v>
      </c>
      <c r="AO138">
        <v>0.98</v>
      </c>
      <c r="AP138">
        <v>0.9774977497749775</v>
      </c>
    </row>
    <row r="139" spans="1:42" x14ac:dyDescent="0.35">
      <c r="A139" t="s">
        <v>131</v>
      </c>
      <c r="B139" t="s">
        <v>9</v>
      </c>
      <c r="C139" t="str">
        <f t="shared" si="6"/>
        <v>h2_terminal_AF-DZA</v>
      </c>
      <c r="D139" t="s">
        <v>133</v>
      </c>
      <c r="E139" t="s">
        <v>134</v>
      </c>
      <c r="F139" t="s">
        <v>135</v>
      </c>
      <c r="G139" s="2">
        <v>36.885833669999997</v>
      </c>
      <c r="H139" s="2">
        <v>6.9043777879999997</v>
      </c>
      <c r="I139" s="2" t="s">
        <v>324</v>
      </c>
      <c r="J139">
        <f t="shared" si="1"/>
        <v>298492.00220893195</v>
      </c>
      <c r="K139">
        <v>8.9999999999999993E-3</v>
      </c>
      <c r="L139">
        <v>0.05</v>
      </c>
      <c r="M139">
        <f t="shared" si="2"/>
        <v>1344062781.8719399</v>
      </c>
      <c r="N139">
        <v>3.2500000000000001E-2</v>
      </c>
      <c r="O139">
        <v>0.05</v>
      </c>
      <c r="P139" t="s">
        <v>278</v>
      </c>
      <c r="Q139" t="s">
        <v>303</v>
      </c>
      <c r="R139">
        <v>25</v>
      </c>
      <c r="S139">
        <v>0.95</v>
      </c>
      <c r="T139">
        <v>0.74497449744974498</v>
      </c>
      <c r="U139">
        <v>1875.956183226798</v>
      </c>
      <c r="V139">
        <v>0.04</v>
      </c>
      <c r="W139">
        <v>0.05</v>
      </c>
      <c r="X139" t="s">
        <v>278</v>
      </c>
      <c r="Y139" t="s">
        <v>303</v>
      </c>
      <c r="Z139">
        <v>1.1266278142965812E-6</v>
      </c>
      <c r="AA139">
        <v>25</v>
      </c>
      <c r="AB139">
        <v>0.98699999999999999</v>
      </c>
      <c r="AC139" s="13">
        <f t="shared" si="3"/>
        <v>2.7777777777777779E-6</v>
      </c>
      <c r="AD139">
        <f t="shared" si="4"/>
        <v>298492.00220893195</v>
      </c>
      <c r="AE139">
        <v>8.9999999999999993E-3</v>
      </c>
      <c r="AF139">
        <v>0.05</v>
      </c>
      <c r="AG139">
        <f t="shared" si="5"/>
        <v>309120000</v>
      </c>
      <c r="AH139" s="1">
        <v>0.03</v>
      </c>
      <c r="AI139">
        <v>0.05</v>
      </c>
      <c r="AJ139">
        <v>0</v>
      </c>
      <c r="AK139">
        <v>0</v>
      </c>
      <c r="AL139" t="s">
        <v>278</v>
      </c>
      <c r="AM139" t="s">
        <v>303</v>
      </c>
      <c r="AN139">
        <v>20</v>
      </c>
      <c r="AO139">
        <v>0.98</v>
      </c>
      <c r="AP139">
        <v>0.9774977497749775</v>
      </c>
    </row>
    <row r="140" spans="1:42" x14ac:dyDescent="0.35">
      <c r="A140" t="s">
        <v>136</v>
      </c>
      <c r="B140" t="s">
        <v>9</v>
      </c>
      <c r="C140" t="str">
        <f t="shared" si="6"/>
        <v>h2_terminal_AF-SEN</v>
      </c>
      <c r="D140" t="s">
        <v>138</v>
      </c>
      <c r="E140" t="s">
        <v>139</v>
      </c>
      <c r="F140" t="s">
        <v>140</v>
      </c>
      <c r="G140" s="2">
        <v>14.73659842</v>
      </c>
      <c r="H140" s="2">
        <v>-17.481210319999999</v>
      </c>
      <c r="I140" s="2" t="s">
        <v>324</v>
      </c>
      <c r="J140">
        <f t="shared" si="1"/>
        <v>298492.00220893195</v>
      </c>
      <c r="K140">
        <v>8.9999999999999993E-3</v>
      </c>
      <c r="L140">
        <v>0.05</v>
      </c>
      <c r="M140">
        <f t="shared" si="2"/>
        <v>1344062781.8719399</v>
      </c>
      <c r="N140">
        <v>3.2500000000000001E-2</v>
      </c>
      <c r="O140">
        <v>0.05</v>
      </c>
      <c r="P140" t="s">
        <v>278</v>
      </c>
      <c r="Q140" t="s">
        <v>303</v>
      </c>
      <c r="R140">
        <v>25</v>
      </c>
      <c r="S140">
        <v>0.95</v>
      </c>
      <c r="T140">
        <v>0.74497449744974498</v>
      </c>
      <c r="U140">
        <v>1875.956183226798</v>
      </c>
      <c r="V140">
        <v>0.04</v>
      </c>
      <c r="W140">
        <v>0.05</v>
      </c>
      <c r="X140" t="s">
        <v>278</v>
      </c>
      <c r="Y140" t="s">
        <v>303</v>
      </c>
      <c r="Z140">
        <v>1.1266278142965812E-6</v>
      </c>
      <c r="AA140">
        <v>25</v>
      </c>
      <c r="AB140">
        <v>0.98699999999999999</v>
      </c>
      <c r="AC140" s="13">
        <f t="shared" si="3"/>
        <v>2.7777777777777779E-6</v>
      </c>
      <c r="AD140">
        <f t="shared" si="4"/>
        <v>298492.00220893195</v>
      </c>
      <c r="AE140">
        <v>8.9999999999999993E-3</v>
      </c>
      <c r="AF140">
        <v>0.05</v>
      </c>
      <c r="AG140">
        <f t="shared" si="5"/>
        <v>309120000</v>
      </c>
      <c r="AH140" s="1">
        <v>0.03</v>
      </c>
      <c r="AI140">
        <v>0.05</v>
      </c>
      <c r="AJ140">
        <v>0</v>
      </c>
      <c r="AK140">
        <v>0</v>
      </c>
      <c r="AL140" t="s">
        <v>278</v>
      </c>
      <c r="AM140" t="s">
        <v>303</v>
      </c>
      <c r="AN140">
        <v>20</v>
      </c>
      <c r="AO140">
        <v>0.98</v>
      </c>
      <c r="AP140">
        <v>0.9774977497749775</v>
      </c>
    </row>
    <row r="141" spans="1:42" x14ac:dyDescent="0.35">
      <c r="A141" t="s">
        <v>141</v>
      </c>
      <c r="B141" t="s">
        <v>9</v>
      </c>
      <c r="C141" t="str">
        <f t="shared" si="6"/>
        <v>h2_terminal_AF-NGA</v>
      </c>
      <c r="D141" t="s">
        <v>143</v>
      </c>
      <c r="E141" t="s">
        <v>144</v>
      </c>
      <c r="F141" t="s">
        <v>140</v>
      </c>
      <c r="G141" s="2">
        <v>6.4294702499999996</v>
      </c>
      <c r="H141" s="2">
        <v>3.4963682029999998</v>
      </c>
      <c r="I141" s="2" t="s">
        <v>324</v>
      </c>
      <c r="J141">
        <f t="shared" si="1"/>
        <v>298492.00220893195</v>
      </c>
      <c r="K141">
        <v>8.9999999999999993E-3</v>
      </c>
      <c r="L141">
        <v>0.05</v>
      </c>
      <c r="M141">
        <f t="shared" si="2"/>
        <v>1344062781.8719399</v>
      </c>
      <c r="N141">
        <v>3.2500000000000001E-2</v>
      </c>
      <c r="O141">
        <v>0.05</v>
      </c>
      <c r="P141" t="s">
        <v>278</v>
      </c>
      <c r="Q141" t="s">
        <v>303</v>
      </c>
      <c r="R141">
        <v>25</v>
      </c>
      <c r="S141">
        <v>0.95</v>
      </c>
      <c r="T141">
        <v>0.74497449744974498</v>
      </c>
      <c r="U141">
        <v>1875.956183226798</v>
      </c>
      <c r="V141">
        <v>0.04</v>
      </c>
      <c r="W141">
        <v>0.05</v>
      </c>
      <c r="X141" t="s">
        <v>278</v>
      </c>
      <c r="Y141" t="s">
        <v>303</v>
      </c>
      <c r="Z141">
        <v>1.1266278142965812E-6</v>
      </c>
      <c r="AA141">
        <v>25</v>
      </c>
      <c r="AB141">
        <v>0.98699999999999999</v>
      </c>
      <c r="AC141" s="13">
        <f t="shared" si="3"/>
        <v>2.7777777777777779E-6</v>
      </c>
      <c r="AD141">
        <f t="shared" si="4"/>
        <v>298492.00220893195</v>
      </c>
      <c r="AE141">
        <v>8.9999999999999993E-3</v>
      </c>
      <c r="AF141">
        <v>0.05</v>
      </c>
      <c r="AG141">
        <f t="shared" si="5"/>
        <v>309120000</v>
      </c>
      <c r="AH141" s="1">
        <v>0.03</v>
      </c>
      <c r="AI141">
        <v>0.05</v>
      </c>
      <c r="AJ141">
        <v>0</v>
      </c>
      <c r="AK141">
        <v>0</v>
      </c>
      <c r="AL141" t="s">
        <v>278</v>
      </c>
      <c r="AM141" t="s">
        <v>303</v>
      </c>
      <c r="AN141">
        <v>20</v>
      </c>
      <c r="AO141">
        <v>0.98</v>
      </c>
      <c r="AP141">
        <v>0.9774977497749775</v>
      </c>
    </row>
    <row r="142" spans="1:42" x14ac:dyDescent="0.35">
      <c r="A142" t="s">
        <v>145</v>
      </c>
      <c r="B142" t="s">
        <v>9</v>
      </c>
      <c r="C142" t="str">
        <f t="shared" si="6"/>
        <v>h2_terminal_AF-AGO</v>
      </c>
      <c r="D142" t="s">
        <v>147</v>
      </c>
      <c r="E142" t="s">
        <v>148</v>
      </c>
      <c r="F142" t="s">
        <v>149</v>
      </c>
      <c r="G142" s="2">
        <v>-6.118802198</v>
      </c>
      <c r="H142" s="2">
        <v>12.33208099</v>
      </c>
      <c r="I142" s="2" t="s">
        <v>324</v>
      </c>
      <c r="J142">
        <f t="shared" si="1"/>
        <v>298492.00220893195</v>
      </c>
      <c r="K142">
        <v>8.9999999999999993E-3</v>
      </c>
      <c r="L142">
        <v>0.05</v>
      </c>
      <c r="M142">
        <f t="shared" si="2"/>
        <v>1344062781.8719399</v>
      </c>
      <c r="N142">
        <v>3.2500000000000001E-2</v>
      </c>
      <c r="O142">
        <v>0.05</v>
      </c>
      <c r="P142" t="s">
        <v>278</v>
      </c>
      <c r="Q142" t="s">
        <v>303</v>
      </c>
      <c r="R142">
        <v>25</v>
      </c>
      <c r="S142">
        <v>0.95</v>
      </c>
      <c r="T142">
        <v>0.74497449744974498</v>
      </c>
      <c r="U142">
        <v>1875.956183226798</v>
      </c>
      <c r="V142">
        <v>0.04</v>
      </c>
      <c r="W142">
        <v>0.05</v>
      </c>
      <c r="X142" t="s">
        <v>278</v>
      </c>
      <c r="Y142" t="s">
        <v>303</v>
      </c>
      <c r="Z142">
        <v>1.1266278142965812E-6</v>
      </c>
      <c r="AA142">
        <v>25</v>
      </c>
      <c r="AB142">
        <v>0.98699999999999999</v>
      </c>
      <c r="AC142" s="13">
        <f t="shared" si="3"/>
        <v>2.7777777777777779E-6</v>
      </c>
      <c r="AD142">
        <f t="shared" si="4"/>
        <v>298492.00220893195</v>
      </c>
      <c r="AE142">
        <v>8.9999999999999993E-3</v>
      </c>
      <c r="AF142">
        <v>0.05</v>
      </c>
      <c r="AG142">
        <f t="shared" si="5"/>
        <v>309120000</v>
      </c>
      <c r="AH142" s="1">
        <v>0.03</v>
      </c>
      <c r="AI142">
        <v>0.05</v>
      </c>
      <c r="AJ142">
        <v>0</v>
      </c>
      <c r="AK142">
        <v>0</v>
      </c>
      <c r="AL142" t="s">
        <v>278</v>
      </c>
      <c r="AM142" t="s">
        <v>303</v>
      </c>
      <c r="AN142">
        <v>20</v>
      </c>
      <c r="AO142">
        <v>0.98</v>
      </c>
      <c r="AP142">
        <v>0.9774977497749775</v>
      </c>
    </row>
    <row r="143" spans="1:42" x14ac:dyDescent="0.35">
      <c r="A143" t="s">
        <v>150</v>
      </c>
      <c r="B143" t="s">
        <v>9</v>
      </c>
      <c r="C143" t="str">
        <f t="shared" si="6"/>
        <v>h2_terminal_AF-ZAF</v>
      </c>
      <c r="D143" t="s">
        <v>152</v>
      </c>
      <c r="E143" t="s">
        <v>153</v>
      </c>
      <c r="F143" t="s">
        <v>154</v>
      </c>
      <c r="G143" s="2">
        <v>-33.731549340000001</v>
      </c>
      <c r="H143" s="2">
        <v>18.4458488</v>
      </c>
      <c r="I143" s="2" t="s">
        <v>324</v>
      </c>
      <c r="J143">
        <f t="shared" si="1"/>
        <v>298492.00220893195</v>
      </c>
      <c r="K143">
        <v>8.9999999999999993E-3</v>
      </c>
      <c r="L143">
        <v>0.05</v>
      </c>
      <c r="M143">
        <f t="shared" si="2"/>
        <v>1344062781.8719399</v>
      </c>
      <c r="N143">
        <v>3.2500000000000001E-2</v>
      </c>
      <c r="O143">
        <v>0.05</v>
      </c>
      <c r="P143" t="s">
        <v>278</v>
      </c>
      <c r="Q143" t="s">
        <v>303</v>
      </c>
      <c r="R143">
        <v>25</v>
      </c>
      <c r="S143">
        <v>0.95</v>
      </c>
      <c r="T143">
        <v>0.74497449744974498</v>
      </c>
      <c r="U143">
        <v>1875.956183226798</v>
      </c>
      <c r="V143">
        <v>0.04</v>
      </c>
      <c r="W143">
        <v>0.05</v>
      </c>
      <c r="X143" t="s">
        <v>278</v>
      </c>
      <c r="Y143" t="s">
        <v>303</v>
      </c>
      <c r="Z143">
        <v>1.1266278142965812E-6</v>
      </c>
      <c r="AA143">
        <v>25</v>
      </c>
      <c r="AB143">
        <v>0.98699999999999999</v>
      </c>
      <c r="AC143" s="13">
        <f t="shared" si="3"/>
        <v>2.7777777777777779E-6</v>
      </c>
      <c r="AD143">
        <f t="shared" si="4"/>
        <v>298492.00220893195</v>
      </c>
      <c r="AE143">
        <v>8.9999999999999993E-3</v>
      </c>
      <c r="AF143">
        <v>0.05</v>
      </c>
      <c r="AG143">
        <f t="shared" si="5"/>
        <v>309120000</v>
      </c>
      <c r="AH143" s="1">
        <v>0.03</v>
      </c>
      <c r="AI143">
        <v>0.05</v>
      </c>
      <c r="AJ143">
        <v>0</v>
      </c>
      <c r="AK143">
        <v>0</v>
      </c>
      <c r="AL143" t="s">
        <v>278</v>
      </c>
      <c r="AM143" t="s">
        <v>303</v>
      </c>
      <c r="AN143">
        <v>20</v>
      </c>
      <c r="AO143">
        <v>0.98</v>
      </c>
      <c r="AP143">
        <v>0.9774977497749775</v>
      </c>
    </row>
    <row r="144" spans="1:42" x14ac:dyDescent="0.35">
      <c r="A144" t="s">
        <v>155</v>
      </c>
      <c r="B144" t="s">
        <v>9</v>
      </c>
      <c r="C144" t="str">
        <f t="shared" si="6"/>
        <v>h2_terminal_AF-TZA</v>
      </c>
      <c r="D144" t="s">
        <v>157</v>
      </c>
      <c r="E144" t="s">
        <v>158</v>
      </c>
      <c r="F144" t="s">
        <v>159</v>
      </c>
      <c r="G144" s="2">
        <v>-9.9692840890000003</v>
      </c>
      <c r="H144" s="2">
        <v>39.704937809999997</v>
      </c>
      <c r="I144" s="2" t="s">
        <v>324</v>
      </c>
      <c r="J144">
        <f t="shared" si="1"/>
        <v>298492.00220893195</v>
      </c>
      <c r="K144">
        <v>8.9999999999999993E-3</v>
      </c>
      <c r="L144">
        <v>0.05</v>
      </c>
      <c r="M144">
        <f t="shared" si="2"/>
        <v>1344062781.8719399</v>
      </c>
      <c r="N144">
        <v>3.2500000000000001E-2</v>
      </c>
      <c r="O144">
        <v>0.05</v>
      </c>
      <c r="P144" t="s">
        <v>278</v>
      </c>
      <c r="Q144" t="s">
        <v>303</v>
      </c>
      <c r="R144">
        <v>25</v>
      </c>
      <c r="S144">
        <v>0.95</v>
      </c>
      <c r="T144">
        <v>0.74497449744974498</v>
      </c>
      <c r="U144">
        <v>1875.956183226798</v>
      </c>
      <c r="V144">
        <v>0.04</v>
      </c>
      <c r="W144">
        <v>0.05</v>
      </c>
      <c r="X144" t="s">
        <v>278</v>
      </c>
      <c r="Y144" t="s">
        <v>303</v>
      </c>
      <c r="Z144">
        <v>1.1266278142965812E-6</v>
      </c>
      <c r="AA144">
        <v>25</v>
      </c>
      <c r="AB144">
        <v>0.98699999999999999</v>
      </c>
      <c r="AC144" s="13">
        <f t="shared" si="3"/>
        <v>2.7777777777777779E-6</v>
      </c>
      <c r="AD144">
        <f t="shared" si="4"/>
        <v>298492.00220893195</v>
      </c>
      <c r="AE144">
        <v>8.9999999999999993E-3</v>
      </c>
      <c r="AF144">
        <v>0.05</v>
      </c>
      <c r="AG144">
        <f t="shared" si="5"/>
        <v>309120000</v>
      </c>
      <c r="AH144" s="1">
        <v>0.03</v>
      </c>
      <c r="AI144">
        <v>0.05</v>
      </c>
      <c r="AJ144">
        <v>0</v>
      </c>
      <c r="AK144">
        <v>0</v>
      </c>
      <c r="AL144" t="s">
        <v>278</v>
      </c>
      <c r="AM144" t="s">
        <v>303</v>
      </c>
      <c r="AN144">
        <v>20</v>
      </c>
      <c r="AO144">
        <v>0.98</v>
      </c>
      <c r="AP144">
        <v>0.9774977497749775</v>
      </c>
    </row>
    <row r="145" spans="1:42" x14ac:dyDescent="0.35">
      <c r="A145" t="s">
        <v>160</v>
      </c>
      <c r="B145" t="s">
        <v>9</v>
      </c>
      <c r="C145" t="str">
        <f t="shared" si="6"/>
        <v>h2_terminal_AF-EGY</v>
      </c>
      <c r="D145" t="s">
        <v>162</v>
      </c>
      <c r="E145" t="s">
        <v>163</v>
      </c>
      <c r="F145" t="s">
        <v>135</v>
      </c>
      <c r="G145" s="2">
        <v>29.916288659999999</v>
      </c>
      <c r="H145" s="2">
        <v>32.449177310000003</v>
      </c>
      <c r="I145" s="2" t="s">
        <v>324</v>
      </c>
      <c r="J145">
        <f t="shared" si="1"/>
        <v>298492.00220893195</v>
      </c>
      <c r="K145">
        <v>8.9999999999999993E-3</v>
      </c>
      <c r="L145">
        <v>0.05</v>
      </c>
      <c r="M145">
        <f t="shared" si="2"/>
        <v>1344062781.8719399</v>
      </c>
      <c r="N145">
        <v>3.2500000000000001E-2</v>
      </c>
      <c r="O145">
        <v>0.05</v>
      </c>
      <c r="P145" t="s">
        <v>278</v>
      </c>
      <c r="Q145" t="s">
        <v>303</v>
      </c>
      <c r="R145">
        <v>25</v>
      </c>
      <c r="S145">
        <v>0.95</v>
      </c>
      <c r="T145">
        <v>0.74497449744974498</v>
      </c>
      <c r="U145">
        <v>1875.956183226798</v>
      </c>
      <c r="V145">
        <v>0.04</v>
      </c>
      <c r="W145">
        <v>0.05</v>
      </c>
      <c r="X145" t="s">
        <v>278</v>
      </c>
      <c r="Y145" t="s">
        <v>303</v>
      </c>
      <c r="Z145">
        <v>1.1266278142965812E-6</v>
      </c>
      <c r="AA145">
        <v>25</v>
      </c>
      <c r="AB145">
        <v>0.98699999999999999</v>
      </c>
      <c r="AC145" s="13">
        <f t="shared" si="3"/>
        <v>2.7777777777777779E-6</v>
      </c>
      <c r="AD145">
        <f t="shared" si="4"/>
        <v>298492.00220893195</v>
      </c>
      <c r="AE145">
        <v>8.9999999999999993E-3</v>
      </c>
      <c r="AF145">
        <v>0.05</v>
      </c>
      <c r="AG145">
        <f t="shared" si="5"/>
        <v>309120000</v>
      </c>
      <c r="AH145" s="1">
        <v>0.03</v>
      </c>
      <c r="AI145">
        <v>0.05</v>
      </c>
      <c r="AJ145">
        <v>0</v>
      </c>
      <c r="AK145">
        <v>0</v>
      </c>
      <c r="AL145" t="s">
        <v>278</v>
      </c>
      <c r="AM145" t="s">
        <v>303</v>
      </c>
      <c r="AN145">
        <v>20</v>
      </c>
      <c r="AO145">
        <v>0.98</v>
      </c>
      <c r="AP145">
        <v>0.9774977497749775</v>
      </c>
    </row>
    <row r="146" spans="1:42" x14ac:dyDescent="0.35">
      <c r="A146" t="s">
        <v>164</v>
      </c>
      <c r="B146" t="s">
        <v>9</v>
      </c>
      <c r="C146" t="str">
        <f t="shared" si="6"/>
        <v>h2_terminal_NA-USA-HA</v>
      </c>
      <c r="D146" t="s">
        <v>166</v>
      </c>
      <c r="E146" t="s">
        <v>167</v>
      </c>
      <c r="F146" t="s">
        <v>86</v>
      </c>
      <c r="G146" s="2">
        <v>19.735625450000001</v>
      </c>
      <c r="H146" s="2">
        <v>-156.01238409999999</v>
      </c>
      <c r="I146" s="2" t="s">
        <v>324</v>
      </c>
      <c r="J146">
        <f t="shared" si="1"/>
        <v>298492.00220893195</v>
      </c>
      <c r="K146">
        <v>8.9999999999999993E-3</v>
      </c>
      <c r="L146">
        <v>1.3374192380309164</v>
      </c>
      <c r="M146">
        <f t="shared" si="2"/>
        <v>1344062781.8719399</v>
      </c>
      <c r="N146">
        <v>3.2500000000000001E-2</v>
      </c>
      <c r="O146">
        <v>1.3374192380309164</v>
      </c>
      <c r="P146" t="s">
        <v>278</v>
      </c>
      <c r="Q146" t="s">
        <v>303</v>
      </c>
      <c r="R146">
        <v>25</v>
      </c>
      <c r="S146">
        <v>0.95</v>
      </c>
      <c r="T146">
        <v>0.74497449744974498</v>
      </c>
      <c r="U146">
        <v>1875.956183226798</v>
      </c>
      <c r="V146">
        <v>0.04</v>
      </c>
      <c r="W146">
        <v>1.3374192380309164</v>
      </c>
      <c r="X146" t="s">
        <v>278</v>
      </c>
      <c r="Y146" t="s">
        <v>303</v>
      </c>
      <c r="Z146">
        <v>1.1266278142965812E-6</v>
      </c>
      <c r="AA146">
        <v>25</v>
      </c>
      <c r="AB146">
        <v>0.98699999999999999</v>
      </c>
      <c r="AC146" s="13">
        <f t="shared" si="3"/>
        <v>2.7777777777777779E-6</v>
      </c>
      <c r="AD146">
        <f t="shared" si="4"/>
        <v>298492.00220893195</v>
      </c>
      <c r="AE146">
        <v>8.9999999999999993E-3</v>
      </c>
      <c r="AF146">
        <v>1.3374192380309164</v>
      </c>
      <c r="AG146">
        <f t="shared" si="5"/>
        <v>309120000</v>
      </c>
      <c r="AH146" s="1">
        <v>0.03</v>
      </c>
      <c r="AI146">
        <v>1.3374192380309164</v>
      </c>
      <c r="AJ146">
        <v>0</v>
      </c>
      <c r="AK146">
        <v>0</v>
      </c>
      <c r="AL146" t="s">
        <v>278</v>
      </c>
      <c r="AM146" t="s">
        <v>303</v>
      </c>
      <c r="AN146">
        <v>20</v>
      </c>
      <c r="AO146">
        <v>0.98</v>
      </c>
      <c r="AP146">
        <v>0.9774977497749775</v>
      </c>
    </row>
    <row r="147" spans="1:42" x14ac:dyDescent="0.35">
      <c r="A147" t="s">
        <v>168</v>
      </c>
      <c r="B147" t="s">
        <v>9</v>
      </c>
      <c r="C147" t="str">
        <f t="shared" si="6"/>
        <v>h2_terminal_OC-AUS-WA</v>
      </c>
      <c r="D147" t="s">
        <v>170</v>
      </c>
      <c r="E147" t="s">
        <v>171</v>
      </c>
      <c r="F147" t="s">
        <v>81</v>
      </c>
      <c r="G147" s="2">
        <v>-21.80043045</v>
      </c>
      <c r="H147" s="2">
        <v>114.8019882</v>
      </c>
      <c r="I147" s="2" t="s">
        <v>324</v>
      </c>
      <c r="J147">
        <f t="shared" si="1"/>
        <v>298492.00220893195</v>
      </c>
      <c r="K147">
        <v>8.9999999999999993E-3</v>
      </c>
      <c r="L147">
        <v>0.8721606300502085</v>
      </c>
      <c r="M147">
        <f t="shared" si="2"/>
        <v>1344062781.8719399</v>
      </c>
      <c r="N147">
        <v>3.2500000000000001E-2</v>
      </c>
      <c r="O147">
        <v>0.8721606300502085</v>
      </c>
      <c r="P147" t="s">
        <v>278</v>
      </c>
      <c r="Q147" t="s">
        <v>303</v>
      </c>
      <c r="R147">
        <v>25</v>
      </c>
      <c r="S147">
        <v>0.95</v>
      </c>
      <c r="T147">
        <v>0.74497449744974498</v>
      </c>
      <c r="U147">
        <v>1875.956183226798</v>
      </c>
      <c r="V147">
        <v>0.04</v>
      </c>
      <c r="W147">
        <v>0.8721606300502085</v>
      </c>
      <c r="X147" t="s">
        <v>278</v>
      </c>
      <c r="Y147" t="s">
        <v>303</v>
      </c>
      <c r="Z147">
        <v>1.1266278142965812E-6</v>
      </c>
      <c r="AA147">
        <v>25</v>
      </c>
      <c r="AB147">
        <v>0.98699999999999999</v>
      </c>
      <c r="AC147" s="13">
        <f t="shared" si="3"/>
        <v>2.7777777777777779E-6</v>
      </c>
      <c r="AD147">
        <f t="shared" si="4"/>
        <v>298492.00220893195</v>
      </c>
      <c r="AE147">
        <v>8.9999999999999993E-3</v>
      </c>
      <c r="AF147">
        <v>0.8721606300502085</v>
      </c>
      <c r="AG147">
        <f t="shared" si="5"/>
        <v>309120000</v>
      </c>
      <c r="AH147" s="1">
        <v>0.03</v>
      </c>
      <c r="AI147">
        <v>0.8721606300502085</v>
      </c>
      <c r="AJ147">
        <v>0</v>
      </c>
      <c r="AK147">
        <v>0</v>
      </c>
      <c r="AL147" t="s">
        <v>278</v>
      </c>
      <c r="AM147" t="s">
        <v>303</v>
      </c>
      <c r="AN147">
        <v>20</v>
      </c>
      <c r="AO147">
        <v>0.98</v>
      </c>
      <c r="AP147">
        <v>0.9774977497749775</v>
      </c>
    </row>
    <row r="148" spans="1:42" x14ac:dyDescent="0.35">
      <c r="A148" t="s">
        <v>311</v>
      </c>
      <c r="B148" t="s">
        <v>9</v>
      </c>
      <c r="C148" t="str">
        <f>_xlfn.CONCAT(B148,"_",A148)</f>
        <v>h2_terminal_OC-NZL</v>
      </c>
      <c r="D148" t="s">
        <v>312</v>
      </c>
      <c r="E148" t="s">
        <v>313</v>
      </c>
      <c r="F148" t="s">
        <v>81</v>
      </c>
      <c r="G148" s="2">
        <v>-41.341304000000001</v>
      </c>
      <c r="H148" s="2">
        <v>174.775081</v>
      </c>
      <c r="I148" s="2" t="s">
        <v>324</v>
      </c>
      <c r="J148">
        <f t="shared" si="1"/>
        <v>298492.00220893195</v>
      </c>
      <c r="K148">
        <v>8.9999999999999993E-3</v>
      </c>
      <c r="L148">
        <v>0.8721606300502085</v>
      </c>
      <c r="M148">
        <f t="shared" si="2"/>
        <v>1344062781.8719399</v>
      </c>
      <c r="N148">
        <v>3.2500000000000001E-2</v>
      </c>
      <c r="O148">
        <v>0.8721606300502085</v>
      </c>
      <c r="P148" t="s">
        <v>278</v>
      </c>
      <c r="Q148" t="s">
        <v>303</v>
      </c>
      <c r="R148">
        <v>25</v>
      </c>
      <c r="S148">
        <v>0.95</v>
      </c>
      <c r="T148">
        <v>0.74497449744974498</v>
      </c>
      <c r="U148">
        <v>1875.956183226798</v>
      </c>
      <c r="V148">
        <v>0.04</v>
      </c>
      <c r="W148">
        <v>0.8721606300502085</v>
      </c>
      <c r="X148" t="s">
        <v>278</v>
      </c>
      <c r="Y148" t="s">
        <v>303</v>
      </c>
      <c r="Z148">
        <v>1.1266278142965812E-6</v>
      </c>
      <c r="AA148">
        <v>25</v>
      </c>
      <c r="AB148">
        <v>0.98699999999999999</v>
      </c>
      <c r="AC148" s="13">
        <f t="shared" si="3"/>
        <v>2.7777777777777779E-6</v>
      </c>
      <c r="AD148">
        <f t="shared" si="4"/>
        <v>298492.00220893195</v>
      </c>
      <c r="AE148">
        <v>8.9999999999999993E-3</v>
      </c>
      <c r="AF148">
        <v>0.8721606300502085</v>
      </c>
      <c r="AG148">
        <f t="shared" si="5"/>
        <v>309120000</v>
      </c>
      <c r="AH148" s="1">
        <v>0.03</v>
      </c>
      <c r="AI148">
        <v>0.8721606300502085</v>
      </c>
      <c r="AJ148">
        <v>0</v>
      </c>
      <c r="AK148">
        <v>0</v>
      </c>
      <c r="AL148" t="s">
        <v>278</v>
      </c>
      <c r="AM148" t="s">
        <v>303</v>
      </c>
      <c r="AN148">
        <v>20</v>
      </c>
      <c r="AO148">
        <v>0.98</v>
      </c>
      <c r="AP148">
        <v>0.9774977497749775</v>
      </c>
    </row>
    <row r="149" spans="1:42" x14ac:dyDescent="0.35">
      <c r="A149" t="s">
        <v>321</v>
      </c>
      <c r="B149" t="s">
        <v>9</v>
      </c>
      <c r="C149" t="str">
        <f>_xlfn.CONCAT(B149,"_",A149)</f>
        <v>h2_terminal_EU-ISL</v>
      </c>
      <c r="D149" t="s">
        <v>320</v>
      </c>
      <c r="E149" t="s">
        <v>322</v>
      </c>
      <c r="F149" t="s">
        <v>37</v>
      </c>
      <c r="G149">
        <v>64.094857875262505</v>
      </c>
      <c r="H149" s="2">
        <v>-21.853528070301</v>
      </c>
      <c r="I149" s="2" t="s">
        <v>324</v>
      </c>
      <c r="J149">
        <f>298.492002208932*1000</f>
        <v>298492.00220893195</v>
      </c>
      <c r="K149">
        <v>8.9999999999999993E-3</v>
      </c>
      <c r="L149">
        <v>1.3486719798104709</v>
      </c>
      <c r="M149">
        <f>1344062.78187194*1000</f>
        <v>1344062781.8719399</v>
      </c>
      <c r="N149">
        <v>3.2500000000000001E-2</v>
      </c>
      <c r="O149">
        <v>1.3486719798104709</v>
      </c>
      <c r="P149" t="s">
        <v>278</v>
      </c>
      <c r="Q149" t="s">
        <v>303</v>
      </c>
      <c r="R149">
        <v>25</v>
      </c>
      <c r="S149">
        <v>0.95</v>
      </c>
      <c r="T149">
        <v>0.74497449744974498</v>
      </c>
      <c r="U149">
        <v>1875.956183226798</v>
      </c>
      <c r="V149">
        <v>0.04</v>
      </c>
      <c r="W149">
        <v>1.3486719798104709</v>
      </c>
      <c r="X149" t="s">
        <v>278</v>
      </c>
      <c r="Y149" t="s">
        <v>303</v>
      </c>
      <c r="Z149">
        <v>1.1266278142965812E-6</v>
      </c>
      <c r="AA149">
        <v>25</v>
      </c>
      <c r="AB149">
        <v>0.98699999999999999</v>
      </c>
      <c r="AC149" s="13">
        <f>0.002/720</f>
        <v>2.7777777777777779E-6</v>
      </c>
      <c r="AD149">
        <f>298.492002208932*1000</f>
        <v>298492.00220893195</v>
      </c>
      <c r="AE149">
        <v>8.9999999999999993E-3</v>
      </c>
      <c r="AF149">
        <v>1.3486719798104709</v>
      </c>
      <c r="AG149">
        <f>309120*1000</f>
        <v>309120000</v>
      </c>
      <c r="AH149" s="1">
        <v>0.03</v>
      </c>
      <c r="AI149">
        <v>1.3486719798104709</v>
      </c>
      <c r="AJ149">
        <v>0</v>
      </c>
      <c r="AK149">
        <v>0</v>
      </c>
      <c r="AL149" t="s">
        <v>278</v>
      </c>
      <c r="AM149" t="s">
        <v>303</v>
      </c>
      <c r="AN149">
        <v>20</v>
      </c>
      <c r="AO149">
        <v>0.98</v>
      </c>
      <c r="AP149">
        <v>0.9774977497749775</v>
      </c>
    </row>
    <row r="151" spans="1:42" x14ac:dyDescent="0.35">
      <c r="A151" t="s">
        <v>348</v>
      </c>
    </row>
    <row r="152" spans="1:42" x14ac:dyDescent="0.35">
      <c r="A152" s="14" t="s">
        <v>8</v>
      </c>
      <c r="B152" s="14" t="s">
        <v>344</v>
      </c>
      <c r="C152" s="14" t="str">
        <f t="shared" ref="C152:C183" si="7">_xlfn.CONCAT(B152,"_",A152)</f>
        <v>lohc_terminal_EU-NLD</v>
      </c>
      <c r="D152" s="14" t="s">
        <v>11</v>
      </c>
      <c r="E152" s="14" t="s">
        <v>12</v>
      </c>
      <c r="F152" s="14" t="s">
        <v>13</v>
      </c>
      <c r="G152" s="15">
        <v>51.948455000000003</v>
      </c>
      <c r="H152" s="15">
        <v>4.1402960000000002</v>
      </c>
      <c r="I152" s="15" t="s">
        <v>343</v>
      </c>
      <c r="J152" s="14">
        <v>1.4E-2</v>
      </c>
      <c r="K152" s="14">
        <v>174.12</v>
      </c>
      <c r="L152" s="14">
        <v>0.01</v>
      </c>
      <c r="M152" s="18">
        <v>1.3486719798104709</v>
      </c>
      <c r="N152" s="14">
        <v>0.98</v>
      </c>
      <c r="O152" s="14">
        <v>78040</v>
      </c>
      <c r="P152" s="14">
        <v>3.2500000000000001E-2</v>
      </c>
      <c r="Q152" s="14">
        <v>20</v>
      </c>
      <c r="R152" s="14"/>
      <c r="S152" s="14"/>
      <c r="T152" s="14">
        <v>8.4600000000000009</v>
      </c>
      <c r="U152" s="14">
        <v>0.04</v>
      </c>
      <c r="V152" s="14">
        <v>1.1266278142965799E-6</v>
      </c>
      <c r="W152" s="14">
        <v>15</v>
      </c>
      <c r="X152" s="14">
        <v>1</v>
      </c>
      <c r="Y152" s="16">
        <f t="shared" ref="Y152:Y183" si="8">0.002/720</f>
        <v>2.7777777777777779E-6</v>
      </c>
      <c r="Z152" s="14"/>
      <c r="AA152" s="18">
        <v>0.03</v>
      </c>
      <c r="AB152" s="14"/>
      <c r="AC152" s="14"/>
      <c r="AD152" s="14"/>
      <c r="AE152" s="14"/>
      <c r="AF152" s="14"/>
    </row>
    <row r="153" spans="1:42" x14ac:dyDescent="0.35">
      <c r="A153" t="s">
        <v>15</v>
      </c>
      <c r="B153" t="s">
        <v>344</v>
      </c>
      <c r="C153" t="str">
        <f t="shared" si="7"/>
        <v>lohc_terminal_EU-PRT</v>
      </c>
      <c r="D153" t="s">
        <v>17</v>
      </c>
      <c r="E153" t="s">
        <v>18</v>
      </c>
      <c r="F153" t="s">
        <v>19</v>
      </c>
      <c r="G153" s="2">
        <v>37.961097819999999</v>
      </c>
      <c r="H153" s="2">
        <v>-8.8786876929999998</v>
      </c>
      <c r="I153" s="2" t="s">
        <v>343</v>
      </c>
      <c r="J153">
        <v>4.2000000000000003E-2</v>
      </c>
      <c r="K153">
        <v>174.12</v>
      </c>
      <c r="L153">
        <v>0.01</v>
      </c>
      <c r="M153" s="17">
        <v>1.3486719798104709</v>
      </c>
      <c r="N153">
        <v>0.98</v>
      </c>
      <c r="O153">
        <v>78040</v>
      </c>
      <c r="P153">
        <v>3.2500000000000001E-2</v>
      </c>
      <c r="Q153">
        <v>20</v>
      </c>
      <c r="T153">
        <v>8.4600000000000009</v>
      </c>
      <c r="U153">
        <v>0.04</v>
      </c>
      <c r="V153">
        <v>1.1266278142965799E-6</v>
      </c>
      <c r="W153">
        <v>15</v>
      </c>
      <c r="X153">
        <v>1</v>
      </c>
      <c r="Y153" s="13">
        <f t="shared" si="8"/>
        <v>2.7777777777777779E-6</v>
      </c>
      <c r="AA153" s="17">
        <v>0.03</v>
      </c>
    </row>
    <row r="154" spans="1:42" x14ac:dyDescent="0.35">
      <c r="A154" t="s">
        <v>20</v>
      </c>
      <c r="B154" t="s">
        <v>344</v>
      </c>
      <c r="C154" t="str">
        <f t="shared" si="7"/>
        <v>lohc_terminal_EU-ESP</v>
      </c>
      <c r="D154" t="s">
        <v>22</v>
      </c>
      <c r="E154" t="s">
        <v>23</v>
      </c>
      <c r="F154" t="s">
        <v>19</v>
      </c>
      <c r="G154" s="2">
        <v>39.463713490000004</v>
      </c>
      <c r="H154" s="2">
        <v>-0.358819791</v>
      </c>
      <c r="I154" s="2" t="s">
        <v>343</v>
      </c>
      <c r="J154">
        <v>3.6000000000000004E-2</v>
      </c>
      <c r="K154">
        <v>174.12</v>
      </c>
      <c r="L154">
        <v>0.01</v>
      </c>
      <c r="M154" s="17">
        <v>1.3486719798104709</v>
      </c>
      <c r="N154">
        <v>0.98</v>
      </c>
      <c r="O154">
        <v>78040</v>
      </c>
      <c r="P154">
        <v>3.2500000000000001E-2</v>
      </c>
      <c r="Q154">
        <v>20</v>
      </c>
      <c r="T154">
        <v>8.4600000000000009</v>
      </c>
      <c r="U154">
        <v>0.04</v>
      </c>
      <c r="V154">
        <v>1.1266278142965799E-6</v>
      </c>
      <c r="W154">
        <v>15</v>
      </c>
      <c r="X154">
        <v>1</v>
      </c>
      <c r="Y154" s="13">
        <f t="shared" si="8"/>
        <v>2.7777777777777779E-6</v>
      </c>
      <c r="AA154" s="17">
        <v>0.03</v>
      </c>
    </row>
    <row r="155" spans="1:42" x14ac:dyDescent="0.35">
      <c r="A155" t="s">
        <v>321</v>
      </c>
      <c r="B155" t="s">
        <v>344</v>
      </c>
      <c r="C155" t="str">
        <f t="shared" si="7"/>
        <v>lohc_terminal_EU-ISL</v>
      </c>
      <c r="D155" t="s">
        <v>320</v>
      </c>
      <c r="E155" t="s">
        <v>322</v>
      </c>
      <c r="F155" t="s">
        <v>37</v>
      </c>
      <c r="G155" s="2">
        <v>64.094857875262505</v>
      </c>
      <c r="H155" s="2">
        <v>-21.853528070301</v>
      </c>
      <c r="I155" s="2" t="s">
        <v>343</v>
      </c>
      <c r="J155">
        <v>0.104</v>
      </c>
      <c r="K155">
        <v>174.12</v>
      </c>
      <c r="L155">
        <v>0.01</v>
      </c>
      <c r="M155" s="17">
        <v>1.3486719798104709</v>
      </c>
      <c r="N155">
        <v>0.98</v>
      </c>
      <c r="O155">
        <v>78040</v>
      </c>
      <c r="P155">
        <v>3.2500000000000001E-2</v>
      </c>
      <c r="Q155">
        <v>20</v>
      </c>
      <c r="T155">
        <v>8.4600000000000009</v>
      </c>
      <c r="U155">
        <v>0.04</v>
      </c>
      <c r="V155">
        <v>1.1266278142965799E-6</v>
      </c>
      <c r="W155">
        <v>15</v>
      </c>
      <c r="X155">
        <v>1</v>
      </c>
      <c r="Y155" s="13">
        <f t="shared" si="8"/>
        <v>2.7777777777777779E-6</v>
      </c>
      <c r="AA155" s="17">
        <v>0.03</v>
      </c>
    </row>
    <row r="156" spans="1:42" x14ac:dyDescent="0.35">
      <c r="A156" t="s">
        <v>318</v>
      </c>
      <c r="B156" t="s">
        <v>344</v>
      </c>
      <c r="C156" t="str">
        <f t="shared" si="7"/>
        <v>lohc_terminal_EU-ITA4</v>
      </c>
      <c r="D156" t="s">
        <v>26</v>
      </c>
      <c r="E156" t="s">
        <v>316</v>
      </c>
      <c r="F156" t="s">
        <v>19</v>
      </c>
      <c r="G156" s="2">
        <v>45.205817279999998</v>
      </c>
      <c r="H156" s="2">
        <v>12.29365557</v>
      </c>
      <c r="I156" s="2" t="s">
        <v>343</v>
      </c>
      <c r="J156">
        <v>3.1E-2</v>
      </c>
      <c r="K156">
        <v>174.12</v>
      </c>
      <c r="L156">
        <v>0.01</v>
      </c>
      <c r="M156" s="17">
        <v>1.3486719798104709</v>
      </c>
      <c r="N156">
        <v>0.98</v>
      </c>
      <c r="O156">
        <v>78040</v>
      </c>
      <c r="P156">
        <v>3.2500000000000001E-2</v>
      </c>
      <c r="Q156">
        <v>20</v>
      </c>
      <c r="T156">
        <v>8.4600000000000009</v>
      </c>
      <c r="U156">
        <v>0.04</v>
      </c>
      <c r="V156">
        <v>1.1266278142965799E-6</v>
      </c>
      <c r="W156">
        <v>15</v>
      </c>
      <c r="X156">
        <v>1</v>
      </c>
      <c r="Y156" s="13">
        <f t="shared" si="8"/>
        <v>2.7777777777777779E-6</v>
      </c>
      <c r="AA156" s="17">
        <v>0.03</v>
      </c>
    </row>
    <row r="157" spans="1:42" x14ac:dyDescent="0.35">
      <c r="A157" t="s">
        <v>24</v>
      </c>
      <c r="B157" t="s">
        <v>344</v>
      </c>
      <c r="C157" t="str">
        <f t="shared" si="7"/>
        <v>lohc_terminal_EU-ITA</v>
      </c>
      <c r="D157" t="s">
        <v>26</v>
      </c>
      <c r="E157" t="s">
        <v>27</v>
      </c>
      <c r="F157" t="s">
        <v>19</v>
      </c>
      <c r="G157" s="2">
        <v>45.205817279999998</v>
      </c>
      <c r="H157" s="2">
        <v>12.29365557</v>
      </c>
      <c r="I157" s="2" t="s">
        <v>343</v>
      </c>
      <c r="J157">
        <v>3.1E-2</v>
      </c>
      <c r="K157">
        <v>174.12</v>
      </c>
      <c r="L157">
        <v>0.01</v>
      </c>
      <c r="M157" s="17">
        <v>1.3486719798104709</v>
      </c>
      <c r="N157">
        <v>0.98</v>
      </c>
      <c r="O157">
        <v>78040</v>
      </c>
      <c r="P157">
        <v>3.2500000000000001E-2</v>
      </c>
      <c r="Q157">
        <v>20</v>
      </c>
      <c r="T157">
        <v>8.4600000000000009</v>
      </c>
      <c r="U157">
        <v>0.04</v>
      </c>
      <c r="V157">
        <v>1.1266278142965799E-6</v>
      </c>
      <c r="W157">
        <v>15</v>
      </c>
      <c r="X157">
        <v>1</v>
      </c>
      <c r="Y157" s="13">
        <f t="shared" si="8"/>
        <v>2.7777777777777779E-6</v>
      </c>
      <c r="AA157" s="17">
        <v>0.03</v>
      </c>
    </row>
    <row r="158" spans="1:42" x14ac:dyDescent="0.35">
      <c r="A158" t="s">
        <v>28</v>
      </c>
      <c r="B158" t="s">
        <v>344</v>
      </c>
      <c r="C158" t="str">
        <f t="shared" si="7"/>
        <v>lohc_terminal_AS-TUR</v>
      </c>
      <c r="D158" t="s">
        <v>30</v>
      </c>
      <c r="E158" t="s">
        <v>31</v>
      </c>
      <c r="F158" t="s">
        <v>32</v>
      </c>
      <c r="G158" s="2">
        <v>36.825940789999997</v>
      </c>
      <c r="H158" s="2">
        <v>36.177898030000001</v>
      </c>
      <c r="I158" s="2" t="s">
        <v>343</v>
      </c>
      <c r="J158">
        <v>7.4999999999999997E-2</v>
      </c>
      <c r="K158">
        <v>174.12</v>
      </c>
      <c r="L158">
        <v>0.01</v>
      </c>
      <c r="M158" s="17">
        <v>0.58296565349252727</v>
      </c>
      <c r="N158">
        <v>0.98</v>
      </c>
      <c r="O158">
        <v>78040</v>
      </c>
      <c r="P158">
        <v>3.2500000000000001E-2</v>
      </c>
      <c r="Q158">
        <v>20</v>
      </c>
      <c r="T158">
        <v>8.4600000000000009</v>
      </c>
      <c r="U158">
        <v>0.04</v>
      </c>
      <c r="V158">
        <v>1.1266278142965799E-6</v>
      </c>
      <c r="W158">
        <v>15</v>
      </c>
      <c r="X158">
        <v>1</v>
      </c>
      <c r="Y158" s="13">
        <f t="shared" si="8"/>
        <v>2.7777777777777779E-6</v>
      </c>
      <c r="AA158" s="17">
        <v>0.03</v>
      </c>
    </row>
    <row r="159" spans="1:42" x14ac:dyDescent="0.35">
      <c r="A159" t="s">
        <v>319</v>
      </c>
      <c r="B159" t="s">
        <v>344</v>
      </c>
      <c r="C159" t="str">
        <f t="shared" si="7"/>
        <v>lohc_terminal_EU-SWE3</v>
      </c>
      <c r="D159" t="s">
        <v>35</v>
      </c>
      <c r="E159" t="s">
        <v>317</v>
      </c>
      <c r="F159" t="s">
        <v>37</v>
      </c>
      <c r="G159" s="2">
        <v>58.913024630000002</v>
      </c>
      <c r="H159" s="2">
        <v>17.96051026</v>
      </c>
      <c r="I159" s="2" t="s">
        <v>343</v>
      </c>
      <c r="J159">
        <v>3.2000000000000001E-2</v>
      </c>
      <c r="K159">
        <v>174.12</v>
      </c>
      <c r="L159">
        <v>0.01</v>
      </c>
      <c r="M159" s="17">
        <v>1.3486719798104709</v>
      </c>
      <c r="N159">
        <v>0.98</v>
      </c>
      <c r="O159">
        <v>78040</v>
      </c>
      <c r="P159">
        <v>3.2500000000000001E-2</v>
      </c>
      <c r="Q159">
        <v>20</v>
      </c>
      <c r="T159">
        <v>8.4600000000000009</v>
      </c>
      <c r="U159">
        <v>0.04</v>
      </c>
      <c r="V159">
        <v>1.1266278142965799E-6</v>
      </c>
      <c r="W159">
        <v>15</v>
      </c>
      <c r="X159">
        <v>1</v>
      </c>
      <c r="Y159" s="13">
        <f t="shared" si="8"/>
        <v>2.7777777777777779E-6</v>
      </c>
      <c r="AA159" s="17">
        <v>0.03</v>
      </c>
    </row>
    <row r="160" spans="1:42" x14ac:dyDescent="0.35">
      <c r="A160" t="s">
        <v>33</v>
      </c>
      <c r="B160" t="s">
        <v>344</v>
      </c>
      <c r="C160" t="str">
        <f t="shared" si="7"/>
        <v>lohc_terminal_EU-SWE</v>
      </c>
      <c r="D160" t="s">
        <v>35</v>
      </c>
      <c r="E160" t="s">
        <v>36</v>
      </c>
      <c r="F160" t="s">
        <v>37</v>
      </c>
      <c r="G160" s="2">
        <v>58.913024630000002</v>
      </c>
      <c r="H160" s="2">
        <v>17.96051026</v>
      </c>
      <c r="I160" s="2" t="s">
        <v>343</v>
      </c>
      <c r="J160">
        <v>3.2000000000000001E-2</v>
      </c>
      <c r="K160">
        <v>174.12</v>
      </c>
      <c r="L160">
        <v>0.01</v>
      </c>
      <c r="M160" s="17">
        <v>1.3486719798104709</v>
      </c>
      <c r="N160">
        <v>0.98</v>
      </c>
      <c r="O160">
        <v>78040</v>
      </c>
      <c r="P160">
        <v>3.2500000000000001E-2</v>
      </c>
      <c r="Q160">
        <v>20</v>
      </c>
      <c r="T160">
        <v>8.4600000000000009</v>
      </c>
      <c r="U160">
        <v>0.04</v>
      </c>
      <c r="V160">
        <v>1.1266278142965799E-6</v>
      </c>
      <c r="W160">
        <v>15</v>
      </c>
      <c r="X160">
        <v>1</v>
      </c>
      <c r="Y160" s="13">
        <f t="shared" si="8"/>
        <v>2.7777777777777779E-6</v>
      </c>
      <c r="AA160" s="17">
        <v>0.03</v>
      </c>
    </row>
    <row r="161" spans="1:27" x14ac:dyDescent="0.35">
      <c r="A161" t="s">
        <v>38</v>
      </c>
      <c r="B161" t="s">
        <v>344</v>
      </c>
      <c r="C161" t="str">
        <f t="shared" si="7"/>
        <v>lohc_terminal_EU-GBR</v>
      </c>
      <c r="D161" t="s">
        <v>40</v>
      </c>
      <c r="E161" t="s">
        <v>41</v>
      </c>
      <c r="F161" t="s">
        <v>37</v>
      </c>
      <c r="G161" s="2">
        <v>51.708290169999998</v>
      </c>
      <c r="H161" s="2">
        <v>-5.0646297740000001</v>
      </c>
      <c r="I161" s="2" t="s">
        <v>343</v>
      </c>
      <c r="J161">
        <v>0.02</v>
      </c>
      <c r="K161">
        <v>174.12</v>
      </c>
      <c r="L161">
        <v>0.01</v>
      </c>
      <c r="M161" s="17">
        <v>1.3486719798104709</v>
      </c>
      <c r="N161">
        <v>0.98</v>
      </c>
      <c r="O161">
        <v>78040</v>
      </c>
      <c r="P161">
        <v>3.2500000000000001E-2</v>
      </c>
      <c r="Q161">
        <v>20</v>
      </c>
      <c r="T161">
        <v>8.4600000000000009</v>
      </c>
      <c r="U161">
        <v>0.04</v>
      </c>
      <c r="V161">
        <v>1.1266278142965799E-6</v>
      </c>
      <c r="W161">
        <v>15</v>
      </c>
      <c r="X161">
        <v>1</v>
      </c>
      <c r="Y161" s="13">
        <f t="shared" si="8"/>
        <v>2.7777777777777779E-6</v>
      </c>
      <c r="AA161" s="17">
        <v>0.03</v>
      </c>
    </row>
    <row r="162" spans="1:27" x14ac:dyDescent="0.35">
      <c r="A162" t="s">
        <v>42</v>
      </c>
      <c r="B162" t="s">
        <v>344</v>
      </c>
      <c r="C162" t="str">
        <f t="shared" si="7"/>
        <v>lohc_terminal_AS-QAT</v>
      </c>
      <c r="D162" t="s">
        <v>44</v>
      </c>
      <c r="E162" t="s">
        <v>45</v>
      </c>
      <c r="F162" t="s">
        <v>32</v>
      </c>
      <c r="G162" s="2">
        <v>25.883521009999999</v>
      </c>
      <c r="H162" s="2">
        <v>51.480261319999997</v>
      </c>
      <c r="I162" s="2" t="s">
        <v>343</v>
      </c>
      <c r="J162">
        <v>0.21</v>
      </c>
      <c r="K162">
        <v>174.12</v>
      </c>
      <c r="L162">
        <v>0.01</v>
      </c>
      <c r="M162" s="17">
        <v>0.58296565349252727</v>
      </c>
      <c r="N162">
        <v>0.98</v>
      </c>
      <c r="O162">
        <v>78040</v>
      </c>
      <c r="P162">
        <v>3.2500000000000001E-2</v>
      </c>
      <c r="Q162">
        <v>20</v>
      </c>
      <c r="T162">
        <v>8.4600000000000009</v>
      </c>
      <c r="U162">
        <v>0.04</v>
      </c>
      <c r="V162">
        <v>1.1266278142965799E-6</v>
      </c>
      <c r="W162">
        <v>15</v>
      </c>
      <c r="X162">
        <v>1</v>
      </c>
      <c r="Y162" s="13">
        <f t="shared" si="8"/>
        <v>2.7777777777777779E-6</v>
      </c>
      <c r="AA162" s="17">
        <v>0.03</v>
      </c>
    </row>
    <row r="163" spans="1:27" x14ac:dyDescent="0.35">
      <c r="A163" t="s">
        <v>46</v>
      </c>
      <c r="B163" t="s">
        <v>344</v>
      </c>
      <c r="C163" t="str">
        <f t="shared" si="7"/>
        <v>lohc_terminal_AS-IND-WE</v>
      </c>
      <c r="D163" t="s">
        <v>48</v>
      </c>
      <c r="E163" t="s">
        <v>49</v>
      </c>
      <c r="F163" t="s">
        <v>50</v>
      </c>
      <c r="G163" s="2">
        <v>18.944742420000001</v>
      </c>
      <c r="H163" s="2">
        <v>72.950074349999994</v>
      </c>
      <c r="I163" s="2" t="s">
        <v>343</v>
      </c>
      <c r="J163">
        <v>5.8999999999999997E-2</v>
      </c>
      <c r="K163">
        <v>174.12</v>
      </c>
      <c r="L163">
        <v>0.01</v>
      </c>
      <c r="M163" s="17">
        <v>0.58296565349252727</v>
      </c>
      <c r="N163">
        <v>0.98</v>
      </c>
      <c r="O163">
        <v>78040</v>
      </c>
      <c r="P163">
        <v>3.2500000000000001E-2</v>
      </c>
      <c r="Q163">
        <v>20</v>
      </c>
      <c r="T163">
        <v>8.4600000000000009</v>
      </c>
      <c r="U163">
        <v>0.04</v>
      </c>
      <c r="V163">
        <v>1.1266278142965799E-6</v>
      </c>
      <c r="W163">
        <v>15</v>
      </c>
      <c r="X163">
        <v>1</v>
      </c>
      <c r="Y163" s="13">
        <f t="shared" si="8"/>
        <v>2.7777777777777779E-6</v>
      </c>
      <c r="AA163" s="17">
        <v>0.03</v>
      </c>
    </row>
    <row r="164" spans="1:27" x14ac:dyDescent="0.35">
      <c r="A164" t="s">
        <v>51</v>
      </c>
      <c r="B164" t="s">
        <v>344</v>
      </c>
      <c r="C164" t="str">
        <f t="shared" si="7"/>
        <v>lohc_terminal_AS-BGD</v>
      </c>
      <c r="D164" t="s">
        <v>53</v>
      </c>
      <c r="E164" t="s">
        <v>54</v>
      </c>
      <c r="F164" t="s">
        <v>50</v>
      </c>
      <c r="G164" s="2">
        <v>22.256499399999999</v>
      </c>
      <c r="H164" s="2">
        <v>91.784941779999997</v>
      </c>
      <c r="I164" s="2" t="s">
        <v>343</v>
      </c>
      <c r="J164">
        <v>6.8000000000000005E-2</v>
      </c>
      <c r="K164">
        <v>174.12</v>
      </c>
      <c r="L164">
        <v>0.01</v>
      </c>
      <c r="M164" s="17">
        <v>0.58296565349252727</v>
      </c>
      <c r="N164">
        <v>0.98</v>
      </c>
      <c r="O164">
        <v>78040</v>
      </c>
      <c r="P164">
        <v>3.2500000000000001E-2</v>
      </c>
      <c r="Q164">
        <v>20</v>
      </c>
      <c r="T164">
        <v>8.4600000000000009</v>
      </c>
      <c r="U164">
        <v>0.04</v>
      </c>
      <c r="V164">
        <v>1.1266278142965799E-6</v>
      </c>
      <c r="W164">
        <v>15</v>
      </c>
      <c r="X164">
        <v>1</v>
      </c>
      <c r="Y164" s="13">
        <f t="shared" si="8"/>
        <v>2.7777777777777779E-6</v>
      </c>
      <c r="AA164" s="17">
        <v>0.03</v>
      </c>
    </row>
    <row r="165" spans="1:27" x14ac:dyDescent="0.35">
      <c r="A165" t="s">
        <v>55</v>
      </c>
      <c r="B165" t="s">
        <v>344</v>
      </c>
      <c r="C165" t="str">
        <f t="shared" si="7"/>
        <v>lohc_terminal_AS-SGP</v>
      </c>
      <c r="D165" t="s">
        <v>57</v>
      </c>
      <c r="E165" t="s">
        <v>58</v>
      </c>
      <c r="F165" t="s">
        <v>59</v>
      </c>
      <c r="G165" s="2">
        <v>1.2924510250000001</v>
      </c>
      <c r="H165" s="2">
        <v>103.63954649999999</v>
      </c>
      <c r="I165" s="2" t="s">
        <v>343</v>
      </c>
      <c r="J165">
        <v>4.5999999999999999E-2</v>
      </c>
      <c r="K165">
        <v>174.12</v>
      </c>
      <c r="L165">
        <v>0.01</v>
      </c>
      <c r="M165" s="17">
        <v>0.58296565349252727</v>
      </c>
      <c r="N165">
        <v>0.98</v>
      </c>
      <c r="O165">
        <v>78040</v>
      </c>
      <c r="P165">
        <v>3.2500000000000001E-2</v>
      </c>
      <c r="Q165">
        <v>20</v>
      </c>
      <c r="T165">
        <v>8.4600000000000009</v>
      </c>
      <c r="U165">
        <v>0.04</v>
      </c>
      <c r="V165">
        <v>1.1266278142965799E-6</v>
      </c>
      <c r="W165">
        <v>15</v>
      </c>
      <c r="X165">
        <v>1</v>
      </c>
      <c r="Y165" s="13">
        <f t="shared" si="8"/>
        <v>2.7777777777777779E-6</v>
      </c>
      <c r="AA165" s="17">
        <v>0.03</v>
      </c>
    </row>
    <row r="166" spans="1:27" x14ac:dyDescent="0.35">
      <c r="A166" t="s">
        <v>60</v>
      </c>
      <c r="B166" t="s">
        <v>344</v>
      </c>
      <c r="C166" t="str">
        <f t="shared" si="7"/>
        <v>lohc_terminal_AS-IDN</v>
      </c>
      <c r="D166" t="s">
        <v>62</v>
      </c>
      <c r="E166" t="s">
        <v>63</v>
      </c>
      <c r="F166" t="s">
        <v>59</v>
      </c>
      <c r="G166" s="2">
        <v>-0.88613326299999995</v>
      </c>
      <c r="H166" s="2">
        <v>131.27111149999999</v>
      </c>
      <c r="I166" s="2" t="s">
        <v>343</v>
      </c>
      <c r="J166">
        <v>0.06</v>
      </c>
      <c r="K166">
        <v>174.12</v>
      </c>
      <c r="L166">
        <v>0.01</v>
      </c>
      <c r="M166" s="17">
        <v>0.58296565349252727</v>
      </c>
      <c r="N166">
        <v>0.98</v>
      </c>
      <c r="O166">
        <v>78040</v>
      </c>
      <c r="P166">
        <v>3.2500000000000001E-2</v>
      </c>
      <c r="Q166">
        <v>20</v>
      </c>
      <c r="T166">
        <v>8.4600000000000009</v>
      </c>
      <c r="U166">
        <v>0.04</v>
      </c>
      <c r="V166">
        <v>1.1266278142965799E-6</v>
      </c>
      <c r="W166">
        <v>15</v>
      </c>
      <c r="X166">
        <v>1</v>
      </c>
      <c r="Y166" s="13">
        <f t="shared" si="8"/>
        <v>2.7777777777777779E-6</v>
      </c>
      <c r="AA166" s="17">
        <v>0.03</v>
      </c>
    </row>
    <row r="167" spans="1:27" x14ac:dyDescent="0.35">
      <c r="A167" t="s">
        <v>64</v>
      </c>
      <c r="B167" t="s">
        <v>344</v>
      </c>
      <c r="C167" t="str">
        <f t="shared" si="7"/>
        <v>lohc_terminal_AS-CHN-SH</v>
      </c>
      <c r="D167" t="s">
        <v>66</v>
      </c>
      <c r="E167" t="s">
        <v>67</v>
      </c>
      <c r="F167" t="s">
        <v>68</v>
      </c>
      <c r="G167" s="2">
        <v>31.331849340000002</v>
      </c>
      <c r="H167" s="2">
        <v>121.63780029999999</v>
      </c>
      <c r="I167" s="2" t="s">
        <v>343</v>
      </c>
      <c r="J167">
        <v>2.5000000000000001E-2</v>
      </c>
      <c r="K167">
        <v>174.12</v>
      </c>
      <c r="L167">
        <v>0.01</v>
      </c>
      <c r="M167" s="17">
        <v>0.58296565349252727</v>
      </c>
      <c r="N167">
        <v>0.98</v>
      </c>
      <c r="O167">
        <v>78040</v>
      </c>
      <c r="P167">
        <v>3.2500000000000001E-2</v>
      </c>
      <c r="Q167">
        <v>20</v>
      </c>
      <c r="T167">
        <v>8.4600000000000009</v>
      </c>
      <c r="U167">
        <v>0.04</v>
      </c>
      <c r="V167">
        <v>1.1266278142965799E-6</v>
      </c>
      <c r="W167">
        <v>15</v>
      </c>
      <c r="X167">
        <v>1</v>
      </c>
      <c r="Y167" s="13">
        <f t="shared" si="8"/>
        <v>2.7777777777777779E-6</v>
      </c>
      <c r="AA167" s="17">
        <v>0.03</v>
      </c>
    </row>
    <row r="168" spans="1:27" x14ac:dyDescent="0.35">
      <c r="A168" t="s">
        <v>69</v>
      </c>
      <c r="B168" t="s">
        <v>344</v>
      </c>
      <c r="C168" t="str">
        <f t="shared" si="7"/>
        <v>lohc_terminal_AS-JPN-TO</v>
      </c>
      <c r="D168" t="s">
        <v>71</v>
      </c>
      <c r="E168" t="s">
        <v>72</v>
      </c>
      <c r="F168" t="s">
        <v>68</v>
      </c>
      <c r="G168" s="2">
        <v>35.477499450000003</v>
      </c>
      <c r="H168" s="2">
        <v>139.67820470000001</v>
      </c>
      <c r="I168" s="2" t="s">
        <v>343</v>
      </c>
      <c r="J168">
        <v>2.3E-2</v>
      </c>
      <c r="K168">
        <v>174.12</v>
      </c>
      <c r="L168">
        <v>0.01</v>
      </c>
      <c r="M168" s="17">
        <v>0.58296565349252727</v>
      </c>
      <c r="N168">
        <v>0.98</v>
      </c>
      <c r="O168">
        <v>78040</v>
      </c>
      <c r="P168">
        <v>3.2500000000000001E-2</v>
      </c>
      <c r="Q168">
        <v>20</v>
      </c>
      <c r="T168">
        <v>8.4600000000000009</v>
      </c>
      <c r="U168">
        <v>0.04</v>
      </c>
      <c r="V168">
        <v>1.1266278142965799E-6</v>
      </c>
      <c r="W168">
        <v>15</v>
      </c>
      <c r="X168">
        <v>1</v>
      </c>
      <c r="Y168" s="13">
        <f t="shared" si="8"/>
        <v>2.7777777777777779E-6</v>
      </c>
      <c r="AA168" s="17">
        <v>0.03</v>
      </c>
    </row>
    <row r="169" spans="1:27" x14ac:dyDescent="0.35">
      <c r="A169" t="s">
        <v>73</v>
      </c>
      <c r="B169" t="s">
        <v>344</v>
      </c>
      <c r="C169" t="str">
        <f t="shared" si="7"/>
        <v>lohc_terminal_AS-VNM</v>
      </c>
      <c r="D169" t="s">
        <v>75</v>
      </c>
      <c r="E169" t="s">
        <v>76</v>
      </c>
      <c r="F169" t="s">
        <v>59</v>
      </c>
      <c r="G169" s="2">
        <v>20.71420444</v>
      </c>
      <c r="H169" s="2">
        <v>106.7809084</v>
      </c>
      <c r="I169" s="2" t="s">
        <v>343</v>
      </c>
      <c r="J169">
        <v>0.06</v>
      </c>
      <c r="K169">
        <v>174.12</v>
      </c>
      <c r="L169">
        <v>0.01</v>
      </c>
      <c r="M169" s="17">
        <v>0.58296565349252727</v>
      </c>
      <c r="N169">
        <v>0.98</v>
      </c>
      <c r="O169">
        <v>78040</v>
      </c>
      <c r="P169">
        <v>3.2500000000000001E-2</v>
      </c>
      <c r="Q169">
        <v>20</v>
      </c>
      <c r="T169">
        <v>8.4600000000000009</v>
      </c>
      <c r="U169">
        <v>0.04</v>
      </c>
      <c r="V169">
        <v>1.1266278142965799E-6</v>
      </c>
      <c r="W169">
        <v>15</v>
      </c>
      <c r="X169">
        <v>1</v>
      </c>
      <c r="Y169" s="13">
        <f t="shared" si="8"/>
        <v>2.7777777777777779E-6</v>
      </c>
      <c r="AA169" s="17">
        <v>0.03</v>
      </c>
    </row>
    <row r="170" spans="1:27" x14ac:dyDescent="0.35">
      <c r="A170" t="s">
        <v>77</v>
      </c>
      <c r="B170" t="s">
        <v>344</v>
      </c>
      <c r="C170" t="str">
        <f t="shared" si="7"/>
        <v>lohc_terminal_OC-AUS-SW</v>
      </c>
      <c r="D170" t="s">
        <v>79</v>
      </c>
      <c r="E170" t="s">
        <v>80</v>
      </c>
      <c r="F170" t="s">
        <v>81</v>
      </c>
      <c r="G170" s="2">
        <v>-34.453054180000002</v>
      </c>
      <c r="H170" s="2">
        <v>150.89914529999999</v>
      </c>
      <c r="I170" s="2" t="s">
        <v>343</v>
      </c>
      <c r="J170">
        <v>2.9000000000000001E-2</v>
      </c>
      <c r="K170">
        <v>174.12</v>
      </c>
      <c r="L170">
        <v>0.01</v>
      </c>
      <c r="M170" s="17">
        <v>0.8721606300502085</v>
      </c>
      <c r="N170">
        <v>0.98</v>
      </c>
      <c r="O170">
        <v>78040</v>
      </c>
      <c r="P170">
        <v>3.2500000000000001E-2</v>
      </c>
      <c r="Q170">
        <v>20</v>
      </c>
      <c r="T170">
        <v>8.4600000000000009</v>
      </c>
      <c r="U170">
        <v>0.04</v>
      </c>
      <c r="V170">
        <v>1.1266278142965799E-6</v>
      </c>
      <c r="W170">
        <v>15</v>
      </c>
      <c r="X170">
        <v>1</v>
      </c>
      <c r="Y170" s="13">
        <f t="shared" si="8"/>
        <v>2.7777777777777779E-6</v>
      </c>
      <c r="AA170" s="17">
        <v>0.03</v>
      </c>
    </row>
    <row r="171" spans="1:27" x14ac:dyDescent="0.35">
      <c r="A171" t="s">
        <v>168</v>
      </c>
      <c r="B171" t="s">
        <v>344</v>
      </c>
      <c r="C171" t="str">
        <f t="shared" si="7"/>
        <v>lohc_terminal_OC-AUS-WA</v>
      </c>
      <c r="D171" t="s">
        <v>170</v>
      </c>
      <c r="E171" t="s">
        <v>171</v>
      </c>
      <c r="F171" t="s">
        <v>81</v>
      </c>
      <c r="G171" s="2">
        <v>-21.80043045</v>
      </c>
      <c r="H171" s="2">
        <v>114.8019882</v>
      </c>
      <c r="I171" s="2" t="s">
        <v>343</v>
      </c>
      <c r="J171">
        <v>2.9000000000000001E-2</v>
      </c>
      <c r="K171">
        <v>174.12</v>
      </c>
      <c r="L171">
        <v>0.01</v>
      </c>
      <c r="M171" s="17">
        <v>0.8721606300502085</v>
      </c>
      <c r="N171">
        <v>0.98</v>
      </c>
      <c r="O171">
        <v>78040</v>
      </c>
      <c r="P171">
        <v>3.2500000000000001E-2</v>
      </c>
      <c r="Q171">
        <v>20</v>
      </c>
      <c r="T171">
        <v>8.4600000000000009</v>
      </c>
      <c r="U171">
        <v>0.04</v>
      </c>
      <c r="V171">
        <v>1.1266278142965799E-6</v>
      </c>
      <c r="W171">
        <v>15</v>
      </c>
      <c r="X171">
        <v>1</v>
      </c>
      <c r="Y171" s="13">
        <f t="shared" si="8"/>
        <v>2.7777777777777779E-6</v>
      </c>
      <c r="AA171" s="17">
        <v>0.03</v>
      </c>
    </row>
    <row r="172" spans="1:27" x14ac:dyDescent="0.35">
      <c r="A172" t="s">
        <v>311</v>
      </c>
      <c r="B172" t="s">
        <v>344</v>
      </c>
      <c r="C172" t="str">
        <f t="shared" si="7"/>
        <v>lohc_terminal_OC-NZL</v>
      </c>
      <c r="D172" t="s">
        <v>312</v>
      </c>
      <c r="E172" t="s">
        <v>313</v>
      </c>
      <c r="F172" t="s">
        <v>81</v>
      </c>
      <c r="G172" s="2">
        <v>-41.341304000000001</v>
      </c>
      <c r="H172" s="2">
        <v>174.775081</v>
      </c>
      <c r="I172" s="2" t="s">
        <v>343</v>
      </c>
      <c r="J172">
        <v>4.2999999999999997E-2</v>
      </c>
      <c r="K172">
        <v>174.12</v>
      </c>
      <c r="L172">
        <v>0.01</v>
      </c>
      <c r="M172" s="17">
        <v>0.8721606300502085</v>
      </c>
      <c r="N172">
        <v>0.98</v>
      </c>
      <c r="O172">
        <v>78040</v>
      </c>
      <c r="P172">
        <v>3.2500000000000001E-2</v>
      </c>
      <c r="Q172">
        <v>20</v>
      </c>
      <c r="T172">
        <v>8.4600000000000009</v>
      </c>
      <c r="U172">
        <v>0.04</v>
      </c>
      <c r="V172">
        <v>1.1266278142965799E-6</v>
      </c>
      <c r="W172">
        <v>15</v>
      </c>
      <c r="X172">
        <v>1</v>
      </c>
      <c r="Y172" s="13">
        <f t="shared" si="8"/>
        <v>2.7777777777777779E-6</v>
      </c>
      <c r="AA172" s="17">
        <v>0.03</v>
      </c>
    </row>
    <row r="173" spans="1:27" x14ac:dyDescent="0.35">
      <c r="A173" t="s">
        <v>82</v>
      </c>
      <c r="B173" t="s">
        <v>344</v>
      </c>
      <c r="C173" t="str">
        <f t="shared" si="7"/>
        <v>lohc_terminal_NA-USA-CA</v>
      </c>
      <c r="D173" t="s">
        <v>84</v>
      </c>
      <c r="E173" t="s">
        <v>85</v>
      </c>
      <c r="F173" t="s">
        <v>86</v>
      </c>
      <c r="G173" s="2">
        <v>37.805478909999998</v>
      </c>
      <c r="H173" s="2">
        <v>-122.31633100000001</v>
      </c>
      <c r="I173" s="2" t="s">
        <v>343</v>
      </c>
      <c r="J173">
        <v>4.2999999999999997E-2</v>
      </c>
      <c r="K173">
        <v>174.12</v>
      </c>
      <c r="L173">
        <v>0.01</v>
      </c>
      <c r="M173" s="17">
        <v>1.3374192380309164</v>
      </c>
      <c r="N173">
        <v>0.98</v>
      </c>
      <c r="O173">
        <v>78040</v>
      </c>
      <c r="P173">
        <v>3.2500000000000001E-2</v>
      </c>
      <c r="Q173">
        <v>20</v>
      </c>
      <c r="T173">
        <v>8.4600000000000009</v>
      </c>
      <c r="U173">
        <v>0.04</v>
      </c>
      <c r="V173">
        <v>1.1266278142965799E-6</v>
      </c>
      <c r="W173">
        <v>15</v>
      </c>
      <c r="X173">
        <v>1</v>
      </c>
      <c r="Y173" s="13">
        <f t="shared" si="8"/>
        <v>2.7777777777777779E-6</v>
      </c>
      <c r="AA173" s="17">
        <v>0.03</v>
      </c>
    </row>
    <row r="174" spans="1:27" x14ac:dyDescent="0.35">
      <c r="A174" t="s">
        <v>164</v>
      </c>
      <c r="B174" t="s">
        <v>344</v>
      </c>
      <c r="C174" t="str">
        <f t="shared" si="7"/>
        <v>lohc_terminal_NA-USA-HA</v>
      </c>
      <c r="D174" t="s">
        <v>166</v>
      </c>
      <c r="E174" t="s">
        <v>167</v>
      </c>
      <c r="F174" t="s">
        <v>86</v>
      </c>
      <c r="G174" s="2">
        <v>19.735625450000001</v>
      </c>
      <c r="H174" s="2">
        <v>-156.01238409999999</v>
      </c>
      <c r="I174" s="2" t="s">
        <v>343</v>
      </c>
      <c r="J174">
        <v>4.2999999999999997E-2</v>
      </c>
      <c r="K174">
        <v>174.12</v>
      </c>
      <c r="L174">
        <v>0.01</v>
      </c>
      <c r="M174" s="17">
        <v>1.3374192380309164</v>
      </c>
      <c r="N174">
        <v>0.98</v>
      </c>
      <c r="O174">
        <v>78040</v>
      </c>
      <c r="P174">
        <v>3.2500000000000001E-2</v>
      </c>
      <c r="Q174">
        <v>20</v>
      </c>
      <c r="T174">
        <v>8.4600000000000009</v>
      </c>
      <c r="U174">
        <v>0.04</v>
      </c>
      <c r="V174">
        <v>1.1266278142965799E-6</v>
      </c>
      <c r="W174">
        <v>15</v>
      </c>
      <c r="X174">
        <v>1</v>
      </c>
      <c r="Y174" s="13">
        <f t="shared" si="8"/>
        <v>2.7777777777777779E-6</v>
      </c>
      <c r="AA174" s="17">
        <v>0.03</v>
      </c>
    </row>
    <row r="175" spans="1:27" x14ac:dyDescent="0.35">
      <c r="A175" t="s">
        <v>87</v>
      </c>
      <c r="B175" t="s">
        <v>344</v>
      </c>
      <c r="C175" t="str">
        <f t="shared" si="7"/>
        <v>lohc_terminal_NA-USA-SV</v>
      </c>
      <c r="D175" t="s">
        <v>89</v>
      </c>
      <c r="E175" t="s">
        <v>90</v>
      </c>
      <c r="F175" t="s">
        <v>86</v>
      </c>
      <c r="G175" s="2">
        <v>38.350882130000002</v>
      </c>
      <c r="H175" s="2">
        <v>-76.411079920000006</v>
      </c>
      <c r="I175" s="2" t="s">
        <v>343</v>
      </c>
      <c r="J175">
        <v>4.2999999999999997E-2</v>
      </c>
      <c r="K175">
        <v>174.12</v>
      </c>
      <c r="L175">
        <v>0.01</v>
      </c>
      <c r="M175" s="17">
        <v>1.3374192380309164</v>
      </c>
      <c r="N175">
        <v>0.98</v>
      </c>
      <c r="O175">
        <v>78040</v>
      </c>
      <c r="P175">
        <v>3.2500000000000001E-2</v>
      </c>
      <c r="Q175">
        <v>20</v>
      </c>
      <c r="T175">
        <v>8.4600000000000009</v>
      </c>
      <c r="U175">
        <v>0.04</v>
      </c>
      <c r="V175">
        <v>1.1266278142965799E-6</v>
      </c>
      <c r="W175">
        <v>15</v>
      </c>
      <c r="X175">
        <v>1</v>
      </c>
      <c r="Y175" s="13">
        <f t="shared" si="8"/>
        <v>2.7777777777777779E-6</v>
      </c>
      <c r="AA175" s="17">
        <v>0.03</v>
      </c>
    </row>
    <row r="176" spans="1:27" x14ac:dyDescent="0.35">
      <c r="A176" t="s">
        <v>91</v>
      </c>
      <c r="B176" t="s">
        <v>344</v>
      </c>
      <c r="C176" t="str">
        <f t="shared" si="7"/>
        <v>lohc_terminal_NA-USA-SA</v>
      </c>
      <c r="D176" t="s">
        <v>93</v>
      </c>
      <c r="E176" t="s">
        <v>94</v>
      </c>
      <c r="F176" t="s">
        <v>86</v>
      </c>
      <c r="G176" s="2">
        <v>30.27045948</v>
      </c>
      <c r="H176" s="2">
        <v>-89.391982049999996</v>
      </c>
      <c r="I176" s="2" t="s">
        <v>343</v>
      </c>
      <c r="J176">
        <v>4.2999999999999997E-2</v>
      </c>
      <c r="K176">
        <v>174.12</v>
      </c>
      <c r="L176">
        <v>0.01</v>
      </c>
      <c r="M176" s="17">
        <v>1.3374192380309164</v>
      </c>
      <c r="N176">
        <v>0.98</v>
      </c>
      <c r="O176">
        <v>78040</v>
      </c>
      <c r="P176">
        <v>3.2500000000000001E-2</v>
      </c>
      <c r="Q176">
        <v>20</v>
      </c>
      <c r="T176">
        <v>8.4600000000000009</v>
      </c>
      <c r="U176">
        <v>0.04</v>
      </c>
      <c r="V176">
        <v>1.1266278142965799E-6</v>
      </c>
      <c r="W176">
        <v>15</v>
      </c>
      <c r="X176">
        <v>1</v>
      </c>
      <c r="Y176" s="13">
        <f t="shared" si="8"/>
        <v>2.7777777777777779E-6</v>
      </c>
      <c r="AA176" s="17">
        <v>0.03</v>
      </c>
    </row>
    <row r="177" spans="1:32" x14ac:dyDescent="0.35">
      <c r="A177" t="s">
        <v>95</v>
      </c>
      <c r="B177" t="s">
        <v>344</v>
      </c>
      <c r="C177" t="str">
        <f t="shared" si="7"/>
        <v>lohc_terminal_NA-MEX</v>
      </c>
      <c r="D177" t="s">
        <v>97</v>
      </c>
      <c r="E177" t="s">
        <v>98</v>
      </c>
      <c r="F177" t="s">
        <v>99</v>
      </c>
      <c r="G177" s="2">
        <v>18.155675850000002</v>
      </c>
      <c r="H177" s="2">
        <v>-94.536118009999996</v>
      </c>
      <c r="I177" s="2" t="s">
        <v>343</v>
      </c>
      <c r="J177">
        <v>7.1999999999999995E-2</v>
      </c>
      <c r="K177">
        <v>174.12</v>
      </c>
      <c r="L177">
        <v>0.01</v>
      </c>
      <c r="M177" s="17">
        <v>0.19446491273097016</v>
      </c>
      <c r="N177">
        <v>0.98</v>
      </c>
      <c r="O177">
        <v>78040</v>
      </c>
      <c r="P177">
        <v>3.2500000000000001E-2</v>
      </c>
      <c r="Q177">
        <v>20</v>
      </c>
      <c r="T177">
        <v>8.4600000000000009</v>
      </c>
      <c r="U177">
        <v>0.04</v>
      </c>
      <c r="V177">
        <v>1.1266278142965799E-6</v>
      </c>
      <c r="W177">
        <v>15</v>
      </c>
      <c r="X177">
        <v>1</v>
      </c>
      <c r="Y177" s="13">
        <f t="shared" si="8"/>
        <v>2.7777777777777779E-6</v>
      </c>
      <c r="AA177" s="17">
        <v>0.03</v>
      </c>
    </row>
    <row r="178" spans="1:32" x14ac:dyDescent="0.35">
      <c r="A178" t="s">
        <v>100</v>
      </c>
      <c r="B178" t="s">
        <v>344</v>
      </c>
      <c r="C178" t="str">
        <f t="shared" si="7"/>
        <v>lohc_terminal_NA-NIC</v>
      </c>
      <c r="D178" t="s">
        <v>102</v>
      </c>
      <c r="E178" t="s">
        <v>103</v>
      </c>
      <c r="F178" t="s">
        <v>99</v>
      </c>
      <c r="G178" s="2">
        <v>12.20558819</v>
      </c>
      <c r="H178" s="2">
        <v>-86.761905609999999</v>
      </c>
      <c r="I178" s="2" t="s">
        <v>343</v>
      </c>
      <c r="J178">
        <v>9.1999999999999998E-2</v>
      </c>
      <c r="K178">
        <v>174.12</v>
      </c>
      <c r="L178">
        <v>0.01</v>
      </c>
      <c r="M178" s="17">
        <v>0.19446491273097016</v>
      </c>
      <c r="N178">
        <v>0.98</v>
      </c>
      <c r="O178">
        <v>78040</v>
      </c>
      <c r="P178">
        <v>3.2500000000000001E-2</v>
      </c>
      <c r="Q178">
        <v>20</v>
      </c>
      <c r="T178">
        <v>8.4600000000000009</v>
      </c>
      <c r="U178">
        <v>0.04</v>
      </c>
      <c r="V178">
        <v>1.1266278142965799E-6</v>
      </c>
      <c r="W178">
        <v>15</v>
      </c>
      <c r="X178">
        <v>1</v>
      </c>
      <c r="Y178" s="13">
        <f t="shared" si="8"/>
        <v>2.7777777777777779E-6</v>
      </c>
      <c r="AA178" s="17">
        <v>0.03</v>
      </c>
    </row>
    <row r="179" spans="1:32" x14ac:dyDescent="0.35">
      <c r="A179" t="s">
        <v>104</v>
      </c>
      <c r="B179" t="s">
        <v>344</v>
      </c>
      <c r="C179" t="str">
        <f t="shared" si="7"/>
        <v>lohc_terminal_NA-DOM</v>
      </c>
      <c r="D179" t="s">
        <v>106</v>
      </c>
      <c r="E179" t="s">
        <v>107</v>
      </c>
      <c r="F179" t="s">
        <v>108</v>
      </c>
      <c r="G179" s="2">
        <v>18.423848960000001</v>
      </c>
      <c r="H179" s="2">
        <v>-69.633278090000005</v>
      </c>
      <c r="I179" s="2" t="s">
        <v>343</v>
      </c>
      <c r="J179">
        <v>5.6000000000000001E-2</v>
      </c>
      <c r="K179">
        <v>174.12</v>
      </c>
      <c r="L179">
        <v>0.01</v>
      </c>
      <c r="M179" s="17">
        <v>0.19446491273097016</v>
      </c>
      <c r="N179">
        <v>0.98</v>
      </c>
      <c r="O179">
        <v>78040</v>
      </c>
      <c r="P179">
        <v>3.2500000000000001E-2</v>
      </c>
      <c r="Q179">
        <v>20</v>
      </c>
      <c r="T179">
        <v>8.4600000000000009</v>
      </c>
      <c r="U179">
        <v>0.04</v>
      </c>
      <c r="V179">
        <v>1.1266278142965799E-6</v>
      </c>
      <c r="W179">
        <v>15</v>
      </c>
      <c r="X179">
        <v>1</v>
      </c>
      <c r="Y179" s="13">
        <f t="shared" si="8"/>
        <v>2.7777777777777779E-6</v>
      </c>
      <c r="AA179" s="17">
        <v>0.03</v>
      </c>
    </row>
    <row r="180" spans="1:32" x14ac:dyDescent="0.35">
      <c r="A180" t="s">
        <v>109</v>
      </c>
      <c r="B180" t="s">
        <v>344</v>
      </c>
      <c r="C180" t="str">
        <f t="shared" si="7"/>
        <v>lohc_terminal_NA-TTO</v>
      </c>
      <c r="D180" t="s">
        <v>111</v>
      </c>
      <c r="E180" t="s">
        <v>112</v>
      </c>
      <c r="F180" t="s">
        <v>113</v>
      </c>
      <c r="G180" s="2">
        <v>10.183118159999999</v>
      </c>
      <c r="H180" s="2">
        <v>-61.6857033</v>
      </c>
      <c r="I180" s="2" t="s">
        <v>343</v>
      </c>
      <c r="J180">
        <v>0.11600000000000001</v>
      </c>
      <c r="K180">
        <v>174.12</v>
      </c>
      <c r="L180">
        <v>0.01</v>
      </c>
      <c r="M180" s="17">
        <v>0.19446491273097016</v>
      </c>
      <c r="N180">
        <v>0.98</v>
      </c>
      <c r="O180">
        <v>78040</v>
      </c>
      <c r="P180">
        <v>3.2500000000000001E-2</v>
      </c>
      <c r="Q180">
        <v>20</v>
      </c>
      <c r="T180">
        <v>8.4600000000000009</v>
      </c>
      <c r="U180">
        <v>0.04</v>
      </c>
      <c r="V180">
        <v>1.1266278142965799E-6</v>
      </c>
      <c r="W180">
        <v>15</v>
      </c>
      <c r="X180">
        <v>1</v>
      </c>
      <c r="Y180" s="13">
        <f t="shared" si="8"/>
        <v>2.7777777777777779E-6</v>
      </c>
      <c r="AA180" s="17">
        <v>0.03</v>
      </c>
    </row>
    <row r="181" spans="1:32" x14ac:dyDescent="0.35">
      <c r="A181" t="s">
        <v>114</v>
      </c>
      <c r="B181" t="s">
        <v>344</v>
      </c>
      <c r="C181" t="str">
        <f t="shared" si="7"/>
        <v>lohc_terminal_SA-BRA-SE</v>
      </c>
      <c r="D181" t="s">
        <v>116</v>
      </c>
      <c r="E181" t="s">
        <v>117</v>
      </c>
      <c r="F181" t="s">
        <v>113</v>
      </c>
      <c r="G181" s="2">
        <v>-22.95599094</v>
      </c>
      <c r="H181" s="2">
        <v>-43.05571612</v>
      </c>
      <c r="I181" s="2" t="s">
        <v>343</v>
      </c>
      <c r="J181">
        <v>6.3E-2</v>
      </c>
      <c r="K181">
        <v>174.12</v>
      </c>
      <c r="L181">
        <v>0.01</v>
      </c>
      <c r="M181" s="17">
        <v>9.2385896983770852E-2</v>
      </c>
      <c r="N181">
        <v>0.98</v>
      </c>
      <c r="O181">
        <v>78040</v>
      </c>
      <c r="P181">
        <v>3.2500000000000001E-2</v>
      </c>
      <c r="Q181">
        <v>20</v>
      </c>
      <c r="T181">
        <v>8.4600000000000009</v>
      </c>
      <c r="U181">
        <v>0.04</v>
      </c>
      <c r="V181">
        <v>1.1266278142965799E-6</v>
      </c>
      <c r="W181">
        <v>15</v>
      </c>
      <c r="X181">
        <v>1</v>
      </c>
      <c r="Y181" s="13">
        <f t="shared" si="8"/>
        <v>2.7777777777777779E-6</v>
      </c>
      <c r="AA181" s="17">
        <v>0.03</v>
      </c>
    </row>
    <row r="182" spans="1:32" x14ac:dyDescent="0.35">
      <c r="A182" t="s">
        <v>118</v>
      </c>
      <c r="B182" t="s">
        <v>344</v>
      </c>
      <c r="C182" t="str">
        <f t="shared" si="7"/>
        <v>lohc_terminal_SA-ARG</v>
      </c>
      <c r="D182" t="s">
        <v>120</v>
      </c>
      <c r="E182" t="s">
        <v>121</v>
      </c>
      <c r="F182" t="s">
        <v>113</v>
      </c>
      <c r="G182" s="2">
        <v>-38.78344354</v>
      </c>
      <c r="H182" s="2">
        <v>-62.285329240000003</v>
      </c>
      <c r="I182" s="2" t="s">
        <v>343</v>
      </c>
      <c r="J182">
        <v>0.13800000000000001</v>
      </c>
      <c r="K182">
        <v>174.12</v>
      </c>
      <c r="L182">
        <v>0.01</v>
      </c>
      <c r="M182" s="17">
        <v>9.2385896983770852E-2</v>
      </c>
      <c r="N182">
        <v>0.98</v>
      </c>
      <c r="O182">
        <v>78040</v>
      </c>
      <c r="P182">
        <v>3.2500000000000001E-2</v>
      </c>
      <c r="Q182">
        <v>20</v>
      </c>
      <c r="T182">
        <v>8.4600000000000009</v>
      </c>
      <c r="U182">
        <v>0.04</v>
      </c>
      <c r="V182">
        <v>1.1266278142965799E-6</v>
      </c>
      <c r="W182">
        <v>15</v>
      </c>
      <c r="X182">
        <v>1</v>
      </c>
      <c r="Y182" s="13">
        <f t="shared" si="8"/>
        <v>2.7777777777777779E-6</v>
      </c>
      <c r="AA182" s="17">
        <v>0.03</v>
      </c>
    </row>
    <row r="183" spans="1:32" x14ac:dyDescent="0.35">
      <c r="A183" t="s">
        <v>122</v>
      </c>
      <c r="B183" t="s">
        <v>344</v>
      </c>
      <c r="C183" t="str">
        <f t="shared" si="7"/>
        <v>lohc_terminal_SA-CHL</v>
      </c>
      <c r="D183" t="s">
        <v>124</v>
      </c>
      <c r="E183" t="s">
        <v>125</v>
      </c>
      <c r="F183" t="s">
        <v>126</v>
      </c>
      <c r="G183" s="2">
        <v>-36.744015390000001</v>
      </c>
      <c r="H183" s="2">
        <v>-73.124998890000001</v>
      </c>
      <c r="I183" s="2" t="s">
        <v>343</v>
      </c>
      <c r="J183">
        <v>3.5000000000000003E-2</v>
      </c>
      <c r="K183">
        <v>174.12</v>
      </c>
      <c r="L183">
        <v>0.01</v>
      </c>
      <c r="M183" s="17">
        <v>9.2385896983770852E-2</v>
      </c>
      <c r="N183">
        <v>0.98</v>
      </c>
      <c r="O183">
        <v>78040</v>
      </c>
      <c r="P183">
        <v>3.2500000000000001E-2</v>
      </c>
      <c r="Q183">
        <v>20</v>
      </c>
      <c r="T183">
        <v>8.4600000000000009</v>
      </c>
      <c r="U183">
        <v>0.04</v>
      </c>
      <c r="V183">
        <v>1.1266278142965799E-6</v>
      </c>
      <c r="W183">
        <v>15</v>
      </c>
      <c r="X183">
        <v>1</v>
      </c>
      <c r="Y183" s="13">
        <f t="shared" si="8"/>
        <v>2.7777777777777779E-6</v>
      </c>
      <c r="AA183" s="17">
        <v>0.03</v>
      </c>
    </row>
    <row r="184" spans="1:32" x14ac:dyDescent="0.35">
      <c r="A184" t="s">
        <v>127</v>
      </c>
      <c r="B184" t="s">
        <v>344</v>
      </c>
      <c r="C184" t="str">
        <f t="shared" ref="C184:C215" si="9">_xlfn.CONCAT(B184,"_",A184)</f>
        <v>lohc_terminal_SA-PER</v>
      </c>
      <c r="D184" t="s">
        <v>129</v>
      </c>
      <c r="E184" t="s">
        <v>130</v>
      </c>
      <c r="F184" t="s">
        <v>126</v>
      </c>
      <c r="G184" s="2">
        <v>-11.81733442</v>
      </c>
      <c r="H184" s="2">
        <v>-77.17339115</v>
      </c>
      <c r="I184" s="2" t="s">
        <v>343</v>
      </c>
      <c r="J184">
        <v>5.1999999999999998E-2</v>
      </c>
      <c r="K184">
        <v>174.12</v>
      </c>
      <c r="L184">
        <v>0.01</v>
      </c>
      <c r="M184" s="17">
        <v>9.2385896983770852E-2</v>
      </c>
      <c r="N184">
        <v>0.98</v>
      </c>
      <c r="O184">
        <v>78040</v>
      </c>
      <c r="P184">
        <v>3.2500000000000001E-2</v>
      </c>
      <c r="Q184">
        <v>20</v>
      </c>
      <c r="T184">
        <v>8.4600000000000009</v>
      </c>
      <c r="U184">
        <v>0.04</v>
      </c>
      <c r="V184">
        <v>1.1266278142965799E-6</v>
      </c>
      <c r="W184">
        <v>15</v>
      </c>
      <c r="X184">
        <v>1</v>
      </c>
      <c r="Y184" s="13">
        <f t="shared" ref="Y184:Y215" si="10">0.002/720</f>
        <v>2.7777777777777779E-6</v>
      </c>
      <c r="AA184" s="17">
        <v>0.03</v>
      </c>
    </row>
    <row r="185" spans="1:32" x14ac:dyDescent="0.35">
      <c r="A185" t="s">
        <v>131</v>
      </c>
      <c r="B185" t="s">
        <v>344</v>
      </c>
      <c r="C185" t="str">
        <f t="shared" si="9"/>
        <v>lohc_terminal_AF-DZA</v>
      </c>
      <c r="D185" t="s">
        <v>133</v>
      </c>
      <c r="E185" t="s">
        <v>134</v>
      </c>
      <c r="F185" t="s">
        <v>135</v>
      </c>
      <c r="G185" s="2">
        <v>36.885833669999997</v>
      </c>
      <c r="H185" s="2">
        <v>6.9043777879999997</v>
      </c>
      <c r="I185" s="2" t="s">
        <v>343</v>
      </c>
      <c r="J185">
        <v>0.11</v>
      </c>
      <c r="K185">
        <v>174.12</v>
      </c>
      <c r="L185">
        <v>0.01</v>
      </c>
      <c r="M185" s="17">
        <v>0.05</v>
      </c>
      <c r="N185">
        <v>0.98</v>
      </c>
      <c r="O185">
        <v>78040</v>
      </c>
      <c r="P185">
        <v>3.2500000000000001E-2</v>
      </c>
      <c r="Q185">
        <v>20</v>
      </c>
      <c r="T185">
        <v>8.4600000000000009</v>
      </c>
      <c r="U185">
        <v>0.04</v>
      </c>
      <c r="V185">
        <v>1.1266278142965799E-6</v>
      </c>
      <c r="W185">
        <v>15</v>
      </c>
      <c r="X185">
        <v>1</v>
      </c>
      <c r="Y185" s="13">
        <f t="shared" si="10"/>
        <v>2.7777777777777779E-6</v>
      </c>
      <c r="AA185" s="17">
        <v>0.03</v>
      </c>
    </row>
    <row r="186" spans="1:32" x14ac:dyDescent="0.35">
      <c r="A186" t="s">
        <v>136</v>
      </c>
      <c r="B186" t="s">
        <v>344</v>
      </c>
      <c r="C186" t="str">
        <f t="shared" si="9"/>
        <v>lohc_terminal_AF-SEN</v>
      </c>
      <c r="D186" t="s">
        <v>138</v>
      </c>
      <c r="E186" t="s">
        <v>139</v>
      </c>
      <c r="F186" t="s">
        <v>140</v>
      </c>
      <c r="G186" s="2">
        <v>14.73659842</v>
      </c>
      <c r="H186" s="2">
        <v>-17.481210319999999</v>
      </c>
      <c r="I186" s="2" t="s">
        <v>343</v>
      </c>
      <c r="J186">
        <v>4.2999999999999997E-2</v>
      </c>
      <c r="K186">
        <v>174.12</v>
      </c>
      <c r="L186">
        <v>0.01</v>
      </c>
      <c r="M186" s="17">
        <v>0.05</v>
      </c>
      <c r="N186">
        <v>0.98</v>
      </c>
      <c r="O186">
        <v>78040</v>
      </c>
      <c r="P186">
        <v>3.2500000000000001E-2</v>
      </c>
      <c r="Q186">
        <v>20</v>
      </c>
      <c r="T186">
        <v>8.4600000000000009</v>
      </c>
      <c r="U186">
        <v>0.04</v>
      </c>
      <c r="V186">
        <v>1.1266278142965799E-6</v>
      </c>
      <c r="W186">
        <v>15</v>
      </c>
      <c r="X186">
        <v>1</v>
      </c>
      <c r="Y186" s="13">
        <f t="shared" si="10"/>
        <v>2.7777777777777779E-6</v>
      </c>
      <c r="AA186" s="17">
        <v>0.03</v>
      </c>
    </row>
    <row r="187" spans="1:32" x14ac:dyDescent="0.35">
      <c r="A187" t="s">
        <v>141</v>
      </c>
      <c r="B187" t="s">
        <v>344</v>
      </c>
      <c r="C187" t="str">
        <f t="shared" si="9"/>
        <v>lohc_terminal_AF-NGA</v>
      </c>
      <c r="D187" t="s">
        <v>143</v>
      </c>
      <c r="E187" t="s">
        <v>144</v>
      </c>
      <c r="F187" t="s">
        <v>140</v>
      </c>
      <c r="G187" s="2">
        <v>6.4294702499999996</v>
      </c>
      <c r="H187" s="2">
        <v>3.4963682029999998</v>
      </c>
      <c r="I187" s="2" t="s">
        <v>343</v>
      </c>
      <c r="J187">
        <v>0.11</v>
      </c>
      <c r="K187">
        <v>174.12</v>
      </c>
      <c r="L187">
        <v>0.01</v>
      </c>
      <c r="M187" s="17">
        <v>0.05</v>
      </c>
      <c r="N187">
        <v>0.98</v>
      </c>
      <c r="O187">
        <v>78040</v>
      </c>
      <c r="P187">
        <v>3.2500000000000001E-2</v>
      </c>
      <c r="Q187">
        <v>20</v>
      </c>
      <c r="T187">
        <v>8.4600000000000009</v>
      </c>
      <c r="U187">
        <v>0.04</v>
      </c>
      <c r="V187">
        <v>1.1266278142965799E-6</v>
      </c>
      <c r="W187">
        <v>15</v>
      </c>
      <c r="X187">
        <v>1</v>
      </c>
      <c r="Y187" s="13">
        <f t="shared" si="10"/>
        <v>2.7777777777777779E-6</v>
      </c>
      <c r="AA187" s="17">
        <v>0.03</v>
      </c>
    </row>
    <row r="188" spans="1:32" x14ac:dyDescent="0.35">
      <c r="A188" t="s">
        <v>145</v>
      </c>
      <c r="B188" t="s">
        <v>344</v>
      </c>
      <c r="C188" t="str">
        <f t="shared" si="9"/>
        <v>lohc_terminal_AF-AGO</v>
      </c>
      <c r="D188" t="s">
        <v>147</v>
      </c>
      <c r="E188" t="s">
        <v>148</v>
      </c>
      <c r="F188" t="s">
        <v>149</v>
      </c>
      <c r="G188" s="2">
        <v>-6.118802198</v>
      </c>
      <c r="H188" s="2">
        <v>12.33208099</v>
      </c>
      <c r="I188" s="2" t="s">
        <v>343</v>
      </c>
      <c r="J188">
        <v>0.11</v>
      </c>
      <c r="K188">
        <v>174.12</v>
      </c>
      <c r="L188">
        <v>0.01</v>
      </c>
      <c r="M188" s="17">
        <v>0.05</v>
      </c>
      <c r="N188">
        <v>0.98</v>
      </c>
      <c r="O188">
        <v>78040</v>
      </c>
      <c r="P188">
        <v>3.2500000000000001E-2</v>
      </c>
      <c r="Q188">
        <v>20</v>
      </c>
      <c r="T188">
        <v>8.4600000000000009</v>
      </c>
      <c r="U188">
        <v>0.04</v>
      </c>
      <c r="V188">
        <v>1.1266278142965799E-6</v>
      </c>
      <c r="W188">
        <v>15</v>
      </c>
      <c r="X188">
        <v>1</v>
      </c>
      <c r="Y188" s="13">
        <f t="shared" si="10"/>
        <v>2.7777777777777779E-6</v>
      </c>
      <c r="AA188" s="17">
        <v>0.03</v>
      </c>
    </row>
    <row r="189" spans="1:32" x14ac:dyDescent="0.35">
      <c r="A189" t="s">
        <v>150</v>
      </c>
      <c r="B189" t="s">
        <v>344</v>
      </c>
      <c r="C189" t="str">
        <f t="shared" si="9"/>
        <v>lohc_terminal_AF-ZAF</v>
      </c>
      <c r="D189" t="s">
        <v>152</v>
      </c>
      <c r="E189" t="s">
        <v>153</v>
      </c>
      <c r="F189" t="s">
        <v>154</v>
      </c>
      <c r="G189" s="2">
        <v>-33.731549340000001</v>
      </c>
      <c r="H189" s="2">
        <v>18.4458488</v>
      </c>
      <c r="I189" s="2" t="s">
        <v>343</v>
      </c>
      <c r="J189">
        <v>5.2000000000000005E-2</v>
      </c>
      <c r="K189">
        <v>174.12</v>
      </c>
      <c r="L189">
        <v>0.01</v>
      </c>
      <c r="M189" s="17">
        <v>0.05</v>
      </c>
      <c r="N189">
        <v>0.98</v>
      </c>
      <c r="O189">
        <v>78040</v>
      </c>
      <c r="P189">
        <v>3.2500000000000001E-2</v>
      </c>
      <c r="Q189">
        <v>20</v>
      </c>
      <c r="T189">
        <v>8.4600000000000009</v>
      </c>
      <c r="U189">
        <v>0.04</v>
      </c>
      <c r="V189">
        <v>1.1266278142965799E-6</v>
      </c>
      <c r="W189">
        <v>15</v>
      </c>
      <c r="X189">
        <v>1</v>
      </c>
      <c r="Y189" s="13">
        <f t="shared" si="10"/>
        <v>2.7777777777777779E-6</v>
      </c>
      <c r="AA189" s="17">
        <v>0.03</v>
      </c>
    </row>
    <row r="190" spans="1:32" x14ac:dyDescent="0.35">
      <c r="A190" t="s">
        <v>155</v>
      </c>
      <c r="B190" t="s">
        <v>344</v>
      </c>
      <c r="C190" t="str">
        <f t="shared" si="9"/>
        <v>lohc_terminal_AF-TZA</v>
      </c>
      <c r="D190" t="s">
        <v>157</v>
      </c>
      <c r="E190" t="s">
        <v>158</v>
      </c>
      <c r="F190" t="s">
        <v>159</v>
      </c>
      <c r="G190" s="2">
        <v>-9.9692840890000003</v>
      </c>
      <c r="H190" s="2">
        <v>39.704937809999997</v>
      </c>
      <c r="I190" s="2" t="s">
        <v>343</v>
      </c>
      <c r="J190">
        <v>0.11</v>
      </c>
      <c r="K190">
        <v>174.12</v>
      </c>
      <c r="L190">
        <v>0.01</v>
      </c>
      <c r="M190" s="17">
        <v>0.05</v>
      </c>
      <c r="N190">
        <v>0.98</v>
      </c>
      <c r="O190">
        <v>78040</v>
      </c>
      <c r="P190">
        <v>3.2500000000000001E-2</v>
      </c>
      <c r="Q190">
        <v>20</v>
      </c>
      <c r="T190">
        <v>8.4600000000000009</v>
      </c>
      <c r="U190">
        <v>0.04</v>
      </c>
      <c r="V190">
        <v>1.1266278142965799E-6</v>
      </c>
      <c r="W190">
        <v>15</v>
      </c>
      <c r="X190">
        <v>1</v>
      </c>
      <c r="Y190" s="13">
        <f t="shared" si="10"/>
        <v>2.7777777777777779E-6</v>
      </c>
      <c r="AA190" s="17">
        <v>0.03</v>
      </c>
    </row>
    <row r="191" spans="1:32" x14ac:dyDescent="0.35">
      <c r="A191" t="s">
        <v>160</v>
      </c>
      <c r="B191" t="s">
        <v>344</v>
      </c>
      <c r="C191" t="str">
        <f t="shared" si="9"/>
        <v>lohc_terminal_AF-EGY</v>
      </c>
      <c r="D191" t="s">
        <v>162</v>
      </c>
      <c r="E191" t="s">
        <v>163</v>
      </c>
      <c r="F191" t="s">
        <v>135</v>
      </c>
      <c r="G191" s="2">
        <v>29.916288659999999</v>
      </c>
      <c r="H191" s="2">
        <v>32.449177310000003</v>
      </c>
      <c r="I191" s="2" t="s">
        <v>343</v>
      </c>
      <c r="J191">
        <v>8.7999999999999995E-2</v>
      </c>
      <c r="K191">
        <v>174.12</v>
      </c>
      <c r="L191">
        <v>0.01</v>
      </c>
      <c r="M191" s="17">
        <v>0.05</v>
      </c>
      <c r="N191">
        <v>0.98</v>
      </c>
      <c r="O191">
        <v>78040</v>
      </c>
      <c r="P191">
        <v>3.2500000000000001E-2</v>
      </c>
      <c r="Q191">
        <v>20</v>
      </c>
      <c r="T191">
        <v>8.4600000000000009</v>
      </c>
      <c r="U191">
        <v>0.04</v>
      </c>
      <c r="V191">
        <v>1.1266278142965799E-6</v>
      </c>
      <c r="W191">
        <v>15</v>
      </c>
      <c r="X191">
        <v>1</v>
      </c>
      <c r="Y191" s="13">
        <f t="shared" si="10"/>
        <v>2.7777777777777779E-6</v>
      </c>
      <c r="AA191" s="17">
        <v>0.03</v>
      </c>
    </row>
    <row r="192" spans="1:32" x14ac:dyDescent="0.35">
      <c r="A192" s="14" t="s">
        <v>8</v>
      </c>
      <c r="B192" s="14" t="s">
        <v>346</v>
      </c>
      <c r="C192" s="14" t="str">
        <f t="shared" si="9"/>
        <v>ch4_terminal_EU-NLD</v>
      </c>
      <c r="D192" s="14" t="s">
        <v>11</v>
      </c>
      <c r="E192" s="14" t="s">
        <v>12</v>
      </c>
      <c r="F192" s="14" t="s">
        <v>13</v>
      </c>
      <c r="G192" s="15">
        <v>51.948455000000003</v>
      </c>
      <c r="H192" s="15">
        <v>4.1402960000000002</v>
      </c>
      <c r="I192" s="15" t="s">
        <v>343</v>
      </c>
      <c r="J192" s="14">
        <v>1.4E-2</v>
      </c>
      <c r="K192" s="14">
        <v>174.12</v>
      </c>
      <c r="L192" s="14">
        <v>0.01</v>
      </c>
      <c r="M192" s="18">
        <v>1.3486719798104709</v>
      </c>
      <c r="N192" s="14">
        <v>0.98</v>
      </c>
      <c r="O192" s="14">
        <v>554590</v>
      </c>
      <c r="P192" s="14">
        <v>3.2500000000000001E-2</v>
      </c>
      <c r="Q192" s="14">
        <v>25</v>
      </c>
      <c r="R192" s="14"/>
      <c r="S192" s="14"/>
      <c r="T192" s="14"/>
      <c r="U192" s="14">
        <v>0.04</v>
      </c>
      <c r="V192" s="14">
        <v>1.1266278142965799E-6</v>
      </c>
      <c r="W192" s="14"/>
      <c r="X192" s="14">
        <v>1</v>
      </c>
      <c r="Y192" s="16">
        <f t="shared" si="10"/>
        <v>2.7777777777777779E-6</v>
      </c>
      <c r="Z192" s="14"/>
      <c r="AA192" s="18">
        <v>0.03</v>
      </c>
      <c r="AB192" s="14"/>
      <c r="AC192" s="14"/>
      <c r="AD192" s="14"/>
      <c r="AE192" s="14"/>
      <c r="AF192" s="14"/>
    </row>
    <row r="193" spans="1:27" x14ac:dyDescent="0.35">
      <c r="A193" t="s">
        <v>15</v>
      </c>
      <c r="B193" t="s">
        <v>346</v>
      </c>
      <c r="C193" t="str">
        <f t="shared" si="9"/>
        <v>ch4_terminal_EU-PRT</v>
      </c>
      <c r="D193" t="s">
        <v>17</v>
      </c>
      <c r="E193" t="s">
        <v>18</v>
      </c>
      <c r="F193" t="s">
        <v>19</v>
      </c>
      <c r="G193" s="2">
        <v>37.961097819999999</v>
      </c>
      <c r="H193" s="2">
        <v>-8.8786876929999998</v>
      </c>
      <c r="I193" s="2" t="s">
        <v>343</v>
      </c>
      <c r="J193">
        <v>4.2000000000000003E-2</v>
      </c>
      <c r="K193">
        <v>174.12</v>
      </c>
      <c r="L193">
        <v>0.01</v>
      </c>
      <c r="M193" s="17">
        <v>1.3486719798104709</v>
      </c>
      <c r="N193">
        <v>0.98</v>
      </c>
      <c r="O193">
        <v>554590</v>
      </c>
      <c r="P193">
        <v>3.2500000000000001E-2</v>
      </c>
      <c r="Q193">
        <v>25</v>
      </c>
      <c r="U193">
        <v>0.04</v>
      </c>
      <c r="V193">
        <v>1.1266278142965799E-6</v>
      </c>
      <c r="X193">
        <v>1</v>
      </c>
      <c r="Y193" s="13">
        <f t="shared" si="10"/>
        <v>2.7777777777777779E-6</v>
      </c>
      <c r="AA193" s="17">
        <v>0.03</v>
      </c>
    </row>
    <row r="194" spans="1:27" x14ac:dyDescent="0.35">
      <c r="A194" t="s">
        <v>20</v>
      </c>
      <c r="B194" t="s">
        <v>346</v>
      </c>
      <c r="C194" t="str">
        <f t="shared" si="9"/>
        <v>ch4_terminal_EU-ESP</v>
      </c>
      <c r="D194" t="s">
        <v>22</v>
      </c>
      <c r="E194" t="s">
        <v>23</v>
      </c>
      <c r="F194" t="s">
        <v>19</v>
      </c>
      <c r="G194" s="2">
        <v>39.463713490000004</v>
      </c>
      <c r="H194" s="2">
        <v>-0.358819791</v>
      </c>
      <c r="I194" s="2" t="s">
        <v>343</v>
      </c>
      <c r="J194">
        <v>3.6000000000000004E-2</v>
      </c>
      <c r="K194">
        <v>174.12</v>
      </c>
      <c r="L194">
        <v>0.01</v>
      </c>
      <c r="M194" s="17">
        <v>1.3486719798104709</v>
      </c>
      <c r="N194">
        <v>0.98</v>
      </c>
      <c r="O194">
        <v>554590</v>
      </c>
      <c r="P194">
        <v>3.2500000000000001E-2</v>
      </c>
      <c r="Q194">
        <v>25</v>
      </c>
      <c r="U194">
        <v>0.04</v>
      </c>
      <c r="V194">
        <v>1.1266278142965799E-6</v>
      </c>
      <c r="X194">
        <v>1</v>
      </c>
      <c r="Y194" s="13">
        <f t="shared" si="10"/>
        <v>2.7777777777777779E-6</v>
      </c>
      <c r="AA194" s="17">
        <v>0.03</v>
      </c>
    </row>
    <row r="195" spans="1:27" x14ac:dyDescent="0.35">
      <c r="A195" t="s">
        <v>321</v>
      </c>
      <c r="B195" t="s">
        <v>346</v>
      </c>
      <c r="C195" t="str">
        <f t="shared" si="9"/>
        <v>ch4_terminal_EU-ISL</v>
      </c>
      <c r="D195" t="s">
        <v>320</v>
      </c>
      <c r="E195" t="s">
        <v>322</v>
      </c>
      <c r="F195" t="s">
        <v>37</v>
      </c>
      <c r="G195" s="2">
        <v>64.094857875262505</v>
      </c>
      <c r="H195" s="2">
        <v>-21.853528070301</v>
      </c>
      <c r="I195" s="2" t="s">
        <v>343</v>
      </c>
      <c r="J195">
        <v>0.104</v>
      </c>
      <c r="K195">
        <v>174.12</v>
      </c>
      <c r="L195">
        <v>0.01</v>
      </c>
      <c r="M195" s="17">
        <v>1.3486719798104709</v>
      </c>
      <c r="N195">
        <v>0.98</v>
      </c>
      <c r="O195">
        <v>554590</v>
      </c>
      <c r="P195">
        <v>3.2500000000000001E-2</v>
      </c>
      <c r="Q195">
        <v>25</v>
      </c>
      <c r="U195">
        <v>0.04</v>
      </c>
      <c r="V195">
        <v>1.1266278142965799E-6</v>
      </c>
      <c r="X195">
        <v>1</v>
      </c>
      <c r="Y195" s="13">
        <f t="shared" si="10"/>
        <v>2.7777777777777779E-6</v>
      </c>
      <c r="AA195" s="17">
        <v>0.03</v>
      </c>
    </row>
    <row r="196" spans="1:27" x14ac:dyDescent="0.35">
      <c r="A196" t="s">
        <v>318</v>
      </c>
      <c r="B196" t="s">
        <v>346</v>
      </c>
      <c r="C196" t="str">
        <f t="shared" si="9"/>
        <v>ch4_terminal_EU-ITA4</v>
      </c>
      <c r="D196" t="s">
        <v>26</v>
      </c>
      <c r="E196" t="s">
        <v>316</v>
      </c>
      <c r="F196" t="s">
        <v>19</v>
      </c>
      <c r="G196" s="2">
        <v>45.205817279999998</v>
      </c>
      <c r="H196" s="2">
        <v>12.29365557</v>
      </c>
      <c r="I196" s="2" t="s">
        <v>343</v>
      </c>
      <c r="J196">
        <v>3.1E-2</v>
      </c>
      <c r="K196">
        <v>174.12</v>
      </c>
      <c r="L196">
        <v>0.01</v>
      </c>
      <c r="M196" s="17">
        <v>1.3486719798104709</v>
      </c>
      <c r="N196">
        <v>0.98</v>
      </c>
      <c r="O196">
        <v>554590</v>
      </c>
      <c r="P196">
        <v>3.2500000000000001E-2</v>
      </c>
      <c r="Q196">
        <v>25</v>
      </c>
      <c r="U196">
        <v>0.04</v>
      </c>
      <c r="V196">
        <v>1.1266278142965799E-6</v>
      </c>
      <c r="X196">
        <v>1</v>
      </c>
      <c r="Y196" s="13">
        <f t="shared" si="10"/>
        <v>2.7777777777777779E-6</v>
      </c>
      <c r="AA196" s="17">
        <v>0.03</v>
      </c>
    </row>
    <row r="197" spans="1:27" x14ac:dyDescent="0.35">
      <c r="A197" t="s">
        <v>24</v>
      </c>
      <c r="B197" t="s">
        <v>346</v>
      </c>
      <c r="C197" t="str">
        <f t="shared" si="9"/>
        <v>ch4_terminal_EU-ITA</v>
      </c>
      <c r="D197" t="s">
        <v>26</v>
      </c>
      <c r="E197" t="s">
        <v>27</v>
      </c>
      <c r="F197" t="s">
        <v>19</v>
      </c>
      <c r="G197" s="2">
        <v>45.205817279999998</v>
      </c>
      <c r="H197" s="2">
        <v>12.29365557</v>
      </c>
      <c r="I197" s="2" t="s">
        <v>343</v>
      </c>
      <c r="J197">
        <v>3.1E-2</v>
      </c>
      <c r="K197">
        <v>174.12</v>
      </c>
      <c r="L197">
        <v>0.01</v>
      </c>
      <c r="M197" s="17">
        <v>1.3486719798104709</v>
      </c>
      <c r="N197">
        <v>0.98</v>
      </c>
      <c r="O197">
        <v>554590</v>
      </c>
      <c r="P197">
        <v>3.2500000000000001E-2</v>
      </c>
      <c r="Q197">
        <v>25</v>
      </c>
      <c r="U197">
        <v>0.04</v>
      </c>
      <c r="V197">
        <v>1.1266278142965799E-6</v>
      </c>
      <c r="X197">
        <v>1</v>
      </c>
      <c r="Y197" s="13">
        <f t="shared" si="10"/>
        <v>2.7777777777777779E-6</v>
      </c>
      <c r="AA197" s="17">
        <v>0.03</v>
      </c>
    </row>
    <row r="198" spans="1:27" x14ac:dyDescent="0.35">
      <c r="A198" t="s">
        <v>28</v>
      </c>
      <c r="B198" t="s">
        <v>346</v>
      </c>
      <c r="C198" t="str">
        <f t="shared" si="9"/>
        <v>ch4_terminal_AS-TUR</v>
      </c>
      <c r="D198" t="s">
        <v>30</v>
      </c>
      <c r="E198" t="s">
        <v>31</v>
      </c>
      <c r="F198" t="s">
        <v>32</v>
      </c>
      <c r="G198" s="2">
        <v>36.825940789999997</v>
      </c>
      <c r="H198" s="2">
        <v>36.177898030000001</v>
      </c>
      <c r="I198" s="2" t="s">
        <v>343</v>
      </c>
      <c r="J198">
        <v>7.4999999999999997E-2</v>
      </c>
      <c r="K198">
        <v>174.12</v>
      </c>
      <c r="L198">
        <v>0.01</v>
      </c>
      <c r="M198" s="17">
        <v>0.58296565349252727</v>
      </c>
      <c r="N198">
        <v>0.98</v>
      </c>
      <c r="O198">
        <v>554590</v>
      </c>
      <c r="P198">
        <v>3.2500000000000001E-2</v>
      </c>
      <c r="Q198">
        <v>25</v>
      </c>
      <c r="U198">
        <v>0.04</v>
      </c>
      <c r="V198">
        <v>1.1266278142965799E-6</v>
      </c>
      <c r="X198">
        <v>1</v>
      </c>
      <c r="Y198" s="13">
        <f t="shared" si="10"/>
        <v>2.7777777777777779E-6</v>
      </c>
      <c r="AA198" s="17">
        <v>0.03</v>
      </c>
    </row>
    <row r="199" spans="1:27" x14ac:dyDescent="0.35">
      <c r="A199" t="s">
        <v>319</v>
      </c>
      <c r="B199" t="s">
        <v>346</v>
      </c>
      <c r="C199" t="str">
        <f t="shared" si="9"/>
        <v>ch4_terminal_EU-SWE3</v>
      </c>
      <c r="D199" t="s">
        <v>35</v>
      </c>
      <c r="E199" t="s">
        <v>317</v>
      </c>
      <c r="F199" t="s">
        <v>37</v>
      </c>
      <c r="G199" s="2">
        <v>58.913024630000002</v>
      </c>
      <c r="H199" s="2">
        <v>17.96051026</v>
      </c>
      <c r="I199" s="2" t="s">
        <v>343</v>
      </c>
      <c r="J199">
        <v>3.2000000000000001E-2</v>
      </c>
      <c r="K199">
        <v>174.12</v>
      </c>
      <c r="L199">
        <v>0.01</v>
      </c>
      <c r="M199" s="17">
        <v>1.3486719798104709</v>
      </c>
      <c r="N199">
        <v>0.98</v>
      </c>
      <c r="O199">
        <v>554590</v>
      </c>
      <c r="P199">
        <v>3.2500000000000001E-2</v>
      </c>
      <c r="Q199">
        <v>25</v>
      </c>
      <c r="U199">
        <v>0.04</v>
      </c>
      <c r="V199">
        <v>1.1266278142965799E-6</v>
      </c>
      <c r="X199">
        <v>1</v>
      </c>
      <c r="Y199" s="13">
        <f t="shared" si="10"/>
        <v>2.7777777777777779E-6</v>
      </c>
      <c r="AA199" s="17">
        <v>0.03</v>
      </c>
    </row>
    <row r="200" spans="1:27" x14ac:dyDescent="0.35">
      <c r="A200" t="s">
        <v>33</v>
      </c>
      <c r="B200" t="s">
        <v>346</v>
      </c>
      <c r="C200" t="str">
        <f t="shared" si="9"/>
        <v>ch4_terminal_EU-SWE</v>
      </c>
      <c r="D200" t="s">
        <v>35</v>
      </c>
      <c r="E200" t="s">
        <v>36</v>
      </c>
      <c r="F200" t="s">
        <v>37</v>
      </c>
      <c r="G200" s="2">
        <v>58.913024630000002</v>
      </c>
      <c r="H200" s="2">
        <v>17.96051026</v>
      </c>
      <c r="I200" s="2" t="s">
        <v>343</v>
      </c>
      <c r="J200">
        <v>3.2000000000000001E-2</v>
      </c>
      <c r="K200">
        <v>174.12</v>
      </c>
      <c r="L200">
        <v>0.01</v>
      </c>
      <c r="M200" s="17">
        <v>1.3486719798104709</v>
      </c>
      <c r="N200">
        <v>0.98</v>
      </c>
      <c r="O200">
        <v>554590</v>
      </c>
      <c r="P200">
        <v>3.2500000000000001E-2</v>
      </c>
      <c r="Q200">
        <v>25</v>
      </c>
      <c r="U200">
        <v>0.04</v>
      </c>
      <c r="V200">
        <v>1.1266278142965799E-6</v>
      </c>
      <c r="X200">
        <v>1</v>
      </c>
      <c r="Y200" s="13">
        <f t="shared" si="10"/>
        <v>2.7777777777777779E-6</v>
      </c>
      <c r="AA200" s="17">
        <v>0.03</v>
      </c>
    </row>
    <row r="201" spans="1:27" x14ac:dyDescent="0.35">
      <c r="A201" t="s">
        <v>38</v>
      </c>
      <c r="B201" t="s">
        <v>346</v>
      </c>
      <c r="C201" t="str">
        <f t="shared" si="9"/>
        <v>ch4_terminal_EU-GBR</v>
      </c>
      <c r="D201" t="s">
        <v>40</v>
      </c>
      <c r="E201" t="s">
        <v>41</v>
      </c>
      <c r="F201" t="s">
        <v>37</v>
      </c>
      <c r="G201" s="2">
        <v>51.708290169999998</v>
      </c>
      <c r="H201" s="2">
        <v>-5.0646297740000001</v>
      </c>
      <c r="I201" s="2" t="s">
        <v>343</v>
      </c>
      <c r="J201">
        <v>0.02</v>
      </c>
      <c r="K201">
        <v>174.12</v>
      </c>
      <c r="L201">
        <v>0.01</v>
      </c>
      <c r="M201" s="17">
        <v>1.3486719798104709</v>
      </c>
      <c r="N201">
        <v>0.98</v>
      </c>
      <c r="O201">
        <v>554590</v>
      </c>
      <c r="P201">
        <v>3.2500000000000001E-2</v>
      </c>
      <c r="Q201">
        <v>25</v>
      </c>
      <c r="U201">
        <v>0.04</v>
      </c>
      <c r="V201">
        <v>1.1266278142965799E-6</v>
      </c>
      <c r="X201">
        <v>1</v>
      </c>
      <c r="Y201" s="13">
        <f t="shared" si="10"/>
        <v>2.7777777777777779E-6</v>
      </c>
      <c r="AA201" s="17">
        <v>0.03</v>
      </c>
    </row>
    <row r="202" spans="1:27" x14ac:dyDescent="0.35">
      <c r="A202" t="s">
        <v>42</v>
      </c>
      <c r="B202" t="s">
        <v>346</v>
      </c>
      <c r="C202" t="str">
        <f t="shared" si="9"/>
        <v>ch4_terminal_AS-QAT</v>
      </c>
      <c r="D202" t="s">
        <v>44</v>
      </c>
      <c r="E202" t="s">
        <v>45</v>
      </c>
      <c r="F202" t="s">
        <v>32</v>
      </c>
      <c r="G202" s="2">
        <v>25.883521009999999</v>
      </c>
      <c r="H202" s="2">
        <v>51.480261319999997</v>
      </c>
      <c r="I202" s="2" t="s">
        <v>343</v>
      </c>
      <c r="J202">
        <v>0.21</v>
      </c>
      <c r="K202">
        <v>174.12</v>
      </c>
      <c r="L202">
        <v>0.01</v>
      </c>
      <c r="M202" s="17">
        <v>0.58296565349252727</v>
      </c>
      <c r="N202">
        <v>0.98</v>
      </c>
      <c r="O202">
        <v>554590</v>
      </c>
      <c r="P202">
        <v>3.2500000000000001E-2</v>
      </c>
      <c r="Q202">
        <v>25</v>
      </c>
      <c r="U202">
        <v>0.04</v>
      </c>
      <c r="V202">
        <v>1.1266278142965799E-6</v>
      </c>
      <c r="X202">
        <v>1</v>
      </c>
      <c r="Y202" s="13">
        <f t="shared" si="10"/>
        <v>2.7777777777777779E-6</v>
      </c>
      <c r="AA202" s="17">
        <v>0.03</v>
      </c>
    </row>
    <row r="203" spans="1:27" x14ac:dyDescent="0.35">
      <c r="A203" t="s">
        <v>46</v>
      </c>
      <c r="B203" t="s">
        <v>346</v>
      </c>
      <c r="C203" t="str">
        <f t="shared" si="9"/>
        <v>ch4_terminal_AS-IND-WE</v>
      </c>
      <c r="D203" t="s">
        <v>48</v>
      </c>
      <c r="E203" t="s">
        <v>49</v>
      </c>
      <c r="F203" t="s">
        <v>50</v>
      </c>
      <c r="G203" s="2">
        <v>18.944742420000001</v>
      </c>
      <c r="H203" s="2">
        <v>72.950074349999994</v>
      </c>
      <c r="I203" s="2" t="s">
        <v>343</v>
      </c>
      <c r="J203">
        <v>5.8999999999999997E-2</v>
      </c>
      <c r="K203">
        <v>174.12</v>
      </c>
      <c r="L203">
        <v>0.01</v>
      </c>
      <c r="M203" s="17">
        <v>0.58296565349252727</v>
      </c>
      <c r="N203">
        <v>0.98</v>
      </c>
      <c r="O203">
        <v>554590</v>
      </c>
      <c r="P203">
        <v>3.2500000000000001E-2</v>
      </c>
      <c r="Q203">
        <v>25</v>
      </c>
      <c r="U203">
        <v>0.04</v>
      </c>
      <c r="V203">
        <v>1.1266278142965799E-6</v>
      </c>
      <c r="X203">
        <v>1</v>
      </c>
      <c r="Y203" s="13">
        <f t="shared" si="10"/>
        <v>2.7777777777777779E-6</v>
      </c>
      <c r="AA203" s="17">
        <v>0.03</v>
      </c>
    </row>
    <row r="204" spans="1:27" x14ac:dyDescent="0.35">
      <c r="A204" t="s">
        <v>51</v>
      </c>
      <c r="B204" t="s">
        <v>346</v>
      </c>
      <c r="C204" t="str">
        <f t="shared" si="9"/>
        <v>ch4_terminal_AS-BGD</v>
      </c>
      <c r="D204" t="s">
        <v>53</v>
      </c>
      <c r="E204" t="s">
        <v>54</v>
      </c>
      <c r="F204" t="s">
        <v>50</v>
      </c>
      <c r="G204" s="2">
        <v>22.256499399999999</v>
      </c>
      <c r="H204" s="2">
        <v>91.784941779999997</v>
      </c>
      <c r="I204" s="2" t="s">
        <v>343</v>
      </c>
      <c r="J204">
        <v>6.8000000000000005E-2</v>
      </c>
      <c r="K204">
        <v>174.12</v>
      </c>
      <c r="L204">
        <v>0.01</v>
      </c>
      <c r="M204" s="17">
        <v>0.58296565349252727</v>
      </c>
      <c r="N204">
        <v>0.98</v>
      </c>
      <c r="O204">
        <v>554590</v>
      </c>
      <c r="P204">
        <v>3.2500000000000001E-2</v>
      </c>
      <c r="Q204">
        <v>25</v>
      </c>
      <c r="U204">
        <v>0.04</v>
      </c>
      <c r="V204">
        <v>1.1266278142965799E-6</v>
      </c>
      <c r="X204">
        <v>1</v>
      </c>
      <c r="Y204" s="13">
        <f t="shared" si="10"/>
        <v>2.7777777777777779E-6</v>
      </c>
      <c r="AA204" s="17">
        <v>0.03</v>
      </c>
    </row>
    <row r="205" spans="1:27" x14ac:dyDescent="0.35">
      <c r="A205" t="s">
        <v>55</v>
      </c>
      <c r="B205" t="s">
        <v>346</v>
      </c>
      <c r="C205" t="str">
        <f t="shared" si="9"/>
        <v>ch4_terminal_AS-SGP</v>
      </c>
      <c r="D205" t="s">
        <v>57</v>
      </c>
      <c r="E205" t="s">
        <v>58</v>
      </c>
      <c r="F205" t="s">
        <v>59</v>
      </c>
      <c r="G205" s="2">
        <v>1.2924510250000001</v>
      </c>
      <c r="H205" s="2">
        <v>103.63954649999999</v>
      </c>
      <c r="I205" s="2" t="s">
        <v>343</v>
      </c>
      <c r="J205">
        <v>4.5999999999999999E-2</v>
      </c>
      <c r="K205">
        <v>174.12</v>
      </c>
      <c r="L205">
        <v>0.01</v>
      </c>
      <c r="M205" s="17">
        <v>0.58296565349252727</v>
      </c>
      <c r="N205">
        <v>0.98</v>
      </c>
      <c r="O205">
        <v>554590</v>
      </c>
      <c r="P205">
        <v>3.2500000000000001E-2</v>
      </c>
      <c r="Q205">
        <v>25</v>
      </c>
      <c r="U205">
        <v>0.04</v>
      </c>
      <c r="V205">
        <v>1.1266278142965799E-6</v>
      </c>
      <c r="X205">
        <v>1</v>
      </c>
      <c r="Y205" s="13">
        <f t="shared" si="10"/>
        <v>2.7777777777777779E-6</v>
      </c>
      <c r="AA205" s="17">
        <v>0.03</v>
      </c>
    </row>
    <row r="206" spans="1:27" x14ac:dyDescent="0.35">
      <c r="A206" t="s">
        <v>60</v>
      </c>
      <c r="B206" t="s">
        <v>346</v>
      </c>
      <c r="C206" t="str">
        <f t="shared" si="9"/>
        <v>ch4_terminal_AS-IDN</v>
      </c>
      <c r="D206" t="s">
        <v>62</v>
      </c>
      <c r="E206" t="s">
        <v>63</v>
      </c>
      <c r="F206" t="s">
        <v>59</v>
      </c>
      <c r="G206" s="2">
        <v>-0.88613326299999995</v>
      </c>
      <c r="H206" s="2">
        <v>131.27111149999999</v>
      </c>
      <c r="I206" s="2" t="s">
        <v>343</v>
      </c>
      <c r="J206">
        <v>0.06</v>
      </c>
      <c r="K206">
        <v>174.12</v>
      </c>
      <c r="L206">
        <v>0.01</v>
      </c>
      <c r="M206" s="17">
        <v>0.58296565349252727</v>
      </c>
      <c r="N206">
        <v>0.98</v>
      </c>
      <c r="O206">
        <v>554590</v>
      </c>
      <c r="P206">
        <v>3.2500000000000001E-2</v>
      </c>
      <c r="Q206">
        <v>25</v>
      </c>
      <c r="U206">
        <v>0.04</v>
      </c>
      <c r="V206">
        <v>1.1266278142965799E-6</v>
      </c>
      <c r="X206">
        <v>1</v>
      </c>
      <c r="Y206" s="13">
        <f t="shared" si="10"/>
        <v>2.7777777777777779E-6</v>
      </c>
      <c r="AA206" s="17">
        <v>0.03</v>
      </c>
    </row>
    <row r="207" spans="1:27" x14ac:dyDescent="0.35">
      <c r="A207" t="s">
        <v>64</v>
      </c>
      <c r="B207" t="s">
        <v>346</v>
      </c>
      <c r="C207" t="str">
        <f t="shared" si="9"/>
        <v>ch4_terminal_AS-CHN-SH</v>
      </c>
      <c r="D207" t="s">
        <v>66</v>
      </c>
      <c r="E207" t="s">
        <v>67</v>
      </c>
      <c r="F207" t="s">
        <v>68</v>
      </c>
      <c r="G207" s="2">
        <v>31.331849340000002</v>
      </c>
      <c r="H207" s="2">
        <v>121.63780029999999</v>
      </c>
      <c r="I207" s="2" t="s">
        <v>343</v>
      </c>
      <c r="J207">
        <v>2.5000000000000001E-2</v>
      </c>
      <c r="K207">
        <v>174.12</v>
      </c>
      <c r="L207">
        <v>0.01</v>
      </c>
      <c r="M207" s="17">
        <v>0.58296565349252727</v>
      </c>
      <c r="N207">
        <v>0.98</v>
      </c>
      <c r="O207">
        <v>554590</v>
      </c>
      <c r="P207">
        <v>3.2500000000000001E-2</v>
      </c>
      <c r="Q207">
        <v>25</v>
      </c>
      <c r="U207">
        <v>0.04</v>
      </c>
      <c r="V207">
        <v>1.1266278142965799E-6</v>
      </c>
      <c r="X207">
        <v>1</v>
      </c>
      <c r="Y207" s="13">
        <f t="shared" si="10"/>
        <v>2.7777777777777779E-6</v>
      </c>
      <c r="AA207" s="17">
        <v>0.03</v>
      </c>
    </row>
    <row r="208" spans="1:27" x14ac:dyDescent="0.35">
      <c r="A208" t="s">
        <v>69</v>
      </c>
      <c r="B208" t="s">
        <v>346</v>
      </c>
      <c r="C208" t="str">
        <f t="shared" si="9"/>
        <v>ch4_terminal_AS-JPN-TO</v>
      </c>
      <c r="D208" t="s">
        <v>71</v>
      </c>
      <c r="E208" t="s">
        <v>72</v>
      </c>
      <c r="F208" t="s">
        <v>68</v>
      </c>
      <c r="G208" s="2">
        <v>35.477499450000003</v>
      </c>
      <c r="H208" s="2">
        <v>139.67820470000001</v>
      </c>
      <c r="I208" s="2" t="s">
        <v>343</v>
      </c>
      <c r="J208">
        <v>2.3E-2</v>
      </c>
      <c r="K208">
        <v>174.12</v>
      </c>
      <c r="L208">
        <v>0.01</v>
      </c>
      <c r="M208" s="17">
        <v>0.58296565349252727</v>
      </c>
      <c r="N208">
        <v>0.98</v>
      </c>
      <c r="O208">
        <v>554590</v>
      </c>
      <c r="P208">
        <v>3.2500000000000001E-2</v>
      </c>
      <c r="Q208">
        <v>25</v>
      </c>
      <c r="U208">
        <v>0.04</v>
      </c>
      <c r="V208">
        <v>1.1266278142965799E-6</v>
      </c>
      <c r="X208">
        <v>1</v>
      </c>
      <c r="Y208" s="13">
        <f t="shared" si="10"/>
        <v>2.7777777777777779E-6</v>
      </c>
      <c r="AA208" s="17">
        <v>0.03</v>
      </c>
    </row>
    <row r="209" spans="1:27" x14ac:dyDescent="0.35">
      <c r="A209" t="s">
        <v>73</v>
      </c>
      <c r="B209" t="s">
        <v>346</v>
      </c>
      <c r="C209" t="str">
        <f t="shared" si="9"/>
        <v>ch4_terminal_AS-VNM</v>
      </c>
      <c r="D209" t="s">
        <v>75</v>
      </c>
      <c r="E209" t="s">
        <v>76</v>
      </c>
      <c r="F209" t="s">
        <v>59</v>
      </c>
      <c r="G209" s="2">
        <v>20.71420444</v>
      </c>
      <c r="H209" s="2">
        <v>106.7809084</v>
      </c>
      <c r="I209" s="2" t="s">
        <v>343</v>
      </c>
      <c r="J209">
        <v>0.06</v>
      </c>
      <c r="K209">
        <v>174.12</v>
      </c>
      <c r="L209">
        <v>0.01</v>
      </c>
      <c r="M209" s="17">
        <v>0.58296565349252727</v>
      </c>
      <c r="N209">
        <v>0.98</v>
      </c>
      <c r="O209">
        <v>554590</v>
      </c>
      <c r="P209">
        <v>3.2500000000000001E-2</v>
      </c>
      <c r="Q209">
        <v>25</v>
      </c>
      <c r="U209">
        <v>0.04</v>
      </c>
      <c r="V209">
        <v>1.1266278142965799E-6</v>
      </c>
      <c r="X209">
        <v>1</v>
      </c>
      <c r="Y209" s="13">
        <f t="shared" si="10"/>
        <v>2.7777777777777779E-6</v>
      </c>
      <c r="AA209" s="17">
        <v>0.03</v>
      </c>
    </row>
    <row r="210" spans="1:27" x14ac:dyDescent="0.35">
      <c r="A210" t="s">
        <v>77</v>
      </c>
      <c r="B210" t="s">
        <v>346</v>
      </c>
      <c r="C210" t="str">
        <f t="shared" si="9"/>
        <v>ch4_terminal_OC-AUS-SW</v>
      </c>
      <c r="D210" t="s">
        <v>79</v>
      </c>
      <c r="E210" t="s">
        <v>80</v>
      </c>
      <c r="F210" t="s">
        <v>81</v>
      </c>
      <c r="G210" s="2">
        <v>-34.453054180000002</v>
      </c>
      <c r="H210" s="2">
        <v>150.89914529999999</v>
      </c>
      <c r="I210" s="2" t="s">
        <v>343</v>
      </c>
      <c r="J210">
        <v>2.9000000000000001E-2</v>
      </c>
      <c r="K210">
        <v>174.12</v>
      </c>
      <c r="L210">
        <v>0.01</v>
      </c>
      <c r="M210" s="17">
        <v>0.8721606300502085</v>
      </c>
      <c r="N210">
        <v>0.98</v>
      </c>
      <c r="O210">
        <v>554590</v>
      </c>
      <c r="P210">
        <v>3.2500000000000001E-2</v>
      </c>
      <c r="Q210">
        <v>25</v>
      </c>
      <c r="U210">
        <v>0.04</v>
      </c>
      <c r="V210">
        <v>1.1266278142965799E-6</v>
      </c>
      <c r="X210">
        <v>1</v>
      </c>
      <c r="Y210" s="13">
        <f t="shared" si="10"/>
        <v>2.7777777777777779E-6</v>
      </c>
      <c r="AA210" s="17">
        <v>0.03</v>
      </c>
    </row>
    <row r="211" spans="1:27" x14ac:dyDescent="0.35">
      <c r="A211" t="s">
        <v>168</v>
      </c>
      <c r="B211" t="s">
        <v>346</v>
      </c>
      <c r="C211" t="str">
        <f t="shared" si="9"/>
        <v>ch4_terminal_OC-AUS-WA</v>
      </c>
      <c r="D211" t="s">
        <v>170</v>
      </c>
      <c r="E211" t="s">
        <v>171</v>
      </c>
      <c r="F211" t="s">
        <v>81</v>
      </c>
      <c r="G211" s="2">
        <v>-21.80043045</v>
      </c>
      <c r="H211" s="2">
        <v>114.8019882</v>
      </c>
      <c r="I211" s="2" t="s">
        <v>343</v>
      </c>
      <c r="J211">
        <v>2.9000000000000001E-2</v>
      </c>
      <c r="K211">
        <v>174.12</v>
      </c>
      <c r="L211">
        <v>0.01</v>
      </c>
      <c r="M211" s="17">
        <v>0.8721606300502085</v>
      </c>
      <c r="N211">
        <v>0.98</v>
      </c>
      <c r="O211">
        <v>554590</v>
      </c>
      <c r="P211">
        <v>3.2500000000000001E-2</v>
      </c>
      <c r="Q211">
        <v>25</v>
      </c>
      <c r="U211">
        <v>0.04</v>
      </c>
      <c r="V211">
        <v>1.1266278142965799E-6</v>
      </c>
      <c r="X211">
        <v>1</v>
      </c>
      <c r="Y211" s="13">
        <f t="shared" si="10"/>
        <v>2.7777777777777779E-6</v>
      </c>
      <c r="AA211" s="17">
        <v>0.03</v>
      </c>
    </row>
    <row r="212" spans="1:27" x14ac:dyDescent="0.35">
      <c r="A212" t="s">
        <v>311</v>
      </c>
      <c r="B212" t="s">
        <v>346</v>
      </c>
      <c r="C212" t="str">
        <f t="shared" si="9"/>
        <v>ch4_terminal_OC-NZL</v>
      </c>
      <c r="D212" t="s">
        <v>312</v>
      </c>
      <c r="E212" t="s">
        <v>313</v>
      </c>
      <c r="F212" t="s">
        <v>81</v>
      </c>
      <c r="G212" s="2">
        <v>-41.341304000000001</v>
      </c>
      <c r="H212" s="2">
        <v>174.775081</v>
      </c>
      <c r="I212" s="2" t="s">
        <v>343</v>
      </c>
      <c r="J212">
        <v>4.2999999999999997E-2</v>
      </c>
      <c r="K212">
        <v>174.12</v>
      </c>
      <c r="L212">
        <v>0.01</v>
      </c>
      <c r="M212" s="17">
        <v>0.8721606300502085</v>
      </c>
      <c r="N212">
        <v>0.98</v>
      </c>
      <c r="O212">
        <v>554590</v>
      </c>
      <c r="P212">
        <v>3.2500000000000001E-2</v>
      </c>
      <c r="Q212">
        <v>25</v>
      </c>
      <c r="U212">
        <v>0.04</v>
      </c>
      <c r="V212">
        <v>1.1266278142965799E-6</v>
      </c>
      <c r="X212">
        <v>1</v>
      </c>
      <c r="Y212" s="13">
        <f t="shared" si="10"/>
        <v>2.7777777777777779E-6</v>
      </c>
      <c r="AA212" s="17">
        <v>0.03</v>
      </c>
    </row>
    <row r="213" spans="1:27" x14ac:dyDescent="0.35">
      <c r="A213" t="s">
        <v>82</v>
      </c>
      <c r="B213" t="s">
        <v>346</v>
      </c>
      <c r="C213" t="str">
        <f t="shared" si="9"/>
        <v>ch4_terminal_NA-USA-CA</v>
      </c>
      <c r="D213" t="s">
        <v>84</v>
      </c>
      <c r="E213" t="s">
        <v>85</v>
      </c>
      <c r="F213" t="s">
        <v>86</v>
      </c>
      <c r="G213" s="2">
        <v>37.805478909999998</v>
      </c>
      <c r="H213" s="2">
        <v>-122.31633100000001</v>
      </c>
      <c r="I213" s="2" t="s">
        <v>343</v>
      </c>
      <c r="J213">
        <v>4.2999999999999997E-2</v>
      </c>
      <c r="K213">
        <v>174.12</v>
      </c>
      <c r="L213">
        <v>0.01</v>
      </c>
      <c r="M213" s="17">
        <v>1.3374192380309164</v>
      </c>
      <c r="N213">
        <v>0.98</v>
      </c>
      <c r="O213">
        <v>554590</v>
      </c>
      <c r="P213">
        <v>3.2500000000000001E-2</v>
      </c>
      <c r="Q213">
        <v>25</v>
      </c>
      <c r="U213">
        <v>0.04</v>
      </c>
      <c r="V213">
        <v>1.1266278142965799E-6</v>
      </c>
      <c r="X213">
        <v>1</v>
      </c>
      <c r="Y213" s="13">
        <f t="shared" si="10"/>
        <v>2.7777777777777779E-6</v>
      </c>
      <c r="AA213" s="17">
        <v>0.03</v>
      </c>
    </row>
    <row r="214" spans="1:27" x14ac:dyDescent="0.35">
      <c r="A214" t="s">
        <v>164</v>
      </c>
      <c r="B214" t="s">
        <v>346</v>
      </c>
      <c r="C214" t="str">
        <f t="shared" si="9"/>
        <v>ch4_terminal_NA-USA-HA</v>
      </c>
      <c r="D214" t="s">
        <v>166</v>
      </c>
      <c r="E214" t="s">
        <v>167</v>
      </c>
      <c r="F214" t="s">
        <v>86</v>
      </c>
      <c r="G214" s="2">
        <v>19.735625450000001</v>
      </c>
      <c r="H214" s="2">
        <v>-156.01238409999999</v>
      </c>
      <c r="I214" s="2" t="s">
        <v>343</v>
      </c>
      <c r="J214">
        <v>4.2999999999999997E-2</v>
      </c>
      <c r="K214">
        <v>174.12</v>
      </c>
      <c r="L214">
        <v>0.01</v>
      </c>
      <c r="M214" s="17">
        <v>1.3374192380309164</v>
      </c>
      <c r="N214">
        <v>0.98</v>
      </c>
      <c r="O214">
        <v>554590</v>
      </c>
      <c r="P214">
        <v>3.2500000000000001E-2</v>
      </c>
      <c r="Q214">
        <v>25</v>
      </c>
      <c r="U214">
        <v>0.04</v>
      </c>
      <c r="V214">
        <v>1.1266278142965799E-6</v>
      </c>
      <c r="X214">
        <v>1</v>
      </c>
      <c r="Y214" s="13">
        <f t="shared" si="10"/>
        <v>2.7777777777777779E-6</v>
      </c>
      <c r="AA214" s="17">
        <v>0.03</v>
      </c>
    </row>
    <row r="215" spans="1:27" x14ac:dyDescent="0.35">
      <c r="A215" t="s">
        <v>87</v>
      </c>
      <c r="B215" t="s">
        <v>346</v>
      </c>
      <c r="C215" t="str">
        <f t="shared" si="9"/>
        <v>ch4_terminal_NA-USA-SV</v>
      </c>
      <c r="D215" t="s">
        <v>89</v>
      </c>
      <c r="E215" t="s">
        <v>90</v>
      </c>
      <c r="F215" t="s">
        <v>86</v>
      </c>
      <c r="G215" s="2">
        <v>38.350882130000002</v>
      </c>
      <c r="H215" s="2">
        <v>-76.411079920000006</v>
      </c>
      <c r="I215" s="2" t="s">
        <v>343</v>
      </c>
      <c r="J215">
        <v>4.2999999999999997E-2</v>
      </c>
      <c r="K215">
        <v>174.12</v>
      </c>
      <c r="L215">
        <v>0.01</v>
      </c>
      <c r="M215" s="17">
        <v>1.3374192380309164</v>
      </c>
      <c r="N215">
        <v>0.98</v>
      </c>
      <c r="O215">
        <v>554590</v>
      </c>
      <c r="P215">
        <v>3.2500000000000001E-2</v>
      </c>
      <c r="Q215">
        <v>25</v>
      </c>
      <c r="U215">
        <v>0.04</v>
      </c>
      <c r="V215">
        <v>1.1266278142965799E-6</v>
      </c>
      <c r="X215">
        <v>1</v>
      </c>
      <c r="Y215" s="13">
        <f t="shared" si="10"/>
        <v>2.7777777777777779E-6</v>
      </c>
      <c r="AA215" s="17">
        <v>0.03</v>
      </c>
    </row>
    <row r="216" spans="1:27" x14ac:dyDescent="0.35">
      <c r="A216" t="s">
        <v>91</v>
      </c>
      <c r="B216" t="s">
        <v>346</v>
      </c>
      <c r="C216" t="str">
        <f t="shared" ref="C216:C231" si="11">_xlfn.CONCAT(B216,"_",A216)</f>
        <v>ch4_terminal_NA-USA-SA</v>
      </c>
      <c r="D216" t="s">
        <v>93</v>
      </c>
      <c r="E216" t="s">
        <v>94</v>
      </c>
      <c r="F216" t="s">
        <v>86</v>
      </c>
      <c r="G216" s="2">
        <v>30.27045948</v>
      </c>
      <c r="H216" s="2">
        <v>-89.391982049999996</v>
      </c>
      <c r="I216" s="2" t="s">
        <v>343</v>
      </c>
      <c r="J216">
        <v>4.2999999999999997E-2</v>
      </c>
      <c r="K216">
        <v>174.12</v>
      </c>
      <c r="L216">
        <v>0.01</v>
      </c>
      <c r="M216" s="17">
        <v>1.3374192380309164</v>
      </c>
      <c r="N216">
        <v>0.98</v>
      </c>
      <c r="O216">
        <v>554590</v>
      </c>
      <c r="P216">
        <v>3.2500000000000001E-2</v>
      </c>
      <c r="Q216">
        <v>25</v>
      </c>
      <c r="U216">
        <v>0.04</v>
      </c>
      <c r="V216">
        <v>1.1266278142965799E-6</v>
      </c>
      <c r="X216">
        <v>1</v>
      </c>
      <c r="Y216" s="13">
        <f t="shared" ref="Y216:Y232" si="12">0.002/720</f>
        <v>2.7777777777777779E-6</v>
      </c>
      <c r="AA216" s="17">
        <v>0.03</v>
      </c>
    </row>
    <row r="217" spans="1:27" x14ac:dyDescent="0.35">
      <c r="A217" t="s">
        <v>95</v>
      </c>
      <c r="B217" t="s">
        <v>346</v>
      </c>
      <c r="C217" t="str">
        <f t="shared" si="11"/>
        <v>ch4_terminal_NA-MEX</v>
      </c>
      <c r="D217" t="s">
        <v>97</v>
      </c>
      <c r="E217" t="s">
        <v>98</v>
      </c>
      <c r="F217" t="s">
        <v>99</v>
      </c>
      <c r="G217" s="2">
        <v>18.155675850000002</v>
      </c>
      <c r="H217" s="2">
        <v>-94.536118009999996</v>
      </c>
      <c r="I217" s="2" t="s">
        <v>343</v>
      </c>
      <c r="J217">
        <v>7.1999999999999995E-2</v>
      </c>
      <c r="K217">
        <v>174.12</v>
      </c>
      <c r="L217">
        <v>0.01</v>
      </c>
      <c r="M217" s="17">
        <v>0.19446491273097016</v>
      </c>
      <c r="N217">
        <v>0.98</v>
      </c>
      <c r="O217">
        <v>554590</v>
      </c>
      <c r="P217">
        <v>3.2500000000000001E-2</v>
      </c>
      <c r="Q217">
        <v>25</v>
      </c>
      <c r="U217">
        <v>0.04</v>
      </c>
      <c r="V217">
        <v>1.1266278142965799E-6</v>
      </c>
      <c r="X217">
        <v>1</v>
      </c>
      <c r="Y217" s="13">
        <f t="shared" si="12"/>
        <v>2.7777777777777779E-6</v>
      </c>
      <c r="AA217" s="17">
        <v>0.03</v>
      </c>
    </row>
    <row r="218" spans="1:27" x14ac:dyDescent="0.35">
      <c r="A218" t="s">
        <v>100</v>
      </c>
      <c r="B218" t="s">
        <v>346</v>
      </c>
      <c r="C218" t="str">
        <f t="shared" si="11"/>
        <v>ch4_terminal_NA-NIC</v>
      </c>
      <c r="D218" t="s">
        <v>102</v>
      </c>
      <c r="E218" t="s">
        <v>103</v>
      </c>
      <c r="F218" t="s">
        <v>99</v>
      </c>
      <c r="G218" s="2">
        <v>12.20558819</v>
      </c>
      <c r="H218" s="2">
        <v>-86.761905609999999</v>
      </c>
      <c r="I218" s="2" t="s">
        <v>343</v>
      </c>
      <c r="J218">
        <v>9.1999999999999998E-2</v>
      </c>
      <c r="K218">
        <v>174.12</v>
      </c>
      <c r="L218">
        <v>0.01</v>
      </c>
      <c r="M218" s="17">
        <v>0.19446491273097016</v>
      </c>
      <c r="N218">
        <v>0.98</v>
      </c>
      <c r="O218">
        <v>554590</v>
      </c>
      <c r="P218">
        <v>3.2500000000000001E-2</v>
      </c>
      <c r="Q218">
        <v>25</v>
      </c>
      <c r="U218">
        <v>0.04</v>
      </c>
      <c r="V218">
        <v>1.1266278142965799E-6</v>
      </c>
      <c r="X218">
        <v>1</v>
      </c>
      <c r="Y218" s="13">
        <f t="shared" si="12"/>
        <v>2.7777777777777779E-6</v>
      </c>
      <c r="AA218" s="17">
        <v>0.03</v>
      </c>
    </row>
    <row r="219" spans="1:27" x14ac:dyDescent="0.35">
      <c r="A219" t="s">
        <v>104</v>
      </c>
      <c r="B219" t="s">
        <v>346</v>
      </c>
      <c r="C219" t="str">
        <f t="shared" si="11"/>
        <v>ch4_terminal_NA-DOM</v>
      </c>
      <c r="D219" t="s">
        <v>106</v>
      </c>
      <c r="E219" t="s">
        <v>107</v>
      </c>
      <c r="F219" t="s">
        <v>108</v>
      </c>
      <c r="G219" s="2">
        <v>18.423848960000001</v>
      </c>
      <c r="H219" s="2">
        <v>-69.633278090000005</v>
      </c>
      <c r="I219" s="2" t="s">
        <v>343</v>
      </c>
      <c r="J219">
        <v>5.6000000000000001E-2</v>
      </c>
      <c r="K219">
        <v>174.12</v>
      </c>
      <c r="L219">
        <v>0.01</v>
      </c>
      <c r="M219" s="17">
        <v>0.19446491273097016</v>
      </c>
      <c r="N219">
        <v>0.98</v>
      </c>
      <c r="O219">
        <v>554590</v>
      </c>
      <c r="P219">
        <v>3.2500000000000001E-2</v>
      </c>
      <c r="Q219">
        <v>25</v>
      </c>
      <c r="U219">
        <v>0.04</v>
      </c>
      <c r="V219">
        <v>1.1266278142965799E-6</v>
      </c>
      <c r="X219">
        <v>1</v>
      </c>
      <c r="Y219" s="13">
        <f t="shared" si="12"/>
        <v>2.7777777777777779E-6</v>
      </c>
      <c r="AA219" s="17">
        <v>0.03</v>
      </c>
    </row>
    <row r="220" spans="1:27" x14ac:dyDescent="0.35">
      <c r="A220" t="s">
        <v>109</v>
      </c>
      <c r="B220" t="s">
        <v>346</v>
      </c>
      <c r="C220" t="str">
        <f t="shared" si="11"/>
        <v>ch4_terminal_NA-TTO</v>
      </c>
      <c r="D220" t="s">
        <v>111</v>
      </c>
      <c r="E220" t="s">
        <v>112</v>
      </c>
      <c r="F220" t="s">
        <v>113</v>
      </c>
      <c r="G220" s="2">
        <v>10.183118159999999</v>
      </c>
      <c r="H220" s="2">
        <v>-61.6857033</v>
      </c>
      <c r="I220" s="2" t="s">
        <v>343</v>
      </c>
      <c r="J220">
        <v>0.11600000000000001</v>
      </c>
      <c r="K220">
        <v>174.12</v>
      </c>
      <c r="L220">
        <v>0.01</v>
      </c>
      <c r="M220" s="17">
        <v>0.19446491273097016</v>
      </c>
      <c r="N220">
        <v>0.98</v>
      </c>
      <c r="O220">
        <v>554590</v>
      </c>
      <c r="P220">
        <v>3.2500000000000001E-2</v>
      </c>
      <c r="Q220">
        <v>25</v>
      </c>
      <c r="U220">
        <v>0.04</v>
      </c>
      <c r="V220">
        <v>1.1266278142965799E-6</v>
      </c>
      <c r="X220">
        <v>1</v>
      </c>
      <c r="Y220" s="13">
        <f t="shared" si="12"/>
        <v>2.7777777777777779E-6</v>
      </c>
      <c r="AA220" s="17">
        <v>0.03</v>
      </c>
    </row>
    <row r="221" spans="1:27" x14ac:dyDescent="0.35">
      <c r="A221" t="s">
        <v>114</v>
      </c>
      <c r="B221" t="s">
        <v>346</v>
      </c>
      <c r="C221" t="str">
        <f t="shared" si="11"/>
        <v>ch4_terminal_SA-BRA-SE</v>
      </c>
      <c r="D221" t="s">
        <v>116</v>
      </c>
      <c r="E221" t="s">
        <v>117</v>
      </c>
      <c r="F221" t="s">
        <v>113</v>
      </c>
      <c r="G221" s="2">
        <v>-22.95599094</v>
      </c>
      <c r="H221" s="2">
        <v>-43.05571612</v>
      </c>
      <c r="I221" s="2" t="s">
        <v>343</v>
      </c>
      <c r="J221">
        <v>6.3E-2</v>
      </c>
      <c r="K221">
        <v>174.12</v>
      </c>
      <c r="L221">
        <v>0.01</v>
      </c>
      <c r="M221" s="17">
        <v>9.2385896983770852E-2</v>
      </c>
      <c r="N221">
        <v>0.98</v>
      </c>
      <c r="O221">
        <v>554590</v>
      </c>
      <c r="P221">
        <v>3.2500000000000001E-2</v>
      </c>
      <c r="Q221">
        <v>25</v>
      </c>
      <c r="U221">
        <v>0.04</v>
      </c>
      <c r="V221">
        <v>1.1266278142965799E-6</v>
      </c>
      <c r="X221">
        <v>1</v>
      </c>
      <c r="Y221" s="13">
        <f t="shared" si="12"/>
        <v>2.7777777777777779E-6</v>
      </c>
      <c r="AA221" s="17">
        <v>0.03</v>
      </c>
    </row>
    <row r="222" spans="1:27" x14ac:dyDescent="0.35">
      <c r="A222" t="s">
        <v>118</v>
      </c>
      <c r="B222" t="s">
        <v>346</v>
      </c>
      <c r="C222" t="str">
        <f t="shared" si="11"/>
        <v>ch4_terminal_SA-ARG</v>
      </c>
      <c r="D222" t="s">
        <v>120</v>
      </c>
      <c r="E222" t="s">
        <v>121</v>
      </c>
      <c r="F222" t="s">
        <v>113</v>
      </c>
      <c r="G222" s="2">
        <v>-38.78344354</v>
      </c>
      <c r="H222" s="2">
        <v>-62.285329240000003</v>
      </c>
      <c r="I222" s="2" t="s">
        <v>343</v>
      </c>
      <c r="J222">
        <v>0.13800000000000001</v>
      </c>
      <c r="K222">
        <v>174.12</v>
      </c>
      <c r="L222">
        <v>0.01</v>
      </c>
      <c r="M222" s="17">
        <v>9.2385896983770852E-2</v>
      </c>
      <c r="N222">
        <v>0.98</v>
      </c>
      <c r="O222">
        <v>554590</v>
      </c>
      <c r="P222">
        <v>3.2500000000000001E-2</v>
      </c>
      <c r="Q222">
        <v>25</v>
      </c>
      <c r="U222">
        <v>0.04</v>
      </c>
      <c r="V222">
        <v>1.1266278142965799E-6</v>
      </c>
      <c r="X222">
        <v>1</v>
      </c>
      <c r="Y222" s="13">
        <f t="shared" si="12"/>
        <v>2.7777777777777779E-6</v>
      </c>
      <c r="AA222" s="17">
        <v>0.03</v>
      </c>
    </row>
    <row r="223" spans="1:27" x14ac:dyDescent="0.35">
      <c r="A223" t="s">
        <v>122</v>
      </c>
      <c r="B223" t="s">
        <v>346</v>
      </c>
      <c r="C223" t="str">
        <f t="shared" si="11"/>
        <v>ch4_terminal_SA-CHL</v>
      </c>
      <c r="D223" t="s">
        <v>124</v>
      </c>
      <c r="E223" t="s">
        <v>125</v>
      </c>
      <c r="F223" t="s">
        <v>126</v>
      </c>
      <c r="G223" s="2">
        <v>-36.744015390000001</v>
      </c>
      <c r="H223" s="2">
        <v>-73.124998890000001</v>
      </c>
      <c r="I223" s="2" t="s">
        <v>343</v>
      </c>
      <c r="J223">
        <v>3.5000000000000003E-2</v>
      </c>
      <c r="K223">
        <v>174.12</v>
      </c>
      <c r="L223">
        <v>0.01</v>
      </c>
      <c r="M223" s="17">
        <v>9.2385896983770852E-2</v>
      </c>
      <c r="N223">
        <v>0.98</v>
      </c>
      <c r="O223">
        <v>554590</v>
      </c>
      <c r="P223">
        <v>3.2500000000000001E-2</v>
      </c>
      <c r="Q223">
        <v>25</v>
      </c>
      <c r="U223">
        <v>0.04</v>
      </c>
      <c r="V223">
        <v>1.1266278142965799E-6</v>
      </c>
      <c r="X223">
        <v>1</v>
      </c>
      <c r="Y223" s="13">
        <f t="shared" si="12"/>
        <v>2.7777777777777779E-6</v>
      </c>
      <c r="AA223" s="17">
        <v>0.03</v>
      </c>
    </row>
    <row r="224" spans="1:27" x14ac:dyDescent="0.35">
      <c r="A224" t="s">
        <v>127</v>
      </c>
      <c r="B224" t="s">
        <v>346</v>
      </c>
      <c r="C224" t="str">
        <f t="shared" si="11"/>
        <v>ch4_terminal_SA-PER</v>
      </c>
      <c r="D224" t="s">
        <v>129</v>
      </c>
      <c r="E224" t="s">
        <v>130</v>
      </c>
      <c r="F224" t="s">
        <v>126</v>
      </c>
      <c r="G224" s="2">
        <v>-11.81733442</v>
      </c>
      <c r="H224" s="2">
        <v>-77.17339115</v>
      </c>
      <c r="I224" s="2" t="s">
        <v>343</v>
      </c>
      <c r="J224">
        <v>5.1999999999999998E-2</v>
      </c>
      <c r="K224">
        <v>174.12</v>
      </c>
      <c r="L224">
        <v>0.01</v>
      </c>
      <c r="M224" s="17">
        <v>9.2385896983770852E-2</v>
      </c>
      <c r="N224">
        <v>0.98</v>
      </c>
      <c r="O224">
        <v>554590</v>
      </c>
      <c r="P224">
        <v>3.2500000000000001E-2</v>
      </c>
      <c r="Q224">
        <v>25</v>
      </c>
      <c r="U224">
        <v>0.04</v>
      </c>
      <c r="V224">
        <v>1.1266278142965799E-6</v>
      </c>
      <c r="X224">
        <v>1</v>
      </c>
      <c r="Y224" s="13">
        <f t="shared" si="12"/>
        <v>2.7777777777777779E-6</v>
      </c>
      <c r="AA224" s="17">
        <v>0.03</v>
      </c>
    </row>
    <row r="225" spans="1:32" x14ac:dyDescent="0.35">
      <c r="A225" t="s">
        <v>131</v>
      </c>
      <c r="B225" t="s">
        <v>346</v>
      </c>
      <c r="C225" t="str">
        <f t="shared" si="11"/>
        <v>ch4_terminal_AF-DZA</v>
      </c>
      <c r="D225" t="s">
        <v>133</v>
      </c>
      <c r="E225" t="s">
        <v>134</v>
      </c>
      <c r="F225" t="s">
        <v>135</v>
      </c>
      <c r="G225" s="2">
        <v>36.885833669999997</v>
      </c>
      <c r="H225" s="2">
        <v>6.9043777879999997</v>
      </c>
      <c r="I225" s="2" t="s">
        <v>343</v>
      </c>
      <c r="J225">
        <v>0.11</v>
      </c>
      <c r="K225">
        <v>174.12</v>
      </c>
      <c r="L225">
        <v>0.01</v>
      </c>
      <c r="M225" s="17">
        <v>0.05</v>
      </c>
      <c r="N225">
        <v>0.98</v>
      </c>
      <c r="O225">
        <v>554590</v>
      </c>
      <c r="P225">
        <v>3.2500000000000001E-2</v>
      </c>
      <c r="Q225">
        <v>25</v>
      </c>
      <c r="U225">
        <v>0.04</v>
      </c>
      <c r="V225">
        <v>1.1266278142965799E-6</v>
      </c>
      <c r="X225">
        <v>1</v>
      </c>
      <c r="Y225" s="13">
        <f t="shared" si="12"/>
        <v>2.7777777777777779E-6</v>
      </c>
      <c r="AA225" s="17">
        <v>0.03</v>
      </c>
    </row>
    <row r="226" spans="1:32" x14ac:dyDescent="0.35">
      <c r="A226" t="s">
        <v>136</v>
      </c>
      <c r="B226" t="s">
        <v>346</v>
      </c>
      <c r="C226" t="str">
        <f t="shared" si="11"/>
        <v>ch4_terminal_AF-SEN</v>
      </c>
      <c r="D226" t="s">
        <v>138</v>
      </c>
      <c r="E226" t="s">
        <v>139</v>
      </c>
      <c r="F226" t="s">
        <v>140</v>
      </c>
      <c r="G226" s="2">
        <v>14.73659842</v>
      </c>
      <c r="H226" s="2">
        <v>-17.481210319999999</v>
      </c>
      <c r="I226" s="2" t="s">
        <v>343</v>
      </c>
      <c r="J226">
        <v>4.2999999999999997E-2</v>
      </c>
      <c r="K226">
        <v>174.12</v>
      </c>
      <c r="L226">
        <v>0.01</v>
      </c>
      <c r="M226" s="17">
        <v>0.05</v>
      </c>
      <c r="N226">
        <v>0.98</v>
      </c>
      <c r="O226">
        <v>554590</v>
      </c>
      <c r="P226">
        <v>3.2500000000000001E-2</v>
      </c>
      <c r="Q226">
        <v>25</v>
      </c>
      <c r="U226">
        <v>0.04</v>
      </c>
      <c r="V226">
        <v>1.1266278142965799E-6</v>
      </c>
      <c r="X226">
        <v>1</v>
      </c>
      <c r="Y226" s="13">
        <f t="shared" si="12"/>
        <v>2.7777777777777779E-6</v>
      </c>
      <c r="AA226" s="17">
        <v>0.03</v>
      </c>
    </row>
    <row r="227" spans="1:32" x14ac:dyDescent="0.35">
      <c r="A227" t="s">
        <v>141</v>
      </c>
      <c r="B227" t="s">
        <v>346</v>
      </c>
      <c r="C227" t="str">
        <f t="shared" si="11"/>
        <v>ch4_terminal_AF-NGA</v>
      </c>
      <c r="D227" t="s">
        <v>143</v>
      </c>
      <c r="E227" t="s">
        <v>144</v>
      </c>
      <c r="F227" t="s">
        <v>140</v>
      </c>
      <c r="G227" s="2">
        <v>6.4294702499999996</v>
      </c>
      <c r="H227" s="2">
        <v>3.4963682029999998</v>
      </c>
      <c r="I227" s="2" t="s">
        <v>343</v>
      </c>
      <c r="J227">
        <v>0.11</v>
      </c>
      <c r="K227">
        <v>174.12</v>
      </c>
      <c r="L227">
        <v>0.01</v>
      </c>
      <c r="M227" s="17">
        <v>0.05</v>
      </c>
      <c r="N227">
        <v>0.98</v>
      </c>
      <c r="O227">
        <v>554590</v>
      </c>
      <c r="P227">
        <v>3.2500000000000001E-2</v>
      </c>
      <c r="Q227">
        <v>25</v>
      </c>
      <c r="U227">
        <v>0.04</v>
      </c>
      <c r="V227">
        <v>1.1266278142965799E-6</v>
      </c>
      <c r="X227">
        <v>1</v>
      </c>
      <c r="Y227" s="13">
        <f t="shared" si="12"/>
        <v>2.7777777777777779E-6</v>
      </c>
      <c r="AA227" s="17">
        <v>0.03</v>
      </c>
    </row>
    <row r="228" spans="1:32" x14ac:dyDescent="0.35">
      <c r="A228" t="s">
        <v>145</v>
      </c>
      <c r="B228" t="s">
        <v>346</v>
      </c>
      <c r="C228" t="str">
        <f t="shared" si="11"/>
        <v>ch4_terminal_AF-AGO</v>
      </c>
      <c r="D228" t="s">
        <v>147</v>
      </c>
      <c r="E228" t="s">
        <v>148</v>
      </c>
      <c r="F228" t="s">
        <v>149</v>
      </c>
      <c r="G228" s="2">
        <v>-6.118802198</v>
      </c>
      <c r="H228" s="2">
        <v>12.33208099</v>
      </c>
      <c r="I228" s="2" t="s">
        <v>343</v>
      </c>
      <c r="J228">
        <v>0.11</v>
      </c>
      <c r="K228">
        <v>174.12</v>
      </c>
      <c r="L228">
        <v>0.01</v>
      </c>
      <c r="M228" s="17">
        <v>0.05</v>
      </c>
      <c r="N228">
        <v>0.98</v>
      </c>
      <c r="O228">
        <v>554590</v>
      </c>
      <c r="P228">
        <v>3.2500000000000001E-2</v>
      </c>
      <c r="Q228">
        <v>25</v>
      </c>
      <c r="U228">
        <v>0.04</v>
      </c>
      <c r="V228">
        <v>1.1266278142965799E-6</v>
      </c>
      <c r="X228">
        <v>1</v>
      </c>
      <c r="Y228" s="13">
        <f t="shared" si="12"/>
        <v>2.7777777777777779E-6</v>
      </c>
      <c r="AA228" s="17">
        <v>0.03</v>
      </c>
    </row>
    <row r="229" spans="1:32" x14ac:dyDescent="0.35">
      <c r="A229" t="s">
        <v>150</v>
      </c>
      <c r="B229" t="s">
        <v>346</v>
      </c>
      <c r="C229" t="str">
        <f t="shared" si="11"/>
        <v>ch4_terminal_AF-ZAF</v>
      </c>
      <c r="D229" t="s">
        <v>152</v>
      </c>
      <c r="E229" t="s">
        <v>153</v>
      </c>
      <c r="F229" t="s">
        <v>154</v>
      </c>
      <c r="G229" s="2">
        <v>-33.731549340000001</v>
      </c>
      <c r="H229" s="2">
        <v>18.4458488</v>
      </c>
      <c r="I229" s="2" t="s">
        <v>343</v>
      </c>
      <c r="J229">
        <v>5.2000000000000005E-2</v>
      </c>
      <c r="K229">
        <v>174.12</v>
      </c>
      <c r="L229">
        <v>0.01</v>
      </c>
      <c r="M229" s="17">
        <v>0.05</v>
      </c>
      <c r="N229">
        <v>0.98</v>
      </c>
      <c r="O229">
        <v>554590</v>
      </c>
      <c r="P229">
        <v>3.2500000000000001E-2</v>
      </c>
      <c r="Q229">
        <v>25</v>
      </c>
      <c r="U229">
        <v>0.04</v>
      </c>
      <c r="V229">
        <v>1.1266278142965799E-6</v>
      </c>
      <c r="X229">
        <v>1</v>
      </c>
      <c r="Y229" s="13">
        <f t="shared" si="12"/>
        <v>2.7777777777777779E-6</v>
      </c>
      <c r="AA229" s="17">
        <v>0.03</v>
      </c>
    </row>
    <row r="230" spans="1:32" x14ac:dyDescent="0.35">
      <c r="A230" t="s">
        <v>155</v>
      </c>
      <c r="B230" t="s">
        <v>346</v>
      </c>
      <c r="C230" t="str">
        <f t="shared" si="11"/>
        <v>ch4_terminal_AF-TZA</v>
      </c>
      <c r="D230" t="s">
        <v>157</v>
      </c>
      <c r="E230" t="s">
        <v>158</v>
      </c>
      <c r="F230" t="s">
        <v>159</v>
      </c>
      <c r="G230" s="2">
        <v>-9.9692840890000003</v>
      </c>
      <c r="H230" s="2">
        <v>39.704937809999997</v>
      </c>
      <c r="I230" s="2" t="s">
        <v>343</v>
      </c>
      <c r="J230">
        <v>0.11</v>
      </c>
      <c r="K230">
        <v>174.12</v>
      </c>
      <c r="L230">
        <v>0.01</v>
      </c>
      <c r="M230" s="17">
        <v>0.05</v>
      </c>
      <c r="N230">
        <v>0.98</v>
      </c>
      <c r="O230">
        <v>554590</v>
      </c>
      <c r="P230">
        <v>3.2500000000000001E-2</v>
      </c>
      <c r="Q230">
        <v>25</v>
      </c>
      <c r="U230">
        <v>0.04</v>
      </c>
      <c r="V230">
        <v>1.1266278142965799E-6</v>
      </c>
      <c r="X230">
        <v>1</v>
      </c>
      <c r="Y230" s="13">
        <f t="shared" si="12"/>
        <v>2.7777777777777779E-6</v>
      </c>
      <c r="AA230" s="17">
        <v>0.03</v>
      </c>
    </row>
    <row r="231" spans="1:32" x14ac:dyDescent="0.35">
      <c r="A231" t="s">
        <v>160</v>
      </c>
      <c r="B231" t="s">
        <v>346</v>
      </c>
      <c r="C231" t="str">
        <f t="shared" si="11"/>
        <v>ch4_terminal_AF-EGY</v>
      </c>
      <c r="D231" t="s">
        <v>162</v>
      </c>
      <c r="E231" t="s">
        <v>163</v>
      </c>
      <c r="F231" t="s">
        <v>135</v>
      </c>
      <c r="G231" s="2">
        <v>29.916288659999999</v>
      </c>
      <c r="H231" s="2">
        <v>32.449177310000003</v>
      </c>
      <c r="I231" s="2" t="s">
        <v>343</v>
      </c>
      <c r="J231">
        <v>8.7999999999999995E-2</v>
      </c>
      <c r="K231">
        <v>174.12</v>
      </c>
      <c r="L231">
        <v>0.01</v>
      </c>
      <c r="M231" s="17">
        <v>0.05</v>
      </c>
      <c r="N231">
        <v>0.98</v>
      </c>
      <c r="O231">
        <v>554590</v>
      </c>
      <c r="P231">
        <v>3.2500000000000001E-2</v>
      </c>
      <c r="Q231">
        <v>25</v>
      </c>
      <c r="U231">
        <v>0.04</v>
      </c>
      <c r="V231">
        <v>1.1266278142965799E-6</v>
      </c>
      <c r="X231">
        <v>1</v>
      </c>
      <c r="Y231" s="13">
        <f t="shared" si="12"/>
        <v>2.7777777777777779E-6</v>
      </c>
      <c r="AA231" s="17">
        <v>0.03</v>
      </c>
    </row>
    <row r="232" spans="1:32" x14ac:dyDescent="0.35">
      <c r="B232" t="s">
        <v>209</v>
      </c>
      <c r="R232">
        <v>0.88</v>
      </c>
      <c r="S232">
        <v>0.73</v>
      </c>
      <c r="U232">
        <v>0.04</v>
      </c>
      <c r="V232">
        <v>1.1266278142965799E-6</v>
      </c>
      <c r="X232">
        <v>1</v>
      </c>
      <c r="Y232" s="13">
        <f t="shared" si="12"/>
        <v>2.7777777777777779E-6</v>
      </c>
      <c r="AA232" s="17">
        <v>0.03</v>
      </c>
    </row>
    <row r="234" spans="1:32" x14ac:dyDescent="0.35">
      <c r="A234" t="s">
        <v>355</v>
      </c>
    </row>
    <row r="235" spans="1:32" x14ac:dyDescent="0.35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323</v>
      </c>
      <c r="J235" t="s">
        <v>292</v>
      </c>
      <c r="K235" s="7" t="s">
        <v>314</v>
      </c>
      <c r="L235" s="7" t="s">
        <v>315</v>
      </c>
      <c r="M235" s="7" t="s">
        <v>347</v>
      </c>
      <c r="N235" s="7" t="s">
        <v>345</v>
      </c>
      <c r="O235" s="8" t="s">
        <v>325</v>
      </c>
      <c r="P235" s="8" t="s">
        <v>326</v>
      </c>
      <c r="Q235" s="9" t="s">
        <v>327</v>
      </c>
      <c r="R235" s="9" t="s">
        <v>328</v>
      </c>
      <c r="S235" s="9" t="s">
        <v>329</v>
      </c>
      <c r="T235" s="10" t="s">
        <v>330</v>
      </c>
      <c r="U235" s="10" t="s">
        <v>331</v>
      </c>
      <c r="V235" s="12" t="s">
        <v>248</v>
      </c>
      <c r="W235" s="10" t="s">
        <v>332</v>
      </c>
      <c r="X235" s="10" t="s">
        <v>333</v>
      </c>
      <c r="Y235" s="10" t="s">
        <v>334</v>
      </c>
      <c r="Z235" s="11" t="s">
        <v>335</v>
      </c>
      <c r="AA235" s="11" t="s">
        <v>336</v>
      </c>
      <c r="AB235" s="6" t="s">
        <v>337</v>
      </c>
      <c r="AC235" s="6" t="s">
        <v>338</v>
      </c>
      <c r="AD235" s="6" t="s">
        <v>339</v>
      </c>
      <c r="AE235" s="6" t="s">
        <v>340</v>
      </c>
      <c r="AF235" s="6" t="s">
        <v>341</v>
      </c>
    </row>
    <row r="236" spans="1:32" x14ac:dyDescent="0.35">
      <c r="A236" t="s">
        <v>8</v>
      </c>
      <c r="B236" t="s">
        <v>9</v>
      </c>
      <c r="C236" t="str">
        <f t="shared" ref="C236:C299" si="13">_xlfn.CONCAT(B236,"_",A236)</f>
        <v>h2_terminal_EU-NLD</v>
      </c>
      <c r="D236" t="s">
        <v>11</v>
      </c>
      <c r="E236" t="s">
        <v>12</v>
      </c>
      <c r="F236" t="s">
        <v>13</v>
      </c>
      <c r="G236" s="2">
        <v>51.948455000000003</v>
      </c>
      <c r="H236" s="2">
        <v>4.1402960000000002</v>
      </c>
      <c r="I236" s="19" t="s">
        <v>324</v>
      </c>
      <c r="J236">
        <v>1.4E-2</v>
      </c>
      <c r="K236">
        <v>174.12</v>
      </c>
      <c r="L236">
        <v>8.9999999999999993E-3</v>
      </c>
      <c r="M236" s="17">
        <v>1.3486719798104709</v>
      </c>
      <c r="N236">
        <v>0.98</v>
      </c>
      <c r="O236">
        <v>938550</v>
      </c>
      <c r="P236" s="1">
        <v>3.2500000000000001E-2</v>
      </c>
      <c r="Q236">
        <v>25</v>
      </c>
      <c r="R236">
        <v>0.98</v>
      </c>
      <c r="S236" s="17">
        <f>1-8.5/33.33</f>
        <v>0.74497449744974498</v>
      </c>
      <c r="T236">
        <v>31.22</v>
      </c>
      <c r="U236">
        <v>0.04</v>
      </c>
      <c r="V236">
        <v>1.1266278142965812E-6</v>
      </c>
      <c r="W236">
        <v>25</v>
      </c>
      <c r="X236">
        <v>0.98699999999999999</v>
      </c>
      <c r="Y236" s="13">
        <f>0.002/720</f>
        <v>2.7777777777777779E-6</v>
      </c>
      <c r="Z236" s="3">
        <v>226010</v>
      </c>
      <c r="AA236" s="17">
        <v>0.03</v>
      </c>
      <c r="AB236">
        <v>0</v>
      </c>
      <c r="AC236">
        <v>0</v>
      </c>
      <c r="AD236" s="3">
        <v>25</v>
      </c>
      <c r="AE236">
        <v>0.98</v>
      </c>
      <c r="AF236">
        <v>0.98</v>
      </c>
    </row>
    <row r="237" spans="1:32" x14ac:dyDescent="0.35">
      <c r="A237" t="s">
        <v>15</v>
      </c>
      <c r="B237" t="s">
        <v>9</v>
      </c>
      <c r="C237" t="str">
        <f t="shared" si="13"/>
        <v>h2_terminal_EU-PRT</v>
      </c>
      <c r="D237" t="s">
        <v>17</v>
      </c>
      <c r="E237" t="s">
        <v>18</v>
      </c>
      <c r="F237" t="s">
        <v>19</v>
      </c>
      <c r="G237" s="2">
        <v>37.961097819999999</v>
      </c>
      <c r="H237" s="2">
        <v>-8.8786876929999998</v>
      </c>
      <c r="I237" s="19" t="s">
        <v>324</v>
      </c>
      <c r="J237">
        <v>4.2000000000000003E-2</v>
      </c>
      <c r="K237">
        <v>174.12</v>
      </c>
      <c r="L237">
        <v>8.9999999999999993E-3</v>
      </c>
      <c r="M237" s="17">
        <v>1.3486719798104709</v>
      </c>
      <c r="N237">
        <v>0.98</v>
      </c>
      <c r="O237">
        <v>938550</v>
      </c>
      <c r="P237" s="1">
        <v>3.2500000000000001E-2</v>
      </c>
      <c r="Q237">
        <v>25</v>
      </c>
      <c r="R237">
        <v>0.98</v>
      </c>
      <c r="S237" s="17">
        <f t="shared" ref="S237:S285" si="14">1-8.5/33.33</f>
        <v>0.74497449744974498</v>
      </c>
      <c r="T237">
        <v>31.22</v>
      </c>
      <c r="U237">
        <v>0.04</v>
      </c>
      <c r="V237">
        <v>1.1266278142965812E-6</v>
      </c>
      <c r="W237">
        <v>25</v>
      </c>
      <c r="X237">
        <v>0.98699999999999999</v>
      </c>
      <c r="Y237" s="13">
        <f t="shared" ref="Y237:Y300" si="15">0.002/720</f>
        <v>2.7777777777777779E-6</v>
      </c>
      <c r="Z237" s="3">
        <v>226010</v>
      </c>
      <c r="AA237" s="17">
        <v>0.03</v>
      </c>
      <c r="AB237">
        <v>0</v>
      </c>
      <c r="AC237">
        <v>0</v>
      </c>
      <c r="AD237">
        <v>25</v>
      </c>
      <c r="AE237">
        <v>0.98</v>
      </c>
      <c r="AF237">
        <v>0.98</v>
      </c>
    </row>
    <row r="238" spans="1:32" x14ac:dyDescent="0.35">
      <c r="A238" t="s">
        <v>20</v>
      </c>
      <c r="B238" t="s">
        <v>9</v>
      </c>
      <c r="C238" t="str">
        <f t="shared" si="13"/>
        <v>h2_terminal_EU-ESP</v>
      </c>
      <c r="D238" t="s">
        <v>22</v>
      </c>
      <c r="E238" t="s">
        <v>23</v>
      </c>
      <c r="F238" t="s">
        <v>19</v>
      </c>
      <c r="G238" s="2">
        <v>39.463713490000004</v>
      </c>
      <c r="H238" s="2">
        <v>-0.358819791</v>
      </c>
      <c r="I238" s="19" t="s">
        <v>324</v>
      </c>
      <c r="J238">
        <v>3.6000000000000004E-2</v>
      </c>
      <c r="K238">
        <v>174.12</v>
      </c>
      <c r="L238">
        <v>8.9999999999999993E-3</v>
      </c>
      <c r="M238" s="17">
        <v>1.3486719798104709</v>
      </c>
      <c r="N238">
        <v>0.98</v>
      </c>
      <c r="O238">
        <v>938550</v>
      </c>
      <c r="P238" s="1">
        <v>3.2500000000000001E-2</v>
      </c>
      <c r="Q238">
        <v>25</v>
      </c>
      <c r="R238">
        <v>0.98</v>
      </c>
      <c r="S238" s="17">
        <f t="shared" si="14"/>
        <v>0.74497449744974498</v>
      </c>
      <c r="T238">
        <v>31.22</v>
      </c>
      <c r="U238">
        <v>0.04</v>
      </c>
      <c r="V238">
        <v>1.1266278142965812E-6</v>
      </c>
      <c r="W238">
        <v>25</v>
      </c>
      <c r="X238">
        <v>0.98699999999999999</v>
      </c>
      <c r="Y238" s="13">
        <f t="shared" si="15"/>
        <v>2.7777777777777779E-6</v>
      </c>
      <c r="Z238" s="3">
        <v>226010</v>
      </c>
      <c r="AA238" s="17">
        <v>0.03</v>
      </c>
      <c r="AB238">
        <v>0</v>
      </c>
      <c r="AC238">
        <v>0</v>
      </c>
      <c r="AD238">
        <v>25</v>
      </c>
      <c r="AE238">
        <v>0.98</v>
      </c>
      <c r="AF238">
        <v>0.98</v>
      </c>
    </row>
    <row r="239" spans="1:32" x14ac:dyDescent="0.35">
      <c r="A239" t="s">
        <v>321</v>
      </c>
      <c r="B239" t="s">
        <v>9</v>
      </c>
      <c r="C239" t="str">
        <f t="shared" si="13"/>
        <v>h2_terminal_EU-ISL</v>
      </c>
      <c r="D239" t="s">
        <v>320</v>
      </c>
      <c r="E239" t="s">
        <v>322</v>
      </c>
      <c r="F239" t="s">
        <v>37</v>
      </c>
      <c r="G239" s="2">
        <v>64.094857875262505</v>
      </c>
      <c r="H239" s="2">
        <v>-21.853528070301</v>
      </c>
      <c r="I239" s="19" t="s">
        <v>324</v>
      </c>
      <c r="J239">
        <v>0.104</v>
      </c>
      <c r="K239">
        <v>174.12</v>
      </c>
      <c r="L239">
        <v>8.9999999999999993E-3</v>
      </c>
      <c r="M239" s="17">
        <v>1.3486719798104709</v>
      </c>
      <c r="N239">
        <v>0.98</v>
      </c>
      <c r="O239">
        <v>938550</v>
      </c>
      <c r="P239" s="1">
        <v>3.2500000000000001E-2</v>
      </c>
      <c r="Q239">
        <v>25</v>
      </c>
      <c r="R239">
        <v>0.98</v>
      </c>
      <c r="S239" s="17">
        <f t="shared" si="14"/>
        <v>0.74497449744974498</v>
      </c>
      <c r="T239">
        <v>31.22</v>
      </c>
      <c r="U239">
        <v>0.04</v>
      </c>
      <c r="V239">
        <v>1.1266278142965812E-6</v>
      </c>
      <c r="W239">
        <v>25</v>
      </c>
      <c r="X239">
        <v>0.98699999999999999</v>
      </c>
      <c r="Y239" s="13">
        <f t="shared" si="15"/>
        <v>2.7777777777777779E-6</v>
      </c>
      <c r="Z239" s="3">
        <v>226010</v>
      </c>
      <c r="AA239" s="17">
        <v>0.03</v>
      </c>
      <c r="AB239">
        <v>0</v>
      </c>
      <c r="AC239">
        <v>0</v>
      </c>
      <c r="AD239">
        <v>25</v>
      </c>
      <c r="AE239">
        <v>0.98</v>
      </c>
      <c r="AF239">
        <v>0.98</v>
      </c>
    </row>
    <row r="240" spans="1:32" x14ac:dyDescent="0.35">
      <c r="A240" t="s">
        <v>318</v>
      </c>
      <c r="B240" t="s">
        <v>9</v>
      </c>
      <c r="C240" t="str">
        <f t="shared" si="13"/>
        <v>h2_terminal_EU-ITA4</v>
      </c>
      <c r="D240" t="s">
        <v>26</v>
      </c>
      <c r="E240" t="s">
        <v>316</v>
      </c>
      <c r="F240" t="s">
        <v>19</v>
      </c>
      <c r="G240" s="2">
        <v>45.205817279999998</v>
      </c>
      <c r="H240" s="2">
        <v>12.29365557</v>
      </c>
      <c r="I240" s="19" t="s">
        <v>324</v>
      </c>
      <c r="J240">
        <v>3.1E-2</v>
      </c>
      <c r="K240">
        <v>174.12</v>
      </c>
      <c r="L240">
        <v>8.9999999999999993E-3</v>
      </c>
      <c r="M240" s="17">
        <v>1.3486719798104709</v>
      </c>
      <c r="N240">
        <v>0.98</v>
      </c>
      <c r="O240">
        <v>938550</v>
      </c>
      <c r="P240" s="1">
        <v>3.2500000000000001E-2</v>
      </c>
      <c r="Q240">
        <v>25</v>
      </c>
      <c r="R240">
        <v>0.98</v>
      </c>
      <c r="S240" s="17">
        <f t="shared" si="14"/>
        <v>0.74497449744974498</v>
      </c>
      <c r="T240">
        <v>31.22</v>
      </c>
      <c r="U240">
        <v>0.04</v>
      </c>
      <c r="V240">
        <v>1.1266278142965812E-6</v>
      </c>
      <c r="W240">
        <v>25</v>
      </c>
      <c r="X240">
        <v>0.98699999999999999</v>
      </c>
      <c r="Y240" s="13">
        <f t="shared" si="15"/>
        <v>2.7777777777777779E-6</v>
      </c>
      <c r="Z240" s="3">
        <v>226010</v>
      </c>
      <c r="AA240" s="17">
        <v>0.03</v>
      </c>
      <c r="AB240">
        <v>0</v>
      </c>
      <c r="AC240">
        <v>0</v>
      </c>
      <c r="AD240">
        <v>25</v>
      </c>
      <c r="AE240">
        <v>0.98</v>
      </c>
      <c r="AF240">
        <v>0.98</v>
      </c>
    </row>
    <row r="241" spans="1:32" x14ac:dyDescent="0.35">
      <c r="A241" t="s">
        <v>24</v>
      </c>
      <c r="B241" t="s">
        <v>9</v>
      </c>
      <c r="C241" t="str">
        <f t="shared" si="13"/>
        <v>h2_terminal_EU-ITA</v>
      </c>
      <c r="D241" t="s">
        <v>26</v>
      </c>
      <c r="E241" t="s">
        <v>27</v>
      </c>
      <c r="F241" t="s">
        <v>19</v>
      </c>
      <c r="G241" s="2">
        <v>45.205817279999998</v>
      </c>
      <c r="H241" s="2">
        <v>12.29365557</v>
      </c>
      <c r="I241" s="19" t="s">
        <v>324</v>
      </c>
      <c r="J241">
        <v>3.1E-2</v>
      </c>
      <c r="K241">
        <v>174.12</v>
      </c>
      <c r="L241">
        <v>8.9999999999999993E-3</v>
      </c>
      <c r="M241" s="17">
        <v>1.3486719798104709</v>
      </c>
      <c r="N241">
        <v>0.98</v>
      </c>
      <c r="O241">
        <v>938550</v>
      </c>
      <c r="P241" s="1">
        <v>3.2500000000000001E-2</v>
      </c>
      <c r="Q241">
        <v>25</v>
      </c>
      <c r="R241">
        <v>0.98</v>
      </c>
      <c r="S241" s="17">
        <f t="shared" si="14"/>
        <v>0.74497449744974498</v>
      </c>
      <c r="T241">
        <v>31.22</v>
      </c>
      <c r="U241">
        <v>0.04</v>
      </c>
      <c r="V241">
        <v>1.1266278142965812E-6</v>
      </c>
      <c r="W241">
        <v>25</v>
      </c>
      <c r="X241">
        <v>0.98699999999999999</v>
      </c>
      <c r="Y241" s="13">
        <f t="shared" si="15"/>
        <v>2.7777777777777779E-6</v>
      </c>
      <c r="Z241" s="3">
        <v>226010</v>
      </c>
      <c r="AA241" s="17">
        <v>0.03</v>
      </c>
      <c r="AB241">
        <v>0</v>
      </c>
      <c r="AC241">
        <v>0</v>
      </c>
      <c r="AD241">
        <v>25</v>
      </c>
      <c r="AE241">
        <v>0.98</v>
      </c>
      <c r="AF241">
        <v>0.98</v>
      </c>
    </row>
    <row r="242" spans="1:32" x14ac:dyDescent="0.35">
      <c r="A242" t="s">
        <v>28</v>
      </c>
      <c r="B242" t="s">
        <v>9</v>
      </c>
      <c r="C242" t="str">
        <f t="shared" si="13"/>
        <v>h2_terminal_AS-TUR</v>
      </c>
      <c r="D242" t="s">
        <v>30</v>
      </c>
      <c r="E242" t="s">
        <v>31</v>
      </c>
      <c r="F242" t="s">
        <v>32</v>
      </c>
      <c r="G242" s="2">
        <v>36.825940789999997</v>
      </c>
      <c r="H242" s="2">
        <v>36.177898030000001</v>
      </c>
      <c r="I242" s="19" t="s">
        <v>324</v>
      </c>
      <c r="J242">
        <v>7.4999999999999997E-2</v>
      </c>
      <c r="K242">
        <v>174.12</v>
      </c>
      <c r="L242">
        <v>8.9999999999999993E-3</v>
      </c>
      <c r="M242" s="17">
        <v>0.58296565349252727</v>
      </c>
      <c r="N242">
        <v>0.98</v>
      </c>
      <c r="O242">
        <v>938550</v>
      </c>
      <c r="P242" s="1">
        <v>3.2500000000000001E-2</v>
      </c>
      <c r="Q242">
        <v>25</v>
      </c>
      <c r="R242">
        <v>0.98</v>
      </c>
      <c r="S242" s="17">
        <f t="shared" si="14"/>
        <v>0.74497449744974498</v>
      </c>
      <c r="T242">
        <v>31.22</v>
      </c>
      <c r="U242">
        <v>0.04</v>
      </c>
      <c r="V242">
        <v>1.1266278142965812E-6</v>
      </c>
      <c r="W242">
        <v>25</v>
      </c>
      <c r="X242">
        <v>0.98699999999999999</v>
      </c>
      <c r="Y242" s="13">
        <f t="shared" si="15"/>
        <v>2.7777777777777779E-6</v>
      </c>
      <c r="Z242" s="3">
        <v>226010</v>
      </c>
      <c r="AA242" s="17">
        <v>0.03</v>
      </c>
      <c r="AB242">
        <v>0</v>
      </c>
      <c r="AC242">
        <v>0</v>
      </c>
      <c r="AD242">
        <v>25</v>
      </c>
      <c r="AE242">
        <v>0.98</v>
      </c>
      <c r="AF242">
        <v>0.98</v>
      </c>
    </row>
    <row r="243" spans="1:32" x14ac:dyDescent="0.35">
      <c r="A243" t="s">
        <v>319</v>
      </c>
      <c r="B243" t="s">
        <v>9</v>
      </c>
      <c r="C243" t="str">
        <f t="shared" si="13"/>
        <v>h2_terminal_EU-SWE3</v>
      </c>
      <c r="D243" t="s">
        <v>35</v>
      </c>
      <c r="E243" t="s">
        <v>317</v>
      </c>
      <c r="F243" t="s">
        <v>37</v>
      </c>
      <c r="G243" s="2">
        <v>58.913024630000002</v>
      </c>
      <c r="H243" s="2">
        <v>17.96051026</v>
      </c>
      <c r="I243" s="19" t="s">
        <v>324</v>
      </c>
      <c r="J243">
        <v>3.2000000000000001E-2</v>
      </c>
      <c r="K243">
        <v>174.12</v>
      </c>
      <c r="L243">
        <v>8.9999999999999993E-3</v>
      </c>
      <c r="M243" s="17">
        <v>1.3486719798104709</v>
      </c>
      <c r="N243">
        <v>0.98</v>
      </c>
      <c r="O243">
        <v>938550</v>
      </c>
      <c r="P243" s="1">
        <v>3.2500000000000001E-2</v>
      </c>
      <c r="Q243">
        <v>25</v>
      </c>
      <c r="R243">
        <v>0.98</v>
      </c>
      <c r="S243" s="17">
        <f t="shared" si="14"/>
        <v>0.74497449744974498</v>
      </c>
      <c r="T243">
        <v>31.22</v>
      </c>
      <c r="U243">
        <v>0.04</v>
      </c>
      <c r="V243">
        <v>1.1266278142965812E-6</v>
      </c>
      <c r="W243">
        <v>25</v>
      </c>
      <c r="X243">
        <v>0.98699999999999999</v>
      </c>
      <c r="Y243" s="13">
        <f t="shared" si="15"/>
        <v>2.7777777777777779E-6</v>
      </c>
      <c r="Z243" s="3">
        <v>226010</v>
      </c>
      <c r="AA243" s="17">
        <v>0.03</v>
      </c>
      <c r="AB243">
        <v>0</v>
      </c>
      <c r="AC243">
        <v>0</v>
      </c>
      <c r="AD243">
        <v>25</v>
      </c>
      <c r="AE243">
        <v>0.98</v>
      </c>
      <c r="AF243">
        <v>0.98</v>
      </c>
    </row>
    <row r="244" spans="1:32" x14ac:dyDescent="0.35">
      <c r="A244" t="s">
        <v>33</v>
      </c>
      <c r="B244" t="s">
        <v>9</v>
      </c>
      <c r="C244" t="str">
        <f t="shared" si="13"/>
        <v>h2_terminal_EU-SWE</v>
      </c>
      <c r="D244" t="s">
        <v>35</v>
      </c>
      <c r="E244" t="s">
        <v>36</v>
      </c>
      <c r="F244" t="s">
        <v>37</v>
      </c>
      <c r="G244" s="2">
        <v>58.913024630000002</v>
      </c>
      <c r="H244" s="2">
        <v>17.96051026</v>
      </c>
      <c r="I244" s="19" t="s">
        <v>324</v>
      </c>
      <c r="J244">
        <v>3.2000000000000001E-2</v>
      </c>
      <c r="K244">
        <v>174.12</v>
      </c>
      <c r="L244">
        <v>8.9999999999999993E-3</v>
      </c>
      <c r="M244" s="17">
        <v>1.3486719798104709</v>
      </c>
      <c r="N244">
        <v>0.98</v>
      </c>
      <c r="O244">
        <v>938550</v>
      </c>
      <c r="P244" s="1">
        <v>3.2500000000000001E-2</v>
      </c>
      <c r="Q244">
        <v>25</v>
      </c>
      <c r="R244">
        <v>0.98</v>
      </c>
      <c r="S244" s="17">
        <f t="shared" si="14"/>
        <v>0.74497449744974498</v>
      </c>
      <c r="T244">
        <v>31.22</v>
      </c>
      <c r="U244">
        <v>0.04</v>
      </c>
      <c r="V244">
        <v>1.1266278142965812E-6</v>
      </c>
      <c r="W244">
        <v>25</v>
      </c>
      <c r="X244">
        <v>0.98699999999999999</v>
      </c>
      <c r="Y244" s="13">
        <f t="shared" si="15"/>
        <v>2.7777777777777779E-6</v>
      </c>
      <c r="Z244" s="3">
        <v>226010</v>
      </c>
      <c r="AA244" s="17">
        <v>0.03</v>
      </c>
      <c r="AB244">
        <v>0</v>
      </c>
      <c r="AC244">
        <v>0</v>
      </c>
      <c r="AD244">
        <v>25</v>
      </c>
      <c r="AE244">
        <v>0.98</v>
      </c>
      <c r="AF244">
        <v>0.98</v>
      </c>
    </row>
    <row r="245" spans="1:32" x14ac:dyDescent="0.35">
      <c r="A245" t="s">
        <v>38</v>
      </c>
      <c r="B245" t="s">
        <v>9</v>
      </c>
      <c r="C245" t="str">
        <f t="shared" si="13"/>
        <v>h2_terminal_EU-GBR</v>
      </c>
      <c r="D245" t="s">
        <v>40</v>
      </c>
      <c r="E245" t="s">
        <v>41</v>
      </c>
      <c r="F245" t="s">
        <v>37</v>
      </c>
      <c r="G245" s="2">
        <v>51.708290169999998</v>
      </c>
      <c r="H245" s="2">
        <v>-5.0646297740000001</v>
      </c>
      <c r="I245" s="19" t="s">
        <v>324</v>
      </c>
      <c r="J245">
        <v>0.02</v>
      </c>
      <c r="K245">
        <v>174.12</v>
      </c>
      <c r="L245">
        <v>8.9999999999999993E-3</v>
      </c>
      <c r="M245" s="17">
        <v>1.3486719798104709</v>
      </c>
      <c r="N245">
        <v>0.98</v>
      </c>
      <c r="O245">
        <v>938550</v>
      </c>
      <c r="P245" s="1">
        <v>3.2500000000000001E-2</v>
      </c>
      <c r="Q245">
        <v>25</v>
      </c>
      <c r="R245">
        <v>0.98</v>
      </c>
      <c r="S245" s="17">
        <f t="shared" si="14"/>
        <v>0.74497449744974498</v>
      </c>
      <c r="T245">
        <v>31.22</v>
      </c>
      <c r="U245">
        <v>0.04</v>
      </c>
      <c r="V245">
        <v>1.1266278142965812E-6</v>
      </c>
      <c r="W245">
        <v>25</v>
      </c>
      <c r="X245">
        <v>0.98699999999999999</v>
      </c>
      <c r="Y245" s="13">
        <f t="shared" si="15"/>
        <v>2.7777777777777779E-6</v>
      </c>
      <c r="Z245" s="3">
        <v>226010</v>
      </c>
      <c r="AA245" s="17">
        <v>0.03</v>
      </c>
      <c r="AB245">
        <v>0</v>
      </c>
      <c r="AC245">
        <v>0</v>
      </c>
      <c r="AD245">
        <v>25</v>
      </c>
      <c r="AE245">
        <v>0.98</v>
      </c>
      <c r="AF245">
        <v>0.98</v>
      </c>
    </row>
    <row r="246" spans="1:32" x14ac:dyDescent="0.35">
      <c r="A246" t="s">
        <v>42</v>
      </c>
      <c r="B246" t="s">
        <v>9</v>
      </c>
      <c r="C246" t="str">
        <f t="shared" si="13"/>
        <v>h2_terminal_AS-QAT</v>
      </c>
      <c r="D246" t="s">
        <v>44</v>
      </c>
      <c r="E246" t="s">
        <v>45</v>
      </c>
      <c r="F246" t="s">
        <v>32</v>
      </c>
      <c r="G246" s="2">
        <v>25.883521009999999</v>
      </c>
      <c r="H246" s="2">
        <v>51.480261319999997</v>
      </c>
      <c r="I246" s="19" t="s">
        <v>324</v>
      </c>
      <c r="J246">
        <v>0.21</v>
      </c>
      <c r="K246">
        <v>174.12</v>
      </c>
      <c r="L246">
        <v>8.9999999999999993E-3</v>
      </c>
      <c r="M246" s="17">
        <v>0.58296565349252727</v>
      </c>
      <c r="N246">
        <v>0.98</v>
      </c>
      <c r="O246">
        <v>938550</v>
      </c>
      <c r="P246" s="1">
        <v>3.2500000000000001E-2</v>
      </c>
      <c r="Q246">
        <v>25</v>
      </c>
      <c r="R246">
        <v>0.98</v>
      </c>
      <c r="S246" s="17">
        <f t="shared" si="14"/>
        <v>0.74497449744974498</v>
      </c>
      <c r="T246">
        <v>31.22</v>
      </c>
      <c r="U246">
        <v>0.04</v>
      </c>
      <c r="V246">
        <v>1.1266278142965812E-6</v>
      </c>
      <c r="W246">
        <v>25</v>
      </c>
      <c r="X246">
        <v>0.98699999999999999</v>
      </c>
      <c r="Y246" s="13">
        <f t="shared" si="15"/>
        <v>2.7777777777777779E-6</v>
      </c>
      <c r="Z246" s="3">
        <v>226010</v>
      </c>
      <c r="AA246" s="17">
        <v>0.03</v>
      </c>
      <c r="AB246">
        <v>0</v>
      </c>
      <c r="AC246">
        <v>0</v>
      </c>
      <c r="AD246">
        <v>25</v>
      </c>
      <c r="AE246">
        <v>0.98</v>
      </c>
      <c r="AF246">
        <v>0.98</v>
      </c>
    </row>
    <row r="247" spans="1:32" x14ac:dyDescent="0.35">
      <c r="A247" t="s">
        <v>46</v>
      </c>
      <c r="B247" t="s">
        <v>9</v>
      </c>
      <c r="C247" t="str">
        <f t="shared" si="13"/>
        <v>h2_terminal_AS-IND-WE</v>
      </c>
      <c r="D247" t="s">
        <v>48</v>
      </c>
      <c r="E247" t="s">
        <v>352</v>
      </c>
      <c r="F247" t="s">
        <v>50</v>
      </c>
      <c r="G247" s="2">
        <v>18.944742420000001</v>
      </c>
      <c r="H247" s="2">
        <v>72.950074349999994</v>
      </c>
      <c r="I247" s="19" t="s">
        <v>324</v>
      </c>
      <c r="J247">
        <v>5.8999999999999997E-2</v>
      </c>
      <c r="K247">
        <v>174.12</v>
      </c>
      <c r="L247">
        <v>8.9999999999999993E-3</v>
      </c>
      <c r="M247" s="17">
        <v>0.58296565349252727</v>
      </c>
      <c r="N247">
        <v>0.98</v>
      </c>
      <c r="O247">
        <v>938550</v>
      </c>
      <c r="P247" s="1">
        <v>3.2500000000000001E-2</v>
      </c>
      <c r="Q247">
        <v>25</v>
      </c>
      <c r="R247">
        <v>0.98</v>
      </c>
      <c r="S247" s="17">
        <f t="shared" si="14"/>
        <v>0.74497449744974498</v>
      </c>
      <c r="T247">
        <v>31.22</v>
      </c>
      <c r="U247">
        <v>0.04</v>
      </c>
      <c r="V247">
        <v>1.1266278142965812E-6</v>
      </c>
      <c r="W247">
        <v>25</v>
      </c>
      <c r="X247">
        <v>0.98699999999999999</v>
      </c>
      <c r="Y247" s="13">
        <f t="shared" si="15"/>
        <v>2.7777777777777779E-6</v>
      </c>
      <c r="Z247" s="3">
        <v>226010</v>
      </c>
      <c r="AA247" s="17">
        <v>0.03</v>
      </c>
      <c r="AB247">
        <v>0</v>
      </c>
      <c r="AC247">
        <v>0</v>
      </c>
      <c r="AD247">
        <v>25</v>
      </c>
      <c r="AE247">
        <v>0.98</v>
      </c>
      <c r="AF247">
        <v>0.98</v>
      </c>
    </row>
    <row r="248" spans="1:32" x14ac:dyDescent="0.35">
      <c r="A248" t="s">
        <v>46</v>
      </c>
      <c r="B248" t="s">
        <v>9</v>
      </c>
      <c r="C248" t="str">
        <f t="shared" si="13"/>
        <v>h2_terminal_AS-IND-WE</v>
      </c>
      <c r="D248" t="s">
        <v>48</v>
      </c>
      <c r="E248" t="s">
        <v>49</v>
      </c>
      <c r="F248" t="s">
        <v>50</v>
      </c>
      <c r="G248" s="2">
        <v>18.944742420000001</v>
      </c>
      <c r="H248" s="2">
        <v>72.950074349999994</v>
      </c>
      <c r="I248" s="19" t="s">
        <v>324</v>
      </c>
      <c r="J248">
        <v>5.8999999999999997E-2</v>
      </c>
      <c r="K248">
        <v>174.12</v>
      </c>
      <c r="L248">
        <v>8.9999999999999993E-3</v>
      </c>
      <c r="M248" s="17">
        <v>0.58296565349252727</v>
      </c>
      <c r="N248">
        <v>0.98</v>
      </c>
      <c r="O248">
        <v>938550</v>
      </c>
      <c r="P248" s="1">
        <v>3.2500000000000001E-2</v>
      </c>
      <c r="Q248">
        <v>25</v>
      </c>
      <c r="R248">
        <v>0.98</v>
      </c>
      <c r="S248" s="17">
        <f t="shared" si="14"/>
        <v>0.74497449744974498</v>
      </c>
      <c r="T248">
        <v>31.22</v>
      </c>
      <c r="U248">
        <v>0.04</v>
      </c>
      <c r="V248">
        <v>1.1266278142965812E-6</v>
      </c>
      <c r="W248">
        <v>25</v>
      </c>
      <c r="X248">
        <v>0.98699999999999999</v>
      </c>
      <c r="Y248" s="13">
        <f t="shared" si="15"/>
        <v>2.7777777777777779E-6</v>
      </c>
      <c r="Z248" s="3">
        <v>226010</v>
      </c>
      <c r="AA248" s="17">
        <v>0.03</v>
      </c>
      <c r="AB248">
        <v>0</v>
      </c>
      <c r="AC248">
        <v>0</v>
      </c>
      <c r="AD248">
        <v>25</v>
      </c>
      <c r="AE248">
        <v>0.98</v>
      </c>
      <c r="AF248">
        <v>0.98</v>
      </c>
    </row>
    <row r="249" spans="1:32" x14ac:dyDescent="0.35">
      <c r="A249" t="s">
        <v>51</v>
      </c>
      <c r="B249" t="s">
        <v>9</v>
      </c>
      <c r="C249" t="str">
        <f t="shared" si="13"/>
        <v>h2_terminal_AS-BGD</v>
      </c>
      <c r="D249" t="s">
        <v>53</v>
      </c>
      <c r="E249" t="s">
        <v>54</v>
      </c>
      <c r="F249" t="s">
        <v>50</v>
      </c>
      <c r="G249" s="2">
        <v>22.256499399999999</v>
      </c>
      <c r="H249" s="2">
        <v>91.784941779999997</v>
      </c>
      <c r="I249" s="19" t="s">
        <v>324</v>
      </c>
      <c r="J249">
        <v>6.8000000000000005E-2</v>
      </c>
      <c r="K249">
        <v>174.12</v>
      </c>
      <c r="L249">
        <v>8.9999999999999993E-3</v>
      </c>
      <c r="M249" s="17">
        <v>0.58296565349252727</v>
      </c>
      <c r="N249">
        <v>0.98</v>
      </c>
      <c r="O249">
        <v>938550</v>
      </c>
      <c r="P249" s="1">
        <v>3.2500000000000001E-2</v>
      </c>
      <c r="Q249">
        <v>25</v>
      </c>
      <c r="R249">
        <v>0.98</v>
      </c>
      <c r="S249" s="17">
        <f t="shared" si="14"/>
        <v>0.74497449744974498</v>
      </c>
      <c r="T249">
        <v>31.22</v>
      </c>
      <c r="U249">
        <v>0.04</v>
      </c>
      <c r="V249">
        <v>1.1266278142965812E-6</v>
      </c>
      <c r="W249">
        <v>25</v>
      </c>
      <c r="X249">
        <v>0.98699999999999999</v>
      </c>
      <c r="Y249" s="13">
        <f t="shared" si="15"/>
        <v>2.7777777777777779E-6</v>
      </c>
      <c r="Z249" s="3">
        <v>226010</v>
      </c>
      <c r="AA249" s="17">
        <v>0.03</v>
      </c>
      <c r="AB249">
        <v>0</v>
      </c>
      <c r="AC249">
        <v>0</v>
      </c>
      <c r="AD249">
        <v>25</v>
      </c>
      <c r="AE249">
        <v>0.98</v>
      </c>
      <c r="AF249">
        <v>0.98</v>
      </c>
    </row>
    <row r="250" spans="1:32" x14ac:dyDescent="0.35">
      <c r="A250" t="s">
        <v>55</v>
      </c>
      <c r="B250" t="s">
        <v>9</v>
      </c>
      <c r="C250" t="str">
        <f t="shared" si="13"/>
        <v>h2_terminal_AS-SGP</v>
      </c>
      <c r="D250" t="s">
        <v>57</v>
      </c>
      <c r="E250" t="s">
        <v>58</v>
      </c>
      <c r="F250" t="s">
        <v>59</v>
      </c>
      <c r="G250" s="2">
        <v>1.2924510250000001</v>
      </c>
      <c r="H250" s="2">
        <v>103.63954649999999</v>
      </c>
      <c r="I250" s="19" t="s">
        <v>324</v>
      </c>
      <c r="J250">
        <v>4.5999999999999999E-2</v>
      </c>
      <c r="K250">
        <v>174.12</v>
      </c>
      <c r="L250">
        <v>8.9999999999999993E-3</v>
      </c>
      <c r="M250" s="17">
        <v>0.58296565349252727</v>
      </c>
      <c r="N250">
        <v>0.98</v>
      </c>
      <c r="O250">
        <v>938550</v>
      </c>
      <c r="P250" s="1">
        <v>3.2500000000000001E-2</v>
      </c>
      <c r="Q250">
        <v>25</v>
      </c>
      <c r="R250">
        <v>0.98</v>
      </c>
      <c r="S250" s="17">
        <f t="shared" si="14"/>
        <v>0.74497449744974498</v>
      </c>
      <c r="T250">
        <v>31.22</v>
      </c>
      <c r="U250">
        <v>0.04</v>
      </c>
      <c r="V250">
        <v>1.1266278142965812E-6</v>
      </c>
      <c r="W250">
        <v>25</v>
      </c>
      <c r="X250">
        <v>0.98699999999999999</v>
      </c>
      <c r="Y250" s="13">
        <f t="shared" si="15"/>
        <v>2.7777777777777779E-6</v>
      </c>
      <c r="Z250" s="3">
        <v>226010</v>
      </c>
      <c r="AA250" s="17">
        <v>0.03</v>
      </c>
      <c r="AB250">
        <v>0</v>
      </c>
      <c r="AC250">
        <v>0</v>
      </c>
      <c r="AD250">
        <v>25</v>
      </c>
      <c r="AE250">
        <v>0.98</v>
      </c>
      <c r="AF250">
        <v>0.98</v>
      </c>
    </row>
    <row r="251" spans="1:32" x14ac:dyDescent="0.35">
      <c r="A251" t="s">
        <v>60</v>
      </c>
      <c r="B251" t="s">
        <v>9</v>
      </c>
      <c r="C251" t="str">
        <f t="shared" si="13"/>
        <v>h2_terminal_AS-IDN</v>
      </c>
      <c r="D251" t="s">
        <v>62</v>
      </c>
      <c r="E251" t="s">
        <v>63</v>
      </c>
      <c r="F251" t="s">
        <v>59</v>
      </c>
      <c r="G251" s="2">
        <v>-0.88613326299999995</v>
      </c>
      <c r="H251" s="2">
        <v>131.27111149999999</v>
      </c>
      <c r="I251" s="19" t="s">
        <v>324</v>
      </c>
      <c r="J251">
        <v>0.06</v>
      </c>
      <c r="K251">
        <v>174.12</v>
      </c>
      <c r="L251">
        <v>8.9999999999999993E-3</v>
      </c>
      <c r="M251" s="17">
        <v>0.58296565349252727</v>
      </c>
      <c r="N251">
        <v>0.98</v>
      </c>
      <c r="O251">
        <v>938550</v>
      </c>
      <c r="P251" s="1">
        <v>3.2500000000000001E-2</v>
      </c>
      <c r="Q251">
        <v>25</v>
      </c>
      <c r="R251">
        <v>0.98</v>
      </c>
      <c r="S251" s="17">
        <f t="shared" si="14"/>
        <v>0.74497449744974498</v>
      </c>
      <c r="T251">
        <v>31.22</v>
      </c>
      <c r="U251">
        <v>0.04</v>
      </c>
      <c r="V251">
        <v>1.1266278142965812E-6</v>
      </c>
      <c r="W251">
        <v>25</v>
      </c>
      <c r="X251">
        <v>0.98699999999999999</v>
      </c>
      <c r="Y251" s="13">
        <f t="shared" si="15"/>
        <v>2.7777777777777779E-6</v>
      </c>
      <c r="Z251" s="3">
        <v>226010</v>
      </c>
      <c r="AA251" s="17">
        <v>0.03</v>
      </c>
      <c r="AB251">
        <v>0</v>
      </c>
      <c r="AC251">
        <v>0</v>
      </c>
      <c r="AD251">
        <v>25</v>
      </c>
      <c r="AE251">
        <v>0.98</v>
      </c>
      <c r="AF251">
        <v>0.98</v>
      </c>
    </row>
    <row r="252" spans="1:32" x14ac:dyDescent="0.35">
      <c r="A252" t="s">
        <v>64</v>
      </c>
      <c r="B252" t="s">
        <v>9</v>
      </c>
      <c r="C252" t="str">
        <f t="shared" si="13"/>
        <v>h2_terminal_AS-CHN-SH</v>
      </c>
      <c r="D252" t="s">
        <v>66</v>
      </c>
      <c r="E252" t="s">
        <v>351</v>
      </c>
      <c r="F252" t="s">
        <v>68</v>
      </c>
      <c r="G252" s="2">
        <v>31.331849340000002</v>
      </c>
      <c r="H252" s="2">
        <v>121.63780029999999</v>
      </c>
      <c r="I252" s="19" t="s">
        <v>324</v>
      </c>
      <c r="J252">
        <v>2.5000000000000001E-2</v>
      </c>
      <c r="K252">
        <v>174.12</v>
      </c>
      <c r="L252">
        <v>8.9999999999999993E-3</v>
      </c>
      <c r="M252" s="17">
        <v>0.58296565349252727</v>
      </c>
      <c r="N252">
        <v>0.98</v>
      </c>
      <c r="O252">
        <v>938550</v>
      </c>
      <c r="P252" s="1">
        <v>3.2500000000000001E-2</v>
      </c>
      <c r="Q252">
        <v>25</v>
      </c>
      <c r="R252">
        <v>0.98</v>
      </c>
      <c r="S252" s="17">
        <f t="shared" si="14"/>
        <v>0.74497449744974498</v>
      </c>
      <c r="T252">
        <v>31.22</v>
      </c>
      <c r="U252">
        <v>0.04</v>
      </c>
      <c r="V252">
        <v>1.1266278142965812E-6</v>
      </c>
      <c r="W252">
        <v>25</v>
      </c>
      <c r="X252">
        <v>0.98699999999999999</v>
      </c>
      <c r="Y252" s="13">
        <f t="shared" si="15"/>
        <v>2.7777777777777779E-6</v>
      </c>
      <c r="Z252" s="3">
        <v>226010</v>
      </c>
      <c r="AA252" s="17">
        <v>0.03</v>
      </c>
      <c r="AB252">
        <v>0</v>
      </c>
      <c r="AC252">
        <v>0</v>
      </c>
      <c r="AD252">
        <v>25</v>
      </c>
      <c r="AE252">
        <v>0.98</v>
      </c>
      <c r="AF252">
        <v>0.98</v>
      </c>
    </row>
    <row r="253" spans="1:32" x14ac:dyDescent="0.35">
      <c r="A253" t="s">
        <v>64</v>
      </c>
      <c r="B253" t="s">
        <v>9</v>
      </c>
      <c r="C253" t="str">
        <f t="shared" si="13"/>
        <v>h2_terminal_AS-CHN-SH</v>
      </c>
      <c r="D253" t="s">
        <v>66</v>
      </c>
      <c r="E253" t="s">
        <v>67</v>
      </c>
      <c r="F253" t="s">
        <v>68</v>
      </c>
      <c r="G253" s="2">
        <v>31.331849340000002</v>
      </c>
      <c r="H253" s="2">
        <v>121.63780029999999</v>
      </c>
      <c r="I253" s="19" t="s">
        <v>324</v>
      </c>
      <c r="J253">
        <v>2.5000000000000001E-2</v>
      </c>
      <c r="K253">
        <v>174.12</v>
      </c>
      <c r="L253">
        <v>8.9999999999999993E-3</v>
      </c>
      <c r="M253" s="17">
        <v>0.58296565349252727</v>
      </c>
      <c r="N253">
        <v>0.98</v>
      </c>
      <c r="O253">
        <v>938550</v>
      </c>
      <c r="P253" s="1">
        <v>3.2500000000000001E-2</v>
      </c>
      <c r="Q253">
        <v>25</v>
      </c>
      <c r="R253">
        <v>0.98</v>
      </c>
      <c r="S253" s="17">
        <f t="shared" si="14"/>
        <v>0.74497449744974498</v>
      </c>
      <c r="T253">
        <v>31.22</v>
      </c>
      <c r="U253">
        <v>0.04</v>
      </c>
      <c r="V253">
        <v>1.1266278142965812E-6</v>
      </c>
      <c r="W253">
        <v>25</v>
      </c>
      <c r="X253">
        <v>0.98699999999999999</v>
      </c>
      <c r="Y253" s="13">
        <f t="shared" si="15"/>
        <v>2.7777777777777779E-6</v>
      </c>
      <c r="Z253" s="3">
        <v>226010</v>
      </c>
      <c r="AA253" s="17">
        <v>0.03</v>
      </c>
      <c r="AB253">
        <v>0</v>
      </c>
      <c r="AC253">
        <v>0</v>
      </c>
      <c r="AD253">
        <v>25</v>
      </c>
      <c r="AE253">
        <v>0.98</v>
      </c>
      <c r="AF253">
        <v>0.98</v>
      </c>
    </row>
    <row r="254" spans="1:32" x14ac:dyDescent="0.35">
      <c r="A254" t="s">
        <v>69</v>
      </c>
      <c r="B254" t="s">
        <v>9</v>
      </c>
      <c r="C254" t="str">
        <f t="shared" si="13"/>
        <v>h2_terminal_AS-JPN-TO</v>
      </c>
      <c r="D254" t="s">
        <v>71</v>
      </c>
      <c r="E254" t="s">
        <v>354</v>
      </c>
      <c r="F254" t="s">
        <v>68</v>
      </c>
      <c r="G254" s="2">
        <v>35.477499450000003</v>
      </c>
      <c r="H254" s="2">
        <v>139.67820470000001</v>
      </c>
      <c r="I254" s="19" t="s">
        <v>324</v>
      </c>
      <c r="J254">
        <v>2.3E-2</v>
      </c>
      <c r="K254">
        <v>174.12</v>
      </c>
      <c r="L254">
        <v>8.9999999999999993E-3</v>
      </c>
      <c r="M254" s="17">
        <v>0.58296565349252727</v>
      </c>
      <c r="N254">
        <v>0.98</v>
      </c>
      <c r="O254">
        <v>938550</v>
      </c>
      <c r="P254" s="1">
        <v>3.2500000000000001E-2</v>
      </c>
      <c r="Q254">
        <v>25</v>
      </c>
      <c r="R254">
        <v>0.98</v>
      </c>
      <c r="S254" s="17">
        <f t="shared" si="14"/>
        <v>0.74497449744974498</v>
      </c>
      <c r="T254">
        <v>31.22</v>
      </c>
      <c r="U254">
        <v>0.04</v>
      </c>
      <c r="V254">
        <v>1.1266278142965812E-6</v>
      </c>
      <c r="W254">
        <v>25</v>
      </c>
      <c r="X254">
        <v>0.98699999999999999</v>
      </c>
      <c r="Y254" s="13">
        <f t="shared" si="15"/>
        <v>2.7777777777777779E-6</v>
      </c>
      <c r="Z254" s="3">
        <v>226010</v>
      </c>
      <c r="AA254" s="17">
        <v>0.03</v>
      </c>
      <c r="AB254">
        <v>0</v>
      </c>
      <c r="AC254">
        <v>0</v>
      </c>
      <c r="AD254">
        <v>25</v>
      </c>
      <c r="AE254">
        <v>0.98</v>
      </c>
      <c r="AF254">
        <v>0.98</v>
      </c>
    </row>
    <row r="255" spans="1:32" x14ac:dyDescent="0.35">
      <c r="A255" t="s">
        <v>69</v>
      </c>
      <c r="B255" t="s">
        <v>9</v>
      </c>
      <c r="C255" t="str">
        <f t="shared" si="13"/>
        <v>h2_terminal_AS-JPN-TO</v>
      </c>
      <c r="D255" t="s">
        <v>71</v>
      </c>
      <c r="E255" t="s">
        <v>72</v>
      </c>
      <c r="F255" t="s">
        <v>68</v>
      </c>
      <c r="G255" s="2">
        <v>35.477499450000003</v>
      </c>
      <c r="H255" s="2">
        <v>139.67820470000001</v>
      </c>
      <c r="I255" s="19" t="s">
        <v>324</v>
      </c>
      <c r="J255">
        <v>2.3E-2</v>
      </c>
      <c r="K255">
        <v>174.12</v>
      </c>
      <c r="L255">
        <v>8.9999999999999993E-3</v>
      </c>
      <c r="M255" s="17">
        <v>0.58296565349252727</v>
      </c>
      <c r="N255">
        <v>0.98</v>
      </c>
      <c r="O255">
        <v>938550</v>
      </c>
      <c r="P255" s="1">
        <v>3.2500000000000001E-2</v>
      </c>
      <c r="Q255">
        <v>25</v>
      </c>
      <c r="R255">
        <v>0.98</v>
      </c>
      <c r="S255" s="17">
        <f t="shared" si="14"/>
        <v>0.74497449744974498</v>
      </c>
      <c r="T255">
        <v>31.22</v>
      </c>
      <c r="U255">
        <v>0.04</v>
      </c>
      <c r="V255">
        <v>1.1266278142965812E-6</v>
      </c>
      <c r="W255">
        <v>25</v>
      </c>
      <c r="X255">
        <v>0.98699999999999999</v>
      </c>
      <c r="Y255" s="13">
        <f t="shared" si="15"/>
        <v>2.7777777777777779E-6</v>
      </c>
      <c r="Z255" s="3">
        <v>226010</v>
      </c>
      <c r="AA255" s="17">
        <v>0.03</v>
      </c>
      <c r="AB255">
        <v>0</v>
      </c>
      <c r="AC255">
        <v>0</v>
      </c>
      <c r="AD255">
        <v>25</v>
      </c>
      <c r="AE255">
        <v>0.98</v>
      </c>
      <c r="AF255">
        <v>0.98</v>
      </c>
    </row>
    <row r="256" spans="1:32" x14ac:dyDescent="0.35">
      <c r="A256" t="s">
        <v>73</v>
      </c>
      <c r="B256" t="s">
        <v>9</v>
      </c>
      <c r="C256" t="str">
        <f t="shared" si="13"/>
        <v>h2_terminal_AS-VNM</v>
      </c>
      <c r="D256" t="s">
        <v>75</v>
      </c>
      <c r="E256" t="s">
        <v>76</v>
      </c>
      <c r="F256" t="s">
        <v>59</v>
      </c>
      <c r="G256" s="2">
        <v>20.71420444</v>
      </c>
      <c r="H256" s="2">
        <v>106.7809084</v>
      </c>
      <c r="I256" s="19" t="s">
        <v>324</v>
      </c>
      <c r="J256">
        <v>0.06</v>
      </c>
      <c r="K256">
        <v>174.12</v>
      </c>
      <c r="L256">
        <v>8.9999999999999993E-3</v>
      </c>
      <c r="M256" s="17">
        <v>0.58296565349252727</v>
      </c>
      <c r="N256">
        <v>0.98</v>
      </c>
      <c r="O256">
        <v>938550</v>
      </c>
      <c r="P256" s="1">
        <v>3.2500000000000001E-2</v>
      </c>
      <c r="Q256">
        <v>25</v>
      </c>
      <c r="R256">
        <v>0.98</v>
      </c>
      <c r="S256" s="17">
        <f t="shared" si="14"/>
        <v>0.74497449744974498</v>
      </c>
      <c r="T256">
        <v>31.22</v>
      </c>
      <c r="U256">
        <v>0.04</v>
      </c>
      <c r="V256">
        <v>1.1266278142965812E-6</v>
      </c>
      <c r="W256">
        <v>25</v>
      </c>
      <c r="X256">
        <v>0.98699999999999999</v>
      </c>
      <c r="Y256" s="13">
        <f t="shared" si="15"/>
        <v>2.7777777777777779E-6</v>
      </c>
      <c r="Z256" s="3">
        <v>226010</v>
      </c>
      <c r="AA256" s="17">
        <v>0.03</v>
      </c>
      <c r="AB256">
        <v>0</v>
      </c>
      <c r="AC256">
        <v>0</v>
      </c>
      <c r="AD256">
        <v>25</v>
      </c>
      <c r="AE256">
        <v>0.98</v>
      </c>
      <c r="AF256">
        <v>0.98</v>
      </c>
    </row>
    <row r="257" spans="1:32" x14ac:dyDescent="0.35">
      <c r="A257" t="s">
        <v>77</v>
      </c>
      <c r="B257" t="s">
        <v>9</v>
      </c>
      <c r="C257" t="str">
        <f t="shared" si="13"/>
        <v>h2_terminal_OC-AUS-SW</v>
      </c>
      <c r="D257" t="s">
        <v>79</v>
      </c>
      <c r="E257" t="s">
        <v>353</v>
      </c>
      <c r="F257" t="s">
        <v>81</v>
      </c>
      <c r="G257" s="2">
        <v>-34.453054180000002</v>
      </c>
      <c r="H257" s="2">
        <v>150.89914529999999</v>
      </c>
      <c r="I257" s="19" t="s">
        <v>324</v>
      </c>
      <c r="J257">
        <v>2.9000000000000001E-2</v>
      </c>
      <c r="K257">
        <v>174.12</v>
      </c>
      <c r="L257">
        <v>8.9999999999999993E-3</v>
      </c>
      <c r="M257" s="17">
        <v>0.8721606300502085</v>
      </c>
      <c r="N257">
        <v>0.98</v>
      </c>
      <c r="O257">
        <v>938550</v>
      </c>
      <c r="P257" s="1">
        <v>3.2500000000000001E-2</v>
      </c>
      <c r="Q257">
        <v>25</v>
      </c>
      <c r="R257">
        <v>0.98</v>
      </c>
      <c r="S257" s="17">
        <f t="shared" si="14"/>
        <v>0.74497449744974498</v>
      </c>
      <c r="T257">
        <v>31.22</v>
      </c>
      <c r="U257">
        <v>0.04</v>
      </c>
      <c r="V257">
        <v>1.1266278142965812E-6</v>
      </c>
      <c r="W257">
        <v>25</v>
      </c>
      <c r="X257">
        <v>0.98699999999999999</v>
      </c>
      <c r="Y257" s="13">
        <f t="shared" si="15"/>
        <v>2.7777777777777779E-6</v>
      </c>
      <c r="Z257" s="3">
        <v>226010</v>
      </c>
      <c r="AA257" s="17">
        <v>0.03</v>
      </c>
      <c r="AB257">
        <v>0</v>
      </c>
      <c r="AC257">
        <v>0</v>
      </c>
      <c r="AD257">
        <v>25</v>
      </c>
      <c r="AE257">
        <v>0.98</v>
      </c>
      <c r="AF257">
        <v>0.98</v>
      </c>
    </row>
    <row r="258" spans="1:32" x14ac:dyDescent="0.35">
      <c r="A258" t="s">
        <v>168</v>
      </c>
      <c r="B258" t="s">
        <v>9</v>
      </c>
      <c r="C258" t="str">
        <f t="shared" si="13"/>
        <v>h2_terminal_OC-AUS-WA</v>
      </c>
      <c r="D258" t="s">
        <v>170</v>
      </c>
      <c r="E258" t="s">
        <v>353</v>
      </c>
      <c r="F258" t="s">
        <v>81</v>
      </c>
      <c r="G258" s="2">
        <v>-21.80043045</v>
      </c>
      <c r="H258" s="2">
        <v>114.8019882</v>
      </c>
      <c r="I258" s="19" t="s">
        <v>324</v>
      </c>
      <c r="J258">
        <v>2.9000000000000001E-2</v>
      </c>
      <c r="K258">
        <v>174.12</v>
      </c>
      <c r="L258">
        <v>8.9999999999999993E-3</v>
      </c>
      <c r="M258" s="17">
        <v>0.8721606300502085</v>
      </c>
      <c r="N258">
        <v>0.98</v>
      </c>
      <c r="O258">
        <v>938550</v>
      </c>
      <c r="P258" s="1">
        <v>3.2500000000000001E-2</v>
      </c>
      <c r="Q258">
        <v>25</v>
      </c>
      <c r="R258">
        <v>0.98</v>
      </c>
      <c r="S258" s="17">
        <f t="shared" si="14"/>
        <v>0.74497449744974498</v>
      </c>
      <c r="T258">
        <v>31.22</v>
      </c>
      <c r="U258">
        <v>0.04</v>
      </c>
      <c r="V258">
        <v>1.1266278142965812E-6</v>
      </c>
      <c r="W258">
        <v>25</v>
      </c>
      <c r="X258">
        <v>0.98699999999999999</v>
      </c>
      <c r="Y258" s="13">
        <f t="shared" si="15"/>
        <v>2.7777777777777779E-6</v>
      </c>
      <c r="Z258" s="3">
        <v>226010</v>
      </c>
      <c r="AA258" s="17">
        <v>0.03</v>
      </c>
      <c r="AB258">
        <v>0</v>
      </c>
      <c r="AC258">
        <v>0</v>
      </c>
      <c r="AD258">
        <v>25</v>
      </c>
      <c r="AE258">
        <v>0.98</v>
      </c>
      <c r="AF258">
        <v>0.98</v>
      </c>
    </row>
    <row r="259" spans="1:32" x14ac:dyDescent="0.35">
      <c r="A259" t="s">
        <v>77</v>
      </c>
      <c r="B259" t="s">
        <v>9</v>
      </c>
      <c r="C259" t="str">
        <f t="shared" si="13"/>
        <v>h2_terminal_OC-AUS-SW</v>
      </c>
      <c r="D259" t="s">
        <v>79</v>
      </c>
      <c r="E259" t="s">
        <v>80</v>
      </c>
      <c r="F259" t="s">
        <v>81</v>
      </c>
      <c r="G259" s="2">
        <v>-34.453054180000002</v>
      </c>
      <c r="H259" s="2">
        <v>150.89914529999999</v>
      </c>
      <c r="I259" s="19" t="s">
        <v>324</v>
      </c>
      <c r="J259">
        <v>2.9000000000000001E-2</v>
      </c>
      <c r="K259">
        <v>174.12</v>
      </c>
      <c r="L259">
        <v>8.9999999999999993E-3</v>
      </c>
      <c r="M259" s="17">
        <v>0.8721606300502085</v>
      </c>
      <c r="N259">
        <v>0.98</v>
      </c>
      <c r="O259">
        <v>938550</v>
      </c>
      <c r="P259" s="1">
        <v>3.2500000000000001E-2</v>
      </c>
      <c r="Q259">
        <v>25</v>
      </c>
      <c r="R259">
        <v>0.98</v>
      </c>
      <c r="S259" s="17">
        <f t="shared" si="14"/>
        <v>0.74497449744974498</v>
      </c>
      <c r="T259">
        <v>31.22</v>
      </c>
      <c r="U259">
        <v>0.04</v>
      </c>
      <c r="V259">
        <v>1.1266278142965812E-6</v>
      </c>
      <c r="W259">
        <v>25</v>
      </c>
      <c r="X259">
        <v>0.98699999999999999</v>
      </c>
      <c r="Y259" s="13">
        <f t="shared" si="15"/>
        <v>2.7777777777777779E-6</v>
      </c>
      <c r="Z259" s="3">
        <v>226010</v>
      </c>
      <c r="AA259" s="17">
        <v>0.03</v>
      </c>
      <c r="AB259">
        <v>0</v>
      </c>
      <c r="AC259">
        <v>0</v>
      </c>
      <c r="AD259">
        <v>25</v>
      </c>
      <c r="AE259">
        <v>0.98</v>
      </c>
      <c r="AF259">
        <v>0.98</v>
      </c>
    </row>
    <row r="260" spans="1:32" x14ac:dyDescent="0.35">
      <c r="A260" t="s">
        <v>168</v>
      </c>
      <c r="B260" t="s">
        <v>9</v>
      </c>
      <c r="C260" t="str">
        <f t="shared" si="13"/>
        <v>h2_terminal_OC-AUS-WA</v>
      </c>
      <c r="D260" t="s">
        <v>170</v>
      </c>
      <c r="E260" t="s">
        <v>171</v>
      </c>
      <c r="F260" t="s">
        <v>81</v>
      </c>
      <c r="G260" s="2">
        <v>-21.80043045</v>
      </c>
      <c r="H260" s="2">
        <v>114.8019882</v>
      </c>
      <c r="I260" s="19" t="s">
        <v>324</v>
      </c>
      <c r="J260">
        <v>2.9000000000000001E-2</v>
      </c>
      <c r="K260">
        <v>174.12</v>
      </c>
      <c r="L260">
        <v>8.9999999999999993E-3</v>
      </c>
      <c r="M260" s="17">
        <v>0.8721606300502085</v>
      </c>
      <c r="N260">
        <v>0.98</v>
      </c>
      <c r="O260">
        <v>938550</v>
      </c>
      <c r="P260" s="1">
        <v>3.2500000000000001E-2</v>
      </c>
      <c r="Q260">
        <v>25</v>
      </c>
      <c r="R260">
        <v>0.98</v>
      </c>
      <c r="S260" s="17">
        <f t="shared" si="14"/>
        <v>0.74497449744974498</v>
      </c>
      <c r="T260">
        <v>31.22</v>
      </c>
      <c r="U260">
        <v>0.04</v>
      </c>
      <c r="V260">
        <v>1.1266278142965812E-6</v>
      </c>
      <c r="W260">
        <v>25</v>
      </c>
      <c r="X260">
        <v>0.98699999999999999</v>
      </c>
      <c r="Y260" s="13">
        <f t="shared" si="15"/>
        <v>2.7777777777777779E-6</v>
      </c>
      <c r="Z260" s="3">
        <v>226010</v>
      </c>
      <c r="AA260" s="17">
        <v>0.03</v>
      </c>
      <c r="AB260">
        <v>0</v>
      </c>
      <c r="AC260">
        <v>0</v>
      </c>
      <c r="AD260">
        <v>25</v>
      </c>
      <c r="AE260">
        <v>0.98</v>
      </c>
      <c r="AF260">
        <v>0.98</v>
      </c>
    </row>
    <row r="261" spans="1:32" x14ac:dyDescent="0.35">
      <c r="A261" t="s">
        <v>311</v>
      </c>
      <c r="B261" t="s">
        <v>9</v>
      </c>
      <c r="C261" t="str">
        <f t="shared" si="13"/>
        <v>h2_terminal_OC-NZL</v>
      </c>
      <c r="D261" t="s">
        <v>312</v>
      </c>
      <c r="E261" t="s">
        <v>313</v>
      </c>
      <c r="F261" t="s">
        <v>81</v>
      </c>
      <c r="G261" s="2">
        <v>-41.341304000000001</v>
      </c>
      <c r="H261" s="2">
        <v>174.775081</v>
      </c>
      <c r="I261" s="19" t="s">
        <v>324</v>
      </c>
      <c r="J261">
        <v>4.2999999999999997E-2</v>
      </c>
      <c r="K261">
        <v>174.12</v>
      </c>
      <c r="L261">
        <v>8.9999999999999993E-3</v>
      </c>
      <c r="M261" s="17">
        <v>0.8721606300502085</v>
      </c>
      <c r="N261">
        <v>0.98</v>
      </c>
      <c r="O261">
        <v>938550</v>
      </c>
      <c r="P261" s="1">
        <v>3.2500000000000001E-2</v>
      </c>
      <c r="Q261">
        <v>25</v>
      </c>
      <c r="R261">
        <v>0.98</v>
      </c>
      <c r="S261" s="17">
        <f t="shared" si="14"/>
        <v>0.74497449744974498</v>
      </c>
      <c r="T261">
        <v>31.22</v>
      </c>
      <c r="U261">
        <v>0.04</v>
      </c>
      <c r="V261">
        <v>1.1266278142965812E-6</v>
      </c>
      <c r="W261">
        <v>25</v>
      </c>
      <c r="X261">
        <v>0.98699999999999999</v>
      </c>
      <c r="Y261" s="13">
        <f t="shared" si="15"/>
        <v>2.7777777777777779E-6</v>
      </c>
      <c r="Z261" s="3">
        <v>226010</v>
      </c>
      <c r="AA261" s="17">
        <v>0.03</v>
      </c>
      <c r="AB261">
        <v>0</v>
      </c>
      <c r="AC261">
        <v>0</v>
      </c>
      <c r="AD261">
        <v>25</v>
      </c>
      <c r="AE261">
        <v>0.98</v>
      </c>
      <c r="AF261">
        <v>0.98</v>
      </c>
    </row>
    <row r="262" spans="1:32" x14ac:dyDescent="0.35">
      <c r="A262" t="s">
        <v>82</v>
      </c>
      <c r="B262" t="s">
        <v>9</v>
      </c>
      <c r="C262" t="str">
        <f t="shared" si="13"/>
        <v>h2_terminal_NA-USA-CA</v>
      </c>
      <c r="D262" t="s">
        <v>84</v>
      </c>
      <c r="E262" t="s">
        <v>350</v>
      </c>
      <c r="F262" t="s">
        <v>86</v>
      </c>
      <c r="G262" s="2">
        <v>37.805478909999998</v>
      </c>
      <c r="H262" s="2">
        <v>-122.31633100000001</v>
      </c>
      <c r="I262" s="19" t="s">
        <v>324</v>
      </c>
      <c r="J262">
        <v>4.2999999999999997E-2</v>
      </c>
      <c r="K262">
        <v>174.12</v>
      </c>
      <c r="L262">
        <v>8.9999999999999993E-3</v>
      </c>
      <c r="M262" s="17">
        <v>1.3374192380309164</v>
      </c>
      <c r="N262">
        <v>0.98</v>
      </c>
      <c r="O262">
        <v>938550</v>
      </c>
      <c r="P262" s="1">
        <v>3.2500000000000001E-2</v>
      </c>
      <c r="Q262">
        <v>25</v>
      </c>
      <c r="R262">
        <v>0.98</v>
      </c>
      <c r="S262" s="17">
        <f t="shared" si="14"/>
        <v>0.74497449744974498</v>
      </c>
      <c r="T262">
        <v>31.22</v>
      </c>
      <c r="U262">
        <v>0.04</v>
      </c>
      <c r="V262">
        <v>1.1266278142965812E-6</v>
      </c>
      <c r="W262">
        <v>25</v>
      </c>
      <c r="X262">
        <v>0.98699999999999999</v>
      </c>
      <c r="Y262" s="13">
        <f t="shared" si="15"/>
        <v>2.7777777777777779E-6</v>
      </c>
      <c r="Z262" s="3">
        <v>226010</v>
      </c>
      <c r="AA262" s="17">
        <v>0.03</v>
      </c>
      <c r="AB262">
        <v>0</v>
      </c>
      <c r="AC262">
        <v>0</v>
      </c>
      <c r="AD262">
        <v>25</v>
      </c>
      <c r="AE262">
        <v>0.98</v>
      </c>
      <c r="AF262">
        <v>0.98</v>
      </c>
    </row>
    <row r="263" spans="1:32" x14ac:dyDescent="0.35">
      <c r="A263" t="s">
        <v>164</v>
      </c>
      <c r="B263" t="s">
        <v>9</v>
      </c>
      <c r="C263" t="str">
        <f t="shared" si="13"/>
        <v>h2_terminal_NA-USA-HA</v>
      </c>
      <c r="D263" t="s">
        <v>166</v>
      </c>
      <c r="E263" t="s">
        <v>350</v>
      </c>
      <c r="F263" t="s">
        <v>86</v>
      </c>
      <c r="G263" s="2">
        <v>19.735625450000001</v>
      </c>
      <c r="H263" s="2">
        <v>-156.01238409999999</v>
      </c>
      <c r="I263" s="19" t="s">
        <v>324</v>
      </c>
      <c r="J263">
        <v>4.2999999999999997E-2</v>
      </c>
      <c r="K263">
        <v>174.12</v>
      </c>
      <c r="L263">
        <v>8.9999999999999993E-3</v>
      </c>
      <c r="M263" s="17">
        <v>1.3374192380309164</v>
      </c>
      <c r="N263">
        <v>0.98</v>
      </c>
      <c r="O263">
        <v>938550</v>
      </c>
      <c r="P263" s="1">
        <v>3.2500000000000001E-2</v>
      </c>
      <c r="Q263">
        <v>25</v>
      </c>
      <c r="R263">
        <v>0.98</v>
      </c>
      <c r="S263" s="17">
        <f t="shared" si="14"/>
        <v>0.74497449744974498</v>
      </c>
      <c r="T263">
        <v>31.22</v>
      </c>
      <c r="U263">
        <v>0.04</v>
      </c>
      <c r="V263">
        <v>1.1266278142965812E-6</v>
      </c>
      <c r="W263">
        <v>25</v>
      </c>
      <c r="X263">
        <v>0.98699999999999999</v>
      </c>
      <c r="Y263" s="13">
        <f t="shared" si="15"/>
        <v>2.7777777777777779E-6</v>
      </c>
      <c r="Z263" s="3">
        <v>226010</v>
      </c>
      <c r="AA263" s="17">
        <v>0.03</v>
      </c>
      <c r="AB263">
        <v>0</v>
      </c>
      <c r="AC263">
        <v>0</v>
      </c>
      <c r="AD263">
        <v>25</v>
      </c>
      <c r="AE263">
        <v>0.98</v>
      </c>
      <c r="AF263">
        <v>0.98</v>
      </c>
    </row>
    <row r="264" spans="1:32" x14ac:dyDescent="0.35">
      <c r="A264" t="s">
        <v>87</v>
      </c>
      <c r="B264" t="s">
        <v>9</v>
      </c>
      <c r="C264" t="str">
        <f t="shared" si="13"/>
        <v>h2_terminal_NA-USA-SV</v>
      </c>
      <c r="D264" t="s">
        <v>89</v>
      </c>
      <c r="E264" t="s">
        <v>350</v>
      </c>
      <c r="F264" t="s">
        <v>86</v>
      </c>
      <c r="G264" s="2">
        <v>38.350882130000002</v>
      </c>
      <c r="H264" s="2">
        <v>-76.411079920000006</v>
      </c>
      <c r="I264" s="19" t="s">
        <v>324</v>
      </c>
      <c r="J264">
        <v>4.2999999999999997E-2</v>
      </c>
      <c r="K264">
        <v>174.12</v>
      </c>
      <c r="L264">
        <v>8.9999999999999993E-3</v>
      </c>
      <c r="M264" s="17">
        <v>1.3374192380309164</v>
      </c>
      <c r="N264">
        <v>0.98</v>
      </c>
      <c r="O264">
        <v>938550</v>
      </c>
      <c r="P264" s="1">
        <v>3.2500000000000001E-2</v>
      </c>
      <c r="Q264">
        <v>25</v>
      </c>
      <c r="R264">
        <v>0.98</v>
      </c>
      <c r="S264" s="17">
        <f t="shared" si="14"/>
        <v>0.74497449744974498</v>
      </c>
      <c r="T264">
        <v>31.22</v>
      </c>
      <c r="U264">
        <v>0.04</v>
      </c>
      <c r="V264">
        <v>1.1266278142965812E-6</v>
      </c>
      <c r="W264">
        <v>25</v>
      </c>
      <c r="X264">
        <v>0.98699999999999999</v>
      </c>
      <c r="Y264" s="13">
        <f t="shared" si="15"/>
        <v>2.7777777777777779E-6</v>
      </c>
      <c r="Z264" s="3">
        <v>226010</v>
      </c>
      <c r="AA264" s="17">
        <v>0.03</v>
      </c>
      <c r="AB264">
        <v>0</v>
      </c>
      <c r="AC264">
        <v>0</v>
      </c>
      <c r="AD264">
        <v>25</v>
      </c>
      <c r="AE264">
        <v>0.98</v>
      </c>
      <c r="AF264">
        <v>0.98</v>
      </c>
    </row>
    <row r="265" spans="1:32" x14ac:dyDescent="0.35">
      <c r="A265" t="s">
        <v>91</v>
      </c>
      <c r="B265" t="s">
        <v>9</v>
      </c>
      <c r="C265" t="str">
        <f t="shared" si="13"/>
        <v>h2_terminal_NA-USA-SA</v>
      </c>
      <c r="D265" t="s">
        <v>93</v>
      </c>
      <c r="E265" t="s">
        <v>350</v>
      </c>
      <c r="F265" t="s">
        <v>86</v>
      </c>
      <c r="G265" s="2">
        <v>30.27045948</v>
      </c>
      <c r="H265" s="2">
        <v>-89.391982049999996</v>
      </c>
      <c r="I265" s="19" t="s">
        <v>324</v>
      </c>
      <c r="J265">
        <v>4.2999999999999997E-2</v>
      </c>
      <c r="K265">
        <v>174.12</v>
      </c>
      <c r="L265">
        <v>8.9999999999999993E-3</v>
      </c>
      <c r="M265" s="17">
        <v>1.3374192380309164</v>
      </c>
      <c r="N265">
        <v>0.98</v>
      </c>
      <c r="O265">
        <v>938550</v>
      </c>
      <c r="P265" s="1">
        <v>3.2500000000000001E-2</v>
      </c>
      <c r="Q265">
        <v>25</v>
      </c>
      <c r="R265">
        <v>0.98</v>
      </c>
      <c r="S265" s="17">
        <f t="shared" si="14"/>
        <v>0.74497449744974498</v>
      </c>
      <c r="T265">
        <v>31.22</v>
      </c>
      <c r="U265">
        <v>0.04</v>
      </c>
      <c r="V265">
        <v>1.1266278142965812E-6</v>
      </c>
      <c r="W265">
        <v>25</v>
      </c>
      <c r="X265">
        <v>0.98699999999999999</v>
      </c>
      <c r="Y265" s="13">
        <f t="shared" si="15"/>
        <v>2.7777777777777779E-6</v>
      </c>
      <c r="Z265" s="3">
        <v>226010</v>
      </c>
      <c r="AA265" s="17">
        <v>0.03</v>
      </c>
      <c r="AB265">
        <v>0</v>
      </c>
      <c r="AC265">
        <v>0</v>
      </c>
      <c r="AD265">
        <v>25</v>
      </c>
      <c r="AE265">
        <v>0.98</v>
      </c>
      <c r="AF265">
        <v>0.98</v>
      </c>
    </row>
    <row r="266" spans="1:32" x14ac:dyDescent="0.35">
      <c r="A266" t="s">
        <v>82</v>
      </c>
      <c r="B266" t="s">
        <v>9</v>
      </c>
      <c r="C266" t="str">
        <f t="shared" si="13"/>
        <v>h2_terminal_NA-USA-CA</v>
      </c>
      <c r="D266" t="s">
        <v>84</v>
      </c>
      <c r="E266" t="s">
        <v>85</v>
      </c>
      <c r="F266" t="s">
        <v>86</v>
      </c>
      <c r="G266" s="2">
        <v>37.805478909999998</v>
      </c>
      <c r="H266" s="2">
        <v>-122.31633100000001</v>
      </c>
      <c r="I266" s="19" t="s">
        <v>324</v>
      </c>
      <c r="J266">
        <v>4.2999999999999997E-2</v>
      </c>
      <c r="K266">
        <v>174.12</v>
      </c>
      <c r="L266">
        <v>8.9999999999999993E-3</v>
      </c>
      <c r="M266" s="17">
        <v>1.3374192380309164</v>
      </c>
      <c r="N266">
        <v>0.98</v>
      </c>
      <c r="O266">
        <v>938550</v>
      </c>
      <c r="P266" s="1">
        <v>3.2500000000000001E-2</v>
      </c>
      <c r="Q266">
        <v>25</v>
      </c>
      <c r="R266">
        <v>0.98</v>
      </c>
      <c r="S266" s="17">
        <f t="shared" si="14"/>
        <v>0.74497449744974498</v>
      </c>
      <c r="T266">
        <v>31.22</v>
      </c>
      <c r="U266">
        <v>0.04</v>
      </c>
      <c r="V266">
        <v>1.1266278142965812E-6</v>
      </c>
      <c r="W266">
        <v>25</v>
      </c>
      <c r="X266">
        <v>0.98699999999999999</v>
      </c>
      <c r="Y266" s="13">
        <f t="shared" si="15"/>
        <v>2.7777777777777779E-6</v>
      </c>
      <c r="Z266" s="3">
        <v>226010</v>
      </c>
      <c r="AA266" s="17">
        <v>0.03</v>
      </c>
      <c r="AB266">
        <v>0</v>
      </c>
      <c r="AC266">
        <v>0</v>
      </c>
      <c r="AD266">
        <v>25</v>
      </c>
      <c r="AE266">
        <v>0.98</v>
      </c>
      <c r="AF266">
        <v>0.98</v>
      </c>
    </row>
    <row r="267" spans="1:32" x14ac:dyDescent="0.35">
      <c r="A267" t="s">
        <v>164</v>
      </c>
      <c r="B267" t="s">
        <v>9</v>
      </c>
      <c r="C267" t="str">
        <f t="shared" si="13"/>
        <v>h2_terminal_NA-USA-HA</v>
      </c>
      <c r="D267" t="s">
        <v>166</v>
      </c>
      <c r="E267" t="s">
        <v>167</v>
      </c>
      <c r="F267" t="s">
        <v>86</v>
      </c>
      <c r="G267" s="2">
        <v>19.735625450000001</v>
      </c>
      <c r="H267" s="2">
        <v>-156.01238409999999</v>
      </c>
      <c r="I267" s="19" t="s">
        <v>324</v>
      </c>
      <c r="J267">
        <v>4.2999999999999997E-2</v>
      </c>
      <c r="K267">
        <v>174.12</v>
      </c>
      <c r="L267">
        <v>8.9999999999999993E-3</v>
      </c>
      <c r="M267" s="17">
        <v>1.3374192380309164</v>
      </c>
      <c r="N267">
        <v>0.98</v>
      </c>
      <c r="O267">
        <v>938550</v>
      </c>
      <c r="P267" s="1">
        <v>3.2500000000000001E-2</v>
      </c>
      <c r="Q267">
        <v>25</v>
      </c>
      <c r="R267">
        <v>0.98</v>
      </c>
      <c r="S267" s="17">
        <f t="shared" si="14"/>
        <v>0.74497449744974498</v>
      </c>
      <c r="T267">
        <v>31.22</v>
      </c>
      <c r="U267">
        <v>0.04</v>
      </c>
      <c r="V267">
        <v>1.1266278142965812E-6</v>
      </c>
      <c r="W267">
        <v>25</v>
      </c>
      <c r="X267">
        <v>0.98699999999999999</v>
      </c>
      <c r="Y267" s="13">
        <f t="shared" si="15"/>
        <v>2.7777777777777779E-6</v>
      </c>
      <c r="Z267" s="3">
        <v>226010</v>
      </c>
      <c r="AA267" s="17">
        <v>0.03</v>
      </c>
      <c r="AB267">
        <v>0</v>
      </c>
      <c r="AC267">
        <v>0</v>
      </c>
      <c r="AD267">
        <v>25</v>
      </c>
      <c r="AE267">
        <v>0.98</v>
      </c>
      <c r="AF267">
        <v>0.98</v>
      </c>
    </row>
    <row r="268" spans="1:32" x14ac:dyDescent="0.35">
      <c r="A268" t="s">
        <v>87</v>
      </c>
      <c r="B268" t="s">
        <v>9</v>
      </c>
      <c r="C268" t="str">
        <f t="shared" si="13"/>
        <v>h2_terminal_NA-USA-SV</v>
      </c>
      <c r="D268" t="s">
        <v>89</v>
      </c>
      <c r="E268" t="s">
        <v>90</v>
      </c>
      <c r="F268" t="s">
        <v>86</v>
      </c>
      <c r="G268" s="2">
        <v>38.350882130000002</v>
      </c>
      <c r="H268" s="2">
        <v>-76.411079920000006</v>
      </c>
      <c r="I268" s="19" t="s">
        <v>324</v>
      </c>
      <c r="J268">
        <v>4.2999999999999997E-2</v>
      </c>
      <c r="K268">
        <v>174.12</v>
      </c>
      <c r="L268">
        <v>8.9999999999999993E-3</v>
      </c>
      <c r="M268" s="17">
        <v>1.3374192380309164</v>
      </c>
      <c r="N268">
        <v>0.98</v>
      </c>
      <c r="O268">
        <v>938550</v>
      </c>
      <c r="P268" s="1">
        <v>3.2500000000000001E-2</v>
      </c>
      <c r="Q268">
        <v>25</v>
      </c>
      <c r="R268">
        <v>0.98</v>
      </c>
      <c r="S268" s="17">
        <f t="shared" si="14"/>
        <v>0.74497449744974498</v>
      </c>
      <c r="T268">
        <v>31.22</v>
      </c>
      <c r="U268">
        <v>0.04</v>
      </c>
      <c r="V268">
        <v>1.1266278142965812E-6</v>
      </c>
      <c r="W268">
        <v>25</v>
      </c>
      <c r="X268">
        <v>0.98699999999999999</v>
      </c>
      <c r="Y268" s="13">
        <f t="shared" si="15"/>
        <v>2.7777777777777779E-6</v>
      </c>
      <c r="Z268" s="3">
        <v>226010</v>
      </c>
      <c r="AA268" s="17">
        <v>0.03</v>
      </c>
      <c r="AB268">
        <v>0</v>
      </c>
      <c r="AC268">
        <v>0</v>
      </c>
      <c r="AD268">
        <v>25</v>
      </c>
      <c r="AE268">
        <v>0.98</v>
      </c>
      <c r="AF268">
        <v>0.98</v>
      </c>
    </row>
    <row r="269" spans="1:32" x14ac:dyDescent="0.35">
      <c r="A269" t="s">
        <v>91</v>
      </c>
      <c r="B269" t="s">
        <v>9</v>
      </c>
      <c r="C269" t="str">
        <f t="shared" si="13"/>
        <v>h2_terminal_NA-USA-SA</v>
      </c>
      <c r="D269" t="s">
        <v>93</v>
      </c>
      <c r="E269" t="s">
        <v>94</v>
      </c>
      <c r="F269" t="s">
        <v>86</v>
      </c>
      <c r="G269" s="2">
        <v>30.27045948</v>
      </c>
      <c r="H269" s="2">
        <v>-89.391982049999996</v>
      </c>
      <c r="I269" s="19" t="s">
        <v>324</v>
      </c>
      <c r="J269">
        <v>4.2999999999999997E-2</v>
      </c>
      <c r="K269">
        <v>174.12</v>
      </c>
      <c r="L269">
        <v>8.9999999999999993E-3</v>
      </c>
      <c r="M269" s="17">
        <v>1.3374192380309164</v>
      </c>
      <c r="N269">
        <v>0.98</v>
      </c>
      <c r="O269">
        <v>938550</v>
      </c>
      <c r="P269" s="1">
        <v>3.2500000000000001E-2</v>
      </c>
      <c r="Q269">
        <v>25</v>
      </c>
      <c r="R269">
        <v>0.98</v>
      </c>
      <c r="S269" s="17">
        <f t="shared" si="14"/>
        <v>0.74497449744974498</v>
      </c>
      <c r="T269">
        <v>31.22</v>
      </c>
      <c r="U269">
        <v>0.04</v>
      </c>
      <c r="V269">
        <v>1.1266278142965812E-6</v>
      </c>
      <c r="W269">
        <v>25</v>
      </c>
      <c r="X269">
        <v>0.98699999999999999</v>
      </c>
      <c r="Y269" s="13">
        <f t="shared" si="15"/>
        <v>2.7777777777777779E-6</v>
      </c>
      <c r="Z269" s="3">
        <v>226010</v>
      </c>
      <c r="AA269" s="17">
        <v>0.03</v>
      </c>
      <c r="AB269">
        <v>0</v>
      </c>
      <c r="AC269">
        <v>0</v>
      </c>
      <c r="AD269">
        <v>25</v>
      </c>
      <c r="AE269">
        <v>0.98</v>
      </c>
      <c r="AF269">
        <v>0.98</v>
      </c>
    </row>
    <row r="270" spans="1:32" x14ac:dyDescent="0.35">
      <c r="A270" t="s">
        <v>95</v>
      </c>
      <c r="B270" t="s">
        <v>9</v>
      </c>
      <c r="C270" t="str">
        <f t="shared" si="13"/>
        <v>h2_terminal_NA-MEX</v>
      </c>
      <c r="D270" t="s">
        <v>97</v>
      </c>
      <c r="E270" t="s">
        <v>98</v>
      </c>
      <c r="F270" t="s">
        <v>99</v>
      </c>
      <c r="G270" s="2">
        <v>18.155675850000002</v>
      </c>
      <c r="H270" s="2">
        <v>-94.536118009999996</v>
      </c>
      <c r="I270" s="19" t="s">
        <v>324</v>
      </c>
      <c r="J270">
        <v>7.1999999999999995E-2</v>
      </c>
      <c r="K270">
        <v>174.12</v>
      </c>
      <c r="L270">
        <v>8.9999999999999993E-3</v>
      </c>
      <c r="M270" s="17">
        <v>0.19446491273097016</v>
      </c>
      <c r="N270">
        <v>0.98</v>
      </c>
      <c r="O270">
        <v>938550</v>
      </c>
      <c r="P270" s="1">
        <v>3.2500000000000001E-2</v>
      </c>
      <c r="Q270">
        <v>25</v>
      </c>
      <c r="R270">
        <v>0.98</v>
      </c>
      <c r="S270" s="17">
        <f t="shared" si="14"/>
        <v>0.74497449744974498</v>
      </c>
      <c r="T270">
        <v>31.22</v>
      </c>
      <c r="U270">
        <v>0.04</v>
      </c>
      <c r="V270">
        <v>1.1266278142965812E-6</v>
      </c>
      <c r="W270">
        <v>25</v>
      </c>
      <c r="X270">
        <v>0.98699999999999999</v>
      </c>
      <c r="Y270" s="13">
        <f t="shared" si="15"/>
        <v>2.7777777777777779E-6</v>
      </c>
      <c r="Z270" s="3">
        <v>226010</v>
      </c>
      <c r="AA270" s="17">
        <v>0.03</v>
      </c>
      <c r="AB270">
        <v>0</v>
      </c>
      <c r="AC270">
        <v>0</v>
      </c>
      <c r="AD270">
        <v>25</v>
      </c>
      <c r="AE270">
        <v>0.98</v>
      </c>
      <c r="AF270">
        <v>0.98</v>
      </c>
    </row>
    <row r="271" spans="1:32" x14ac:dyDescent="0.35">
      <c r="A271" t="s">
        <v>100</v>
      </c>
      <c r="B271" t="s">
        <v>9</v>
      </c>
      <c r="C271" t="str">
        <f t="shared" si="13"/>
        <v>h2_terminal_NA-NIC</v>
      </c>
      <c r="D271" t="s">
        <v>102</v>
      </c>
      <c r="E271" t="s">
        <v>103</v>
      </c>
      <c r="F271" t="s">
        <v>99</v>
      </c>
      <c r="G271" s="2">
        <v>12.20558819</v>
      </c>
      <c r="H271" s="2">
        <v>-86.761905609999999</v>
      </c>
      <c r="I271" s="19" t="s">
        <v>324</v>
      </c>
      <c r="J271">
        <v>9.1999999999999998E-2</v>
      </c>
      <c r="K271">
        <v>174.12</v>
      </c>
      <c r="L271">
        <v>8.9999999999999993E-3</v>
      </c>
      <c r="M271" s="17">
        <v>0.19446491273097016</v>
      </c>
      <c r="N271">
        <v>0.98</v>
      </c>
      <c r="O271">
        <v>938550</v>
      </c>
      <c r="P271" s="1">
        <v>3.2500000000000001E-2</v>
      </c>
      <c r="Q271">
        <v>25</v>
      </c>
      <c r="R271">
        <v>0.98</v>
      </c>
      <c r="S271" s="17">
        <f t="shared" si="14"/>
        <v>0.74497449744974498</v>
      </c>
      <c r="T271">
        <v>31.22</v>
      </c>
      <c r="U271">
        <v>0.04</v>
      </c>
      <c r="V271">
        <v>1.1266278142965812E-6</v>
      </c>
      <c r="W271">
        <v>25</v>
      </c>
      <c r="X271">
        <v>0.98699999999999999</v>
      </c>
      <c r="Y271" s="13">
        <f t="shared" si="15"/>
        <v>2.7777777777777779E-6</v>
      </c>
      <c r="Z271" s="3">
        <v>226010</v>
      </c>
      <c r="AA271" s="17">
        <v>0.03</v>
      </c>
      <c r="AB271">
        <v>0</v>
      </c>
      <c r="AC271">
        <v>0</v>
      </c>
      <c r="AD271">
        <v>25</v>
      </c>
      <c r="AE271">
        <v>0.98</v>
      </c>
      <c r="AF271">
        <v>0.98</v>
      </c>
    </row>
    <row r="272" spans="1:32" x14ac:dyDescent="0.35">
      <c r="A272" t="s">
        <v>104</v>
      </c>
      <c r="B272" t="s">
        <v>9</v>
      </c>
      <c r="C272" t="str">
        <f t="shared" si="13"/>
        <v>h2_terminal_NA-DOM</v>
      </c>
      <c r="D272" t="s">
        <v>106</v>
      </c>
      <c r="E272" t="s">
        <v>107</v>
      </c>
      <c r="F272" t="s">
        <v>108</v>
      </c>
      <c r="G272" s="2">
        <v>18.423848960000001</v>
      </c>
      <c r="H272" s="2">
        <v>-69.633278090000005</v>
      </c>
      <c r="I272" s="19" t="s">
        <v>324</v>
      </c>
      <c r="J272">
        <v>5.6000000000000001E-2</v>
      </c>
      <c r="K272">
        <v>174.12</v>
      </c>
      <c r="L272">
        <v>8.9999999999999993E-3</v>
      </c>
      <c r="M272" s="17">
        <v>0.19446491273097016</v>
      </c>
      <c r="N272">
        <v>0.98</v>
      </c>
      <c r="O272">
        <v>938550</v>
      </c>
      <c r="P272" s="1">
        <v>3.2500000000000001E-2</v>
      </c>
      <c r="Q272">
        <v>25</v>
      </c>
      <c r="R272">
        <v>0.98</v>
      </c>
      <c r="S272" s="17">
        <f t="shared" si="14"/>
        <v>0.74497449744974498</v>
      </c>
      <c r="T272">
        <v>31.22</v>
      </c>
      <c r="U272">
        <v>0.04</v>
      </c>
      <c r="V272">
        <v>1.1266278142965812E-6</v>
      </c>
      <c r="W272">
        <v>25</v>
      </c>
      <c r="X272">
        <v>0.98699999999999999</v>
      </c>
      <c r="Y272" s="13">
        <f t="shared" si="15"/>
        <v>2.7777777777777779E-6</v>
      </c>
      <c r="Z272" s="3">
        <v>226010</v>
      </c>
      <c r="AA272" s="17">
        <v>0.03</v>
      </c>
      <c r="AB272">
        <v>0</v>
      </c>
      <c r="AC272">
        <v>0</v>
      </c>
      <c r="AD272">
        <v>25</v>
      </c>
      <c r="AE272">
        <v>0.98</v>
      </c>
      <c r="AF272">
        <v>0.98</v>
      </c>
    </row>
    <row r="273" spans="1:32" x14ac:dyDescent="0.35">
      <c r="A273" t="s">
        <v>109</v>
      </c>
      <c r="B273" t="s">
        <v>9</v>
      </c>
      <c r="C273" t="str">
        <f t="shared" si="13"/>
        <v>h2_terminal_NA-TTO</v>
      </c>
      <c r="D273" t="s">
        <v>111</v>
      </c>
      <c r="E273" t="s">
        <v>112</v>
      </c>
      <c r="F273" t="s">
        <v>113</v>
      </c>
      <c r="G273" s="2">
        <v>10.183118159999999</v>
      </c>
      <c r="H273" s="2">
        <v>-61.6857033</v>
      </c>
      <c r="I273" s="19" t="s">
        <v>324</v>
      </c>
      <c r="J273">
        <v>0.11600000000000001</v>
      </c>
      <c r="K273">
        <v>174.12</v>
      </c>
      <c r="L273">
        <v>8.9999999999999993E-3</v>
      </c>
      <c r="M273" s="17">
        <v>0.19446491273097016</v>
      </c>
      <c r="N273">
        <v>0.98</v>
      </c>
      <c r="O273">
        <v>938550</v>
      </c>
      <c r="P273" s="1">
        <v>3.2500000000000001E-2</v>
      </c>
      <c r="Q273">
        <v>25</v>
      </c>
      <c r="R273">
        <v>0.98</v>
      </c>
      <c r="S273" s="17">
        <f t="shared" si="14"/>
        <v>0.74497449744974498</v>
      </c>
      <c r="T273">
        <v>31.22</v>
      </c>
      <c r="U273">
        <v>0.04</v>
      </c>
      <c r="V273">
        <v>1.1266278142965812E-6</v>
      </c>
      <c r="W273">
        <v>25</v>
      </c>
      <c r="X273">
        <v>0.98699999999999999</v>
      </c>
      <c r="Y273" s="13">
        <f t="shared" si="15"/>
        <v>2.7777777777777779E-6</v>
      </c>
      <c r="Z273" s="3">
        <v>226010</v>
      </c>
      <c r="AA273" s="17">
        <v>0.03</v>
      </c>
      <c r="AB273">
        <v>0</v>
      </c>
      <c r="AC273">
        <v>0</v>
      </c>
      <c r="AD273">
        <v>25</v>
      </c>
      <c r="AE273">
        <v>0.98</v>
      </c>
      <c r="AF273">
        <v>0.98</v>
      </c>
    </row>
    <row r="274" spans="1:32" x14ac:dyDescent="0.35">
      <c r="A274" t="s">
        <v>114</v>
      </c>
      <c r="B274" t="s">
        <v>9</v>
      </c>
      <c r="C274" t="str">
        <f t="shared" si="13"/>
        <v>h2_terminal_SA-BRA-SE</v>
      </c>
      <c r="D274" t="s">
        <v>116</v>
      </c>
      <c r="E274" t="s">
        <v>349</v>
      </c>
      <c r="F274" t="s">
        <v>113</v>
      </c>
      <c r="G274" s="2">
        <v>-22.95599094</v>
      </c>
      <c r="H274" s="2">
        <v>-43.05571612</v>
      </c>
      <c r="I274" s="19" t="s">
        <v>324</v>
      </c>
      <c r="J274">
        <v>6.3E-2</v>
      </c>
      <c r="K274">
        <v>174.12</v>
      </c>
      <c r="L274">
        <v>8.9999999999999993E-3</v>
      </c>
      <c r="M274" s="17">
        <v>9.2385896983770852E-2</v>
      </c>
      <c r="N274">
        <v>0.98</v>
      </c>
      <c r="O274">
        <v>938550</v>
      </c>
      <c r="P274" s="1">
        <v>3.2500000000000001E-2</v>
      </c>
      <c r="Q274">
        <v>25</v>
      </c>
      <c r="R274">
        <v>0.98</v>
      </c>
      <c r="S274" s="17">
        <f t="shared" si="14"/>
        <v>0.74497449744974498</v>
      </c>
      <c r="T274">
        <v>31.22</v>
      </c>
      <c r="U274">
        <v>0.04</v>
      </c>
      <c r="V274">
        <v>1.1266278142965812E-6</v>
      </c>
      <c r="W274">
        <v>25</v>
      </c>
      <c r="X274">
        <v>0.98699999999999999</v>
      </c>
      <c r="Y274" s="13">
        <f t="shared" si="15"/>
        <v>2.7777777777777779E-6</v>
      </c>
      <c r="Z274" s="3">
        <v>226010</v>
      </c>
      <c r="AA274" s="17">
        <v>0.03</v>
      </c>
      <c r="AB274">
        <v>0</v>
      </c>
      <c r="AC274">
        <v>0</v>
      </c>
      <c r="AD274">
        <v>25</v>
      </c>
      <c r="AE274">
        <v>0.98</v>
      </c>
      <c r="AF274">
        <v>0.98</v>
      </c>
    </row>
    <row r="275" spans="1:32" x14ac:dyDescent="0.35">
      <c r="A275" t="s">
        <v>114</v>
      </c>
      <c r="B275" t="s">
        <v>9</v>
      </c>
      <c r="C275" t="str">
        <f t="shared" si="13"/>
        <v>h2_terminal_SA-BRA-SE</v>
      </c>
      <c r="D275" t="s">
        <v>116</v>
      </c>
      <c r="E275" t="s">
        <v>117</v>
      </c>
      <c r="F275" t="s">
        <v>113</v>
      </c>
      <c r="G275" s="2">
        <v>-22.95599094</v>
      </c>
      <c r="H275" s="2">
        <v>-43.05571612</v>
      </c>
      <c r="I275" s="19" t="s">
        <v>324</v>
      </c>
      <c r="J275">
        <v>6.3E-2</v>
      </c>
      <c r="K275">
        <v>174.12</v>
      </c>
      <c r="L275">
        <v>8.9999999999999993E-3</v>
      </c>
      <c r="M275" s="17">
        <v>9.2385896983770852E-2</v>
      </c>
      <c r="N275">
        <v>0.98</v>
      </c>
      <c r="O275">
        <v>938550</v>
      </c>
      <c r="P275" s="1">
        <v>3.2500000000000001E-2</v>
      </c>
      <c r="Q275">
        <v>25</v>
      </c>
      <c r="R275">
        <v>0.98</v>
      </c>
      <c r="S275" s="17">
        <f t="shared" si="14"/>
        <v>0.74497449744974498</v>
      </c>
      <c r="T275">
        <v>31.22</v>
      </c>
      <c r="U275">
        <v>0.04</v>
      </c>
      <c r="V275">
        <v>1.1266278142965812E-6</v>
      </c>
      <c r="W275">
        <v>25</v>
      </c>
      <c r="X275">
        <v>0.98699999999999999</v>
      </c>
      <c r="Y275" s="13">
        <f t="shared" si="15"/>
        <v>2.7777777777777779E-6</v>
      </c>
      <c r="Z275" s="3">
        <v>226010</v>
      </c>
      <c r="AA275" s="17">
        <v>0.03</v>
      </c>
      <c r="AB275">
        <v>0</v>
      </c>
      <c r="AC275">
        <v>0</v>
      </c>
      <c r="AD275">
        <v>25</v>
      </c>
      <c r="AE275">
        <v>0.98</v>
      </c>
      <c r="AF275">
        <v>0.98</v>
      </c>
    </row>
    <row r="276" spans="1:32" x14ac:dyDescent="0.35">
      <c r="A276" t="s">
        <v>118</v>
      </c>
      <c r="B276" t="s">
        <v>9</v>
      </c>
      <c r="C276" t="str">
        <f t="shared" si="13"/>
        <v>h2_terminal_SA-ARG</v>
      </c>
      <c r="D276" t="s">
        <v>120</v>
      </c>
      <c r="E276" t="s">
        <v>121</v>
      </c>
      <c r="F276" t="s">
        <v>113</v>
      </c>
      <c r="G276" s="2">
        <v>-38.78344354</v>
      </c>
      <c r="H276" s="2">
        <v>-62.285329240000003</v>
      </c>
      <c r="I276" s="19" t="s">
        <v>324</v>
      </c>
      <c r="J276">
        <v>0.13800000000000001</v>
      </c>
      <c r="K276">
        <v>174.12</v>
      </c>
      <c r="L276">
        <v>8.9999999999999993E-3</v>
      </c>
      <c r="M276" s="17">
        <v>9.2385896983770852E-2</v>
      </c>
      <c r="N276">
        <v>0.98</v>
      </c>
      <c r="O276">
        <v>938550</v>
      </c>
      <c r="P276" s="1">
        <v>3.2500000000000001E-2</v>
      </c>
      <c r="Q276">
        <v>25</v>
      </c>
      <c r="R276">
        <v>0.98</v>
      </c>
      <c r="S276" s="17">
        <f t="shared" si="14"/>
        <v>0.74497449744974498</v>
      </c>
      <c r="T276">
        <v>31.22</v>
      </c>
      <c r="U276">
        <v>0.04</v>
      </c>
      <c r="V276">
        <v>1.1266278142965812E-6</v>
      </c>
      <c r="W276">
        <v>25</v>
      </c>
      <c r="X276">
        <v>0.98699999999999999</v>
      </c>
      <c r="Y276" s="13">
        <f t="shared" si="15"/>
        <v>2.7777777777777779E-6</v>
      </c>
      <c r="Z276" s="3">
        <v>226010</v>
      </c>
      <c r="AA276" s="17">
        <v>0.03</v>
      </c>
      <c r="AB276">
        <v>0</v>
      </c>
      <c r="AC276">
        <v>0</v>
      </c>
      <c r="AD276">
        <v>25</v>
      </c>
      <c r="AE276">
        <v>0.98</v>
      </c>
      <c r="AF276">
        <v>0.98</v>
      </c>
    </row>
    <row r="277" spans="1:32" x14ac:dyDescent="0.35">
      <c r="A277" t="s">
        <v>122</v>
      </c>
      <c r="B277" t="s">
        <v>9</v>
      </c>
      <c r="C277" t="str">
        <f t="shared" si="13"/>
        <v>h2_terminal_SA-CHL</v>
      </c>
      <c r="D277" t="s">
        <v>124</v>
      </c>
      <c r="E277" t="s">
        <v>125</v>
      </c>
      <c r="F277" t="s">
        <v>126</v>
      </c>
      <c r="G277" s="2">
        <v>-36.744015390000001</v>
      </c>
      <c r="H277" s="2">
        <v>-73.124998890000001</v>
      </c>
      <c r="I277" s="19" t="s">
        <v>324</v>
      </c>
      <c r="J277">
        <v>3.5000000000000003E-2</v>
      </c>
      <c r="K277">
        <v>174.12</v>
      </c>
      <c r="L277">
        <v>8.9999999999999993E-3</v>
      </c>
      <c r="M277" s="17">
        <v>9.2385896983770852E-2</v>
      </c>
      <c r="N277">
        <v>0.98</v>
      </c>
      <c r="O277">
        <v>938550</v>
      </c>
      <c r="P277" s="1">
        <v>3.2500000000000001E-2</v>
      </c>
      <c r="Q277">
        <v>25</v>
      </c>
      <c r="R277">
        <v>0.98</v>
      </c>
      <c r="S277" s="17">
        <f t="shared" si="14"/>
        <v>0.74497449744974498</v>
      </c>
      <c r="T277">
        <v>31.22</v>
      </c>
      <c r="U277">
        <v>0.04</v>
      </c>
      <c r="V277">
        <v>1.1266278142965812E-6</v>
      </c>
      <c r="W277">
        <v>25</v>
      </c>
      <c r="X277">
        <v>0.98699999999999999</v>
      </c>
      <c r="Y277" s="13">
        <f t="shared" si="15"/>
        <v>2.7777777777777779E-6</v>
      </c>
      <c r="Z277" s="3">
        <v>226010</v>
      </c>
      <c r="AA277" s="17">
        <v>0.03</v>
      </c>
      <c r="AB277">
        <v>0</v>
      </c>
      <c r="AC277">
        <v>0</v>
      </c>
      <c r="AD277">
        <v>25</v>
      </c>
      <c r="AE277">
        <v>0.98</v>
      </c>
      <c r="AF277">
        <v>0.98</v>
      </c>
    </row>
    <row r="278" spans="1:32" x14ac:dyDescent="0.35">
      <c r="A278" t="s">
        <v>127</v>
      </c>
      <c r="B278" t="s">
        <v>9</v>
      </c>
      <c r="C278" t="str">
        <f t="shared" si="13"/>
        <v>h2_terminal_SA-PER</v>
      </c>
      <c r="D278" t="s">
        <v>129</v>
      </c>
      <c r="E278" t="s">
        <v>130</v>
      </c>
      <c r="F278" t="s">
        <v>126</v>
      </c>
      <c r="G278" s="2">
        <v>-11.81733442</v>
      </c>
      <c r="H278" s="2">
        <v>-77.17339115</v>
      </c>
      <c r="I278" s="19" t="s">
        <v>324</v>
      </c>
      <c r="J278">
        <v>5.1999999999999998E-2</v>
      </c>
      <c r="K278">
        <v>174.12</v>
      </c>
      <c r="L278">
        <v>8.9999999999999993E-3</v>
      </c>
      <c r="M278" s="17">
        <v>9.2385896983770852E-2</v>
      </c>
      <c r="N278">
        <v>0.98</v>
      </c>
      <c r="O278">
        <v>938550</v>
      </c>
      <c r="P278" s="1">
        <v>3.2500000000000001E-2</v>
      </c>
      <c r="Q278">
        <v>25</v>
      </c>
      <c r="R278">
        <v>0.98</v>
      </c>
      <c r="S278" s="17">
        <f t="shared" si="14"/>
        <v>0.74497449744974498</v>
      </c>
      <c r="T278">
        <v>31.22</v>
      </c>
      <c r="U278">
        <v>0.04</v>
      </c>
      <c r="V278">
        <v>1.1266278142965812E-6</v>
      </c>
      <c r="W278">
        <v>25</v>
      </c>
      <c r="X278">
        <v>0.98699999999999999</v>
      </c>
      <c r="Y278" s="13">
        <f t="shared" si="15"/>
        <v>2.7777777777777779E-6</v>
      </c>
      <c r="Z278" s="3">
        <v>226010</v>
      </c>
      <c r="AA278" s="17">
        <v>0.03</v>
      </c>
      <c r="AB278">
        <v>0</v>
      </c>
      <c r="AC278">
        <v>0</v>
      </c>
      <c r="AD278">
        <v>25</v>
      </c>
      <c r="AE278">
        <v>0.98</v>
      </c>
      <c r="AF278">
        <v>0.98</v>
      </c>
    </row>
    <row r="279" spans="1:32" x14ac:dyDescent="0.35">
      <c r="A279" t="s">
        <v>131</v>
      </c>
      <c r="B279" t="s">
        <v>9</v>
      </c>
      <c r="C279" t="str">
        <f t="shared" si="13"/>
        <v>h2_terminal_AF-DZA</v>
      </c>
      <c r="D279" t="s">
        <v>133</v>
      </c>
      <c r="E279" t="s">
        <v>134</v>
      </c>
      <c r="F279" t="s">
        <v>135</v>
      </c>
      <c r="G279" s="2">
        <v>36.885833669999997</v>
      </c>
      <c r="H279" s="2">
        <v>6.9043777879999997</v>
      </c>
      <c r="I279" s="19" t="s">
        <v>324</v>
      </c>
      <c r="J279">
        <v>0.11</v>
      </c>
      <c r="K279">
        <v>174.12</v>
      </c>
      <c r="L279">
        <v>8.9999999999999993E-3</v>
      </c>
      <c r="M279" s="17">
        <v>0.05</v>
      </c>
      <c r="N279">
        <v>0.98</v>
      </c>
      <c r="O279">
        <v>938550</v>
      </c>
      <c r="P279" s="1">
        <v>3.2500000000000001E-2</v>
      </c>
      <c r="Q279">
        <v>25</v>
      </c>
      <c r="R279">
        <v>0.98</v>
      </c>
      <c r="S279" s="17">
        <f t="shared" si="14"/>
        <v>0.74497449744974498</v>
      </c>
      <c r="T279">
        <v>31.22</v>
      </c>
      <c r="U279">
        <v>0.04</v>
      </c>
      <c r="V279">
        <v>1.1266278142965812E-6</v>
      </c>
      <c r="W279">
        <v>25</v>
      </c>
      <c r="X279">
        <v>0.98699999999999999</v>
      </c>
      <c r="Y279" s="13">
        <f t="shared" si="15"/>
        <v>2.7777777777777779E-6</v>
      </c>
      <c r="Z279" s="3">
        <v>226010</v>
      </c>
      <c r="AA279" s="17">
        <v>0.03</v>
      </c>
      <c r="AB279">
        <v>0</v>
      </c>
      <c r="AC279">
        <v>0</v>
      </c>
      <c r="AD279">
        <v>25</v>
      </c>
      <c r="AE279">
        <v>0.98</v>
      </c>
      <c r="AF279">
        <v>0.98</v>
      </c>
    </row>
    <row r="280" spans="1:32" x14ac:dyDescent="0.35">
      <c r="A280" t="s">
        <v>136</v>
      </c>
      <c r="B280" t="s">
        <v>9</v>
      </c>
      <c r="C280" t="str">
        <f t="shared" si="13"/>
        <v>h2_terminal_AF-SEN</v>
      </c>
      <c r="D280" t="s">
        <v>138</v>
      </c>
      <c r="E280" t="s">
        <v>139</v>
      </c>
      <c r="F280" t="s">
        <v>140</v>
      </c>
      <c r="G280" s="2">
        <v>14.73659842</v>
      </c>
      <c r="H280" s="2">
        <v>-17.481210319999999</v>
      </c>
      <c r="I280" s="19" t="s">
        <v>324</v>
      </c>
      <c r="J280">
        <v>4.2999999999999997E-2</v>
      </c>
      <c r="K280">
        <v>174.12</v>
      </c>
      <c r="L280">
        <v>8.9999999999999993E-3</v>
      </c>
      <c r="M280" s="17">
        <v>0.05</v>
      </c>
      <c r="N280">
        <v>0.98</v>
      </c>
      <c r="O280">
        <v>938550</v>
      </c>
      <c r="P280" s="1">
        <v>3.2500000000000001E-2</v>
      </c>
      <c r="Q280">
        <v>25</v>
      </c>
      <c r="R280">
        <v>0.98</v>
      </c>
      <c r="S280" s="17">
        <f t="shared" si="14"/>
        <v>0.74497449744974498</v>
      </c>
      <c r="T280">
        <v>31.22</v>
      </c>
      <c r="U280">
        <v>0.04</v>
      </c>
      <c r="V280">
        <v>1.1266278142965812E-6</v>
      </c>
      <c r="W280">
        <v>25</v>
      </c>
      <c r="X280">
        <v>0.98699999999999999</v>
      </c>
      <c r="Y280" s="13">
        <f t="shared" si="15"/>
        <v>2.7777777777777779E-6</v>
      </c>
      <c r="Z280" s="3">
        <v>226010</v>
      </c>
      <c r="AA280" s="17">
        <v>0.03</v>
      </c>
      <c r="AB280">
        <v>0</v>
      </c>
      <c r="AC280">
        <v>0</v>
      </c>
      <c r="AD280">
        <v>25</v>
      </c>
      <c r="AE280">
        <v>0.98</v>
      </c>
      <c r="AF280">
        <v>0.98</v>
      </c>
    </row>
    <row r="281" spans="1:32" x14ac:dyDescent="0.35">
      <c r="A281" t="s">
        <v>141</v>
      </c>
      <c r="B281" t="s">
        <v>9</v>
      </c>
      <c r="C281" t="str">
        <f t="shared" si="13"/>
        <v>h2_terminal_AF-NGA</v>
      </c>
      <c r="D281" t="s">
        <v>143</v>
      </c>
      <c r="E281" t="s">
        <v>144</v>
      </c>
      <c r="F281" t="s">
        <v>140</v>
      </c>
      <c r="G281" s="2">
        <v>6.4294702499999996</v>
      </c>
      <c r="H281" s="2">
        <v>3.4963682029999998</v>
      </c>
      <c r="I281" s="19" t="s">
        <v>324</v>
      </c>
      <c r="J281">
        <v>0.11</v>
      </c>
      <c r="K281">
        <v>174.12</v>
      </c>
      <c r="L281">
        <v>8.9999999999999993E-3</v>
      </c>
      <c r="M281" s="17">
        <v>0.05</v>
      </c>
      <c r="N281">
        <v>0.98</v>
      </c>
      <c r="O281">
        <v>938550</v>
      </c>
      <c r="P281" s="1">
        <v>3.2500000000000001E-2</v>
      </c>
      <c r="Q281">
        <v>25</v>
      </c>
      <c r="R281">
        <v>0.98</v>
      </c>
      <c r="S281" s="17">
        <f t="shared" si="14"/>
        <v>0.74497449744974498</v>
      </c>
      <c r="T281">
        <v>31.22</v>
      </c>
      <c r="U281">
        <v>0.04</v>
      </c>
      <c r="V281">
        <v>1.1266278142965812E-6</v>
      </c>
      <c r="W281">
        <v>25</v>
      </c>
      <c r="X281">
        <v>0.98699999999999999</v>
      </c>
      <c r="Y281" s="13">
        <f t="shared" si="15"/>
        <v>2.7777777777777779E-6</v>
      </c>
      <c r="Z281" s="3">
        <v>226010</v>
      </c>
      <c r="AA281" s="17">
        <v>0.03</v>
      </c>
      <c r="AB281">
        <v>0</v>
      </c>
      <c r="AC281">
        <v>0</v>
      </c>
      <c r="AD281">
        <v>25</v>
      </c>
      <c r="AE281">
        <v>0.98</v>
      </c>
      <c r="AF281">
        <v>0.98</v>
      </c>
    </row>
    <row r="282" spans="1:32" x14ac:dyDescent="0.35">
      <c r="A282" t="s">
        <v>145</v>
      </c>
      <c r="B282" t="s">
        <v>9</v>
      </c>
      <c r="C282" t="str">
        <f t="shared" si="13"/>
        <v>h2_terminal_AF-AGO</v>
      </c>
      <c r="D282" t="s">
        <v>147</v>
      </c>
      <c r="E282" t="s">
        <v>148</v>
      </c>
      <c r="F282" t="s">
        <v>149</v>
      </c>
      <c r="G282" s="2">
        <v>-6.118802198</v>
      </c>
      <c r="H282" s="2">
        <v>12.33208099</v>
      </c>
      <c r="I282" s="19" t="s">
        <v>324</v>
      </c>
      <c r="J282">
        <v>0.11</v>
      </c>
      <c r="K282">
        <v>174.12</v>
      </c>
      <c r="L282">
        <v>8.9999999999999993E-3</v>
      </c>
      <c r="M282" s="17">
        <v>0.05</v>
      </c>
      <c r="N282">
        <v>0.98</v>
      </c>
      <c r="O282">
        <v>938550</v>
      </c>
      <c r="P282" s="1">
        <v>3.2500000000000001E-2</v>
      </c>
      <c r="Q282">
        <v>25</v>
      </c>
      <c r="R282">
        <v>0.98</v>
      </c>
      <c r="S282" s="17">
        <f t="shared" si="14"/>
        <v>0.74497449744974498</v>
      </c>
      <c r="T282">
        <v>31.22</v>
      </c>
      <c r="U282">
        <v>0.04</v>
      </c>
      <c r="V282">
        <v>1.1266278142965812E-6</v>
      </c>
      <c r="W282">
        <v>25</v>
      </c>
      <c r="X282">
        <v>0.98699999999999999</v>
      </c>
      <c r="Y282" s="13">
        <f t="shared" si="15"/>
        <v>2.7777777777777779E-6</v>
      </c>
      <c r="Z282" s="3">
        <v>226010</v>
      </c>
      <c r="AA282" s="17">
        <v>0.03</v>
      </c>
      <c r="AB282">
        <v>0</v>
      </c>
      <c r="AC282">
        <v>0</v>
      </c>
      <c r="AD282">
        <v>25</v>
      </c>
      <c r="AE282">
        <v>0.98</v>
      </c>
      <c r="AF282">
        <v>0.98</v>
      </c>
    </row>
    <row r="283" spans="1:32" x14ac:dyDescent="0.35">
      <c r="A283" t="s">
        <v>150</v>
      </c>
      <c r="B283" t="s">
        <v>9</v>
      </c>
      <c r="C283" t="str">
        <f t="shared" si="13"/>
        <v>h2_terminal_AF-ZAF</v>
      </c>
      <c r="D283" t="s">
        <v>152</v>
      </c>
      <c r="E283" t="s">
        <v>153</v>
      </c>
      <c r="F283" t="s">
        <v>154</v>
      </c>
      <c r="G283" s="2">
        <v>-33.731549340000001</v>
      </c>
      <c r="H283" s="2">
        <v>18.4458488</v>
      </c>
      <c r="I283" s="19" t="s">
        <v>324</v>
      </c>
      <c r="J283">
        <v>5.2000000000000005E-2</v>
      </c>
      <c r="K283">
        <v>174.12</v>
      </c>
      <c r="L283">
        <v>8.9999999999999993E-3</v>
      </c>
      <c r="M283" s="17">
        <v>0.05</v>
      </c>
      <c r="N283">
        <v>0.98</v>
      </c>
      <c r="O283">
        <v>938550</v>
      </c>
      <c r="P283" s="1">
        <v>3.2500000000000001E-2</v>
      </c>
      <c r="Q283">
        <v>25</v>
      </c>
      <c r="R283">
        <v>0.98</v>
      </c>
      <c r="S283" s="17">
        <f t="shared" si="14"/>
        <v>0.74497449744974498</v>
      </c>
      <c r="T283">
        <v>31.22</v>
      </c>
      <c r="U283">
        <v>0.04</v>
      </c>
      <c r="V283">
        <v>1.1266278142965812E-6</v>
      </c>
      <c r="W283">
        <v>25</v>
      </c>
      <c r="X283">
        <v>0.98699999999999999</v>
      </c>
      <c r="Y283" s="13">
        <f t="shared" si="15"/>
        <v>2.7777777777777779E-6</v>
      </c>
      <c r="Z283" s="3">
        <v>226010</v>
      </c>
      <c r="AA283" s="17">
        <v>0.03</v>
      </c>
      <c r="AB283">
        <v>0</v>
      </c>
      <c r="AC283">
        <v>0</v>
      </c>
      <c r="AD283">
        <v>25</v>
      </c>
      <c r="AE283">
        <v>0.98</v>
      </c>
      <c r="AF283">
        <v>0.98</v>
      </c>
    </row>
    <row r="284" spans="1:32" x14ac:dyDescent="0.35">
      <c r="A284" t="s">
        <v>155</v>
      </c>
      <c r="B284" t="s">
        <v>9</v>
      </c>
      <c r="C284" t="str">
        <f t="shared" si="13"/>
        <v>h2_terminal_AF-TZA</v>
      </c>
      <c r="D284" t="s">
        <v>157</v>
      </c>
      <c r="E284" t="s">
        <v>158</v>
      </c>
      <c r="F284" t="s">
        <v>159</v>
      </c>
      <c r="G284" s="2">
        <v>-9.9692840890000003</v>
      </c>
      <c r="H284" s="2">
        <v>39.704937809999997</v>
      </c>
      <c r="I284" s="19" t="s">
        <v>324</v>
      </c>
      <c r="J284">
        <v>0.11</v>
      </c>
      <c r="K284">
        <v>174.12</v>
      </c>
      <c r="L284">
        <v>8.9999999999999993E-3</v>
      </c>
      <c r="M284" s="17">
        <v>0.05</v>
      </c>
      <c r="N284">
        <v>0.98</v>
      </c>
      <c r="O284">
        <v>938550</v>
      </c>
      <c r="P284" s="1">
        <v>3.2500000000000001E-2</v>
      </c>
      <c r="Q284">
        <v>25</v>
      </c>
      <c r="R284">
        <v>0.98</v>
      </c>
      <c r="S284" s="17">
        <f t="shared" si="14"/>
        <v>0.74497449744974498</v>
      </c>
      <c r="T284">
        <v>31.22</v>
      </c>
      <c r="U284">
        <v>0.04</v>
      </c>
      <c r="V284">
        <v>1.1266278142965812E-6</v>
      </c>
      <c r="W284">
        <v>25</v>
      </c>
      <c r="X284">
        <v>0.98699999999999999</v>
      </c>
      <c r="Y284" s="13">
        <f t="shared" si="15"/>
        <v>2.7777777777777779E-6</v>
      </c>
      <c r="Z284" s="3">
        <v>226010</v>
      </c>
      <c r="AA284" s="17">
        <v>0.03</v>
      </c>
      <c r="AB284">
        <v>0</v>
      </c>
      <c r="AC284">
        <v>0</v>
      </c>
      <c r="AD284">
        <v>25</v>
      </c>
      <c r="AE284">
        <v>0.98</v>
      </c>
      <c r="AF284">
        <v>0.98</v>
      </c>
    </row>
    <row r="285" spans="1:32" x14ac:dyDescent="0.35">
      <c r="A285" t="s">
        <v>160</v>
      </c>
      <c r="B285" t="s">
        <v>9</v>
      </c>
      <c r="C285" t="str">
        <f t="shared" si="13"/>
        <v>h2_terminal_AF-EGY</v>
      </c>
      <c r="D285" t="s">
        <v>162</v>
      </c>
      <c r="E285" t="s">
        <v>163</v>
      </c>
      <c r="F285" t="s">
        <v>135</v>
      </c>
      <c r="G285" s="2">
        <v>29.916288659999999</v>
      </c>
      <c r="H285" s="2">
        <v>32.449177310000003</v>
      </c>
      <c r="I285" s="19" t="s">
        <v>324</v>
      </c>
      <c r="J285">
        <v>8.7999999999999995E-2</v>
      </c>
      <c r="K285">
        <v>174.12</v>
      </c>
      <c r="L285">
        <v>8.9999999999999993E-3</v>
      </c>
      <c r="M285" s="17">
        <v>0.05</v>
      </c>
      <c r="N285">
        <v>0.98</v>
      </c>
      <c r="O285">
        <v>938550</v>
      </c>
      <c r="P285" s="1">
        <v>3.2500000000000001E-2</v>
      </c>
      <c r="Q285">
        <v>25</v>
      </c>
      <c r="R285">
        <v>0.98</v>
      </c>
      <c r="S285" s="17">
        <f t="shared" si="14"/>
        <v>0.74497449744974498</v>
      </c>
      <c r="T285">
        <v>31.22</v>
      </c>
      <c r="U285">
        <v>0.04</v>
      </c>
      <c r="V285">
        <v>1.1266278142965812E-6</v>
      </c>
      <c r="W285">
        <v>25</v>
      </c>
      <c r="X285">
        <v>0.98699999999999999</v>
      </c>
      <c r="Y285" s="13">
        <f t="shared" si="15"/>
        <v>2.7777777777777779E-6</v>
      </c>
      <c r="Z285" s="3">
        <v>226010</v>
      </c>
      <c r="AA285" s="17">
        <v>0.03</v>
      </c>
      <c r="AB285">
        <v>0</v>
      </c>
      <c r="AC285">
        <v>0</v>
      </c>
      <c r="AD285">
        <v>25</v>
      </c>
      <c r="AE285">
        <v>0.98</v>
      </c>
      <c r="AF285">
        <v>0.98</v>
      </c>
    </row>
    <row r="286" spans="1:32" x14ac:dyDescent="0.35">
      <c r="A286" s="14" t="s">
        <v>8</v>
      </c>
      <c r="B286" s="14" t="s">
        <v>172</v>
      </c>
      <c r="C286" s="14" t="str">
        <f t="shared" si="13"/>
        <v>nh3_terminal_EU-NLD</v>
      </c>
      <c r="D286" s="14" t="s">
        <v>11</v>
      </c>
      <c r="E286" s="14" t="s">
        <v>12</v>
      </c>
      <c r="F286" s="14" t="s">
        <v>13</v>
      </c>
      <c r="G286" s="15">
        <v>51.948455000000003</v>
      </c>
      <c r="H286" s="15">
        <v>4.1402960000000002</v>
      </c>
      <c r="I286" s="19" t="s">
        <v>324</v>
      </c>
      <c r="J286" s="14">
        <v>1.4E-2</v>
      </c>
      <c r="K286" s="14">
        <v>174.12</v>
      </c>
      <c r="L286" s="14">
        <v>0.01</v>
      </c>
      <c r="M286" s="18">
        <v>1.3486719798104709</v>
      </c>
      <c r="N286" s="14">
        <v>0.98</v>
      </c>
      <c r="O286" s="14">
        <v>745500</v>
      </c>
      <c r="P286" s="14">
        <v>3.2500000000000001E-2</v>
      </c>
      <c r="Q286" s="14">
        <v>30</v>
      </c>
      <c r="R286" s="15">
        <f>0.875</f>
        <v>0.875</v>
      </c>
      <c r="S286" s="18">
        <f>1-4.3/33.33</f>
        <v>0.87098709870987101</v>
      </c>
      <c r="T286" s="14">
        <v>4.88</v>
      </c>
      <c r="U286" s="14">
        <v>0.04</v>
      </c>
      <c r="V286" s="14">
        <v>1.1266278142965812E-6</v>
      </c>
      <c r="W286" s="14">
        <v>20</v>
      </c>
      <c r="X286" s="14">
        <v>1</v>
      </c>
      <c r="Y286" s="16">
        <f t="shared" si="15"/>
        <v>2.7777777777777779E-6</v>
      </c>
      <c r="Z286" s="14">
        <v>511460</v>
      </c>
      <c r="AA286" s="18">
        <v>0.03</v>
      </c>
      <c r="AB286" s="14">
        <v>0</v>
      </c>
      <c r="AC286" s="14">
        <v>0</v>
      </c>
      <c r="AD286" s="14">
        <v>25</v>
      </c>
      <c r="AE286" s="14">
        <v>0.98</v>
      </c>
      <c r="AF286" s="14">
        <v>0.94</v>
      </c>
    </row>
    <row r="287" spans="1:32" x14ac:dyDescent="0.35">
      <c r="A287" t="s">
        <v>15</v>
      </c>
      <c r="B287" t="s">
        <v>172</v>
      </c>
      <c r="C287" t="str">
        <f t="shared" si="13"/>
        <v>nh3_terminal_EU-PRT</v>
      </c>
      <c r="D287" t="s">
        <v>17</v>
      </c>
      <c r="E287" t="s">
        <v>18</v>
      </c>
      <c r="F287" t="s">
        <v>19</v>
      </c>
      <c r="G287" s="2">
        <v>37.961097819999999</v>
      </c>
      <c r="H287" s="2">
        <v>-8.8786876929999998</v>
      </c>
      <c r="I287" s="19" t="s">
        <v>324</v>
      </c>
      <c r="J287">
        <v>4.2000000000000003E-2</v>
      </c>
      <c r="K287">
        <v>174.12</v>
      </c>
      <c r="L287">
        <v>0.01</v>
      </c>
      <c r="M287" s="17">
        <v>1.3486719798104709</v>
      </c>
      <c r="N287">
        <v>0.98</v>
      </c>
      <c r="O287">
        <v>745500</v>
      </c>
      <c r="P287">
        <v>3.2500000000000001E-2</v>
      </c>
      <c r="Q287">
        <v>30</v>
      </c>
      <c r="R287">
        <v>0.875</v>
      </c>
      <c r="S287">
        <v>0.87</v>
      </c>
      <c r="T287">
        <v>4.88</v>
      </c>
      <c r="U287">
        <v>0.04</v>
      </c>
      <c r="V287">
        <v>1.1266278142965812E-6</v>
      </c>
      <c r="W287">
        <v>20</v>
      </c>
      <c r="X287">
        <v>1</v>
      </c>
      <c r="Y287" s="13">
        <f t="shared" si="15"/>
        <v>2.7777777777777779E-6</v>
      </c>
      <c r="Z287">
        <v>511460</v>
      </c>
      <c r="AA287" s="17">
        <v>0.03</v>
      </c>
      <c r="AB287">
        <v>0</v>
      </c>
      <c r="AC287">
        <v>0</v>
      </c>
      <c r="AD287">
        <v>25</v>
      </c>
      <c r="AE287">
        <v>0.98</v>
      </c>
      <c r="AF287">
        <v>0.94</v>
      </c>
    </row>
    <row r="288" spans="1:32" x14ac:dyDescent="0.35">
      <c r="A288" t="s">
        <v>20</v>
      </c>
      <c r="B288" t="s">
        <v>172</v>
      </c>
      <c r="C288" t="str">
        <f t="shared" si="13"/>
        <v>nh3_terminal_EU-ESP</v>
      </c>
      <c r="D288" t="s">
        <v>22</v>
      </c>
      <c r="E288" t="s">
        <v>23</v>
      </c>
      <c r="F288" t="s">
        <v>19</v>
      </c>
      <c r="G288" s="2">
        <v>39.463713490000004</v>
      </c>
      <c r="H288" s="2">
        <v>-0.358819791</v>
      </c>
      <c r="I288" s="19" t="s">
        <v>324</v>
      </c>
      <c r="J288">
        <v>3.6000000000000004E-2</v>
      </c>
      <c r="K288">
        <v>174.12</v>
      </c>
      <c r="L288">
        <v>0.01</v>
      </c>
      <c r="M288" s="17">
        <v>1.3486719798104709</v>
      </c>
      <c r="N288">
        <v>0.98</v>
      </c>
      <c r="O288">
        <v>745500</v>
      </c>
      <c r="P288">
        <v>3.2500000000000001E-2</v>
      </c>
      <c r="Q288">
        <v>30</v>
      </c>
      <c r="R288">
        <v>0.875</v>
      </c>
      <c r="S288">
        <v>0.87</v>
      </c>
      <c r="T288">
        <v>4.88</v>
      </c>
      <c r="U288">
        <v>0.04</v>
      </c>
      <c r="V288">
        <v>1.1266278142965812E-6</v>
      </c>
      <c r="W288">
        <v>20</v>
      </c>
      <c r="X288">
        <v>1</v>
      </c>
      <c r="Y288" s="13">
        <f t="shared" si="15"/>
        <v>2.7777777777777779E-6</v>
      </c>
      <c r="Z288">
        <v>511460</v>
      </c>
      <c r="AA288" s="17">
        <v>0.03</v>
      </c>
      <c r="AB288">
        <v>0</v>
      </c>
      <c r="AC288">
        <v>0</v>
      </c>
      <c r="AD288">
        <v>25</v>
      </c>
      <c r="AE288">
        <v>0.98</v>
      </c>
      <c r="AF288">
        <v>0.94</v>
      </c>
    </row>
    <row r="289" spans="1:32" x14ac:dyDescent="0.35">
      <c r="A289" t="s">
        <v>321</v>
      </c>
      <c r="B289" t="s">
        <v>172</v>
      </c>
      <c r="C289" t="str">
        <f t="shared" si="13"/>
        <v>nh3_terminal_EU-ISL</v>
      </c>
      <c r="D289" t="s">
        <v>320</v>
      </c>
      <c r="E289" t="s">
        <v>322</v>
      </c>
      <c r="F289" t="s">
        <v>37</v>
      </c>
      <c r="G289" s="2">
        <v>64.094857875262505</v>
      </c>
      <c r="H289" s="2">
        <v>-21.853528070301</v>
      </c>
      <c r="I289" s="19" t="s">
        <v>324</v>
      </c>
      <c r="J289">
        <v>0.104</v>
      </c>
      <c r="K289">
        <v>174.12</v>
      </c>
      <c r="L289">
        <v>0.01</v>
      </c>
      <c r="M289" s="17">
        <v>1.3486719798104709</v>
      </c>
      <c r="N289">
        <v>0.98</v>
      </c>
      <c r="O289">
        <v>745500</v>
      </c>
      <c r="P289">
        <v>3.2500000000000001E-2</v>
      </c>
      <c r="Q289">
        <v>30</v>
      </c>
      <c r="R289">
        <v>0.875</v>
      </c>
      <c r="S289">
        <v>0.87</v>
      </c>
      <c r="T289">
        <v>4.88</v>
      </c>
      <c r="U289">
        <v>0.04</v>
      </c>
      <c r="V289">
        <v>1.1266278142965812E-6</v>
      </c>
      <c r="W289">
        <v>20</v>
      </c>
      <c r="X289">
        <v>1</v>
      </c>
      <c r="Y289" s="13">
        <f t="shared" si="15"/>
        <v>2.7777777777777779E-6</v>
      </c>
      <c r="Z289">
        <v>511460</v>
      </c>
      <c r="AA289" s="17">
        <v>0.03</v>
      </c>
      <c r="AB289">
        <v>0</v>
      </c>
      <c r="AC289">
        <v>0</v>
      </c>
      <c r="AD289">
        <v>25</v>
      </c>
      <c r="AE289">
        <v>0.98</v>
      </c>
      <c r="AF289">
        <v>0.94</v>
      </c>
    </row>
    <row r="290" spans="1:32" x14ac:dyDescent="0.35">
      <c r="A290" t="s">
        <v>318</v>
      </c>
      <c r="B290" t="s">
        <v>172</v>
      </c>
      <c r="C290" t="str">
        <f t="shared" si="13"/>
        <v>nh3_terminal_EU-ITA4</v>
      </c>
      <c r="D290" t="s">
        <v>26</v>
      </c>
      <c r="E290" t="s">
        <v>316</v>
      </c>
      <c r="F290" t="s">
        <v>19</v>
      </c>
      <c r="G290" s="2">
        <v>45.205817279999998</v>
      </c>
      <c r="H290" s="2">
        <v>12.29365557</v>
      </c>
      <c r="I290" s="19" t="s">
        <v>324</v>
      </c>
      <c r="J290">
        <v>3.1E-2</v>
      </c>
      <c r="K290">
        <v>174.12</v>
      </c>
      <c r="L290">
        <v>0.01</v>
      </c>
      <c r="M290" s="17">
        <v>1.3486719798104709</v>
      </c>
      <c r="N290">
        <v>0.98</v>
      </c>
      <c r="O290">
        <v>745500</v>
      </c>
      <c r="P290">
        <v>3.2500000000000001E-2</v>
      </c>
      <c r="Q290">
        <v>30</v>
      </c>
      <c r="R290">
        <v>0.875</v>
      </c>
      <c r="S290">
        <v>0.87</v>
      </c>
      <c r="T290">
        <v>4.88</v>
      </c>
      <c r="U290">
        <v>0.04</v>
      </c>
      <c r="V290">
        <v>1.1266278142965812E-6</v>
      </c>
      <c r="W290">
        <v>20</v>
      </c>
      <c r="X290">
        <v>1</v>
      </c>
      <c r="Y290" s="13">
        <f t="shared" si="15"/>
        <v>2.7777777777777779E-6</v>
      </c>
      <c r="Z290">
        <v>511460</v>
      </c>
      <c r="AA290" s="17">
        <v>0.03</v>
      </c>
      <c r="AB290">
        <v>0</v>
      </c>
      <c r="AC290">
        <v>0</v>
      </c>
      <c r="AD290">
        <v>25</v>
      </c>
      <c r="AE290">
        <v>0.98</v>
      </c>
      <c r="AF290">
        <v>0.94</v>
      </c>
    </row>
    <row r="291" spans="1:32" x14ac:dyDescent="0.35">
      <c r="A291" t="s">
        <v>24</v>
      </c>
      <c r="B291" t="s">
        <v>172</v>
      </c>
      <c r="C291" t="str">
        <f t="shared" si="13"/>
        <v>nh3_terminal_EU-ITA</v>
      </c>
      <c r="D291" t="s">
        <v>26</v>
      </c>
      <c r="E291" t="s">
        <v>27</v>
      </c>
      <c r="F291" t="s">
        <v>19</v>
      </c>
      <c r="G291" s="2">
        <v>45.205817279999998</v>
      </c>
      <c r="H291" s="2">
        <v>12.29365557</v>
      </c>
      <c r="I291" s="19" t="s">
        <v>324</v>
      </c>
      <c r="J291">
        <v>3.1E-2</v>
      </c>
      <c r="K291">
        <v>174.12</v>
      </c>
      <c r="L291">
        <v>0.01</v>
      </c>
      <c r="M291" s="17">
        <v>1.3486719798104709</v>
      </c>
      <c r="N291">
        <v>0.98</v>
      </c>
      <c r="O291">
        <v>745500</v>
      </c>
      <c r="P291">
        <v>3.2500000000000001E-2</v>
      </c>
      <c r="Q291">
        <v>30</v>
      </c>
      <c r="R291">
        <v>0.875</v>
      </c>
      <c r="S291">
        <v>0.87</v>
      </c>
      <c r="T291">
        <v>4.88</v>
      </c>
      <c r="U291">
        <v>0.04</v>
      </c>
      <c r="V291">
        <v>1.1266278142965812E-6</v>
      </c>
      <c r="W291">
        <v>20</v>
      </c>
      <c r="X291">
        <v>1</v>
      </c>
      <c r="Y291" s="13">
        <f t="shared" si="15"/>
        <v>2.7777777777777779E-6</v>
      </c>
      <c r="Z291">
        <v>511460</v>
      </c>
      <c r="AA291" s="17">
        <v>0.03</v>
      </c>
      <c r="AB291">
        <v>0</v>
      </c>
      <c r="AC291">
        <v>0</v>
      </c>
      <c r="AD291">
        <v>25</v>
      </c>
      <c r="AE291">
        <v>0.98</v>
      </c>
      <c r="AF291">
        <v>0.94</v>
      </c>
    </row>
    <row r="292" spans="1:32" x14ac:dyDescent="0.35">
      <c r="A292" t="s">
        <v>28</v>
      </c>
      <c r="B292" t="s">
        <v>172</v>
      </c>
      <c r="C292" t="str">
        <f t="shared" si="13"/>
        <v>nh3_terminal_AS-TUR</v>
      </c>
      <c r="D292" t="s">
        <v>30</v>
      </c>
      <c r="E292" t="s">
        <v>31</v>
      </c>
      <c r="F292" t="s">
        <v>32</v>
      </c>
      <c r="G292" s="2">
        <v>36.825940789999997</v>
      </c>
      <c r="H292" s="2">
        <v>36.177898030000001</v>
      </c>
      <c r="I292" s="19" t="s">
        <v>324</v>
      </c>
      <c r="J292">
        <v>7.4999999999999997E-2</v>
      </c>
      <c r="K292">
        <v>174.12</v>
      </c>
      <c r="L292">
        <v>0.01</v>
      </c>
      <c r="M292" s="17">
        <v>0.58296565349252727</v>
      </c>
      <c r="N292">
        <v>0.98</v>
      </c>
      <c r="O292">
        <v>745500</v>
      </c>
      <c r="P292">
        <v>3.2500000000000001E-2</v>
      </c>
      <c r="Q292">
        <v>30</v>
      </c>
      <c r="R292">
        <v>0.875</v>
      </c>
      <c r="S292">
        <v>0.87</v>
      </c>
      <c r="T292">
        <v>4.88</v>
      </c>
      <c r="U292">
        <v>0.04</v>
      </c>
      <c r="V292">
        <v>1.1266278142965812E-6</v>
      </c>
      <c r="W292">
        <v>20</v>
      </c>
      <c r="X292">
        <v>1</v>
      </c>
      <c r="Y292" s="13">
        <f t="shared" si="15"/>
        <v>2.7777777777777779E-6</v>
      </c>
      <c r="Z292">
        <v>511460</v>
      </c>
      <c r="AA292" s="17">
        <v>0.03</v>
      </c>
      <c r="AB292">
        <v>0</v>
      </c>
      <c r="AC292">
        <v>0</v>
      </c>
      <c r="AD292">
        <v>25</v>
      </c>
      <c r="AE292">
        <v>0.98</v>
      </c>
      <c r="AF292">
        <v>0.94</v>
      </c>
    </row>
    <row r="293" spans="1:32" x14ac:dyDescent="0.35">
      <c r="A293" t="s">
        <v>319</v>
      </c>
      <c r="B293" t="s">
        <v>172</v>
      </c>
      <c r="C293" t="str">
        <f t="shared" si="13"/>
        <v>nh3_terminal_EU-SWE3</v>
      </c>
      <c r="D293" t="s">
        <v>35</v>
      </c>
      <c r="E293" t="s">
        <v>317</v>
      </c>
      <c r="F293" t="s">
        <v>37</v>
      </c>
      <c r="G293" s="2">
        <v>58.913024630000002</v>
      </c>
      <c r="H293" s="2">
        <v>17.96051026</v>
      </c>
      <c r="I293" s="19" t="s">
        <v>324</v>
      </c>
      <c r="J293">
        <v>3.2000000000000001E-2</v>
      </c>
      <c r="K293">
        <v>174.12</v>
      </c>
      <c r="L293">
        <v>0.01</v>
      </c>
      <c r="M293" s="17">
        <v>1.3486719798104709</v>
      </c>
      <c r="N293">
        <v>0.98</v>
      </c>
      <c r="O293">
        <v>745500</v>
      </c>
      <c r="P293">
        <v>3.2500000000000001E-2</v>
      </c>
      <c r="Q293">
        <v>30</v>
      </c>
      <c r="R293">
        <v>0.875</v>
      </c>
      <c r="S293">
        <v>0.87</v>
      </c>
      <c r="T293">
        <v>4.88</v>
      </c>
      <c r="U293">
        <v>0.04</v>
      </c>
      <c r="V293">
        <v>1.1266278142965812E-6</v>
      </c>
      <c r="W293">
        <v>20</v>
      </c>
      <c r="X293">
        <v>1</v>
      </c>
      <c r="Y293" s="13">
        <f t="shared" si="15"/>
        <v>2.7777777777777779E-6</v>
      </c>
      <c r="Z293">
        <v>511460</v>
      </c>
      <c r="AA293" s="17">
        <v>0.03</v>
      </c>
      <c r="AB293">
        <v>0</v>
      </c>
      <c r="AC293">
        <v>0</v>
      </c>
      <c r="AD293">
        <v>25</v>
      </c>
      <c r="AE293">
        <v>0.98</v>
      </c>
      <c r="AF293">
        <v>0.94</v>
      </c>
    </row>
    <row r="294" spans="1:32" x14ac:dyDescent="0.35">
      <c r="A294" t="s">
        <v>33</v>
      </c>
      <c r="B294" t="s">
        <v>172</v>
      </c>
      <c r="C294" t="str">
        <f t="shared" si="13"/>
        <v>nh3_terminal_EU-SWE</v>
      </c>
      <c r="D294" t="s">
        <v>35</v>
      </c>
      <c r="E294" t="s">
        <v>36</v>
      </c>
      <c r="F294" t="s">
        <v>37</v>
      </c>
      <c r="G294" s="2">
        <v>58.913024630000002</v>
      </c>
      <c r="H294" s="2">
        <v>17.96051026</v>
      </c>
      <c r="I294" s="19" t="s">
        <v>324</v>
      </c>
      <c r="J294">
        <v>3.2000000000000001E-2</v>
      </c>
      <c r="K294">
        <v>174.12</v>
      </c>
      <c r="L294">
        <v>0.01</v>
      </c>
      <c r="M294" s="17">
        <v>1.3486719798104709</v>
      </c>
      <c r="N294">
        <v>0.98</v>
      </c>
      <c r="O294">
        <v>745500</v>
      </c>
      <c r="P294">
        <v>3.2500000000000001E-2</v>
      </c>
      <c r="Q294">
        <v>30</v>
      </c>
      <c r="R294">
        <v>0.875</v>
      </c>
      <c r="S294">
        <v>0.87</v>
      </c>
      <c r="T294">
        <v>4.88</v>
      </c>
      <c r="U294">
        <v>0.04</v>
      </c>
      <c r="V294">
        <v>1.1266278142965812E-6</v>
      </c>
      <c r="W294">
        <v>20</v>
      </c>
      <c r="X294">
        <v>1</v>
      </c>
      <c r="Y294" s="13">
        <f t="shared" si="15"/>
        <v>2.7777777777777779E-6</v>
      </c>
      <c r="Z294">
        <v>511460</v>
      </c>
      <c r="AA294" s="17">
        <v>0.03</v>
      </c>
      <c r="AB294">
        <v>0</v>
      </c>
      <c r="AC294">
        <v>0</v>
      </c>
      <c r="AD294">
        <v>25</v>
      </c>
      <c r="AE294">
        <v>0.98</v>
      </c>
      <c r="AF294">
        <v>0.94</v>
      </c>
    </row>
    <row r="295" spans="1:32" x14ac:dyDescent="0.35">
      <c r="A295" t="s">
        <v>38</v>
      </c>
      <c r="B295" t="s">
        <v>172</v>
      </c>
      <c r="C295" t="str">
        <f t="shared" si="13"/>
        <v>nh3_terminal_EU-GBR</v>
      </c>
      <c r="D295" t="s">
        <v>40</v>
      </c>
      <c r="E295" t="s">
        <v>41</v>
      </c>
      <c r="F295" t="s">
        <v>37</v>
      </c>
      <c r="G295" s="2">
        <v>51.708290169999998</v>
      </c>
      <c r="H295" s="2">
        <v>-5.0646297740000001</v>
      </c>
      <c r="I295" s="19" t="s">
        <v>324</v>
      </c>
      <c r="J295">
        <v>0.02</v>
      </c>
      <c r="K295">
        <v>174.12</v>
      </c>
      <c r="L295">
        <v>0.01</v>
      </c>
      <c r="M295" s="17">
        <v>1.3486719798104709</v>
      </c>
      <c r="N295">
        <v>0.98</v>
      </c>
      <c r="O295">
        <v>745500</v>
      </c>
      <c r="P295">
        <v>3.2500000000000001E-2</v>
      </c>
      <c r="Q295">
        <v>30</v>
      </c>
      <c r="R295">
        <v>0.875</v>
      </c>
      <c r="S295">
        <v>0.87</v>
      </c>
      <c r="T295">
        <v>4.88</v>
      </c>
      <c r="U295">
        <v>0.04</v>
      </c>
      <c r="V295">
        <v>1.1266278142965812E-6</v>
      </c>
      <c r="W295">
        <v>20</v>
      </c>
      <c r="X295">
        <v>1</v>
      </c>
      <c r="Y295" s="13">
        <f t="shared" si="15"/>
        <v>2.7777777777777779E-6</v>
      </c>
      <c r="Z295">
        <v>511460</v>
      </c>
      <c r="AA295" s="17">
        <v>0.03</v>
      </c>
      <c r="AB295">
        <v>0</v>
      </c>
      <c r="AC295">
        <v>0</v>
      </c>
      <c r="AD295">
        <v>25</v>
      </c>
      <c r="AE295">
        <v>0.98</v>
      </c>
      <c r="AF295">
        <v>0.94</v>
      </c>
    </row>
    <row r="296" spans="1:32" x14ac:dyDescent="0.35">
      <c r="A296" t="s">
        <v>42</v>
      </c>
      <c r="B296" t="s">
        <v>172</v>
      </c>
      <c r="C296" t="str">
        <f t="shared" si="13"/>
        <v>nh3_terminal_AS-QAT</v>
      </c>
      <c r="D296" t="s">
        <v>44</v>
      </c>
      <c r="E296" t="s">
        <v>45</v>
      </c>
      <c r="F296" t="s">
        <v>32</v>
      </c>
      <c r="G296" s="2">
        <v>25.883521009999999</v>
      </c>
      <c r="H296" s="2">
        <v>51.480261319999997</v>
      </c>
      <c r="I296" s="19" t="s">
        <v>324</v>
      </c>
      <c r="J296">
        <v>0.21</v>
      </c>
      <c r="K296">
        <v>174.12</v>
      </c>
      <c r="L296">
        <v>0.01</v>
      </c>
      <c r="M296" s="17">
        <v>0.58296565349252727</v>
      </c>
      <c r="N296">
        <v>0.98</v>
      </c>
      <c r="O296">
        <v>745500</v>
      </c>
      <c r="P296">
        <v>3.2500000000000001E-2</v>
      </c>
      <c r="Q296">
        <v>30</v>
      </c>
      <c r="R296">
        <v>0.875</v>
      </c>
      <c r="S296">
        <v>0.87</v>
      </c>
      <c r="T296">
        <v>4.88</v>
      </c>
      <c r="U296">
        <v>0.04</v>
      </c>
      <c r="V296">
        <v>1.1266278142965812E-6</v>
      </c>
      <c r="W296">
        <v>20</v>
      </c>
      <c r="X296">
        <v>1</v>
      </c>
      <c r="Y296" s="13">
        <f t="shared" si="15"/>
        <v>2.7777777777777779E-6</v>
      </c>
      <c r="Z296">
        <v>511460</v>
      </c>
      <c r="AA296" s="17">
        <v>0.03</v>
      </c>
      <c r="AB296">
        <v>0</v>
      </c>
      <c r="AC296">
        <v>0</v>
      </c>
      <c r="AD296">
        <v>25</v>
      </c>
      <c r="AE296">
        <v>0.98</v>
      </c>
      <c r="AF296">
        <v>0.94</v>
      </c>
    </row>
    <row r="297" spans="1:32" x14ac:dyDescent="0.35">
      <c r="A297" t="s">
        <v>46</v>
      </c>
      <c r="B297" t="s">
        <v>172</v>
      </c>
      <c r="C297" t="str">
        <f t="shared" si="13"/>
        <v>nh3_terminal_AS-IND-WE</v>
      </c>
      <c r="D297" t="s">
        <v>48</v>
      </c>
      <c r="E297" t="s">
        <v>352</v>
      </c>
      <c r="F297" t="s">
        <v>50</v>
      </c>
      <c r="G297" s="2">
        <v>18.944742420000001</v>
      </c>
      <c r="H297" s="2">
        <v>72.950074349999994</v>
      </c>
      <c r="I297" s="19" t="s">
        <v>324</v>
      </c>
      <c r="J297">
        <v>5.8999999999999997E-2</v>
      </c>
      <c r="K297">
        <v>174.12</v>
      </c>
      <c r="L297">
        <v>0.01</v>
      </c>
      <c r="M297" s="17">
        <v>0.58296565349252727</v>
      </c>
      <c r="N297">
        <v>0.98</v>
      </c>
      <c r="O297">
        <v>745500</v>
      </c>
      <c r="P297">
        <v>3.2500000000000001E-2</v>
      </c>
      <c r="Q297">
        <v>30</v>
      </c>
      <c r="R297">
        <v>0.875</v>
      </c>
      <c r="S297">
        <v>0.87</v>
      </c>
      <c r="T297">
        <v>4.88</v>
      </c>
      <c r="U297">
        <v>0.04</v>
      </c>
      <c r="V297">
        <v>1.1266278142965812E-6</v>
      </c>
      <c r="W297">
        <v>20</v>
      </c>
      <c r="X297">
        <v>1</v>
      </c>
      <c r="Y297" s="13">
        <f t="shared" si="15"/>
        <v>2.7777777777777779E-6</v>
      </c>
      <c r="Z297">
        <v>511460</v>
      </c>
      <c r="AA297" s="17">
        <v>0.03</v>
      </c>
      <c r="AB297">
        <v>0</v>
      </c>
      <c r="AC297">
        <v>0</v>
      </c>
      <c r="AD297">
        <v>25</v>
      </c>
      <c r="AE297">
        <v>0.98</v>
      </c>
      <c r="AF297">
        <v>0.94</v>
      </c>
    </row>
    <row r="298" spans="1:32" x14ac:dyDescent="0.35">
      <c r="A298" t="s">
        <v>46</v>
      </c>
      <c r="B298" t="s">
        <v>172</v>
      </c>
      <c r="C298" t="str">
        <f t="shared" si="13"/>
        <v>nh3_terminal_AS-IND-WE</v>
      </c>
      <c r="D298" t="s">
        <v>48</v>
      </c>
      <c r="E298" t="s">
        <v>49</v>
      </c>
      <c r="F298" t="s">
        <v>50</v>
      </c>
      <c r="G298" s="2">
        <v>18.944742420000001</v>
      </c>
      <c r="H298" s="2">
        <v>72.950074349999994</v>
      </c>
      <c r="I298" s="19" t="s">
        <v>324</v>
      </c>
      <c r="J298">
        <v>5.8999999999999997E-2</v>
      </c>
      <c r="K298">
        <v>174.12</v>
      </c>
      <c r="L298">
        <v>0.01</v>
      </c>
      <c r="M298" s="17">
        <v>0.58296565349252727</v>
      </c>
      <c r="N298">
        <v>0.98</v>
      </c>
      <c r="O298">
        <v>745500</v>
      </c>
      <c r="P298">
        <v>3.2500000000000001E-2</v>
      </c>
      <c r="Q298">
        <v>30</v>
      </c>
      <c r="R298">
        <v>0.875</v>
      </c>
      <c r="S298">
        <v>0.87</v>
      </c>
      <c r="T298">
        <v>4.88</v>
      </c>
      <c r="U298">
        <v>0.04</v>
      </c>
      <c r="V298">
        <v>1.1266278142965812E-6</v>
      </c>
      <c r="W298">
        <v>20</v>
      </c>
      <c r="X298">
        <v>1</v>
      </c>
      <c r="Y298" s="13">
        <f t="shared" si="15"/>
        <v>2.7777777777777779E-6</v>
      </c>
      <c r="Z298">
        <v>511460</v>
      </c>
      <c r="AA298" s="17">
        <v>0.03</v>
      </c>
      <c r="AB298">
        <v>0</v>
      </c>
      <c r="AC298">
        <v>0</v>
      </c>
      <c r="AD298">
        <v>25</v>
      </c>
      <c r="AE298">
        <v>0.98</v>
      </c>
      <c r="AF298">
        <v>0.94</v>
      </c>
    </row>
    <row r="299" spans="1:32" x14ac:dyDescent="0.35">
      <c r="A299" t="s">
        <v>51</v>
      </c>
      <c r="B299" t="s">
        <v>172</v>
      </c>
      <c r="C299" t="str">
        <f t="shared" si="13"/>
        <v>nh3_terminal_AS-BGD</v>
      </c>
      <c r="D299" t="s">
        <v>53</v>
      </c>
      <c r="E299" t="s">
        <v>54</v>
      </c>
      <c r="F299" t="s">
        <v>50</v>
      </c>
      <c r="G299" s="2">
        <v>22.256499399999999</v>
      </c>
      <c r="H299" s="2">
        <v>91.784941779999997</v>
      </c>
      <c r="I299" s="19" t="s">
        <v>324</v>
      </c>
      <c r="J299">
        <v>6.8000000000000005E-2</v>
      </c>
      <c r="K299">
        <v>174.12</v>
      </c>
      <c r="L299">
        <v>0.01</v>
      </c>
      <c r="M299" s="17">
        <v>0.58296565349252727</v>
      </c>
      <c r="N299">
        <v>0.98</v>
      </c>
      <c r="O299">
        <v>745500</v>
      </c>
      <c r="P299">
        <v>3.2500000000000001E-2</v>
      </c>
      <c r="Q299">
        <v>30</v>
      </c>
      <c r="R299">
        <v>0.875</v>
      </c>
      <c r="S299">
        <v>0.87</v>
      </c>
      <c r="T299">
        <v>4.88</v>
      </c>
      <c r="U299">
        <v>0.04</v>
      </c>
      <c r="V299">
        <v>1.1266278142965812E-6</v>
      </c>
      <c r="W299">
        <v>20</v>
      </c>
      <c r="X299">
        <v>1</v>
      </c>
      <c r="Y299" s="13">
        <f t="shared" si="15"/>
        <v>2.7777777777777779E-6</v>
      </c>
      <c r="Z299">
        <v>511460</v>
      </c>
      <c r="AA299" s="17">
        <v>0.03</v>
      </c>
      <c r="AB299">
        <v>0</v>
      </c>
      <c r="AC299">
        <v>0</v>
      </c>
      <c r="AD299">
        <v>25</v>
      </c>
      <c r="AE299">
        <v>0.98</v>
      </c>
      <c r="AF299">
        <v>0.94</v>
      </c>
    </row>
    <row r="300" spans="1:32" x14ac:dyDescent="0.35">
      <c r="A300" t="s">
        <v>55</v>
      </c>
      <c r="B300" t="s">
        <v>172</v>
      </c>
      <c r="C300" t="str">
        <f t="shared" ref="C300:C335" si="16">_xlfn.CONCAT(B300,"_",A300)</f>
        <v>nh3_terminal_AS-SGP</v>
      </c>
      <c r="D300" t="s">
        <v>57</v>
      </c>
      <c r="E300" t="s">
        <v>58</v>
      </c>
      <c r="F300" t="s">
        <v>59</v>
      </c>
      <c r="G300" s="2">
        <v>1.2924510250000001</v>
      </c>
      <c r="H300" s="2">
        <v>103.63954649999999</v>
      </c>
      <c r="I300" s="19" t="s">
        <v>324</v>
      </c>
      <c r="J300">
        <v>4.5999999999999999E-2</v>
      </c>
      <c r="K300">
        <v>174.12</v>
      </c>
      <c r="L300">
        <v>0.01</v>
      </c>
      <c r="M300" s="17">
        <v>0.58296565349252727</v>
      </c>
      <c r="N300">
        <v>0.98</v>
      </c>
      <c r="O300">
        <v>745500</v>
      </c>
      <c r="P300">
        <v>3.2500000000000001E-2</v>
      </c>
      <c r="Q300">
        <v>30</v>
      </c>
      <c r="R300">
        <v>0.875</v>
      </c>
      <c r="S300">
        <v>0.87</v>
      </c>
      <c r="T300">
        <v>4.88</v>
      </c>
      <c r="U300">
        <v>0.04</v>
      </c>
      <c r="V300">
        <v>1.1266278142965812E-6</v>
      </c>
      <c r="W300">
        <v>20</v>
      </c>
      <c r="X300">
        <v>1</v>
      </c>
      <c r="Y300" s="13">
        <f t="shared" si="15"/>
        <v>2.7777777777777779E-6</v>
      </c>
      <c r="Z300">
        <v>511460</v>
      </c>
      <c r="AA300" s="17">
        <v>0.03</v>
      </c>
      <c r="AB300">
        <v>0</v>
      </c>
      <c r="AC300">
        <v>0</v>
      </c>
      <c r="AD300">
        <v>25</v>
      </c>
      <c r="AE300">
        <v>0.98</v>
      </c>
      <c r="AF300">
        <v>0.94</v>
      </c>
    </row>
    <row r="301" spans="1:32" x14ac:dyDescent="0.35">
      <c r="A301" t="s">
        <v>60</v>
      </c>
      <c r="B301" t="s">
        <v>172</v>
      </c>
      <c r="C301" t="str">
        <f t="shared" si="16"/>
        <v>nh3_terminal_AS-IDN</v>
      </c>
      <c r="D301" t="s">
        <v>62</v>
      </c>
      <c r="E301" t="s">
        <v>63</v>
      </c>
      <c r="F301" t="s">
        <v>59</v>
      </c>
      <c r="G301" s="2">
        <v>-0.88613326299999995</v>
      </c>
      <c r="H301" s="2">
        <v>131.27111149999999</v>
      </c>
      <c r="I301" s="19" t="s">
        <v>324</v>
      </c>
      <c r="J301">
        <v>0.06</v>
      </c>
      <c r="K301">
        <v>174.12</v>
      </c>
      <c r="L301">
        <v>0.01</v>
      </c>
      <c r="M301" s="17">
        <v>0.58296565349252727</v>
      </c>
      <c r="N301">
        <v>0.98</v>
      </c>
      <c r="O301">
        <v>745500</v>
      </c>
      <c r="P301">
        <v>3.2500000000000001E-2</v>
      </c>
      <c r="Q301">
        <v>30</v>
      </c>
      <c r="R301">
        <v>0.875</v>
      </c>
      <c r="S301">
        <v>0.87</v>
      </c>
      <c r="T301">
        <v>4.88</v>
      </c>
      <c r="U301">
        <v>0.04</v>
      </c>
      <c r="V301">
        <v>1.1266278142965812E-6</v>
      </c>
      <c r="W301">
        <v>20</v>
      </c>
      <c r="X301">
        <v>1</v>
      </c>
      <c r="Y301" s="13">
        <f t="shared" ref="Y301:Y335" si="17">0.002/720</f>
        <v>2.7777777777777779E-6</v>
      </c>
      <c r="Z301">
        <v>511460</v>
      </c>
      <c r="AA301" s="17">
        <v>0.03</v>
      </c>
      <c r="AB301">
        <v>0</v>
      </c>
      <c r="AC301">
        <v>0</v>
      </c>
      <c r="AD301">
        <v>25</v>
      </c>
      <c r="AE301">
        <v>0.98</v>
      </c>
      <c r="AF301">
        <v>0.94</v>
      </c>
    </row>
    <row r="302" spans="1:32" x14ac:dyDescent="0.35">
      <c r="A302" t="s">
        <v>64</v>
      </c>
      <c r="B302" t="s">
        <v>172</v>
      </c>
      <c r="C302" t="str">
        <f t="shared" si="16"/>
        <v>nh3_terminal_AS-CHN-SH</v>
      </c>
      <c r="D302" t="s">
        <v>66</v>
      </c>
      <c r="E302" t="s">
        <v>351</v>
      </c>
      <c r="F302" t="s">
        <v>68</v>
      </c>
      <c r="G302" s="2">
        <v>31.331849340000002</v>
      </c>
      <c r="H302" s="2">
        <v>121.63780029999999</v>
      </c>
      <c r="I302" s="19" t="s">
        <v>324</v>
      </c>
      <c r="J302">
        <v>2.5000000000000001E-2</v>
      </c>
      <c r="K302">
        <v>174.12</v>
      </c>
      <c r="L302">
        <v>0.01</v>
      </c>
      <c r="M302" s="17">
        <v>0.58296565349252727</v>
      </c>
      <c r="N302">
        <v>0.98</v>
      </c>
      <c r="O302">
        <v>745500</v>
      </c>
      <c r="P302">
        <v>3.2500000000000001E-2</v>
      </c>
      <c r="Q302">
        <v>30</v>
      </c>
      <c r="R302">
        <v>0.875</v>
      </c>
      <c r="S302">
        <v>0.87</v>
      </c>
      <c r="T302">
        <v>4.88</v>
      </c>
      <c r="U302">
        <v>0.04</v>
      </c>
      <c r="V302">
        <v>1.1266278142965812E-6</v>
      </c>
      <c r="W302">
        <v>20</v>
      </c>
      <c r="X302">
        <v>1</v>
      </c>
      <c r="Y302" s="13">
        <f t="shared" si="17"/>
        <v>2.7777777777777779E-6</v>
      </c>
      <c r="Z302">
        <v>511460</v>
      </c>
      <c r="AA302" s="17">
        <v>0.03</v>
      </c>
      <c r="AB302">
        <v>0</v>
      </c>
      <c r="AC302">
        <v>0</v>
      </c>
      <c r="AD302">
        <v>25</v>
      </c>
      <c r="AE302">
        <v>0.98</v>
      </c>
      <c r="AF302">
        <v>0.94</v>
      </c>
    </row>
    <row r="303" spans="1:32" x14ac:dyDescent="0.35">
      <c r="A303" t="s">
        <v>64</v>
      </c>
      <c r="B303" t="s">
        <v>172</v>
      </c>
      <c r="C303" t="str">
        <f t="shared" si="16"/>
        <v>nh3_terminal_AS-CHN-SH</v>
      </c>
      <c r="D303" t="s">
        <v>66</v>
      </c>
      <c r="E303" t="s">
        <v>67</v>
      </c>
      <c r="F303" t="s">
        <v>68</v>
      </c>
      <c r="G303" s="2">
        <v>31.331849340000002</v>
      </c>
      <c r="H303" s="2">
        <v>121.63780029999999</v>
      </c>
      <c r="I303" s="19" t="s">
        <v>324</v>
      </c>
      <c r="J303">
        <v>2.5000000000000001E-2</v>
      </c>
      <c r="K303">
        <v>174.12</v>
      </c>
      <c r="L303">
        <v>0.01</v>
      </c>
      <c r="M303" s="17">
        <v>0.58296565349252727</v>
      </c>
      <c r="N303">
        <v>0.98</v>
      </c>
      <c r="O303">
        <v>745500</v>
      </c>
      <c r="P303">
        <v>3.2500000000000001E-2</v>
      </c>
      <c r="Q303">
        <v>30</v>
      </c>
      <c r="R303">
        <v>0.875</v>
      </c>
      <c r="S303">
        <v>0.87</v>
      </c>
      <c r="T303">
        <v>4.88</v>
      </c>
      <c r="U303">
        <v>0.04</v>
      </c>
      <c r="V303">
        <v>1.1266278142965812E-6</v>
      </c>
      <c r="W303">
        <v>20</v>
      </c>
      <c r="X303">
        <v>1</v>
      </c>
      <c r="Y303" s="13">
        <f t="shared" si="17"/>
        <v>2.7777777777777779E-6</v>
      </c>
      <c r="Z303">
        <v>511460</v>
      </c>
      <c r="AA303" s="17">
        <v>0.03</v>
      </c>
      <c r="AB303">
        <v>0</v>
      </c>
      <c r="AC303">
        <v>0</v>
      </c>
      <c r="AD303">
        <v>25</v>
      </c>
      <c r="AE303">
        <v>0.98</v>
      </c>
      <c r="AF303">
        <v>0.94</v>
      </c>
    </row>
    <row r="304" spans="1:32" x14ac:dyDescent="0.35">
      <c r="A304" t="s">
        <v>69</v>
      </c>
      <c r="B304" t="s">
        <v>172</v>
      </c>
      <c r="C304" t="str">
        <f t="shared" si="16"/>
        <v>nh3_terminal_AS-JPN-TO</v>
      </c>
      <c r="D304" t="s">
        <v>71</v>
      </c>
      <c r="E304" t="s">
        <v>354</v>
      </c>
      <c r="F304" t="s">
        <v>68</v>
      </c>
      <c r="G304" s="2">
        <v>35.477499450000003</v>
      </c>
      <c r="H304" s="2">
        <v>139.67820470000001</v>
      </c>
      <c r="I304" s="19" t="s">
        <v>324</v>
      </c>
      <c r="J304">
        <v>2.3E-2</v>
      </c>
      <c r="K304">
        <v>174.12</v>
      </c>
      <c r="L304">
        <v>0.01</v>
      </c>
      <c r="M304" s="17">
        <v>0.58296565349252727</v>
      </c>
      <c r="N304">
        <v>0.98</v>
      </c>
      <c r="O304">
        <v>745500</v>
      </c>
      <c r="P304">
        <v>3.2500000000000001E-2</v>
      </c>
      <c r="Q304">
        <v>30</v>
      </c>
      <c r="R304">
        <v>0.875</v>
      </c>
      <c r="S304">
        <v>0.87</v>
      </c>
      <c r="T304">
        <v>4.88</v>
      </c>
      <c r="U304">
        <v>0.04</v>
      </c>
      <c r="V304">
        <v>1.1266278142965812E-6</v>
      </c>
      <c r="W304">
        <v>20</v>
      </c>
      <c r="X304">
        <v>1</v>
      </c>
      <c r="Y304" s="13">
        <f t="shared" si="17"/>
        <v>2.7777777777777779E-6</v>
      </c>
      <c r="Z304">
        <v>511460</v>
      </c>
      <c r="AA304" s="17">
        <v>0.03</v>
      </c>
      <c r="AB304">
        <v>0</v>
      </c>
      <c r="AC304">
        <v>0</v>
      </c>
      <c r="AD304">
        <v>25</v>
      </c>
      <c r="AE304">
        <v>0.98</v>
      </c>
      <c r="AF304">
        <v>0.94</v>
      </c>
    </row>
    <row r="305" spans="1:32" x14ac:dyDescent="0.35">
      <c r="A305" t="s">
        <v>69</v>
      </c>
      <c r="B305" t="s">
        <v>172</v>
      </c>
      <c r="C305" t="str">
        <f t="shared" si="16"/>
        <v>nh3_terminal_AS-JPN-TO</v>
      </c>
      <c r="D305" t="s">
        <v>71</v>
      </c>
      <c r="E305" t="s">
        <v>72</v>
      </c>
      <c r="F305" t="s">
        <v>68</v>
      </c>
      <c r="G305" s="2">
        <v>35.477499450000003</v>
      </c>
      <c r="H305" s="2">
        <v>139.67820470000001</v>
      </c>
      <c r="I305" s="19" t="s">
        <v>324</v>
      </c>
      <c r="J305">
        <v>2.3E-2</v>
      </c>
      <c r="K305">
        <v>174.12</v>
      </c>
      <c r="L305">
        <v>0.01</v>
      </c>
      <c r="M305" s="17">
        <v>0.58296565349252727</v>
      </c>
      <c r="N305">
        <v>0.98</v>
      </c>
      <c r="O305">
        <v>745500</v>
      </c>
      <c r="P305">
        <v>3.2500000000000001E-2</v>
      </c>
      <c r="Q305">
        <v>30</v>
      </c>
      <c r="R305">
        <v>0.875</v>
      </c>
      <c r="S305">
        <v>0.87</v>
      </c>
      <c r="T305">
        <v>4.88</v>
      </c>
      <c r="U305">
        <v>0.04</v>
      </c>
      <c r="V305">
        <v>1.1266278142965812E-6</v>
      </c>
      <c r="W305">
        <v>20</v>
      </c>
      <c r="X305">
        <v>1</v>
      </c>
      <c r="Y305" s="13">
        <f t="shared" si="17"/>
        <v>2.7777777777777779E-6</v>
      </c>
      <c r="Z305">
        <v>511460</v>
      </c>
      <c r="AA305" s="17">
        <v>0.03</v>
      </c>
      <c r="AB305">
        <v>0</v>
      </c>
      <c r="AC305">
        <v>0</v>
      </c>
      <c r="AD305">
        <v>25</v>
      </c>
      <c r="AE305">
        <v>0.98</v>
      </c>
      <c r="AF305">
        <v>0.94</v>
      </c>
    </row>
    <row r="306" spans="1:32" x14ac:dyDescent="0.35">
      <c r="A306" t="s">
        <v>73</v>
      </c>
      <c r="B306" t="s">
        <v>172</v>
      </c>
      <c r="C306" t="str">
        <f t="shared" si="16"/>
        <v>nh3_terminal_AS-VNM</v>
      </c>
      <c r="D306" t="s">
        <v>75</v>
      </c>
      <c r="E306" t="s">
        <v>76</v>
      </c>
      <c r="F306" t="s">
        <v>59</v>
      </c>
      <c r="G306" s="2">
        <v>20.71420444</v>
      </c>
      <c r="H306" s="2">
        <v>106.7809084</v>
      </c>
      <c r="I306" s="19" t="s">
        <v>324</v>
      </c>
      <c r="J306">
        <v>0.06</v>
      </c>
      <c r="K306">
        <v>174.12</v>
      </c>
      <c r="L306">
        <v>0.01</v>
      </c>
      <c r="M306" s="17">
        <v>0.58296565349252727</v>
      </c>
      <c r="N306">
        <v>0.98</v>
      </c>
      <c r="O306">
        <v>745500</v>
      </c>
      <c r="P306">
        <v>3.2500000000000001E-2</v>
      </c>
      <c r="Q306">
        <v>30</v>
      </c>
      <c r="R306">
        <v>0.875</v>
      </c>
      <c r="S306">
        <v>0.87</v>
      </c>
      <c r="T306">
        <v>4.88</v>
      </c>
      <c r="U306">
        <v>0.04</v>
      </c>
      <c r="V306">
        <v>1.1266278142965812E-6</v>
      </c>
      <c r="W306">
        <v>20</v>
      </c>
      <c r="X306">
        <v>1</v>
      </c>
      <c r="Y306" s="13">
        <f t="shared" si="17"/>
        <v>2.7777777777777779E-6</v>
      </c>
      <c r="Z306">
        <v>511460</v>
      </c>
      <c r="AA306" s="17">
        <v>0.03</v>
      </c>
      <c r="AB306">
        <v>0</v>
      </c>
      <c r="AC306">
        <v>0</v>
      </c>
      <c r="AD306">
        <v>25</v>
      </c>
      <c r="AE306">
        <v>0.98</v>
      </c>
      <c r="AF306">
        <v>0.94</v>
      </c>
    </row>
    <row r="307" spans="1:32" x14ac:dyDescent="0.35">
      <c r="A307" t="s">
        <v>77</v>
      </c>
      <c r="B307" t="s">
        <v>172</v>
      </c>
      <c r="C307" t="str">
        <f t="shared" si="16"/>
        <v>nh3_terminal_OC-AUS-SW</v>
      </c>
      <c r="D307" t="s">
        <v>79</v>
      </c>
      <c r="E307" t="s">
        <v>353</v>
      </c>
      <c r="F307" t="s">
        <v>81</v>
      </c>
      <c r="G307" s="2">
        <v>-34.453054180000002</v>
      </c>
      <c r="H307" s="2">
        <v>150.89914529999999</v>
      </c>
      <c r="I307" s="19" t="s">
        <v>324</v>
      </c>
      <c r="J307">
        <v>2.9000000000000001E-2</v>
      </c>
      <c r="K307">
        <v>174.12</v>
      </c>
      <c r="L307">
        <v>0.01</v>
      </c>
      <c r="M307" s="17">
        <v>0.8721606300502085</v>
      </c>
      <c r="N307">
        <v>0.98</v>
      </c>
      <c r="O307">
        <v>745500</v>
      </c>
      <c r="P307">
        <v>3.2500000000000001E-2</v>
      </c>
      <c r="Q307">
        <v>30</v>
      </c>
      <c r="R307">
        <v>0.875</v>
      </c>
      <c r="S307">
        <v>0.87</v>
      </c>
      <c r="T307">
        <v>4.88</v>
      </c>
      <c r="U307">
        <v>0.04</v>
      </c>
      <c r="V307">
        <v>1.1266278142965812E-6</v>
      </c>
      <c r="W307">
        <v>20</v>
      </c>
      <c r="X307">
        <v>1</v>
      </c>
      <c r="Y307" s="13">
        <f t="shared" si="17"/>
        <v>2.7777777777777779E-6</v>
      </c>
      <c r="Z307">
        <v>511460</v>
      </c>
      <c r="AA307" s="17">
        <v>0.03</v>
      </c>
      <c r="AB307">
        <v>0</v>
      </c>
      <c r="AC307">
        <v>0</v>
      </c>
      <c r="AD307">
        <v>25</v>
      </c>
      <c r="AE307">
        <v>0.98</v>
      </c>
      <c r="AF307">
        <v>0.94</v>
      </c>
    </row>
    <row r="308" spans="1:32" x14ac:dyDescent="0.35">
      <c r="A308" t="s">
        <v>168</v>
      </c>
      <c r="B308" t="s">
        <v>172</v>
      </c>
      <c r="C308" t="str">
        <f t="shared" si="16"/>
        <v>nh3_terminal_OC-AUS-WA</v>
      </c>
      <c r="D308" t="s">
        <v>170</v>
      </c>
      <c r="E308" t="s">
        <v>353</v>
      </c>
      <c r="F308" t="s">
        <v>81</v>
      </c>
      <c r="G308" s="2">
        <v>-21.80043045</v>
      </c>
      <c r="H308" s="2">
        <v>114.8019882</v>
      </c>
      <c r="I308" s="19" t="s">
        <v>324</v>
      </c>
      <c r="J308">
        <v>2.9000000000000001E-2</v>
      </c>
      <c r="K308">
        <v>174.12</v>
      </c>
      <c r="L308">
        <v>0.01</v>
      </c>
      <c r="M308" s="17">
        <v>0.8721606300502085</v>
      </c>
      <c r="N308">
        <v>0.98</v>
      </c>
      <c r="O308">
        <v>745500</v>
      </c>
      <c r="P308">
        <v>3.2500000000000001E-2</v>
      </c>
      <c r="Q308">
        <v>30</v>
      </c>
      <c r="R308">
        <v>0.875</v>
      </c>
      <c r="S308">
        <v>0.87</v>
      </c>
      <c r="T308">
        <v>4.88</v>
      </c>
      <c r="U308">
        <v>0.04</v>
      </c>
      <c r="V308">
        <v>1.1266278142965812E-6</v>
      </c>
      <c r="W308">
        <v>20</v>
      </c>
      <c r="X308">
        <v>1</v>
      </c>
      <c r="Y308" s="13">
        <f t="shared" si="17"/>
        <v>2.7777777777777779E-6</v>
      </c>
      <c r="Z308">
        <v>511460</v>
      </c>
      <c r="AA308" s="17">
        <v>0.03</v>
      </c>
      <c r="AB308">
        <v>0</v>
      </c>
      <c r="AC308">
        <v>0</v>
      </c>
      <c r="AD308">
        <v>25</v>
      </c>
      <c r="AE308">
        <v>0.98</v>
      </c>
      <c r="AF308">
        <v>0.94</v>
      </c>
    </row>
    <row r="309" spans="1:32" x14ac:dyDescent="0.35">
      <c r="A309" t="s">
        <v>77</v>
      </c>
      <c r="B309" t="s">
        <v>172</v>
      </c>
      <c r="C309" t="str">
        <f t="shared" si="16"/>
        <v>nh3_terminal_OC-AUS-SW</v>
      </c>
      <c r="D309" t="s">
        <v>79</v>
      </c>
      <c r="E309" t="s">
        <v>80</v>
      </c>
      <c r="F309" t="s">
        <v>81</v>
      </c>
      <c r="G309" s="2">
        <v>-34.453054180000002</v>
      </c>
      <c r="H309" s="2">
        <v>150.89914529999999</v>
      </c>
      <c r="I309" s="19" t="s">
        <v>324</v>
      </c>
      <c r="J309">
        <v>2.9000000000000001E-2</v>
      </c>
      <c r="K309">
        <v>174.12</v>
      </c>
      <c r="L309">
        <v>0.01</v>
      </c>
      <c r="M309" s="17">
        <v>0.8721606300502085</v>
      </c>
      <c r="N309">
        <v>0.98</v>
      </c>
      <c r="O309">
        <v>745500</v>
      </c>
      <c r="P309">
        <v>3.2500000000000001E-2</v>
      </c>
      <c r="Q309">
        <v>30</v>
      </c>
      <c r="R309">
        <v>0.875</v>
      </c>
      <c r="S309">
        <v>0.87</v>
      </c>
      <c r="T309">
        <v>4.88</v>
      </c>
      <c r="U309">
        <v>0.04</v>
      </c>
      <c r="V309">
        <v>1.1266278142965812E-6</v>
      </c>
      <c r="W309">
        <v>20</v>
      </c>
      <c r="X309">
        <v>1</v>
      </c>
      <c r="Y309" s="13">
        <f t="shared" si="17"/>
        <v>2.7777777777777779E-6</v>
      </c>
      <c r="Z309">
        <v>511460</v>
      </c>
      <c r="AA309" s="17">
        <v>0.03</v>
      </c>
      <c r="AB309">
        <v>0</v>
      </c>
      <c r="AC309">
        <v>0</v>
      </c>
      <c r="AD309">
        <v>25</v>
      </c>
      <c r="AE309">
        <v>0.98</v>
      </c>
      <c r="AF309">
        <v>0.94</v>
      </c>
    </row>
    <row r="310" spans="1:32" x14ac:dyDescent="0.35">
      <c r="A310" t="s">
        <v>168</v>
      </c>
      <c r="B310" t="s">
        <v>172</v>
      </c>
      <c r="C310" t="str">
        <f t="shared" si="16"/>
        <v>nh3_terminal_OC-AUS-WA</v>
      </c>
      <c r="D310" t="s">
        <v>170</v>
      </c>
      <c r="E310" t="s">
        <v>171</v>
      </c>
      <c r="F310" t="s">
        <v>81</v>
      </c>
      <c r="G310" s="2">
        <v>-21.80043045</v>
      </c>
      <c r="H310" s="2">
        <v>114.8019882</v>
      </c>
      <c r="I310" s="19" t="s">
        <v>324</v>
      </c>
      <c r="J310">
        <v>2.9000000000000001E-2</v>
      </c>
      <c r="K310">
        <v>174.12</v>
      </c>
      <c r="L310">
        <v>0.01</v>
      </c>
      <c r="M310" s="17">
        <v>0.8721606300502085</v>
      </c>
      <c r="N310">
        <v>0.98</v>
      </c>
      <c r="O310">
        <v>745500</v>
      </c>
      <c r="P310">
        <v>3.2500000000000001E-2</v>
      </c>
      <c r="Q310">
        <v>30</v>
      </c>
      <c r="R310">
        <v>0.875</v>
      </c>
      <c r="S310">
        <v>0.87</v>
      </c>
      <c r="T310">
        <v>4.88</v>
      </c>
      <c r="U310">
        <v>0.04</v>
      </c>
      <c r="V310">
        <v>1.1266278142965812E-6</v>
      </c>
      <c r="W310">
        <v>20</v>
      </c>
      <c r="X310">
        <v>1</v>
      </c>
      <c r="Y310" s="13">
        <f t="shared" si="17"/>
        <v>2.7777777777777779E-6</v>
      </c>
      <c r="Z310">
        <v>511460</v>
      </c>
      <c r="AA310" s="17">
        <v>0.03</v>
      </c>
      <c r="AB310">
        <v>0</v>
      </c>
      <c r="AC310">
        <v>0</v>
      </c>
      <c r="AD310">
        <v>25</v>
      </c>
      <c r="AE310">
        <v>0.98</v>
      </c>
      <c r="AF310">
        <v>0.94</v>
      </c>
    </row>
    <row r="311" spans="1:32" x14ac:dyDescent="0.35">
      <c r="A311" t="s">
        <v>311</v>
      </c>
      <c r="B311" t="s">
        <v>172</v>
      </c>
      <c r="C311" t="str">
        <f t="shared" si="16"/>
        <v>nh3_terminal_OC-NZL</v>
      </c>
      <c r="D311" t="s">
        <v>312</v>
      </c>
      <c r="E311" t="s">
        <v>313</v>
      </c>
      <c r="F311" t="s">
        <v>81</v>
      </c>
      <c r="G311" s="2">
        <v>-41.341304000000001</v>
      </c>
      <c r="H311" s="2">
        <v>174.775081</v>
      </c>
      <c r="I311" s="19" t="s">
        <v>324</v>
      </c>
      <c r="J311">
        <v>4.2999999999999997E-2</v>
      </c>
      <c r="K311">
        <v>174.12</v>
      </c>
      <c r="L311">
        <v>0.01</v>
      </c>
      <c r="M311" s="17">
        <v>0.8721606300502085</v>
      </c>
      <c r="N311">
        <v>0.98</v>
      </c>
      <c r="O311">
        <v>745500</v>
      </c>
      <c r="P311">
        <v>3.2500000000000001E-2</v>
      </c>
      <c r="Q311">
        <v>30</v>
      </c>
      <c r="R311">
        <v>0.875</v>
      </c>
      <c r="S311">
        <v>0.87</v>
      </c>
      <c r="T311">
        <v>4.88</v>
      </c>
      <c r="U311">
        <v>0.04</v>
      </c>
      <c r="V311">
        <v>1.1266278142965812E-6</v>
      </c>
      <c r="W311">
        <v>20</v>
      </c>
      <c r="X311">
        <v>1</v>
      </c>
      <c r="Y311" s="13">
        <f t="shared" si="17"/>
        <v>2.7777777777777779E-6</v>
      </c>
      <c r="Z311">
        <v>511460</v>
      </c>
      <c r="AA311" s="17">
        <v>0.03</v>
      </c>
      <c r="AB311">
        <v>0</v>
      </c>
      <c r="AC311">
        <v>0</v>
      </c>
      <c r="AD311">
        <v>25</v>
      </c>
      <c r="AE311">
        <v>0.98</v>
      </c>
      <c r="AF311">
        <v>0.94</v>
      </c>
    </row>
    <row r="312" spans="1:32" x14ac:dyDescent="0.35">
      <c r="A312" t="s">
        <v>82</v>
      </c>
      <c r="B312" t="s">
        <v>172</v>
      </c>
      <c r="C312" t="str">
        <f t="shared" si="16"/>
        <v>nh3_terminal_NA-USA-CA</v>
      </c>
      <c r="D312" t="s">
        <v>84</v>
      </c>
      <c r="E312" t="s">
        <v>350</v>
      </c>
      <c r="F312" t="s">
        <v>86</v>
      </c>
      <c r="G312" s="2">
        <v>37.805478909999998</v>
      </c>
      <c r="H312" s="2">
        <v>-122.31633100000001</v>
      </c>
      <c r="I312" s="19" t="s">
        <v>324</v>
      </c>
      <c r="J312">
        <v>4.2999999999999997E-2</v>
      </c>
      <c r="K312">
        <v>174.12</v>
      </c>
      <c r="L312">
        <v>0.01</v>
      </c>
      <c r="M312" s="17">
        <v>1.3374192380309164</v>
      </c>
      <c r="N312">
        <v>0.98</v>
      </c>
      <c r="O312">
        <v>745500</v>
      </c>
      <c r="P312">
        <v>3.2500000000000001E-2</v>
      </c>
      <c r="Q312">
        <v>30</v>
      </c>
      <c r="R312">
        <v>0.875</v>
      </c>
      <c r="S312">
        <v>0.87</v>
      </c>
      <c r="T312">
        <v>4.88</v>
      </c>
      <c r="U312">
        <v>0.04</v>
      </c>
      <c r="V312">
        <v>1.1266278142965812E-6</v>
      </c>
      <c r="W312">
        <v>20</v>
      </c>
      <c r="X312">
        <v>1</v>
      </c>
      <c r="Y312" s="13">
        <f t="shared" si="17"/>
        <v>2.7777777777777779E-6</v>
      </c>
      <c r="Z312">
        <v>511460</v>
      </c>
      <c r="AA312" s="17">
        <v>0.03</v>
      </c>
      <c r="AB312">
        <v>0</v>
      </c>
      <c r="AC312">
        <v>0</v>
      </c>
      <c r="AD312">
        <v>25</v>
      </c>
      <c r="AE312">
        <v>0.98</v>
      </c>
      <c r="AF312">
        <v>0.94</v>
      </c>
    </row>
    <row r="313" spans="1:32" x14ac:dyDescent="0.35">
      <c r="A313" t="s">
        <v>164</v>
      </c>
      <c r="B313" t="s">
        <v>172</v>
      </c>
      <c r="C313" t="str">
        <f t="shared" si="16"/>
        <v>nh3_terminal_NA-USA-HA</v>
      </c>
      <c r="D313" t="s">
        <v>166</v>
      </c>
      <c r="E313" t="s">
        <v>350</v>
      </c>
      <c r="F313" t="s">
        <v>86</v>
      </c>
      <c r="G313" s="2">
        <v>19.735625450000001</v>
      </c>
      <c r="H313" s="2">
        <v>-156.01238409999999</v>
      </c>
      <c r="I313" s="19" t="s">
        <v>324</v>
      </c>
      <c r="J313">
        <v>4.2999999999999997E-2</v>
      </c>
      <c r="K313">
        <v>174.12</v>
      </c>
      <c r="L313">
        <v>0.01</v>
      </c>
      <c r="M313" s="17">
        <v>1.3374192380309164</v>
      </c>
      <c r="N313">
        <v>0.98</v>
      </c>
      <c r="O313">
        <v>745500</v>
      </c>
      <c r="P313">
        <v>3.2500000000000001E-2</v>
      </c>
      <c r="Q313">
        <v>30</v>
      </c>
      <c r="R313">
        <v>0.875</v>
      </c>
      <c r="S313">
        <v>0.87</v>
      </c>
      <c r="T313">
        <v>4.88</v>
      </c>
      <c r="U313">
        <v>0.04</v>
      </c>
      <c r="V313">
        <v>1.1266278142965812E-6</v>
      </c>
      <c r="W313">
        <v>20</v>
      </c>
      <c r="X313">
        <v>1</v>
      </c>
      <c r="Y313" s="13">
        <f t="shared" si="17"/>
        <v>2.7777777777777779E-6</v>
      </c>
      <c r="Z313">
        <v>511460</v>
      </c>
      <c r="AA313" s="17">
        <v>0.03</v>
      </c>
      <c r="AB313">
        <v>0</v>
      </c>
      <c r="AC313">
        <v>0</v>
      </c>
      <c r="AD313">
        <v>25</v>
      </c>
      <c r="AE313">
        <v>0.98</v>
      </c>
      <c r="AF313">
        <v>0.94</v>
      </c>
    </row>
    <row r="314" spans="1:32" x14ac:dyDescent="0.35">
      <c r="A314" t="s">
        <v>87</v>
      </c>
      <c r="B314" t="s">
        <v>172</v>
      </c>
      <c r="C314" t="str">
        <f t="shared" si="16"/>
        <v>nh3_terminal_NA-USA-SV</v>
      </c>
      <c r="D314" t="s">
        <v>89</v>
      </c>
      <c r="E314" t="s">
        <v>350</v>
      </c>
      <c r="F314" t="s">
        <v>86</v>
      </c>
      <c r="G314" s="2">
        <v>38.350882130000002</v>
      </c>
      <c r="H314" s="2">
        <v>-76.411079920000006</v>
      </c>
      <c r="I314" s="19" t="s">
        <v>324</v>
      </c>
      <c r="J314">
        <v>4.2999999999999997E-2</v>
      </c>
      <c r="K314">
        <v>174.12</v>
      </c>
      <c r="L314">
        <v>0.01</v>
      </c>
      <c r="M314" s="17">
        <v>1.3374192380309164</v>
      </c>
      <c r="N314">
        <v>0.98</v>
      </c>
      <c r="O314">
        <v>745500</v>
      </c>
      <c r="P314">
        <v>3.2500000000000001E-2</v>
      </c>
      <c r="Q314">
        <v>30</v>
      </c>
      <c r="R314">
        <v>0.875</v>
      </c>
      <c r="S314">
        <v>0.87</v>
      </c>
      <c r="T314">
        <v>4.88</v>
      </c>
      <c r="U314">
        <v>0.04</v>
      </c>
      <c r="V314">
        <v>1.1266278142965812E-6</v>
      </c>
      <c r="W314">
        <v>20</v>
      </c>
      <c r="X314">
        <v>1</v>
      </c>
      <c r="Y314" s="13">
        <f t="shared" si="17"/>
        <v>2.7777777777777779E-6</v>
      </c>
      <c r="Z314">
        <v>511460</v>
      </c>
      <c r="AA314" s="17">
        <v>0.03</v>
      </c>
      <c r="AB314">
        <v>0</v>
      </c>
      <c r="AC314">
        <v>0</v>
      </c>
      <c r="AD314">
        <v>25</v>
      </c>
      <c r="AE314">
        <v>0.98</v>
      </c>
      <c r="AF314">
        <v>0.94</v>
      </c>
    </row>
    <row r="315" spans="1:32" x14ac:dyDescent="0.35">
      <c r="A315" t="s">
        <v>91</v>
      </c>
      <c r="B315" t="s">
        <v>172</v>
      </c>
      <c r="C315" t="str">
        <f t="shared" si="16"/>
        <v>nh3_terminal_NA-USA-SA</v>
      </c>
      <c r="D315" t="s">
        <v>93</v>
      </c>
      <c r="E315" t="s">
        <v>350</v>
      </c>
      <c r="F315" t="s">
        <v>86</v>
      </c>
      <c r="G315" s="2">
        <v>30.27045948</v>
      </c>
      <c r="H315" s="2">
        <v>-89.391982049999996</v>
      </c>
      <c r="I315" s="19" t="s">
        <v>324</v>
      </c>
      <c r="J315">
        <v>4.2999999999999997E-2</v>
      </c>
      <c r="K315">
        <v>174.12</v>
      </c>
      <c r="L315">
        <v>0.01</v>
      </c>
      <c r="M315" s="17">
        <v>1.3374192380309164</v>
      </c>
      <c r="N315">
        <v>0.98</v>
      </c>
      <c r="O315">
        <v>745500</v>
      </c>
      <c r="P315">
        <v>3.2500000000000001E-2</v>
      </c>
      <c r="Q315">
        <v>30</v>
      </c>
      <c r="R315">
        <v>0.875</v>
      </c>
      <c r="S315">
        <v>0.87</v>
      </c>
      <c r="T315">
        <v>4.88</v>
      </c>
      <c r="U315">
        <v>0.04</v>
      </c>
      <c r="V315">
        <v>1.1266278142965812E-6</v>
      </c>
      <c r="W315">
        <v>20</v>
      </c>
      <c r="X315">
        <v>1</v>
      </c>
      <c r="Y315" s="13">
        <f t="shared" si="17"/>
        <v>2.7777777777777779E-6</v>
      </c>
      <c r="Z315">
        <v>511460</v>
      </c>
      <c r="AA315" s="17">
        <v>0.03</v>
      </c>
      <c r="AB315">
        <v>0</v>
      </c>
      <c r="AC315">
        <v>0</v>
      </c>
      <c r="AD315">
        <v>25</v>
      </c>
      <c r="AE315">
        <v>0.98</v>
      </c>
      <c r="AF315">
        <v>0.94</v>
      </c>
    </row>
    <row r="316" spans="1:32" x14ac:dyDescent="0.35">
      <c r="A316" t="s">
        <v>82</v>
      </c>
      <c r="B316" t="s">
        <v>172</v>
      </c>
      <c r="C316" t="str">
        <f t="shared" si="16"/>
        <v>nh3_terminal_NA-USA-CA</v>
      </c>
      <c r="D316" t="s">
        <v>84</v>
      </c>
      <c r="E316" t="s">
        <v>85</v>
      </c>
      <c r="F316" t="s">
        <v>86</v>
      </c>
      <c r="G316" s="2">
        <v>37.805478909999998</v>
      </c>
      <c r="H316" s="2">
        <v>-122.31633100000001</v>
      </c>
      <c r="I316" s="19" t="s">
        <v>324</v>
      </c>
      <c r="J316">
        <v>4.2999999999999997E-2</v>
      </c>
      <c r="K316">
        <v>174.12</v>
      </c>
      <c r="L316">
        <v>0.01</v>
      </c>
      <c r="M316" s="17">
        <v>1.3374192380309164</v>
      </c>
      <c r="N316">
        <v>0.98</v>
      </c>
      <c r="O316">
        <v>745500</v>
      </c>
      <c r="P316">
        <v>3.2500000000000001E-2</v>
      </c>
      <c r="Q316">
        <v>30</v>
      </c>
      <c r="R316">
        <v>0.875</v>
      </c>
      <c r="S316">
        <v>0.87</v>
      </c>
      <c r="T316">
        <v>4.88</v>
      </c>
      <c r="U316">
        <v>0.04</v>
      </c>
      <c r="V316">
        <v>1.1266278142965812E-6</v>
      </c>
      <c r="W316">
        <v>20</v>
      </c>
      <c r="X316">
        <v>1</v>
      </c>
      <c r="Y316" s="13">
        <f t="shared" si="17"/>
        <v>2.7777777777777779E-6</v>
      </c>
      <c r="Z316">
        <v>511460</v>
      </c>
      <c r="AA316" s="17">
        <v>0.03</v>
      </c>
      <c r="AB316">
        <v>0</v>
      </c>
      <c r="AC316">
        <v>0</v>
      </c>
      <c r="AD316">
        <v>25</v>
      </c>
      <c r="AE316">
        <v>0.98</v>
      </c>
      <c r="AF316">
        <v>0.94</v>
      </c>
    </row>
    <row r="317" spans="1:32" x14ac:dyDescent="0.35">
      <c r="A317" t="s">
        <v>164</v>
      </c>
      <c r="B317" t="s">
        <v>172</v>
      </c>
      <c r="C317" t="str">
        <f t="shared" si="16"/>
        <v>nh3_terminal_NA-USA-HA</v>
      </c>
      <c r="D317" t="s">
        <v>166</v>
      </c>
      <c r="E317" t="s">
        <v>167</v>
      </c>
      <c r="F317" t="s">
        <v>86</v>
      </c>
      <c r="G317" s="2">
        <v>19.735625450000001</v>
      </c>
      <c r="H317" s="2">
        <v>-156.01238409999999</v>
      </c>
      <c r="I317" s="19" t="s">
        <v>324</v>
      </c>
      <c r="J317">
        <v>4.2999999999999997E-2</v>
      </c>
      <c r="K317">
        <v>174.12</v>
      </c>
      <c r="L317">
        <v>0.01</v>
      </c>
      <c r="M317" s="17">
        <v>1.3374192380309164</v>
      </c>
      <c r="N317">
        <v>0.98</v>
      </c>
      <c r="O317">
        <v>745500</v>
      </c>
      <c r="P317">
        <v>3.2500000000000001E-2</v>
      </c>
      <c r="Q317">
        <v>30</v>
      </c>
      <c r="R317">
        <v>0.875</v>
      </c>
      <c r="S317">
        <v>0.87</v>
      </c>
      <c r="T317">
        <v>4.88</v>
      </c>
      <c r="U317">
        <v>0.04</v>
      </c>
      <c r="V317">
        <v>1.1266278142965812E-6</v>
      </c>
      <c r="W317">
        <v>20</v>
      </c>
      <c r="X317">
        <v>1</v>
      </c>
      <c r="Y317" s="13">
        <f t="shared" si="17"/>
        <v>2.7777777777777779E-6</v>
      </c>
      <c r="Z317">
        <v>511460</v>
      </c>
      <c r="AA317" s="17">
        <v>0.03</v>
      </c>
      <c r="AB317">
        <v>0</v>
      </c>
      <c r="AC317">
        <v>0</v>
      </c>
      <c r="AD317">
        <v>25</v>
      </c>
      <c r="AE317">
        <v>0.98</v>
      </c>
      <c r="AF317">
        <v>0.94</v>
      </c>
    </row>
    <row r="318" spans="1:32" x14ac:dyDescent="0.35">
      <c r="A318" t="s">
        <v>87</v>
      </c>
      <c r="B318" t="s">
        <v>172</v>
      </c>
      <c r="C318" t="str">
        <f t="shared" si="16"/>
        <v>nh3_terminal_NA-USA-SV</v>
      </c>
      <c r="D318" t="s">
        <v>89</v>
      </c>
      <c r="E318" t="s">
        <v>90</v>
      </c>
      <c r="F318" t="s">
        <v>86</v>
      </c>
      <c r="G318" s="2">
        <v>38.350882130000002</v>
      </c>
      <c r="H318" s="2">
        <v>-76.411079920000006</v>
      </c>
      <c r="I318" s="19" t="s">
        <v>324</v>
      </c>
      <c r="J318">
        <v>4.2999999999999997E-2</v>
      </c>
      <c r="K318">
        <v>174.12</v>
      </c>
      <c r="L318">
        <v>0.01</v>
      </c>
      <c r="M318" s="17">
        <v>1.3374192380309164</v>
      </c>
      <c r="N318">
        <v>0.98</v>
      </c>
      <c r="O318">
        <v>745500</v>
      </c>
      <c r="P318">
        <v>3.2500000000000001E-2</v>
      </c>
      <c r="Q318">
        <v>30</v>
      </c>
      <c r="R318">
        <v>0.875</v>
      </c>
      <c r="S318">
        <v>0.87</v>
      </c>
      <c r="T318">
        <v>4.88</v>
      </c>
      <c r="U318">
        <v>0.04</v>
      </c>
      <c r="V318">
        <v>1.1266278142965812E-6</v>
      </c>
      <c r="W318">
        <v>20</v>
      </c>
      <c r="X318">
        <v>1</v>
      </c>
      <c r="Y318" s="13">
        <f t="shared" si="17"/>
        <v>2.7777777777777779E-6</v>
      </c>
      <c r="Z318">
        <v>511460</v>
      </c>
      <c r="AA318" s="17">
        <v>0.03</v>
      </c>
      <c r="AB318">
        <v>0</v>
      </c>
      <c r="AC318">
        <v>0</v>
      </c>
      <c r="AD318">
        <v>25</v>
      </c>
      <c r="AE318">
        <v>0.98</v>
      </c>
      <c r="AF318">
        <v>0.94</v>
      </c>
    </row>
    <row r="319" spans="1:32" x14ac:dyDescent="0.35">
      <c r="A319" t="s">
        <v>91</v>
      </c>
      <c r="B319" t="s">
        <v>172</v>
      </c>
      <c r="C319" t="str">
        <f t="shared" si="16"/>
        <v>nh3_terminal_NA-USA-SA</v>
      </c>
      <c r="D319" t="s">
        <v>93</v>
      </c>
      <c r="E319" t="s">
        <v>94</v>
      </c>
      <c r="F319" t="s">
        <v>86</v>
      </c>
      <c r="G319" s="2">
        <v>30.27045948</v>
      </c>
      <c r="H319" s="2">
        <v>-89.391982049999996</v>
      </c>
      <c r="I319" s="19" t="s">
        <v>324</v>
      </c>
      <c r="J319">
        <v>4.2999999999999997E-2</v>
      </c>
      <c r="K319">
        <v>174.12</v>
      </c>
      <c r="L319">
        <v>0.01</v>
      </c>
      <c r="M319" s="17">
        <v>1.3374192380309164</v>
      </c>
      <c r="N319">
        <v>0.98</v>
      </c>
      <c r="O319">
        <v>745500</v>
      </c>
      <c r="P319">
        <v>3.2500000000000001E-2</v>
      </c>
      <c r="Q319">
        <v>30</v>
      </c>
      <c r="R319">
        <v>0.875</v>
      </c>
      <c r="S319">
        <v>0.87</v>
      </c>
      <c r="T319">
        <v>4.88</v>
      </c>
      <c r="U319">
        <v>0.04</v>
      </c>
      <c r="V319">
        <v>1.1266278142965812E-6</v>
      </c>
      <c r="W319">
        <v>20</v>
      </c>
      <c r="X319">
        <v>1</v>
      </c>
      <c r="Y319" s="13">
        <f t="shared" si="17"/>
        <v>2.7777777777777779E-6</v>
      </c>
      <c r="Z319">
        <v>511460</v>
      </c>
      <c r="AA319" s="17">
        <v>0.03</v>
      </c>
      <c r="AB319">
        <v>0</v>
      </c>
      <c r="AC319">
        <v>0</v>
      </c>
      <c r="AD319">
        <v>25</v>
      </c>
      <c r="AE319">
        <v>0.98</v>
      </c>
      <c r="AF319">
        <v>0.94</v>
      </c>
    </row>
    <row r="320" spans="1:32" x14ac:dyDescent="0.35">
      <c r="A320" t="s">
        <v>95</v>
      </c>
      <c r="B320" t="s">
        <v>172</v>
      </c>
      <c r="C320" t="str">
        <f t="shared" si="16"/>
        <v>nh3_terminal_NA-MEX</v>
      </c>
      <c r="D320" t="s">
        <v>97</v>
      </c>
      <c r="E320" t="s">
        <v>98</v>
      </c>
      <c r="F320" t="s">
        <v>99</v>
      </c>
      <c r="G320" s="2">
        <v>18.155675850000002</v>
      </c>
      <c r="H320" s="2">
        <v>-94.536118009999996</v>
      </c>
      <c r="I320" s="19" t="s">
        <v>324</v>
      </c>
      <c r="J320">
        <v>7.1999999999999995E-2</v>
      </c>
      <c r="K320">
        <v>174.12</v>
      </c>
      <c r="L320">
        <v>0.01</v>
      </c>
      <c r="M320" s="17">
        <v>0.19446491273097016</v>
      </c>
      <c r="N320">
        <v>0.98</v>
      </c>
      <c r="O320">
        <v>745500</v>
      </c>
      <c r="P320">
        <v>3.2500000000000001E-2</v>
      </c>
      <c r="Q320">
        <v>30</v>
      </c>
      <c r="R320">
        <v>0.875</v>
      </c>
      <c r="S320">
        <v>0.87</v>
      </c>
      <c r="T320">
        <v>4.88</v>
      </c>
      <c r="U320">
        <v>0.04</v>
      </c>
      <c r="V320">
        <v>1.1266278142965812E-6</v>
      </c>
      <c r="W320">
        <v>20</v>
      </c>
      <c r="X320">
        <v>1</v>
      </c>
      <c r="Y320" s="13">
        <f t="shared" si="17"/>
        <v>2.7777777777777779E-6</v>
      </c>
      <c r="Z320">
        <v>511460</v>
      </c>
      <c r="AA320" s="17">
        <v>0.03</v>
      </c>
      <c r="AB320">
        <v>0</v>
      </c>
      <c r="AC320">
        <v>0</v>
      </c>
      <c r="AD320">
        <v>25</v>
      </c>
      <c r="AE320">
        <v>0.98</v>
      </c>
      <c r="AF320">
        <v>0.94</v>
      </c>
    </row>
    <row r="321" spans="1:32" x14ac:dyDescent="0.35">
      <c r="A321" t="s">
        <v>100</v>
      </c>
      <c r="B321" t="s">
        <v>172</v>
      </c>
      <c r="C321" t="str">
        <f t="shared" si="16"/>
        <v>nh3_terminal_NA-NIC</v>
      </c>
      <c r="D321" t="s">
        <v>102</v>
      </c>
      <c r="E321" t="s">
        <v>103</v>
      </c>
      <c r="F321" t="s">
        <v>99</v>
      </c>
      <c r="G321" s="2">
        <v>12.20558819</v>
      </c>
      <c r="H321" s="2">
        <v>-86.761905609999999</v>
      </c>
      <c r="I321" s="19" t="s">
        <v>324</v>
      </c>
      <c r="J321">
        <v>9.1999999999999998E-2</v>
      </c>
      <c r="K321">
        <v>174.12</v>
      </c>
      <c r="L321">
        <v>0.01</v>
      </c>
      <c r="M321" s="17">
        <v>0.19446491273097016</v>
      </c>
      <c r="N321">
        <v>0.98</v>
      </c>
      <c r="O321">
        <v>745500</v>
      </c>
      <c r="P321">
        <v>3.2500000000000001E-2</v>
      </c>
      <c r="Q321">
        <v>30</v>
      </c>
      <c r="R321">
        <v>0.875</v>
      </c>
      <c r="S321">
        <v>0.87</v>
      </c>
      <c r="T321">
        <v>4.88</v>
      </c>
      <c r="U321">
        <v>0.04</v>
      </c>
      <c r="V321">
        <v>1.1266278142965812E-6</v>
      </c>
      <c r="W321">
        <v>20</v>
      </c>
      <c r="X321">
        <v>1</v>
      </c>
      <c r="Y321" s="13">
        <f t="shared" si="17"/>
        <v>2.7777777777777779E-6</v>
      </c>
      <c r="Z321">
        <v>511460</v>
      </c>
      <c r="AA321" s="17">
        <v>0.03</v>
      </c>
      <c r="AB321">
        <v>0</v>
      </c>
      <c r="AC321">
        <v>0</v>
      </c>
      <c r="AD321">
        <v>25</v>
      </c>
      <c r="AE321">
        <v>0.98</v>
      </c>
      <c r="AF321">
        <v>0.94</v>
      </c>
    </row>
    <row r="322" spans="1:32" x14ac:dyDescent="0.35">
      <c r="A322" t="s">
        <v>104</v>
      </c>
      <c r="B322" t="s">
        <v>172</v>
      </c>
      <c r="C322" t="str">
        <f t="shared" si="16"/>
        <v>nh3_terminal_NA-DOM</v>
      </c>
      <c r="D322" t="s">
        <v>106</v>
      </c>
      <c r="E322" t="s">
        <v>107</v>
      </c>
      <c r="F322" t="s">
        <v>108</v>
      </c>
      <c r="G322" s="2">
        <v>18.423848960000001</v>
      </c>
      <c r="H322" s="2">
        <v>-69.633278090000005</v>
      </c>
      <c r="I322" s="19" t="s">
        <v>324</v>
      </c>
      <c r="J322">
        <v>5.6000000000000001E-2</v>
      </c>
      <c r="K322">
        <v>174.12</v>
      </c>
      <c r="L322">
        <v>0.01</v>
      </c>
      <c r="M322" s="17">
        <v>0.19446491273097016</v>
      </c>
      <c r="N322">
        <v>0.98</v>
      </c>
      <c r="O322">
        <v>745500</v>
      </c>
      <c r="P322">
        <v>3.2500000000000001E-2</v>
      </c>
      <c r="Q322">
        <v>30</v>
      </c>
      <c r="R322">
        <v>0.875</v>
      </c>
      <c r="S322">
        <v>0.87</v>
      </c>
      <c r="T322">
        <v>4.88</v>
      </c>
      <c r="U322">
        <v>0.04</v>
      </c>
      <c r="V322">
        <v>1.1266278142965812E-6</v>
      </c>
      <c r="W322">
        <v>20</v>
      </c>
      <c r="X322">
        <v>1</v>
      </c>
      <c r="Y322" s="13">
        <f t="shared" si="17"/>
        <v>2.7777777777777779E-6</v>
      </c>
      <c r="Z322">
        <v>511460</v>
      </c>
      <c r="AA322" s="17">
        <v>0.03</v>
      </c>
      <c r="AB322">
        <v>0</v>
      </c>
      <c r="AC322">
        <v>0</v>
      </c>
      <c r="AD322">
        <v>25</v>
      </c>
      <c r="AE322">
        <v>0.98</v>
      </c>
      <c r="AF322">
        <v>0.94</v>
      </c>
    </row>
    <row r="323" spans="1:32" x14ac:dyDescent="0.35">
      <c r="A323" t="s">
        <v>109</v>
      </c>
      <c r="B323" t="s">
        <v>172</v>
      </c>
      <c r="C323" t="str">
        <f t="shared" si="16"/>
        <v>nh3_terminal_NA-TTO</v>
      </c>
      <c r="D323" t="s">
        <v>111</v>
      </c>
      <c r="E323" t="s">
        <v>112</v>
      </c>
      <c r="F323" t="s">
        <v>113</v>
      </c>
      <c r="G323" s="2">
        <v>10.183118159999999</v>
      </c>
      <c r="H323" s="2">
        <v>-61.6857033</v>
      </c>
      <c r="I323" s="19" t="s">
        <v>324</v>
      </c>
      <c r="J323">
        <v>0.11600000000000001</v>
      </c>
      <c r="K323">
        <v>174.12</v>
      </c>
      <c r="L323">
        <v>0.01</v>
      </c>
      <c r="M323" s="17">
        <v>0.19446491273097016</v>
      </c>
      <c r="N323">
        <v>0.98</v>
      </c>
      <c r="O323">
        <v>745500</v>
      </c>
      <c r="P323">
        <v>3.2500000000000001E-2</v>
      </c>
      <c r="Q323">
        <v>30</v>
      </c>
      <c r="R323">
        <v>0.875</v>
      </c>
      <c r="S323">
        <v>0.87</v>
      </c>
      <c r="T323">
        <v>4.88</v>
      </c>
      <c r="U323">
        <v>0.04</v>
      </c>
      <c r="V323">
        <v>1.1266278142965812E-6</v>
      </c>
      <c r="W323">
        <v>20</v>
      </c>
      <c r="X323">
        <v>1</v>
      </c>
      <c r="Y323" s="13">
        <f t="shared" si="17"/>
        <v>2.7777777777777779E-6</v>
      </c>
      <c r="Z323">
        <v>511460</v>
      </c>
      <c r="AA323" s="17">
        <v>0.03</v>
      </c>
      <c r="AB323">
        <v>0</v>
      </c>
      <c r="AC323">
        <v>0</v>
      </c>
      <c r="AD323">
        <v>25</v>
      </c>
      <c r="AE323">
        <v>0.98</v>
      </c>
      <c r="AF323">
        <v>0.94</v>
      </c>
    </row>
    <row r="324" spans="1:32" x14ac:dyDescent="0.35">
      <c r="A324" t="s">
        <v>114</v>
      </c>
      <c r="B324" t="s">
        <v>172</v>
      </c>
      <c r="C324" t="str">
        <f t="shared" si="16"/>
        <v>nh3_terminal_SA-BRA-SE</v>
      </c>
      <c r="D324" t="s">
        <v>116</v>
      </c>
      <c r="E324" t="s">
        <v>349</v>
      </c>
      <c r="F324" t="s">
        <v>113</v>
      </c>
      <c r="G324" s="2">
        <v>-22.95599094</v>
      </c>
      <c r="H324" s="2">
        <v>-43.05571612</v>
      </c>
      <c r="I324" s="19" t="s">
        <v>324</v>
      </c>
      <c r="J324">
        <v>6.3E-2</v>
      </c>
      <c r="K324">
        <v>174.12</v>
      </c>
      <c r="L324">
        <v>0.01</v>
      </c>
      <c r="M324" s="17">
        <v>9.2385896983770852E-2</v>
      </c>
      <c r="N324">
        <v>0.98</v>
      </c>
      <c r="O324">
        <v>745500</v>
      </c>
      <c r="P324">
        <v>3.2500000000000001E-2</v>
      </c>
      <c r="Q324">
        <v>30</v>
      </c>
      <c r="R324">
        <v>0.875</v>
      </c>
      <c r="S324">
        <v>0.87</v>
      </c>
      <c r="T324">
        <v>4.88</v>
      </c>
      <c r="U324">
        <v>0.04</v>
      </c>
      <c r="V324">
        <v>1.1266278142965812E-6</v>
      </c>
      <c r="W324">
        <v>20</v>
      </c>
      <c r="X324">
        <v>1</v>
      </c>
      <c r="Y324" s="13">
        <f t="shared" si="17"/>
        <v>2.7777777777777779E-6</v>
      </c>
      <c r="Z324">
        <v>511460</v>
      </c>
      <c r="AA324" s="17">
        <v>0.03</v>
      </c>
      <c r="AB324">
        <v>0</v>
      </c>
      <c r="AC324">
        <v>0</v>
      </c>
      <c r="AD324">
        <v>25</v>
      </c>
      <c r="AE324">
        <v>0.98</v>
      </c>
      <c r="AF324">
        <v>0.94</v>
      </c>
    </row>
    <row r="325" spans="1:32" x14ac:dyDescent="0.35">
      <c r="A325" t="s">
        <v>114</v>
      </c>
      <c r="B325" t="s">
        <v>172</v>
      </c>
      <c r="C325" t="str">
        <f t="shared" si="16"/>
        <v>nh3_terminal_SA-BRA-SE</v>
      </c>
      <c r="D325" t="s">
        <v>116</v>
      </c>
      <c r="E325" t="s">
        <v>117</v>
      </c>
      <c r="F325" t="s">
        <v>113</v>
      </c>
      <c r="G325" s="2">
        <v>-22.95599094</v>
      </c>
      <c r="H325" s="2">
        <v>-43.05571612</v>
      </c>
      <c r="I325" s="19" t="s">
        <v>324</v>
      </c>
      <c r="J325">
        <v>6.3E-2</v>
      </c>
      <c r="K325">
        <v>174.12</v>
      </c>
      <c r="L325">
        <v>0.01</v>
      </c>
      <c r="M325" s="17">
        <v>9.2385896983770852E-2</v>
      </c>
      <c r="N325">
        <v>0.98</v>
      </c>
      <c r="O325">
        <v>745500</v>
      </c>
      <c r="P325">
        <v>3.2500000000000001E-2</v>
      </c>
      <c r="Q325">
        <v>30</v>
      </c>
      <c r="R325">
        <v>0.875</v>
      </c>
      <c r="S325">
        <v>0.87</v>
      </c>
      <c r="T325">
        <v>4.88</v>
      </c>
      <c r="U325">
        <v>0.04</v>
      </c>
      <c r="V325">
        <v>1.1266278142965812E-6</v>
      </c>
      <c r="W325">
        <v>20</v>
      </c>
      <c r="X325">
        <v>1</v>
      </c>
      <c r="Y325" s="13">
        <f t="shared" si="17"/>
        <v>2.7777777777777779E-6</v>
      </c>
      <c r="Z325">
        <v>511460</v>
      </c>
      <c r="AA325" s="17">
        <v>0.03</v>
      </c>
      <c r="AB325">
        <v>0</v>
      </c>
      <c r="AC325">
        <v>0</v>
      </c>
      <c r="AD325">
        <v>25</v>
      </c>
      <c r="AE325">
        <v>0.98</v>
      </c>
      <c r="AF325">
        <v>0.94</v>
      </c>
    </row>
    <row r="326" spans="1:32" x14ac:dyDescent="0.35">
      <c r="A326" t="s">
        <v>118</v>
      </c>
      <c r="B326" t="s">
        <v>172</v>
      </c>
      <c r="C326" t="str">
        <f t="shared" si="16"/>
        <v>nh3_terminal_SA-ARG</v>
      </c>
      <c r="D326" t="s">
        <v>120</v>
      </c>
      <c r="E326" t="s">
        <v>121</v>
      </c>
      <c r="F326" t="s">
        <v>113</v>
      </c>
      <c r="G326" s="2">
        <v>-38.78344354</v>
      </c>
      <c r="H326" s="2">
        <v>-62.285329240000003</v>
      </c>
      <c r="I326" s="19" t="s">
        <v>324</v>
      </c>
      <c r="J326">
        <v>0.13800000000000001</v>
      </c>
      <c r="K326">
        <v>174.12</v>
      </c>
      <c r="L326">
        <v>0.01</v>
      </c>
      <c r="M326" s="17">
        <v>9.2385896983770852E-2</v>
      </c>
      <c r="N326">
        <v>0.98</v>
      </c>
      <c r="O326">
        <v>745500</v>
      </c>
      <c r="P326">
        <v>3.2500000000000001E-2</v>
      </c>
      <c r="Q326">
        <v>30</v>
      </c>
      <c r="R326">
        <v>0.875</v>
      </c>
      <c r="S326">
        <v>0.87</v>
      </c>
      <c r="T326">
        <v>4.88</v>
      </c>
      <c r="U326">
        <v>0.04</v>
      </c>
      <c r="V326">
        <v>1.1266278142965812E-6</v>
      </c>
      <c r="W326">
        <v>20</v>
      </c>
      <c r="X326">
        <v>1</v>
      </c>
      <c r="Y326" s="13">
        <f t="shared" si="17"/>
        <v>2.7777777777777779E-6</v>
      </c>
      <c r="Z326">
        <v>511460</v>
      </c>
      <c r="AA326" s="17">
        <v>0.03</v>
      </c>
      <c r="AB326">
        <v>0</v>
      </c>
      <c r="AC326">
        <v>0</v>
      </c>
      <c r="AD326">
        <v>25</v>
      </c>
      <c r="AE326">
        <v>0.98</v>
      </c>
      <c r="AF326">
        <v>0.94</v>
      </c>
    </row>
    <row r="327" spans="1:32" x14ac:dyDescent="0.35">
      <c r="A327" t="s">
        <v>122</v>
      </c>
      <c r="B327" t="s">
        <v>172</v>
      </c>
      <c r="C327" t="str">
        <f t="shared" si="16"/>
        <v>nh3_terminal_SA-CHL</v>
      </c>
      <c r="D327" t="s">
        <v>124</v>
      </c>
      <c r="E327" t="s">
        <v>125</v>
      </c>
      <c r="F327" t="s">
        <v>126</v>
      </c>
      <c r="G327" s="2">
        <v>-36.744015390000001</v>
      </c>
      <c r="H327" s="2">
        <v>-73.124998890000001</v>
      </c>
      <c r="I327" s="19" t="s">
        <v>324</v>
      </c>
      <c r="J327">
        <v>3.5000000000000003E-2</v>
      </c>
      <c r="K327">
        <v>174.12</v>
      </c>
      <c r="L327">
        <v>0.01</v>
      </c>
      <c r="M327" s="17">
        <v>9.2385896983770852E-2</v>
      </c>
      <c r="N327">
        <v>0.98</v>
      </c>
      <c r="O327">
        <v>745500</v>
      </c>
      <c r="P327">
        <v>3.2500000000000001E-2</v>
      </c>
      <c r="Q327">
        <v>30</v>
      </c>
      <c r="R327">
        <v>0.875</v>
      </c>
      <c r="S327">
        <v>0.87</v>
      </c>
      <c r="T327">
        <v>4.88</v>
      </c>
      <c r="U327">
        <v>0.04</v>
      </c>
      <c r="V327">
        <v>1.1266278142965812E-6</v>
      </c>
      <c r="W327">
        <v>20</v>
      </c>
      <c r="X327">
        <v>1</v>
      </c>
      <c r="Y327" s="13">
        <f t="shared" si="17"/>
        <v>2.7777777777777779E-6</v>
      </c>
      <c r="Z327">
        <v>511460</v>
      </c>
      <c r="AA327" s="17">
        <v>0.03</v>
      </c>
      <c r="AB327">
        <v>0</v>
      </c>
      <c r="AC327">
        <v>0</v>
      </c>
      <c r="AD327">
        <v>25</v>
      </c>
      <c r="AE327">
        <v>0.98</v>
      </c>
      <c r="AF327">
        <v>0.94</v>
      </c>
    </row>
    <row r="328" spans="1:32" x14ac:dyDescent="0.35">
      <c r="A328" t="s">
        <v>127</v>
      </c>
      <c r="B328" t="s">
        <v>172</v>
      </c>
      <c r="C328" t="str">
        <f t="shared" si="16"/>
        <v>nh3_terminal_SA-PER</v>
      </c>
      <c r="D328" t="s">
        <v>129</v>
      </c>
      <c r="E328" t="s">
        <v>130</v>
      </c>
      <c r="F328" t="s">
        <v>126</v>
      </c>
      <c r="G328" s="2">
        <v>-11.81733442</v>
      </c>
      <c r="H328" s="2">
        <v>-77.17339115</v>
      </c>
      <c r="I328" s="19" t="s">
        <v>324</v>
      </c>
      <c r="J328">
        <v>5.1999999999999998E-2</v>
      </c>
      <c r="K328">
        <v>174.12</v>
      </c>
      <c r="L328">
        <v>0.01</v>
      </c>
      <c r="M328" s="17">
        <v>9.2385896983770852E-2</v>
      </c>
      <c r="N328">
        <v>0.98</v>
      </c>
      <c r="O328">
        <v>745500</v>
      </c>
      <c r="P328">
        <v>3.2500000000000001E-2</v>
      </c>
      <c r="Q328">
        <v>30</v>
      </c>
      <c r="R328">
        <v>0.875</v>
      </c>
      <c r="S328">
        <v>0.87</v>
      </c>
      <c r="T328">
        <v>4.88</v>
      </c>
      <c r="U328">
        <v>0.04</v>
      </c>
      <c r="V328">
        <v>1.1266278142965812E-6</v>
      </c>
      <c r="W328">
        <v>20</v>
      </c>
      <c r="X328">
        <v>1</v>
      </c>
      <c r="Y328" s="13">
        <f t="shared" si="17"/>
        <v>2.7777777777777779E-6</v>
      </c>
      <c r="Z328">
        <v>511460</v>
      </c>
      <c r="AA328" s="17">
        <v>0.03</v>
      </c>
      <c r="AB328">
        <v>0</v>
      </c>
      <c r="AC328">
        <v>0</v>
      </c>
      <c r="AD328">
        <v>25</v>
      </c>
      <c r="AE328">
        <v>0.98</v>
      </c>
      <c r="AF328">
        <v>0.94</v>
      </c>
    </row>
    <row r="329" spans="1:32" x14ac:dyDescent="0.35">
      <c r="A329" t="s">
        <v>131</v>
      </c>
      <c r="B329" t="s">
        <v>172</v>
      </c>
      <c r="C329" t="str">
        <f t="shared" si="16"/>
        <v>nh3_terminal_AF-DZA</v>
      </c>
      <c r="D329" t="s">
        <v>133</v>
      </c>
      <c r="E329" t="s">
        <v>134</v>
      </c>
      <c r="F329" t="s">
        <v>135</v>
      </c>
      <c r="G329" s="2">
        <v>36.885833669999997</v>
      </c>
      <c r="H329" s="2">
        <v>6.9043777879999997</v>
      </c>
      <c r="I329" s="19" t="s">
        <v>324</v>
      </c>
      <c r="J329">
        <v>0.11</v>
      </c>
      <c r="K329">
        <v>174.12</v>
      </c>
      <c r="L329">
        <v>0.01</v>
      </c>
      <c r="M329" s="17">
        <v>0.05</v>
      </c>
      <c r="N329">
        <v>0.98</v>
      </c>
      <c r="O329">
        <v>745500</v>
      </c>
      <c r="P329">
        <v>3.2500000000000001E-2</v>
      </c>
      <c r="Q329">
        <v>30</v>
      </c>
      <c r="R329">
        <v>0.875</v>
      </c>
      <c r="S329">
        <v>0.87</v>
      </c>
      <c r="T329">
        <v>4.88</v>
      </c>
      <c r="U329">
        <v>0.04</v>
      </c>
      <c r="V329">
        <v>1.1266278142965812E-6</v>
      </c>
      <c r="W329">
        <v>20</v>
      </c>
      <c r="X329">
        <v>1</v>
      </c>
      <c r="Y329" s="13">
        <f t="shared" si="17"/>
        <v>2.7777777777777779E-6</v>
      </c>
      <c r="Z329">
        <v>511460</v>
      </c>
      <c r="AA329" s="17">
        <v>0.03</v>
      </c>
      <c r="AB329">
        <v>0</v>
      </c>
      <c r="AC329">
        <v>0</v>
      </c>
      <c r="AD329">
        <v>25</v>
      </c>
      <c r="AE329">
        <v>0.98</v>
      </c>
      <c r="AF329">
        <v>0.94</v>
      </c>
    </row>
    <row r="330" spans="1:32" x14ac:dyDescent="0.35">
      <c r="A330" t="s">
        <v>136</v>
      </c>
      <c r="B330" t="s">
        <v>172</v>
      </c>
      <c r="C330" t="str">
        <f t="shared" si="16"/>
        <v>nh3_terminal_AF-SEN</v>
      </c>
      <c r="D330" t="s">
        <v>138</v>
      </c>
      <c r="E330" t="s">
        <v>139</v>
      </c>
      <c r="F330" t="s">
        <v>140</v>
      </c>
      <c r="G330" s="2">
        <v>14.73659842</v>
      </c>
      <c r="H330" s="2">
        <v>-17.481210319999999</v>
      </c>
      <c r="I330" s="19" t="s">
        <v>324</v>
      </c>
      <c r="J330">
        <v>4.2999999999999997E-2</v>
      </c>
      <c r="K330">
        <v>174.12</v>
      </c>
      <c r="L330">
        <v>0.01</v>
      </c>
      <c r="M330" s="17">
        <v>0.05</v>
      </c>
      <c r="N330">
        <v>0.98</v>
      </c>
      <c r="O330">
        <v>745500</v>
      </c>
      <c r="P330">
        <v>3.2500000000000001E-2</v>
      </c>
      <c r="Q330">
        <v>30</v>
      </c>
      <c r="R330">
        <v>0.875</v>
      </c>
      <c r="S330">
        <v>0.87</v>
      </c>
      <c r="T330">
        <v>4.88</v>
      </c>
      <c r="U330">
        <v>0.04</v>
      </c>
      <c r="V330">
        <v>1.1266278142965812E-6</v>
      </c>
      <c r="W330">
        <v>20</v>
      </c>
      <c r="X330">
        <v>1</v>
      </c>
      <c r="Y330" s="13">
        <f t="shared" si="17"/>
        <v>2.7777777777777779E-6</v>
      </c>
      <c r="Z330">
        <v>511460</v>
      </c>
      <c r="AA330" s="17">
        <v>0.03</v>
      </c>
      <c r="AB330">
        <v>0</v>
      </c>
      <c r="AC330">
        <v>0</v>
      </c>
      <c r="AD330">
        <v>25</v>
      </c>
      <c r="AE330">
        <v>0.98</v>
      </c>
      <c r="AF330">
        <v>0.94</v>
      </c>
    </row>
    <row r="331" spans="1:32" x14ac:dyDescent="0.35">
      <c r="A331" t="s">
        <v>141</v>
      </c>
      <c r="B331" t="s">
        <v>172</v>
      </c>
      <c r="C331" t="str">
        <f t="shared" si="16"/>
        <v>nh3_terminal_AF-NGA</v>
      </c>
      <c r="D331" t="s">
        <v>143</v>
      </c>
      <c r="E331" t="s">
        <v>144</v>
      </c>
      <c r="F331" t="s">
        <v>140</v>
      </c>
      <c r="G331" s="2">
        <v>6.4294702499999996</v>
      </c>
      <c r="H331" s="2">
        <v>3.4963682029999998</v>
      </c>
      <c r="I331" s="19" t="s">
        <v>324</v>
      </c>
      <c r="J331">
        <v>0.11</v>
      </c>
      <c r="K331">
        <v>174.12</v>
      </c>
      <c r="L331">
        <v>0.01</v>
      </c>
      <c r="M331" s="17">
        <v>0.05</v>
      </c>
      <c r="N331">
        <v>0.98</v>
      </c>
      <c r="O331">
        <v>745500</v>
      </c>
      <c r="P331">
        <v>3.2500000000000001E-2</v>
      </c>
      <c r="Q331">
        <v>30</v>
      </c>
      <c r="R331">
        <v>0.875</v>
      </c>
      <c r="S331">
        <v>0.87</v>
      </c>
      <c r="T331">
        <v>4.88</v>
      </c>
      <c r="U331">
        <v>0.04</v>
      </c>
      <c r="V331">
        <v>1.1266278142965812E-6</v>
      </c>
      <c r="W331">
        <v>20</v>
      </c>
      <c r="X331">
        <v>1</v>
      </c>
      <c r="Y331" s="13">
        <f t="shared" si="17"/>
        <v>2.7777777777777779E-6</v>
      </c>
      <c r="Z331">
        <v>511460</v>
      </c>
      <c r="AA331" s="17">
        <v>0.03</v>
      </c>
      <c r="AB331">
        <v>0</v>
      </c>
      <c r="AC331">
        <v>0</v>
      </c>
      <c r="AD331">
        <v>25</v>
      </c>
      <c r="AE331">
        <v>0.98</v>
      </c>
      <c r="AF331">
        <v>0.94</v>
      </c>
    </row>
    <row r="332" spans="1:32" x14ac:dyDescent="0.35">
      <c r="A332" t="s">
        <v>145</v>
      </c>
      <c r="B332" t="s">
        <v>172</v>
      </c>
      <c r="C332" t="str">
        <f t="shared" si="16"/>
        <v>nh3_terminal_AF-AGO</v>
      </c>
      <c r="D332" t="s">
        <v>147</v>
      </c>
      <c r="E332" t="s">
        <v>148</v>
      </c>
      <c r="F332" t="s">
        <v>149</v>
      </c>
      <c r="G332" s="2">
        <v>-6.118802198</v>
      </c>
      <c r="H332" s="2">
        <v>12.33208099</v>
      </c>
      <c r="I332" s="19" t="s">
        <v>324</v>
      </c>
      <c r="J332">
        <v>0.11</v>
      </c>
      <c r="K332">
        <v>174.12</v>
      </c>
      <c r="L332">
        <v>0.01</v>
      </c>
      <c r="M332" s="17">
        <v>0.05</v>
      </c>
      <c r="N332">
        <v>0.98</v>
      </c>
      <c r="O332">
        <v>745500</v>
      </c>
      <c r="P332">
        <v>3.2500000000000001E-2</v>
      </c>
      <c r="Q332">
        <v>30</v>
      </c>
      <c r="R332">
        <v>0.875</v>
      </c>
      <c r="S332">
        <v>0.87</v>
      </c>
      <c r="T332">
        <v>4.88</v>
      </c>
      <c r="U332">
        <v>0.04</v>
      </c>
      <c r="V332">
        <v>1.1266278142965812E-6</v>
      </c>
      <c r="W332">
        <v>20</v>
      </c>
      <c r="X332">
        <v>1</v>
      </c>
      <c r="Y332" s="13">
        <f t="shared" si="17"/>
        <v>2.7777777777777779E-6</v>
      </c>
      <c r="Z332">
        <v>511460</v>
      </c>
      <c r="AA332" s="17">
        <v>0.03</v>
      </c>
      <c r="AB332">
        <v>0</v>
      </c>
      <c r="AC332">
        <v>0</v>
      </c>
      <c r="AD332">
        <v>25</v>
      </c>
      <c r="AE332">
        <v>0.98</v>
      </c>
      <c r="AF332">
        <v>0.94</v>
      </c>
    </row>
    <row r="333" spans="1:32" x14ac:dyDescent="0.35">
      <c r="A333" t="s">
        <v>150</v>
      </c>
      <c r="B333" t="s">
        <v>172</v>
      </c>
      <c r="C333" t="str">
        <f t="shared" si="16"/>
        <v>nh3_terminal_AF-ZAF</v>
      </c>
      <c r="D333" t="s">
        <v>152</v>
      </c>
      <c r="E333" t="s">
        <v>153</v>
      </c>
      <c r="F333" t="s">
        <v>154</v>
      </c>
      <c r="G333" s="2">
        <v>-33.731549340000001</v>
      </c>
      <c r="H333" s="2">
        <v>18.4458488</v>
      </c>
      <c r="I333" s="19" t="s">
        <v>324</v>
      </c>
      <c r="J333">
        <v>5.2000000000000005E-2</v>
      </c>
      <c r="K333">
        <v>174.12</v>
      </c>
      <c r="L333">
        <v>0.01</v>
      </c>
      <c r="M333" s="17">
        <v>0.05</v>
      </c>
      <c r="N333">
        <v>0.98</v>
      </c>
      <c r="O333">
        <v>745500</v>
      </c>
      <c r="P333">
        <v>3.2500000000000001E-2</v>
      </c>
      <c r="Q333">
        <v>30</v>
      </c>
      <c r="R333">
        <v>0.875</v>
      </c>
      <c r="S333">
        <v>0.87</v>
      </c>
      <c r="T333">
        <v>4.88</v>
      </c>
      <c r="U333">
        <v>0.04</v>
      </c>
      <c r="V333">
        <v>1.1266278142965812E-6</v>
      </c>
      <c r="W333">
        <v>20</v>
      </c>
      <c r="X333">
        <v>1</v>
      </c>
      <c r="Y333" s="13">
        <f t="shared" si="17"/>
        <v>2.7777777777777779E-6</v>
      </c>
      <c r="Z333">
        <v>511460</v>
      </c>
      <c r="AA333" s="17">
        <v>0.03</v>
      </c>
      <c r="AB333">
        <v>0</v>
      </c>
      <c r="AC333">
        <v>0</v>
      </c>
      <c r="AD333">
        <v>25</v>
      </c>
      <c r="AE333">
        <v>0.98</v>
      </c>
      <c r="AF333">
        <v>0.94</v>
      </c>
    </row>
    <row r="334" spans="1:32" x14ac:dyDescent="0.35">
      <c r="A334" t="s">
        <v>155</v>
      </c>
      <c r="B334" t="s">
        <v>172</v>
      </c>
      <c r="C334" t="str">
        <f t="shared" si="16"/>
        <v>nh3_terminal_AF-TZA</v>
      </c>
      <c r="D334" t="s">
        <v>157</v>
      </c>
      <c r="E334" t="s">
        <v>158</v>
      </c>
      <c r="F334" t="s">
        <v>159</v>
      </c>
      <c r="G334" s="2">
        <v>-9.9692840890000003</v>
      </c>
      <c r="H334" s="2">
        <v>39.704937809999997</v>
      </c>
      <c r="I334" s="19" t="s">
        <v>324</v>
      </c>
      <c r="J334">
        <v>0.11</v>
      </c>
      <c r="K334">
        <v>174.12</v>
      </c>
      <c r="L334">
        <v>0.01</v>
      </c>
      <c r="M334" s="17">
        <v>0.05</v>
      </c>
      <c r="N334">
        <v>0.98</v>
      </c>
      <c r="O334">
        <v>745500</v>
      </c>
      <c r="P334">
        <v>3.2500000000000001E-2</v>
      </c>
      <c r="Q334">
        <v>30</v>
      </c>
      <c r="R334">
        <v>0.875</v>
      </c>
      <c r="S334">
        <v>0.87</v>
      </c>
      <c r="T334">
        <v>4.88</v>
      </c>
      <c r="U334">
        <v>0.04</v>
      </c>
      <c r="V334">
        <v>1.1266278142965812E-6</v>
      </c>
      <c r="W334">
        <v>20</v>
      </c>
      <c r="X334">
        <v>1</v>
      </c>
      <c r="Y334" s="13">
        <f t="shared" si="17"/>
        <v>2.7777777777777779E-6</v>
      </c>
      <c r="Z334">
        <v>511460</v>
      </c>
      <c r="AA334" s="17">
        <v>0.03</v>
      </c>
      <c r="AB334">
        <v>0</v>
      </c>
      <c r="AC334">
        <v>0</v>
      </c>
      <c r="AD334">
        <v>25</v>
      </c>
      <c r="AE334">
        <v>0.98</v>
      </c>
      <c r="AF334">
        <v>0.94</v>
      </c>
    </row>
    <row r="335" spans="1:32" x14ac:dyDescent="0.35">
      <c r="A335" t="s">
        <v>160</v>
      </c>
      <c r="B335" t="s">
        <v>172</v>
      </c>
      <c r="C335" t="str">
        <f t="shared" si="16"/>
        <v>nh3_terminal_AF-EGY</v>
      </c>
      <c r="D335" t="s">
        <v>162</v>
      </c>
      <c r="E335" t="s">
        <v>163</v>
      </c>
      <c r="F335" t="s">
        <v>135</v>
      </c>
      <c r="G335" s="2">
        <v>29.916288659999999</v>
      </c>
      <c r="H335" s="2">
        <v>32.449177310000003</v>
      </c>
      <c r="I335" s="19" t="s">
        <v>324</v>
      </c>
      <c r="J335">
        <v>8.7999999999999995E-2</v>
      </c>
      <c r="K335">
        <v>174.12</v>
      </c>
      <c r="L335">
        <v>0.01</v>
      </c>
      <c r="M335" s="17">
        <v>0.05</v>
      </c>
      <c r="N335">
        <v>0.98</v>
      </c>
      <c r="O335">
        <v>745500</v>
      </c>
      <c r="P335">
        <v>3.2500000000000001E-2</v>
      </c>
      <c r="Q335">
        <v>30</v>
      </c>
      <c r="R335">
        <v>0.875</v>
      </c>
      <c r="S335">
        <v>0.87</v>
      </c>
      <c r="T335">
        <v>4.88</v>
      </c>
      <c r="U335">
        <v>0.04</v>
      </c>
      <c r="V335">
        <v>1.1266278142965812E-6</v>
      </c>
      <c r="W335">
        <v>20</v>
      </c>
      <c r="X335">
        <v>1</v>
      </c>
      <c r="Y335" s="13">
        <f t="shared" si="17"/>
        <v>2.7777777777777779E-6</v>
      </c>
      <c r="Z335">
        <v>511460</v>
      </c>
      <c r="AA335" s="17">
        <v>0.03</v>
      </c>
      <c r="AB335">
        <v>0</v>
      </c>
      <c r="AC335">
        <v>0</v>
      </c>
      <c r="AD335">
        <v>25</v>
      </c>
      <c r="AE335">
        <v>0.98</v>
      </c>
      <c r="AF335">
        <v>0.94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A4AC-3793-46D7-A83D-3DA36E7ED544}">
  <dimension ref="A1:U34"/>
  <sheetViews>
    <sheetView workbookViewId="0">
      <selection activeCell="B17" sqref="B17"/>
    </sheetView>
  </sheetViews>
  <sheetFormatPr baseColWidth="10" defaultRowHeight="14.5" x14ac:dyDescent="0.35"/>
  <cols>
    <col min="1" max="1" width="29.453125" bestFit="1" customWidth="1"/>
    <col min="2" max="2" width="14.54296875" customWidth="1"/>
  </cols>
  <sheetData>
    <row r="1" spans="1:21" x14ac:dyDescent="0.35">
      <c r="A1" t="s">
        <v>300</v>
      </c>
      <c r="C1" s="20" t="s">
        <v>267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35">
      <c r="C2" s="20" t="s">
        <v>263</v>
      </c>
      <c r="D2" s="20"/>
      <c r="E2" s="20"/>
      <c r="F2" s="20"/>
      <c r="G2" s="20"/>
      <c r="H2" s="20"/>
      <c r="I2" s="20"/>
      <c r="J2" s="20"/>
      <c r="K2" s="20"/>
      <c r="L2" s="20"/>
      <c r="M2" t="s">
        <v>264</v>
      </c>
      <c r="Q2" t="s">
        <v>265</v>
      </c>
      <c r="U2" t="s">
        <v>266</v>
      </c>
    </row>
    <row r="3" spans="1:21" x14ac:dyDescent="0.35">
      <c r="C3" t="s">
        <v>271</v>
      </c>
      <c r="E3" t="s">
        <v>276</v>
      </c>
      <c r="G3" t="s">
        <v>272</v>
      </c>
      <c r="I3" t="s">
        <v>274</v>
      </c>
      <c r="O3" t="s">
        <v>274</v>
      </c>
      <c r="S3" t="s">
        <v>274</v>
      </c>
    </row>
    <row r="4" spans="1:21" x14ac:dyDescent="0.35">
      <c r="A4" t="s">
        <v>309</v>
      </c>
      <c r="B4" t="s">
        <v>281</v>
      </c>
      <c r="C4" s="4"/>
      <c r="D4" t="s">
        <v>269</v>
      </c>
      <c r="E4" s="4"/>
      <c r="F4" t="s">
        <v>275</v>
      </c>
      <c r="G4">
        <f>C15</f>
        <v>0</v>
      </c>
      <c r="H4" t="s">
        <v>273</v>
      </c>
      <c r="J4" t="s">
        <v>275</v>
      </c>
      <c r="K4">
        <f>C4*E4*G4*I4</f>
        <v>0</v>
      </c>
      <c r="L4" t="s">
        <v>287</v>
      </c>
      <c r="M4" s="4"/>
      <c r="N4" t="s">
        <v>268</v>
      </c>
      <c r="P4" t="s">
        <v>275</v>
      </c>
      <c r="Q4" s="4"/>
      <c r="R4" t="s">
        <v>268</v>
      </c>
      <c r="T4" t="s">
        <v>275</v>
      </c>
      <c r="U4">
        <f>SUM(Q4*S4,M4*O4,K4)</f>
        <v>0</v>
      </c>
    </row>
    <row r="5" spans="1:21" x14ac:dyDescent="0.35">
      <c r="A5" t="s">
        <v>277</v>
      </c>
      <c r="B5" t="s">
        <v>275</v>
      </c>
      <c r="C5" s="21" t="s">
        <v>278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x14ac:dyDescent="0.35">
      <c r="A6" t="s">
        <v>310</v>
      </c>
      <c r="B6" t="s">
        <v>275</v>
      </c>
      <c r="C6" s="21" t="s">
        <v>303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x14ac:dyDescent="0.35">
      <c r="A7" t="s">
        <v>279</v>
      </c>
      <c r="B7" t="s">
        <v>280</v>
      </c>
      <c r="C7" s="4">
        <v>0</v>
      </c>
    </row>
    <row r="8" spans="1:21" x14ac:dyDescent="0.35">
      <c r="A8" t="s">
        <v>262</v>
      </c>
      <c r="B8" t="s">
        <v>280</v>
      </c>
      <c r="C8" s="4">
        <v>10000</v>
      </c>
    </row>
    <row r="9" spans="1:21" x14ac:dyDescent="0.35">
      <c r="A9" t="s">
        <v>282</v>
      </c>
      <c r="B9" t="s">
        <v>283</v>
      </c>
      <c r="C9" t="s">
        <v>288</v>
      </c>
    </row>
    <row r="10" spans="1:21" x14ac:dyDescent="0.35">
      <c r="C10" t="s">
        <v>285</v>
      </c>
      <c r="E10" t="s">
        <v>284</v>
      </c>
      <c r="M10" t="s">
        <v>285</v>
      </c>
      <c r="O10" t="s">
        <v>284</v>
      </c>
      <c r="Q10" t="s">
        <v>285</v>
      </c>
      <c r="S10" t="s">
        <v>284</v>
      </c>
    </row>
    <row r="11" spans="1:21" x14ac:dyDescent="0.35">
      <c r="A11" t="s">
        <v>284</v>
      </c>
      <c r="B11" t="s">
        <v>281</v>
      </c>
      <c r="C11" s="4"/>
      <c r="D11" t="s">
        <v>286</v>
      </c>
      <c r="E11">
        <f>C11*K4</f>
        <v>0</v>
      </c>
      <c r="M11" s="4"/>
      <c r="N11" t="s">
        <v>286</v>
      </c>
      <c r="O11">
        <f>M11*M4*O4</f>
        <v>0</v>
      </c>
      <c r="P11" t="s">
        <v>287</v>
      </c>
      <c r="Q11" s="4"/>
      <c r="R11" t="s">
        <v>286</v>
      </c>
      <c r="S11">
        <f>Q11*Q4*S4</f>
        <v>0</v>
      </c>
      <c r="T11" t="s">
        <v>287</v>
      </c>
      <c r="U11">
        <f>S11+O11+E11</f>
        <v>0</v>
      </c>
    </row>
    <row r="12" spans="1:21" x14ac:dyDescent="0.35">
      <c r="C12" t="s">
        <v>291</v>
      </c>
    </row>
    <row r="13" spans="1:21" x14ac:dyDescent="0.35">
      <c r="A13" t="s">
        <v>289</v>
      </c>
      <c r="B13" t="s">
        <v>290</v>
      </c>
      <c r="C13" s="4"/>
    </row>
    <row r="14" spans="1:21" x14ac:dyDescent="0.35">
      <c r="A14" t="s">
        <v>292</v>
      </c>
      <c r="B14" t="s">
        <v>293</v>
      </c>
      <c r="C14" s="4"/>
    </row>
    <row r="15" spans="1:21" x14ac:dyDescent="0.35">
      <c r="A15" t="s">
        <v>272</v>
      </c>
      <c r="B15" t="s">
        <v>294</v>
      </c>
    </row>
    <row r="17" spans="1:9" x14ac:dyDescent="0.35">
      <c r="A17" t="s">
        <v>296</v>
      </c>
      <c r="B17" t="s">
        <v>293</v>
      </c>
      <c r="C17" s="4">
        <v>0.98</v>
      </c>
      <c r="D17" t="s">
        <v>295</v>
      </c>
    </row>
    <row r="18" spans="1:9" x14ac:dyDescent="0.35">
      <c r="C18" s="4"/>
      <c r="D18" t="s">
        <v>299</v>
      </c>
    </row>
    <row r="19" spans="1:9" x14ac:dyDescent="0.35">
      <c r="A19" t="s">
        <v>297</v>
      </c>
      <c r="C19" s="4"/>
      <c r="D19" t="s">
        <v>298</v>
      </c>
    </row>
    <row r="21" spans="1:9" x14ac:dyDescent="0.35">
      <c r="A21" t="s">
        <v>301</v>
      </c>
    </row>
    <row r="22" spans="1:9" x14ac:dyDescent="0.35">
      <c r="A22" t="s">
        <v>270</v>
      </c>
      <c r="B22" t="s">
        <v>281</v>
      </c>
      <c r="C22" s="4"/>
    </row>
    <row r="23" spans="1:9" x14ac:dyDescent="0.35">
      <c r="A23" t="s">
        <v>277</v>
      </c>
      <c r="B23" t="s">
        <v>275</v>
      </c>
      <c r="C23" s="4" t="s">
        <v>278</v>
      </c>
    </row>
    <row r="24" spans="1:9" x14ac:dyDescent="0.35">
      <c r="A24" t="s">
        <v>302</v>
      </c>
      <c r="B24" t="s">
        <v>275</v>
      </c>
      <c r="C24" s="4" t="s">
        <v>303</v>
      </c>
    </row>
    <row r="25" spans="1:9" x14ac:dyDescent="0.35">
      <c r="A25" t="s">
        <v>279</v>
      </c>
      <c r="B25" t="s">
        <v>280</v>
      </c>
      <c r="C25" s="4">
        <v>0</v>
      </c>
    </row>
    <row r="26" spans="1:9" x14ac:dyDescent="0.35">
      <c r="A26" t="s">
        <v>262</v>
      </c>
      <c r="B26" t="s">
        <v>280</v>
      </c>
      <c r="C26" s="4">
        <v>10000</v>
      </c>
    </row>
    <row r="27" spans="1:9" x14ac:dyDescent="0.35">
      <c r="C27" t="s">
        <v>272</v>
      </c>
      <c r="E27" t="s">
        <v>304</v>
      </c>
      <c r="G27" t="s">
        <v>306</v>
      </c>
      <c r="I27" t="s">
        <v>308</v>
      </c>
    </row>
    <row r="28" spans="1:9" x14ac:dyDescent="0.35">
      <c r="A28" t="s">
        <v>282</v>
      </c>
      <c r="B28" t="s">
        <v>283</v>
      </c>
      <c r="D28" t="s">
        <v>273</v>
      </c>
      <c r="E28" s="4"/>
      <c r="F28" t="s">
        <v>305</v>
      </c>
      <c r="G28" s="4"/>
      <c r="H28" t="s">
        <v>307</v>
      </c>
      <c r="I28">
        <f>C28*E28*G28</f>
        <v>0</v>
      </c>
    </row>
    <row r="29" spans="1:9" x14ac:dyDescent="0.35">
      <c r="C29" t="s">
        <v>285</v>
      </c>
      <c r="E29" t="s">
        <v>284</v>
      </c>
    </row>
    <row r="30" spans="1:9" x14ac:dyDescent="0.35">
      <c r="A30" t="s">
        <v>284</v>
      </c>
      <c r="B30" t="s">
        <v>281</v>
      </c>
      <c r="C30" s="4"/>
      <c r="D30" t="s">
        <v>286</v>
      </c>
      <c r="E30">
        <f>C30*K23</f>
        <v>0</v>
      </c>
    </row>
    <row r="31" spans="1:9" x14ac:dyDescent="0.35">
      <c r="A31" t="s">
        <v>289</v>
      </c>
      <c r="B31" t="s">
        <v>290</v>
      </c>
      <c r="C31" s="5"/>
    </row>
    <row r="32" spans="1:9" x14ac:dyDescent="0.35">
      <c r="A32" t="s">
        <v>292</v>
      </c>
      <c r="B32" t="s">
        <v>293</v>
      </c>
      <c r="C32" s="5"/>
    </row>
    <row r="33" spans="1:4" x14ac:dyDescent="0.35">
      <c r="A33" t="s">
        <v>272</v>
      </c>
      <c r="B33" t="s">
        <v>294</v>
      </c>
    </row>
    <row r="34" spans="1:4" x14ac:dyDescent="0.35">
      <c r="A34" t="s">
        <v>296</v>
      </c>
      <c r="B34" t="s">
        <v>293</v>
      </c>
      <c r="C34" s="5"/>
      <c r="D34" t="s">
        <v>295</v>
      </c>
    </row>
  </sheetData>
  <mergeCells count="4">
    <mergeCell ref="C1:U1"/>
    <mergeCell ref="C2:L2"/>
    <mergeCell ref="C5:U5"/>
    <mergeCell ref="C6:U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proposed_terminals</vt:lpstr>
      <vt:lpstr>terminals_backup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Linsel, Oliver</cp:lastModifiedBy>
  <dcterms:created xsi:type="dcterms:W3CDTF">2023-07-19T17:18:23Z</dcterms:created>
  <dcterms:modified xsi:type="dcterms:W3CDTF">2025-05-08T17:07:38Z</dcterms:modified>
</cp:coreProperties>
</file>