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Notes" sheetId="1" r:id="rId4"/>
    <sheet name="Inputs" sheetId="2" r:id="rId5"/>
    <sheet name="Lookup" sheetId="3" r:id="rId6"/>
    <sheet name="Sheet1" sheetId="4" r:id="rId7"/>
    <sheet name="Flow_domestic" sheetId="5" r:id="rId8"/>
    <sheet name="Flow_trade" sheetId="6" r:id="rId9"/>
    <sheet name="Stocks" sheetId="7" r:id="rId10"/>
    <sheet name="Dropdown" sheetId="8" r:id="rId11"/>
    <sheet name="Composition" sheetId="9" r:id="rId12"/>
    <sheet name="Energy_use" sheetId="10" r:id="rId13"/>
    <sheet name="EoL_Emissions_coefficients" sheetId="11" r:id="rId14"/>
    <sheet name="Landfill_costs" sheetId="12" r:id="rId15"/>
    <sheet name="Model" sheetId="13" r:id="rId16"/>
    <sheet name="Lifespan_distribution" sheetId="14" r:id="rId17"/>
    <sheet name="Lifespan-based_stock_model" sheetId="15" r:id="rId18"/>
    <sheet name="Lifespan-based_stock_model_toas" sheetId="16" r:id="rId19"/>
    <sheet name="Uses" sheetId="17" r:id="rId20"/>
    <sheet name="Monetary_flows" sheetId="18" r:id="rId21"/>
    <sheet name="Carbon_flows" sheetId="19" r:id="rId22"/>
    <sheet name="Dummy" sheetId="20" r:id="rId23"/>
    <sheet name="Wrap_textiles" sheetId="21" r:id="rId24"/>
  </sheets>
</workbook>
</file>

<file path=xl/comments1.xml><?xml version="1.0" encoding="utf-8"?>
<comments xmlns="http://schemas.openxmlformats.org/spreadsheetml/2006/main">
  <authors>
    <author>Oliver Lysaght</author>
  </authors>
  <commentList>
    <comment ref="A1" authorId="0">
      <text>
        <r>
          <rPr>
            <sz val="11"/>
            <color indexed="8"/>
            <rFont val="Helvetica Neue"/>
          </rPr>
          <t>Oliver Lysaght:
Parent-child relationships</t>
        </r>
      </text>
    </comment>
    <comment ref="F1" authorId="0">
      <text>
        <r>
          <rPr>
            <sz val="11"/>
            <color indexed="8"/>
            <rFont val="Helvetica Neue"/>
          </rPr>
          <t>Oliver Lysaght:
Production identifiers and maintenance identifiers</t>
        </r>
      </text>
    </comment>
    <comment ref="I1" authorId="0">
      <text>
        <r>
          <rPr>
            <sz val="11"/>
            <color indexed="8"/>
            <rFont val="Helvetica Neue"/>
          </rPr>
          <t>Oliver Lysaght:
https://www.trade-tariff.service.gov.uk/find_commodity</t>
        </r>
      </text>
    </comment>
    <comment ref="J1" authorId="0">
      <text>
        <r>
          <rPr>
            <sz val="11"/>
            <color indexed="8"/>
            <rFont val="Helvetica Neue"/>
          </rPr>
          <t>Oliver Lysaght:
https://ric.werecycle.eu/Wiki/WEEEE</t>
        </r>
      </text>
    </comment>
    <comment ref="S74" authorId="0">
      <text>
        <r>
          <rPr>
            <sz val="11"/>
            <color indexed="8"/>
            <rFont val="Helvetica Neue"/>
          </rPr>
          <t>Oliver Lysaght:
Luminaires: 5, 5</t>
        </r>
      </text>
    </comment>
    <comment ref="V87" authorId="0">
      <text>
        <r>
          <rPr>
            <sz val="11"/>
            <color indexed="8"/>
            <rFont val="Helvetica Neue"/>
          </rPr>
          <t>Oliver Lysaght:
 (Industry feedback, more like 8-12 years with maintenance including replacement of small pistons every 3-4 years)</t>
        </r>
      </text>
    </comment>
  </commentList>
</comments>
</file>

<file path=xl/comments2.xml><?xml version="1.0" encoding="utf-8"?>
<comments xmlns="http://schemas.openxmlformats.org/spreadsheetml/2006/main">
  <authors>
    <author>Oliver Lysaght</author>
  </authors>
  <commentList>
    <comment ref="A8" authorId="0">
      <text>
        <r>
          <rPr>
            <sz val="11"/>
            <color indexed="8"/>
            <rFont val="Helvetica Neue"/>
          </rPr>
          <t>Oliver Lysaght:
hazard function (h(y) is the risk or probability that an event occurs in a period of time. Weibull distribution ('a continuous probability distribution that, when used for stock and flow models, can be described as modelling the population given a variable and time-dependent failure rate.') for electronic products (ProSUM, 2017). The two-component Weibull distribution function is defined by a time-varying shape parameter α (t) and a scale parameter β(t) (van Schaik and Reuter, 2004; Polak and Drapalova, 2012).</t>
        </r>
      </text>
    </comment>
    <comment ref="A9" authorId="0">
      <text>
        <r>
          <rPr>
            <sz val="11"/>
            <color indexed="8"/>
            <rFont val="Helvetica Neue"/>
          </rPr>
          <t>Oliver Lysaght:
cumulative distribution function F(y) (the probability that an event occurs at or before time y)</t>
        </r>
      </text>
    </comment>
    <comment ref="A10" authorId="0">
      <text>
        <r>
          <rPr>
            <sz val="11"/>
            <color indexed="8"/>
            <rFont val="Helvetica Neue"/>
          </rPr>
          <t xml:space="preserve">Oliver Lysaght:
survival function S(y), the probability that the event occurs after time (y). </t>
        </r>
      </text>
    </comment>
  </commentList>
</comments>
</file>

<file path=xl/sharedStrings.xml><?xml version="1.0" encoding="utf-8"?>
<sst xmlns="http://schemas.openxmlformats.org/spreadsheetml/2006/main" uniqueCount="555">
  <si>
    <t>Manual workflow explanation</t>
  </si>
  <si>
    <t>Identify product of interest in the lookup sheet</t>
  </si>
  <si>
    <t>Find codes corresponding to the product of interest in the lookup sheet (these have been sourced from the classification workbook and the UKTradeInfo website)</t>
  </si>
  <si>
    <t>Search for those codes in the relevant data source to find flow data. The trade script can be used for UK trade flows. Prodcom for domestic product. Other sources for EoL and stock (where available)</t>
  </si>
  <si>
    <t>Combine inflow data with lifespan data found in the lookup table to estimate outflows</t>
  </si>
  <si>
    <t>Use benchmark stock value from which to begin to estimate the stock based on the perpetual inventory method (s2 = s1 + i1 - o1)</t>
  </si>
  <si>
    <t>The Python app integrates these functions</t>
  </si>
  <si>
    <t>Product_type</t>
  </si>
  <si>
    <t>product_category(1)</t>
  </si>
  <si>
    <t>product_category(2)</t>
  </si>
  <si>
    <t>product_category(3)</t>
  </si>
  <si>
    <t>Identifier_NACE</t>
  </si>
  <si>
    <t>Identifier_SIC07</t>
  </si>
  <si>
    <t>Identifier_CPA</t>
  </si>
  <si>
    <t>Identifier_PRODCOM</t>
  </si>
  <si>
    <t>Identifier_HS6/CN6</t>
  </si>
  <si>
    <t>Identifier_UNU</t>
  </si>
  <si>
    <t>Identifier_WEEE_Cat</t>
  </si>
  <si>
    <t>Lifespan_EoL_lower_yr</t>
  </si>
  <si>
    <t>Lifespan_EoL_upper_yr</t>
  </si>
  <si>
    <t>Lifespan_EoL_average_yr</t>
  </si>
  <si>
    <t>Lifespan_EoL_median_yr</t>
  </si>
  <si>
    <t>Lifespan_EoL_SD</t>
  </si>
  <si>
    <t>Lifespan_owned_until_fixed_average_yr</t>
  </si>
  <si>
    <t>Lifespan_owned_until_fixed_median_yr</t>
  </si>
  <si>
    <t>Lifespan_Weibull_shape</t>
  </si>
  <si>
    <t>Lifespan_Weibull_scale</t>
  </si>
  <si>
    <t>Extension_potential_route</t>
  </si>
  <si>
    <t>Extension_potential_lower_yr</t>
  </si>
  <si>
    <t>Extension_potential_upper_yr</t>
  </si>
  <si>
    <t>Mass_lower_kg</t>
  </si>
  <si>
    <t>Mass_upper_kg</t>
  </si>
  <si>
    <t>Mass_average_kg</t>
  </si>
  <si>
    <t>Source</t>
  </si>
  <si>
    <t>Source URL</t>
  </si>
  <si>
    <t>Year of estimate</t>
  </si>
  <si>
    <t>Final good</t>
  </si>
  <si>
    <t>Electronics</t>
  </si>
  <si>
    <t>Aircon/dehumidifier</t>
  </si>
  <si>
    <t>2825</t>
  </si>
  <si>
    <t>282512</t>
  </si>
  <si>
    <t>28251220</t>
  </si>
  <si>
    <t>847960</t>
  </si>
  <si>
    <t>0112</t>
  </si>
  <si>
    <t>1</t>
  </si>
  <si>
    <t>Open_repair</t>
  </si>
  <si>
    <t>https://github.com/openrepair/data</t>
  </si>
  <si>
    <t>2012-2021</t>
  </si>
  <si>
    <t>Vehicles</t>
  </si>
  <si>
    <t>Aircraft</t>
  </si>
  <si>
    <t>Lee, J.J., S.P. Lukachko, I.A. Waitz, and A. Schafer, 2001. Historical and Future Trends in
Aircraft Performance, Cost and Emissions. Annual Review of Energy and the Environment
26:167-200.</t>
  </si>
  <si>
    <t>Textiles</t>
  </si>
  <si>
    <t>Average</t>
  </si>
  <si>
    <t>Wrap</t>
  </si>
  <si>
    <t>https://wrap.org.uk/sites/default/files/2022-10/20220817%20Clothing%20longevity%20and%20CBMs%20receptivity%20in%20the%20UK%20Report.pdf</t>
  </si>
  <si>
    <t>Battery/charger/adapter</t>
  </si>
  <si>
    <t>Blouse</t>
  </si>
  <si>
    <t>https://wrap.org.uk/resources/report/measuring-active-life-clothing#download-file</t>
  </si>
  <si>
    <t>Blouse/shirts</t>
  </si>
  <si>
    <t>141411; 141413; 141421; 141423</t>
  </si>
  <si>
    <t>14141100; 14141310; 14142100; 14142300</t>
  </si>
  <si>
    <t>6105; 6106; 6205; 6206</t>
  </si>
  <si>
    <t>Laitala and Klepp 2020</t>
  </si>
  <si>
    <t>https://www.mdpi.com/2071-1050/12/21/9151</t>
  </si>
  <si>
    <t>Varies</t>
  </si>
  <si>
    <t>Bra</t>
  </si>
  <si>
    <t>Bra/Corset</t>
  </si>
  <si>
    <t>Bras</t>
  </si>
  <si>
    <t>Building automation and control systems</t>
  </si>
  <si>
    <t>domestic</t>
  </si>
  <si>
    <t>ICF (2021)</t>
  </si>
  <si>
    <t>https://etl.beis.gov.uk/shared-files/3316/3713/8281/UK_ErP_Policy_Study_final_v4-stc_2_11_21.pdf</t>
  </si>
  <si>
    <t>non-domestic</t>
  </si>
  <si>
    <t>Infrastructure</t>
  </si>
  <si>
    <t>Buildings</t>
  </si>
  <si>
    <t>ONS</t>
  </si>
  <si>
    <t>https://www.niesr.ac.uk/wp-content/uploads/2021/10/DP474-4.pdf</t>
  </si>
  <si>
    <t>Carpet</t>
  </si>
  <si>
    <t>ERM</t>
  </si>
  <si>
    <t>http://randd.defra.gov.uk/Default.aspx?Menu=Menu&amp;Module=More&amp;Location=None&amp;ProjectID=17047&amp;FromSearch=Y&amp;Publisher=1&amp;SearchText=lifetimes&amp;SortString=ProjectCode&amp;SortOrder=Asc&amp;Paging=10#Description</t>
  </si>
  <si>
    <t>Coat</t>
  </si>
  <si>
    <r>
      <rPr>
        <u val="single"/>
        <sz val="12"/>
        <color indexed="15"/>
        <rFont val="Calibri"/>
      </rPr>
      <t>https://wrap.org.uk/resources/report/measuring-active-life-clothing#download-file</t>
    </r>
  </si>
  <si>
    <t>Coats</t>
  </si>
  <si>
    <t>Coffee maker</t>
  </si>
  <si>
    <t>27512430</t>
  </si>
  <si>
    <t>841671</t>
  </si>
  <si>
    <t>0203</t>
  </si>
  <si>
    <t>5</t>
  </si>
  <si>
    <t>Commercial refrigerating appliances</t>
  </si>
  <si>
    <t>refridgerated display cabinets (RDC)</t>
  </si>
  <si>
    <t>282513</t>
  </si>
  <si>
    <t>84801590</t>
  </si>
  <si>
    <t>0113</t>
  </si>
  <si>
    <t>Beverage coolers</t>
  </si>
  <si>
    <t>Ice cream freezers</t>
  </si>
  <si>
    <t>841830</t>
  </si>
  <si>
    <t>RDC covers</t>
  </si>
  <si>
    <t>Computer</t>
  </si>
  <si>
    <t>2620</t>
  </si>
  <si>
    <t>262013</t>
  </si>
  <si>
    <t>847150</t>
  </si>
  <si>
    <t>0302</t>
  </si>
  <si>
    <t>6</t>
  </si>
  <si>
    <t>Computer software</t>
  </si>
  <si>
    <t>Capital good</t>
  </si>
  <si>
    <t>Cultivated biological resources</t>
  </si>
  <si>
    <t>Decorative or safety lights</t>
  </si>
  <si>
    <t>Desktop computer</t>
  </si>
  <si>
    <t>26201300</t>
  </si>
  <si>
    <t>Digital compact camera</t>
  </si>
  <si>
    <t>2670</t>
  </si>
  <si>
    <t>267013</t>
  </si>
  <si>
    <t>26701300</t>
  </si>
  <si>
    <t>85258</t>
  </si>
  <si>
    <t>0406</t>
  </si>
  <si>
    <t>Dress</t>
  </si>
  <si>
    <t>Dresses</t>
  </si>
  <si>
    <t>DSLR/video camera</t>
  </si>
  <si>
    <t>2640</t>
  </si>
  <si>
    <t>264033</t>
  </si>
  <si>
    <t>26403300</t>
  </si>
  <si>
    <t>Dwellings</t>
  </si>
  <si>
    <t>Electric instantaneous water heater</t>
  </si>
  <si>
    <t>Electric/gas patio heater</t>
  </si>
  <si>
    <t>Electronic display</t>
  </si>
  <si>
    <t>0309</t>
  </si>
  <si>
    <t>2</t>
  </si>
  <si>
    <t>Entertainment, literary or artistic originals</t>
  </si>
  <si>
    <t>External power supplies</t>
  </si>
  <si>
    <t>small</t>
  </si>
  <si>
    <t>large</t>
  </si>
  <si>
    <t>Fan</t>
  </si>
  <si>
    <t>Flat screen</t>
  </si>
  <si>
    <t>Fleece/body warmer</t>
  </si>
  <si>
    <t>Food processor</t>
  </si>
  <si>
    <t>275121</t>
  </si>
  <si>
    <t>27512170</t>
  </si>
  <si>
    <t>0202</t>
  </si>
  <si>
    <t>Games console</t>
  </si>
  <si>
    <t>0702</t>
  </si>
  <si>
    <t>Gas hob</t>
  </si>
  <si>
    <t>Hair &amp; beauty item</t>
  </si>
  <si>
    <t>Hair dryer</t>
  </si>
  <si>
    <t>2751</t>
  </si>
  <si>
    <t>275123</t>
  </si>
  <si>
    <t>27512310</t>
  </si>
  <si>
    <t>851631</t>
  </si>
  <si>
    <t>0205</t>
  </si>
  <si>
    <t>Handheld entertainment device</t>
  </si>
  <si>
    <t>Headphones</t>
  </si>
  <si>
    <t>264042</t>
  </si>
  <si>
    <t>26404270</t>
  </si>
  <si>
    <t>851830</t>
  </si>
  <si>
    <t>0401</t>
  </si>
  <si>
    <t>Heat emitter</t>
  </si>
  <si>
    <t>28251380</t>
  </si>
  <si>
    <t>0106</t>
  </si>
  <si>
    <t>4</t>
  </si>
  <si>
    <t>Hi-Fi integrated</t>
  </si>
  <si>
    <t>851822</t>
  </si>
  <si>
    <t>0403</t>
  </si>
  <si>
    <t>Hi-Fi separates</t>
  </si>
  <si>
    <t>851821</t>
  </si>
  <si>
    <t>ICT Hardware</t>
  </si>
  <si>
    <t>ICT Server</t>
  </si>
  <si>
    <t>8471</t>
  </si>
  <si>
    <t>0307</t>
  </si>
  <si>
    <t>Induction hob</t>
  </si>
  <si>
    <t>Inkjet &amp; toner cartridges</t>
  </si>
  <si>
    <t>Inland marine vessels and yachts</t>
  </si>
  <si>
    <t>Oakdene Hollins (2022)</t>
  </si>
  <si>
    <t>Iron</t>
  </si>
  <si>
    <t>27512370</t>
  </si>
  <si>
    <t>851640</t>
  </si>
  <si>
    <t>0201</t>
  </si>
  <si>
    <t>Jacket/blazer</t>
  </si>
  <si>
    <t>Jeans</t>
  </si>
  <si>
    <t>Jumper/knitwear</t>
  </si>
  <si>
    <t>Jumpsuit or playsuit</t>
  </si>
  <si>
    <t>Kettle</t>
  </si>
  <si>
    <t>851671</t>
  </si>
  <si>
    <t>Knickers/underpants</t>
  </si>
  <si>
    <t>Knitwear e.g. jumper, cardigan</t>
  </si>
  <si>
    <t>Lamp</t>
  </si>
  <si>
    <t>274022</t>
  </si>
  <si>
    <t>27402200</t>
  </si>
  <si>
    <t>94052</t>
  </si>
  <si>
    <t>0501</t>
  </si>
  <si>
    <t>Laptop</t>
  </si>
  <si>
    <t>847130</t>
  </si>
  <si>
    <t>0303</t>
  </si>
  <si>
    <t xml:space="preserve">Laptop </t>
  </si>
  <si>
    <t>Large home electrical</t>
  </si>
  <si>
    <t>LED Lamps &amp; luminaires</t>
  </si>
  <si>
    <t>85312020</t>
  </si>
  <si>
    <t>0505</t>
  </si>
  <si>
    <t>3</t>
  </si>
  <si>
    <t>Leggings</t>
  </si>
  <si>
    <t>Leggings/exercise shorts/jogging bottoms</t>
  </si>
  <si>
    <t>Low pressure air compressor</t>
  </si>
  <si>
    <r>
      <rPr>
        <u val="single"/>
        <sz val="12"/>
        <color indexed="15"/>
        <rFont val="Calibri"/>
      </rPr>
      <t>https://etl.beis.gov.uk/shared-files/3316/3713/8281/UK_ErP_Policy_Study_final_v4-stc_2_11_21.pdf</t>
    </r>
  </si>
  <si>
    <t>Mineral exploration and evaluation</t>
  </si>
  <si>
    <t>Misc</t>
  </si>
  <si>
    <t>Mobile</t>
  </si>
  <si>
    <t>2630</t>
  </si>
  <si>
    <t>26301</t>
  </si>
  <si>
    <t>263022</t>
  </si>
  <si>
    <t>26302200</t>
  </si>
  <si>
    <t>851712</t>
  </si>
  <si>
    <t>0306</t>
  </si>
  <si>
    <t>MRI Scanners</t>
  </si>
  <si>
    <t>0802</t>
  </si>
  <si>
    <t>Philips study</t>
  </si>
  <si>
    <t>Musical instrument</t>
  </si>
  <si>
    <r>
      <rPr>
        <sz val="12"/>
        <color indexed="8"/>
        <rFont val="Calibri"/>
      </rPr>
      <t>https://github.com/openrepair/data</t>
    </r>
  </si>
  <si>
    <t>Nightwear</t>
  </si>
  <si>
    <r>
      <rPr>
        <sz val="12"/>
        <color indexed="8"/>
        <rFont val="Calibri"/>
      </rPr>
      <t>https://wrap.org.uk/resources/report/measuring-active-life-clothing#download-file</t>
    </r>
  </si>
  <si>
    <t>Non-padded coat</t>
  </si>
  <si>
    <r>
      <rPr>
        <sz val="12"/>
        <color indexed="8"/>
        <rFont val="Calibri"/>
      </rPr>
      <t>https://wrap.org.uk/sites/default/files/2022-10/20220817%20Clothing%20longevity%20and%20CBMs%20receptivity%20in%20the%20UK%20Report.pdf</t>
    </r>
  </si>
  <si>
    <t>Non-padded jacket</t>
  </si>
  <si>
    <t>Oil free air compressor</t>
  </si>
  <si>
    <t>Resale</t>
  </si>
  <si>
    <r>
      <rPr>
        <sz val="12"/>
        <color indexed="8"/>
        <rFont val="Calibri"/>
      </rPr>
      <t>https://etl.beis.gov.uk/shared-files/3316/3713/8281/UK_ErP_Policy_Study_final_v4-stc_2_11_21.pdf</t>
    </r>
  </si>
  <si>
    <t>Equipment</t>
  </si>
  <si>
    <t>Other machinery and equipmnt</t>
  </si>
  <si>
    <r>
      <rPr>
        <sz val="12"/>
        <color indexed="8"/>
        <rFont val="Calibri"/>
      </rPr>
      <t>https://www.niesr.ac.uk/wp-content/uploads/2021/10/DP474-4.pdf</t>
    </r>
  </si>
  <si>
    <t>Other types of work uniform</t>
  </si>
  <si>
    <t>Outdoor wear</t>
  </si>
  <si>
    <t>Padded jacket or coat</t>
  </si>
  <si>
    <t>Paper shredder</t>
  </si>
  <si>
    <t>PC accessory</t>
  </si>
  <si>
    <t>Peticoat/camisole/slip</t>
  </si>
  <si>
    <t>Portable radio</t>
  </si>
  <si>
    <t>264011</t>
  </si>
  <si>
    <t>26401100</t>
  </si>
  <si>
    <t>852560</t>
  </si>
  <si>
    <t>Power tool</t>
  </si>
  <si>
    <t>Printer</t>
  </si>
  <si>
    <t>262016</t>
  </si>
  <si>
    <t>26201610</t>
  </si>
  <si>
    <t>84431</t>
  </si>
  <si>
    <t>0304</t>
  </si>
  <si>
    <t>Printer/scanner</t>
  </si>
  <si>
    <t>Professional dishwasher</t>
  </si>
  <si>
    <t>hood/door type</t>
  </si>
  <si>
    <t>undercounter</t>
  </si>
  <si>
    <t>2829</t>
  </si>
  <si>
    <t>282950</t>
  </si>
  <si>
    <t>28295000</t>
  </si>
  <si>
    <t>842219</t>
  </si>
  <si>
    <t>0102</t>
  </si>
  <si>
    <t>Projector</t>
  </si>
  <si>
    <t>Protective overalls</t>
  </si>
  <si>
    <t>Pyjamas/other comfy nightwear</t>
  </si>
  <si>
    <t>Rechargeable batteries</t>
  </si>
  <si>
    <t>NiMH</t>
  </si>
  <si>
    <t>Li-ion, laptops</t>
  </si>
  <si>
    <t>Li-ion, portable audio, power tools</t>
  </si>
  <si>
    <t>Refridgerated containers</t>
  </si>
  <si>
    <t>275111</t>
  </si>
  <si>
    <t>27511133</t>
  </si>
  <si>
    <t>0108</t>
  </si>
  <si>
    <t>Refrigeration compressors</t>
  </si>
  <si>
    <t>Sewing machine</t>
  </si>
  <si>
    <t>Shirt</t>
  </si>
  <si>
    <t>Shirt or blouse</t>
  </si>
  <si>
    <t>Shorts or cropped trousers</t>
  </si>
  <si>
    <t>Shorts/cropped trousers</t>
  </si>
  <si>
    <t>Skirt</t>
  </si>
  <si>
    <t>Small home electrical</t>
  </si>
  <si>
    <t>Small kitchen item</t>
  </si>
  <si>
    <t>Smart phone</t>
  </si>
  <si>
    <t>Socks</t>
  </si>
  <si>
    <t>Socks &amp; hosiery</t>
  </si>
  <si>
    <t>Socks/tights/stockings</t>
  </si>
  <si>
    <t>Furniture</t>
  </si>
  <si>
    <t>Sofa</t>
  </si>
  <si>
    <t>Solid plate/cast iron hob</t>
  </si>
  <si>
    <t>275128</t>
  </si>
  <si>
    <t>27512810</t>
  </si>
  <si>
    <t>Space heater</t>
  </si>
  <si>
    <t>gas boiler</t>
  </si>
  <si>
    <t>heat pump</t>
  </si>
  <si>
    <t>Split system air conditioner</t>
  </si>
  <si>
    <t>0111</t>
  </si>
  <si>
    <t>Sportswear</t>
  </si>
  <si>
    <t>Standard air compressor</t>
  </si>
  <si>
    <t>Suits</t>
  </si>
  <si>
    <r>
      <rPr>
        <u val="single"/>
        <sz val="12"/>
        <color indexed="15"/>
        <rFont val="Calibri"/>
      </rPr>
      <t>https://www.mdpi.com/2071-1050/12/21/9151</t>
    </r>
  </si>
  <si>
    <t>Sweatshirt, hoodie, fleece top</t>
  </si>
  <si>
    <t>Sweatshirt/hoodie</t>
  </si>
  <si>
    <t>Swimwear</t>
  </si>
  <si>
    <t>T-shirt</t>
  </si>
  <si>
    <t>Cotton</t>
  </si>
  <si>
    <r>
      <rPr>
        <u val="single"/>
        <sz val="12"/>
        <color indexed="15"/>
        <rFont val="Calibri"/>
      </rPr>
      <t>http://randd.defra.gov.uk/Default.aspx?Menu=Menu&amp;Module=More&amp;Location=None&amp;ProjectID=17047&amp;FromSearch=Y&amp;Publisher=1&amp;SearchText=lifetimes&amp;SortString=ProjectCode&amp;SortOrder=Asc&amp;Paging=10#Description</t>
    </r>
  </si>
  <si>
    <t>T-shirt/polo shirt/jersey top</t>
  </si>
  <si>
    <t>T-shirt/polo shirt/vest</t>
  </si>
  <si>
    <t>Tablet</t>
  </si>
  <si>
    <t>Taps &amp; showerheads</t>
  </si>
  <si>
    <t>Telecommunications equipment</t>
  </si>
  <si>
    <t>Tie</t>
  </si>
  <si>
    <t>Toaster</t>
  </si>
  <si>
    <t>275124</t>
  </si>
  <si>
    <t>27512450</t>
  </si>
  <si>
    <t>851672</t>
  </si>
  <si>
    <t>Top</t>
  </si>
  <si>
    <t>Toy</t>
  </si>
  <si>
    <t>Transport equipment</t>
  </si>
  <si>
    <t>Trousers e.g. chinos, suit trousers</t>
  </si>
  <si>
    <t>Trousers/pants</t>
  </si>
  <si>
    <t>Trousers/suit trousers</t>
  </si>
  <si>
    <t>TV</t>
  </si>
  <si>
    <t>0408</t>
  </si>
  <si>
    <t>TV and gaming-related accessories</t>
  </si>
  <si>
    <t>Underpants</t>
  </si>
  <si>
    <t>Underwear</t>
  </si>
  <si>
    <t>Vacuum</t>
  </si>
  <si>
    <t>27512123/25</t>
  </si>
  <si>
    <t>8508</t>
  </si>
  <si>
    <t>0204</t>
  </si>
  <si>
    <t>Vacuum cleaner</t>
  </si>
  <si>
    <t>Vehicle</t>
  </si>
  <si>
    <t>Oguchi and Fuse (2014)</t>
  </si>
  <si>
    <t>https://pubs.acs.org/doi/abs/10.1021/es505245q</t>
  </si>
  <si>
    <t>Washing machine</t>
  </si>
  <si>
    <t>27511300</t>
  </si>
  <si>
    <t>84501</t>
  </si>
  <si>
    <t>0104</t>
  </si>
  <si>
    <t>Watch/clock</t>
  </si>
  <si>
    <t>Water pump</t>
  </si>
  <si>
    <t>Weapons</t>
  </si>
  <si>
    <t>Wind turbine</t>
  </si>
  <si>
    <t>Final product</t>
  </si>
  <si>
    <t>Semi-manufactured good</t>
  </si>
  <si>
    <t>Raw material</t>
  </si>
  <si>
    <t>Scrap</t>
  </si>
  <si>
    <t>Product</t>
  </si>
  <si>
    <t>Flow</t>
  </si>
  <si>
    <t>Indicator</t>
  </si>
  <si>
    <t>Year</t>
  </si>
  <si>
    <t>Value</t>
  </si>
  <si>
    <t>Domestic</t>
  </si>
  <si>
    <t>Value £000's</t>
  </si>
  <si>
    <t>Volume (Number of items)</t>
  </si>
  <si>
    <t>Hs6Code</t>
  </si>
  <si>
    <t>Imports</t>
  </si>
  <si>
    <t>sum(Value)</t>
  </si>
  <si>
    <t>sum(NetMass)</t>
  </si>
  <si>
    <t>Net Imports</t>
  </si>
  <si>
    <t>Last updated</t>
  </si>
  <si>
    <t>BEIS Electronic product tables</t>
  </si>
  <si>
    <t>Product type</t>
  </si>
  <si>
    <t>Semi-manufactured products</t>
  </si>
  <si>
    <t>Scrap/waste</t>
  </si>
  <si>
    <t>Material</t>
  </si>
  <si>
    <t>Mass (g)</t>
  </si>
  <si>
    <t>Percentage</t>
  </si>
  <si>
    <t>Aluminium</t>
  </si>
  <si>
    <t>Copper</t>
  </si>
  <si>
    <t>Plastics</t>
  </si>
  <si>
    <t>Magnesium</t>
  </si>
  <si>
    <t>Cobalt</t>
  </si>
  <si>
    <t>Tin</t>
  </si>
  <si>
    <t>Iron (steel)</t>
  </si>
  <si>
    <t>Tungsten</t>
  </si>
  <si>
    <t>Silver</t>
  </si>
  <si>
    <t>Neodymium</t>
  </si>
  <si>
    <t>Gold</t>
  </si>
  <si>
    <t>Tantalum</t>
  </si>
  <si>
    <t>Palladium</t>
  </si>
  <si>
    <t>Praseodymium</t>
  </si>
  <si>
    <t>Indium</t>
  </si>
  <si>
    <t>Yttrium</t>
  </si>
  <si>
    <t>Gallium</t>
  </si>
  <si>
    <t>Gadolinium</t>
  </si>
  <si>
    <t>Europium</t>
  </si>
  <si>
    <t>Cerium</t>
  </si>
  <si>
    <t>Others (ceramics, semiconductors)</t>
  </si>
  <si>
    <t>LDPE</t>
  </si>
  <si>
    <t>ABS</t>
  </si>
  <si>
    <t>PA6</t>
  </si>
  <si>
    <t>PC</t>
  </si>
  <si>
    <t>Epoxy</t>
  </si>
  <si>
    <t>PMMA</t>
  </si>
  <si>
    <t>Steel sheet (galvanized)</t>
  </si>
  <si>
    <t>PP</t>
  </si>
  <si>
    <t>PS</t>
  </si>
  <si>
    <t>EPS</t>
  </si>
  <si>
    <t>Aluminium sheet</t>
  </si>
  <si>
    <t>PVC</t>
  </si>
  <si>
    <t>LCD screen m2</t>
  </si>
  <si>
    <t>Copper wire</t>
  </si>
  <si>
    <t>Copper tube</t>
  </si>
  <si>
    <t>Powder coating</t>
  </si>
  <si>
    <t>Big caps &amp; coils</t>
  </si>
  <si>
    <t>Slots/ext. Ports</t>
  </si>
  <si>
    <t>Integrated circuits 5% Silicon, Gold</t>
  </si>
  <si>
    <t>Integrated circuits 1% silicon</t>
  </si>
  <si>
    <t>SMD &amp; LEDs avg</t>
  </si>
  <si>
    <t>PWB ½ lay 3.75 kg/m2</t>
  </si>
  <si>
    <t>PWB 6 lay 4.5 kg/m2</t>
  </si>
  <si>
    <t>Solder Alloy (SnAg4Cu0.5)</t>
  </si>
  <si>
    <t>Glass for lamps</t>
  </si>
  <si>
    <t>Glass for LCD</t>
  </si>
  <si>
    <t>English carbon metric table of unnormalised values</t>
  </si>
  <si>
    <t>Closed loop recycling</t>
  </si>
  <si>
    <t>Open Loop recycling</t>
  </si>
  <si>
    <t>Anaerobic digestion</t>
  </si>
  <si>
    <t>Composting</t>
  </si>
  <si>
    <t>Energy from Waste</t>
  </si>
  <si>
    <t>Landfill</t>
  </si>
  <si>
    <t>Food</t>
  </si>
  <si>
    <t>Garden</t>
  </si>
  <si>
    <t>Food and garden</t>
  </si>
  <si>
    <t>Paper</t>
  </si>
  <si>
    <t>Cardboard</t>
  </si>
  <si>
    <t>Paper and board</t>
  </si>
  <si>
    <t>Steel</t>
  </si>
  <si>
    <t>Mixed (cans)</t>
  </si>
  <si>
    <t>Glass</t>
  </si>
  <si>
    <t>PET</t>
  </si>
  <si>
    <t>HDPE</t>
  </si>
  <si>
    <t>Dense plastics</t>
  </si>
  <si>
    <t>Film</t>
  </si>
  <si>
    <t>Wood</t>
  </si>
  <si>
    <t>Outputs from MELMod - figures forwarded from Ricardo 13th Sep 2018</t>
  </si>
  <si>
    <t>Cost are extrapolated from WR1919. Site size from advice from Chris Dussel 2/10/18</t>
  </si>
  <si>
    <t>Tonnage in Medium Landfill Site</t>
  </si>
  <si>
    <t>Percentage of Pool to Leachate</t>
  </si>
  <si>
    <t>Volume of Leachate from Medium Landfill over 70 years</t>
  </si>
  <si>
    <t>Assumptions</t>
  </si>
  <si>
    <t>1 tonne of waste is equivalent to 1m3 of deposited waste</t>
  </si>
  <si>
    <t>See previous sheets</t>
  </si>
  <si>
    <t xml:space="preserve">Cost of  Gas Treatment </t>
  </si>
  <si>
    <t>Unit costs per m3 = central cost scenario for medium plant</t>
  </si>
  <si>
    <t>Cost of Leachate Treatment with LTP</t>
  </si>
  <si>
    <t>High</t>
  </si>
  <si>
    <t>Volume is used as a proxy for costs</t>
  </si>
  <si>
    <t>Small sites more likely to close in future so medium selected</t>
  </si>
  <si>
    <t>All other cost estimates and leachate assumptions from WR1919:Landfill Scoping Study except for estimates of leachate generated from each stream which was from a discussion with Keith Knox on 13 Sep2018</t>
  </si>
  <si>
    <t>Volume in cubic m/weight in tonnes</t>
  </si>
  <si>
    <t>Medium</t>
  </si>
  <si>
    <t>Current breakdown 69% of sites small/21% medium/10% unknown</t>
  </si>
  <si>
    <t>Volume of leachate produced per annum</t>
  </si>
  <si>
    <t>Low</t>
  </si>
  <si>
    <t>Leachate costs assume on site leachate plant</t>
  </si>
  <si>
    <t>Volume of Leachate produced over 60 year</t>
  </si>
  <si>
    <t xml:space="preserve">Zero </t>
  </si>
  <si>
    <t>Medium LF site = 6M m3</t>
  </si>
  <si>
    <t>Volume of leachate/tonne of waste over 60 years</t>
  </si>
  <si>
    <t>Management costs over 60 years - no discounting</t>
  </si>
  <si>
    <t>MELMod Category</t>
  </si>
  <si>
    <t>Landfill Waste Stats</t>
  </si>
  <si>
    <t>Gas</t>
  </si>
  <si>
    <t xml:space="preserve">Leachate </t>
  </si>
  <si>
    <t>Total Cost of Treatment per tonne (Gas and Leachate)</t>
  </si>
  <si>
    <t>Tonnes of MELMod Category Deposited
2016</t>
  </si>
  <si>
    <t>Mt of Material deposited
2016</t>
  </si>
  <si>
    <t>Percentage of MELMod Category in Total Landfilled Waste</t>
  </si>
  <si>
    <t>Tonnage of MELMod Category in Typical Landfill Site</t>
  </si>
  <si>
    <t>kt CH4 generated over 70 years/Mt of MELMod Category Deposited over 70 Years</t>
  </si>
  <si>
    <t>Kt CH4 Generated per tonne over 70 years</t>
  </si>
  <si>
    <t>Percentage of Emissions from MELMod Category over 70 Years</t>
  </si>
  <si>
    <t xml:space="preserve">Cost of treating gas emissions from Medium Site for MELMod category </t>
  </si>
  <si>
    <t>Cost of Treating Emissions from 1 tonne of Melmod Category over 70 years</t>
  </si>
  <si>
    <t>Category of Leachate Contribution (L/M/H/Zero)</t>
  </si>
  <si>
    <t>Percentage Contribution to  relevant Pool</t>
  </si>
  <si>
    <r>
      <rPr>
        <b val="1"/>
        <i val="1"/>
        <sz val="11"/>
        <color indexed="8"/>
        <rFont val="Calibri"/>
      </rPr>
      <t>Volume of Leachate in m</t>
    </r>
    <r>
      <rPr>
        <b val="1"/>
        <i val="1"/>
        <vertAlign val="superscript"/>
        <sz val="11"/>
        <color indexed="8"/>
        <rFont val="Calibri"/>
      </rPr>
      <t>3</t>
    </r>
    <r>
      <rPr>
        <b val="1"/>
        <i val="1"/>
        <sz val="11"/>
        <color indexed="8"/>
        <rFont val="Calibri"/>
      </rPr>
      <t xml:space="preserve"> from MELMod Category for Medium Site over 60 years</t>
    </r>
  </si>
  <si>
    <t>Percentage of Final Leachate Volume</t>
  </si>
  <si>
    <t>Cost of Treating Leachate from MELMod Category</t>
  </si>
  <si>
    <t>Cost of Treating Leachate from 1 tonne of Melmod Category over 70 years</t>
  </si>
  <si>
    <t>Household &amp; similar paper</t>
  </si>
  <si>
    <t>L</t>
  </si>
  <si>
    <t>Household &amp; similar card</t>
  </si>
  <si>
    <t>Nappies</t>
  </si>
  <si>
    <t>H</t>
  </si>
  <si>
    <t>Household &amp; similar textiles and footwear</t>
  </si>
  <si>
    <t>Miscellaneous combustible</t>
  </si>
  <si>
    <t>M</t>
  </si>
  <si>
    <t>Soil and other organic</t>
  </si>
  <si>
    <t>Mattresses</t>
  </si>
  <si>
    <t>Non-inert Fines</t>
  </si>
  <si>
    <t>Household inert materials</t>
  </si>
  <si>
    <t>Commercial/industrial paper and card</t>
  </si>
  <si>
    <t>Commercial/industrial food; abattoir waste</t>
  </si>
  <si>
    <t>Food effluent/biodegradable industrial sludges</t>
  </si>
  <si>
    <t>Construction &amp; Demolition waste</t>
  </si>
  <si>
    <t>Sewage sludge</t>
  </si>
  <si>
    <t>Commercial textiles / Carpet and Underlay</t>
  </si>
  <si>
    <t>Commercial sanitary</t>
  </si>
  <si>
    <t>Commercial inert materials</t>
  </si>
  <si>
    <t>Total</t>
  </si>
  <si>
    <t>We use a set of distribution types modelled on the Weibull distribution. The Weibull distribution is a continuous probability distribution that can fit an extensive range of distribution shapes including skewed data</t>
  </si>
  <si>
    <t>A 2 parameter Weibull disribution is simply a 3 parameter Weibull with the threshold/location component set to 0. The threshold parameter defines the lowest possible value in a Weibull distribution.</t>
  </si>
  <si>
    <t>Shape</t>
  </si>
  <si>
    <t>Scale</t>
  </si>
  <si>
    <t>Probability density/hazard function</t>
  </si>
  <si>
    <t>Cumulative function</t>
  </si>
  <si>
    <t>Survival function</t>
  </si>
  <si>
    <t>Some measures of central tendency can be derived from these distributions e.g. median survival time (y) is the value of y solving F(y) for 0.5 in a CDF or solving S(y) for 0.5 in a survivor function.</t>
  </si>
  <si>
    <t>Shape specification</t>
  </si>
  <si>
    <t>Shape &lt; 1: Steadily decreasing values</t>
  </si>
  <si>
    <t>When the shape parameter equals 1, the Weibull distribution is equivalent to a two-parameter exponential distribution</t>
  </si>
  <si>
    <t>Between 1 and 2.6, the distribution is right skewed</t>
  </si>
  <si>
    <t>A Weibull distribution with a shape value of 2 is a Rayleigh distribution, which is equivalent to a Chi-square distribution with two degrees of freedom</t>
  </si>
  <si>
    <t>A shape near 3 approximates a normal distribution</t>
  </si>
  <si>
    <t>Shape &gt; 3.7: Left-skewed</t>
  </si>
  <si>
    <t>&lt; 1, the failure rate decreases over time (e.g., infant mortality failures).</t>
  </si>
  <si>
    <t>= 1, the failure rate is constant over time.</t>
  </si>
  <si>
    <t>&gt; 1, the failure rate increases over time (e.g., wear-out failures).</t>
  </si>
  <si>
    <t>Scale specification</t>
  </si>
  <si>
    <t>The scale parameter represents the variability present in the distribution. Changing the scale parameter affects how far the probability distribution stretches out. As you increase the scale, the distribution stretches further right, and the height decreases. </t>
  </si>
  <si>
    <t>The value of the scale parameter equals the 63.2 percentile in the distribution. 63.2% of the values in the distribution are less than the scale value</t>
  </si>
  <si>
    <t>Sourcing/estimating Weibull parameters</t>
  </si>
  <si>
    <t>Weibull parameters can be estimated from data (fitting)</t>
  </si>
  <si>
    <t>Transferred from other studies where estimated there (transfer)</t>
  </si>
  <si>
    <t>Estimated from measures of central tendency (derived)</t>
  </si>
  <si>
    <t>Stock and net additions and subtractions (laptop example)</t>
  </si>
  <si>
    <t>Stock</t>
  </si>
  <si>
    <t>Carry over if inflows before 1989</t>
  </si>
  <si>
    <t>Additions</t>
  </si>
  <si>
    <t>Total additions</t>
  </si>
  <si>
    <t>Losses</t>
  </si>
  <si>
    <t>Total losses</t>
  </si>
  <si>
    <t>Loss routing</t>
  </si>
  <si>
    <t>Refurbish</t>
  </si>
  <si>
    <t>Remanufacture</t>
  </si>
  <si>
    <t>Closed loop material recycling</t>
  </si>
  <si>
    <t>Open loop material recycling</t>
  </si>
  <si>
    <t>Anaerobic digestion (tonnes)</t>
  </si>
  <si>
    <t>Composting (tonnes)</t>
  </si>
  <si>
    <t>Energy from Waste (tonnes)</t>
  </si>
  <si>
    <t>Benchmark stock value</t>
  </si>
  <si>
    <t>Uses (stock x uses p.a)</t>
  </si>
  <si>
    <t>Expenditures on devices - inflow</t>
  </si>
  <si>
    <t>Expenditures on energy in use - energy use x cost per unit of energy</t>
  </si>
  <si>
    <t>Expenditures on maintenance</t>
  </si>
  <si>
    <t>Expenditures on waste treatment</t>
  </si>
  <si>
    <t>Total uses</t>
  </si>
  <si>
    <t>Emission - upstream (Leeds)</t>
  </si>
  <si>
    <t>Emissions - in use (energy use x carbon coefficient)</t>
  </si>
  <si>
    <t>Emissions - downstream</t>
  </si>
  <si>
    <t>Open loop recycling</t>
  </si>
  <si>
    <t>Landfill (tonnes)</t>
  </si>
  <si>
    <t>Material total emission</t>
  </si>
  <si>
    <t>Other organics (uses food / garden average)</t>
  </si>
  <si>
    <t>Mixed fibres (uses paper and board)</t>
  </si>
  <si>
    <t>Mixed cans (only use if steel / alu not known)</t>
  </si>
  <si>
    <t>Disposal route total emission</t>
  </si>
  <si>
    <t>Lifespan</t>
  </si>
  <si>
    <t>Mass</t>
  </si>
  <si>
    <t>Smart phones</t>
  </si>
  <si>
    <t>Wrap study</t>
  </si>
  <si>
    <t>Jumpe/knitwear</t>
  </si>
  <si>
    <t>Shrt</t>
  </si>
</sst>
</file>

<file path=xl/styles.xml><?xml version="1.0" encoding="utf-8"?>
<styleSheet xmlns="http://schemas.openxmlformats.org/spreadsheetml/2006/main">
  <numFmts count="11">
    <numFmt numFmtId="0" formatCode="General"/>
    <numFmt numFmtId="59" formatCode="&quot; &quot;* #,##0.00&quot; &quot;;&quot; &quot;* (#,##0.00);&quot; &quot;* &quot;-&quot;??&quot; &quot;"/>
    <numFmt numFmtId="60" formatCode="&quot; &quot;* #,##0&quot; &quot;;&quot; &quot;* (#,##0);&quot; &quot;* &quot;-&quot;??&quot; &quot;"/>
    <numFmt numFmtId="61" formatCode="0.00000%"/>
    <numFmt numFmtId="62" formatCode="0.000"/>
    <numFmt numFmtId="63" formatCode="[$£-809]#,##0.00"/>
    <numFmt numFmtId="64" formatCode="&quot; &quot;* #,##0&quot; &quot;;&quot;-&quot;* #,##0&quot; &quot;;&quot; &quot;* &quot;-&quot;??&quot; &quot;"/>
    <numFmt numFmtId="65" formatCode="0.000000"/>
    <numFmt numFmtId="66" formatCode="&quot; &quot;* #,##0.000&quot; &quot;;&quot;-&quot;* #,##0.000&quot; &quot;;&quot; &quot;* &quot;-&quot;??&quot; &quot;"/>
    <numFmt numFmtId="67" formatCode="0.0%"/>
    <numFmt numFmtId="68" formatCode="&quot; &quot;* #,##0.00&quot; &quot;;&quot;-&quot;* #,##0.00&quot; &quot;;&quot; &quot;* &quot;-&quot;??&quot; &quot;"/>
  </numFmts>
  <fonts count="36">
    <font>
      <sz val="12"/>
      <color indexed="8"/>
      <name val="Calibri"/>
    </font>
    <font>
      <sz val="12"/>
      <color indexed="8"/>
      <name val="Helvetica Neue"/>
    </font>
    <font>
      <sz val="15"/>
      <color indexed="8"/>
      <name val="Calibri"/>
    </font>
    <font>
      <b val="1"/>
      <sz val="12"/>
      <color indexed="8"/>
      <name val="Calibri"/>
    </font>
    <font>
      <sz val="11"/>
      <color indexed="8"/>
      <name val="Helvetica Neue"/>
    </font>
    <font>
      <u val="single"/>
      <sz val="12"/>
      <color indexed="15"/>
      <name val="Calibri"/>
    </font>
    <font>
      <b val="1"/>
      <sz val="10"/>
      <color indexed="8"/>
      <name val="Arial"/>
    </font>
    <font>
      <sz val="10"/>
      <color indexed="8"/>
      <name val="Arial"/>
    </font>
    <font>
      <sz val="11"/>
      <color indexed="8"/>
      <name val="Calibri"/>
    </font>
    <font>
      <b val="1"/>
      <sz val="11"/>
      <color indexed="8"/>
      <name val="Lucida Grande"/>
    </font>
    <font>
      <sz val="10"/>
      <color indexed="8"/>
      <name val="Arial, Helvetica, sans-serif"/>
    </font>
    <font>
      <sz val="11"/>
      <color indexed="8"/>
      <name val="Lucida Grande"/>
    </font>
    <font>
      <sz val="10"/>
      <color indexed="17"/>
      <name val="Arial"/>
    </font>
    <font>
      <b val="1"/>
      <sz val="10"/>
      <color indexed="17"/>
      <name val="Arial"/>
    </font>
    <font>
      <sz val="12"/>
      <color indexed="17"/>
      <name val="Calibri"/>
    </font>
    <font>
      <b val="1"/>
      <sz val="11"/>
      <color indexed="8"/>
      <name val="Calibri"/>
    </font>
    <font>
      <sz val="10"/>
      <color indexed="8"/>
      <name val="Calibri"/>
    </font>
    <font>
      <b val="1"/>
      <i val="1"/>
      <sz val="12"/>
      <color indexed="8"/>
      <name val="Calibri"/>
    </font>
    <font>
      <b val="1"/>
      <i val="1"/>
      <sz val="11"/>
      <color indexed="8"/>
      <name val="Calibri"/>
    </font>
    <font>
      <i val="1"/>
      <sz val="10"/>
      <color indexed="19"/>
      <name val="Calibri"/>
    </font>
    <font>
      <b val="1"/>
      <i val="1"/>
      <u val="single"/>
      <sz val="10"/>
      <color indexed="19"/>
      <name val="Calibri"/>
    </font>
    <font>
      <b val="1"/>
      <i val="1"/>
      <sz val="11"/>
      <color indexed="20"/>
      <name val="Calibri"/>
    </font>
    <font>
      <b val="1"/>
      <sz val="14"/>
      <color indexed="8"/>
      <name val="Calibri"/>
    </font>
    <font>
      <b val="1"/>
      <i val="1"/>
      <vertAlign val="superscript"/>
      <sz val="11"/>
      <color indexed="8"/>
      <name val="Calibri"/>
    </font>
    <font>
      <b val="1"/>
      <sz val="11"/>
      <color indexed="23"/>
      <name val="Calibri"/>
    </font>
    <font>
      <b val="1"/>
      <sz val="12"/>
      <color indexed="24"/>
      <name val="Calibri"/>
    </font>
    <font>
      <b val="1"/>
      <sz val="12"/>
      <color indexed="24"/>
      <name val="Arial"/>
    </font>
    <font>
      <b val="1"/>
      <sz val="12"/>
      <color indexed="8"/>
      <name val="Arial"/>
    </font>
    <font>
      <b val="1"/>
      <sz val="12"/>
      <color indexed="23"/>
      <name val="Arial"/>
    </font>
    <font>
      <i val="1"/>
      <sz val="12"/>
      <color indexed="8"/>
      <name val="Calibri"/>
    </font>
    <font>
      <sz val="12"/>
      <color indexed="8"/>
      <name val="Arial"/>
    </font>
    <font>
      <sz val="18"/>
      <color indexed="8"/>
      <name val="Calibri"/>
    </font>
    <font>
      <sz val="9"/>
      <color indexed="25"/>
      <name val="Calibri"/>
    </font>
    <font>
      <b val="1"/>
      <sz val="18"/>
      <color indexed="8"/>
      <name val="Calibri"/>
    </font>
    <font>
      <sz val="14"/>
      <color indexed="25"/>
      <name val="Calibri"/>
    </font>
    <font>
      <b val="1"/>
      <sz val="16"/>
      <color indexed="17"/>
      <name val="Calibri"/>
    </font>
  </fonts>
  <fills count="13">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6"/>
        <bgColor auto="1"/>
      </patternFill>
    </fill>
    <fill>
      <patternFill patternType="solid">
        <fgColor indexed="18"/>
        <bgColor auto="1"/>
      </patternFill>
    </fill>
    <fill>
      <patternFill patternType="solid">
        <fgColor indexed="21"/>
        <bgColor auto="1"/>
      </patternFill>
    </fill>
    <fill>
      <patternFill patternType="solid">
        <fgColor indexed="22"/>
        <bgColor auto="1"/>
      </patternFill>
    </fill>
    <fill>
      <patternFill patternType="solid">
        <fgColor indexed="26"/>
        <bgColor auto="1"/>
      </patternFill>
    </fill>
    <fill>
      <patternFill patternType="solid">
        <fgColor indexed="27"/>
        <bgColor auto="1"/>
      </patternFill>
    </fill>
  </fills>
  <borders count="95">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8"/>
      </top>
      <bottom style="thin">
        <color indexed="8"/>
      </bottom>
      <diagonal/>
    </border>
    <border>
      <left style="thin">
        <color indexed="9"/>
      </left>
      <right style="hair">
        <color indexed="8"/>
      </right>
      <top style="thin">
        <color indexed="8"/>
      </top>
      <bottom style="thin">
        <color indexed="8"/>
      </bottom>
      <diagonal/>
    </border>
    <border>
      <left style="hair">
        <color indexed="8"/>
      </left>
      <right style="hair">
        <color indexed="8"/>
      </right>
      <top style="hair">
        <color indexed="8"/>
      </top>
      <bottom style="hair">
        <color indexed="8"/>
      </bottom>
      <diagonal/>
    </border>
    <border>
      <left style="hair">
        <color indexed="8"/>
      </left>
      <right style="thin">
        <color indexed="9"/>
      </right>
      <top style="thin">
        <color indexed="8"/>
      </top>
      <bottom style="thin">
        <color indexed="8"/>
      </bottom>
      <diagonal/>
    </border>
    <border>
      <left style="thin">
        <color indexed="9"/>
      </left>
      <right/>
      <top style="thin">
        <color indexed="8"/>
      </top>
      <bottom/>
      <diagonal/>
    </border>
    <border>
      <left/>
      <right/>
      <top style="thin">
        <color indexed="8"/>
      </top>
      <bottom/>
      <diagonal/>
    </border>
    <border>
      <left/>
      <right style="hair">
        <color indexed="8"/>
      </right>
      <top style="hair">
        <color indexed="8"/>
      </top>
      <bottom style="hair">
        <color indexed="8"/>
      </bottom>
      <diagonal/>
    </border>
    <border>
      <left style="hair">
        <color indexed="8"/>
      </left>
      <right/>
      <top style="thin">
        <color indexed="8"/>
      </top>
      <bottom/>
      <diagonal/>
    </border>
    <border>
      <left/>
      <right style="thin">
        <color indexed="9"/>
      </right>
      <top style="thin">
        <color indexed="9"/>
      </top>
      <bottom style="thin">
        <color indexed="9"/>
      </bottom>
      <diagonal/>
    </border>
    <border>
      <left style="thin">
        <color indexed="9"/>
      </left>
      <right style="thin">
        <color indexed="9"/>
      </right>
      <top/>
      <bottom/>
      <diagonal/>
    </border>
    <border>
      <left style="thin">
        <color indexed="9"/>
      </left>
      <right/>
      <top/>
      <bottom/>
      <diagonal/>
    </border>
    <border>
      <left style="hair">
        <color indexed="8"/>
      </left>
      <right style="thin">
        <color indexed="9"/>
      </right>
      <top/>
      <bottom/>
      <diagonal/>
    </border>
    <border>
      <left/>
      <right/>
      <top/>
      <bottom/>
      <diagonal/>
    </border>
    <border>
      <left style="hair">
        <color indexed="8"/>
      </left>
      <right/>
      <top/>
      <bottom/>
      <diagonal/>
    </border>
    <border>
      <left/>
      <right style="thin">
        <color indexed="9"/>
      </right>
      <top/>
      <bottom/>
      <diagonal/>
    </border>
    <border>
      <left/>
      <right/>
      <top/>
      <bottom style="thin">
        <color indexed="8"/>
      </bottom>
      <diagonal/>
    </border>
    <border>
      <left style="thin">
        <color indexed="9"/>
      </left>
      <right style="thin">
        <color indexed="9"/>
      </right>
      <top/>
      <bottom style="thin">
        <color indexed="8"/>
      </bottom>
      <diagonal/>
    </border>
    <border>
      <left style="thin">
        <color indexed="9"/>
      </left>
      <right/>
      <top/>
      <bottom style="thin">
        <color indexed="8"/>
      </bottom>
      <diagonal/>
    </border>
    <border>
      <left style="hair">
        <color indexed="8"/>
      </left>
      <right/>
      <top/>
      <bottom style="thin">
        <color indexed="8"/>
      </bottom>
      <diagonal/>
    </border>
    <border>
      <left style="thin">
        <color indexed="9"/>
      </left>
      <right style="thin">
        <color indexed="9"/>
      </right>
      <top style="thin">
        <color indexed="8"/>
      </top>
      <bottom style="thin">
        <color indexed="9"/>
      </bottom>
      <diagonal/>
    </border>
    <border>
      <left style="thin">
        <color indexed="9"/>
      </left>
      <right/>
      <top style="thin">
        <color indexed="8"/>
      </top>
      <bottom style="thin">
        <color indexed="9"/>
      </bottom>
      <diagonal/>
    </border>
    <border>
      <left style="hair">
        <color indexed="8"/>
      </left>
      <right style="thin">
        <color indexed="9"/>
      </right>
      <top style="thin">
        <color indexed="8"/>
      </top>
      <bottom style="thin">
        <color indexed="9"/>
      </bottom>
      <diagonal/>
    </border>
    <border>
      <left style="thin">
        <color indexed="9"/>
      </left>
      <right style="thin">
        <color indexed="9"/>
      </right>
      <top style="thin">
        <color indexed="8"/>
      </top>
      <bottom/>
      <diagonal/>
    </border>
    <border>
      <left style="thin">
        <color indexed="9"/>
      </left>
      <right style="thin">
        <color indexed="9"/>
      </right>
      <top/>
      <bottom style="thin">
        <color indexed="9"/>
      </bottom>
      <diagonal/>
    </border>
    <border>
      <left style="thin">
        <color indexed="9"/>
      </left>
      <right style="thin">
        <color indexed="9"/>
      </right>
      <top style="thin">
        <color indexed="9"/>
      </top>
      <bottom style="thin">
        <color indexed="8"/>
      </bottom>
      <diagonal/>
    </border>
    <border>
      <left style="thin">
        <color indexed="8"/>
      </left>
      <right style="thin">
        <color indexed="8"/>
      </right>
      <top style="thin">
        <color indexed="8"/>
      </top>
      <bottom style="thin">
        <color indexed="8"/>
      </bottom>
      <diagonal/>
    </border>
    <border>
      <left style="thin">
        <color indexed="9"/>
      </left>
      <right style="thin">
        <color indexed="9"/>
      </right>
      <top style="thin">
        <color indexed="9"/>
      </top>
      <bottom/>
      <diagonal/>
    </border>
    <border>
      <left style="thin">
        <color indexed="9"/>
      </left>
      <right style="thin">
        <color indexed="9"/>
      </right>
      <top style="thin">
        <color indexed="9"/>
      </top>
      <bottom style="medium">
        <color indexed="8"/>
      </bottom>
      <diagonal/>
    </border>
    <border>
      <left style="thin">
        <color indexed="9"/>
      </left>
      <right/>
      <top style="thin">
        <color indexed="9"/>
      </top>
      <bottom style="thin">
        <color indexed="9"/>
      </bottom>
      <diagonal/>
    </border>
    <border>
      <left style="thin">
        <color indexed="9"/>
      </left>
      <right style="medium">
        <color indexed="8"/>
      </right>
      <top style="thin">
        <color indexed="9"/>
      </top>
      <bottom style="thin">
        <color indexed="9"/>
      </bottom>
      <diagonal/>
    </border>
    <border>
      <left style="medium">
        <color indexed="8"/>
      </left>
      <right style="thin">
        <color indexed="9"/>
      </right>
      <top style="medium">
        <color indexed="8"/>
      </top>
      <bottom style="medium">
        <color indexed="8"/>
      </bottom>
      <diagonal/>
    </border>
    <border>
      <left style="thin">
        <color indexed="9"/>
      </left>
      <right style="medium">
        <color indexed="8"/>
      </right>
      <top style="medium">
        <color indexed="8"/>
      </top>
      <bottom style="medium">
        <color indexed="8"/>
      </bottom>
      <diagonal/>
    </border>
    <border>
      <left style="medium">
        <color indexed="8"/>
      </left>
      <right style="thin">
        <color indexed="9"/>
      </right>
      <top style="thin">
        <color indexed="9"/>
      </top>
      <bottom style="thin">
        <color indexed="9"/>
      </bottom>
      <diagonal/>
    </border>
    <border>
      <left style="medium">
        <color indexed="8"/>
      </left>
      <right style="thin">
        <color indexed="9"/>
      </right>
      <top style="medium">
        <color indexed="8"/>
      </top>
      <bottom style="thin">
        <color indexed="9"/>
      </bottom>
      <diagonal/>
    </border>
    <border>
      <left style="thin">
        <color indexed="9"/>
      </left>
      <right style="thin">
        <color indexed="9"/>
      </right>
      <top style="medium">
        <color indexed="8"/>
      </top>
      <bottom style="thin">
        <color indexed="9"/>
      </bottom>
      <diagonal/>
    </border>
    <border>
      <left style="thin">
        <color indexed="9"/>
      </left>
      <right style="medium">
        <color indexed="8"/>
      </right>
      <top style="medium">
        <color indexed="8"/>
      </top>
      <bottom style="thin">
        <color indexed="9"/>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9"/>
      </left>
      <right style="medium">
        <color indexed="8"/>
      </right>
      <top style="thin">
        <color indexed="9"/>
      </top>
      <bottom style="medium">
        <color indexed="8"/>
      </bottom>
      <diagonal/>
    </border>
    <border>
      <left style="medium">
        <color indexed="8"/>
      </left>
      <right style="thin">
        <color indexed="9"/>
      </right>
      <top style="thin">
        <color indexed="9"/>
      </top>
      <bottom style="medium">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medium">
        <color indexed="8"/>
      </top>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bottom/>
      <diagonal/>
    </border>
    <border>
      <left style="medium">
        <color indexed="8"/>
      </left>
      <right/>
      <top/>
      <bottom/>
      <diagonal/>
    </border>
    <border>
      <left/>
      <right style="medium">
        <color indexed="8"/>
      </right>
      <top/>
      <bottom/>
      <diagonal/>
    </border>
    <border>
      <left style="medium">
        <color indexed="8"/>
      </left>
      <right style="medium">
        <color indexed="8"/>
      </right>
      <top/>
      <bottom style="medium">
        <color indexed="8"/>
      </bottom>
      <diagonal/>
    </border>
    <border>
      <left style="medium">
        <color indexed="8"/>
      </left>
      <right style="thin">
        <color indexed="9"/>
      </right>
      <top/>
      <bottom style="medium">
        <color indexed="8"/>
      </bottom>
      <diagonal/>
    </border>
    <border>
      <left style="thin">
        <color indexed="9"/>
      </left>
      <right style="thin">
        <color indexed="9"/>
      </right>
      <top/>
      <bottom style="medium">
        <color indexed="8"/>
      </bottom>
      <diagonal/>
    </border>
    <border>
      <left style="thin">
        <color indexed="9"/>
      </left>
      <right style="medium">
        <color indexed="8"/>
      </right>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9"/>
      </left>
      <right style="thin">
        <color indexed="9"/>
      </right>
      <top style="medium">
        <color indexed="8"/>
      </top>
      <bottom style="medium">
        <color indexed="8"/>
      </bottom>
      <diagonal/>
    </border>
    <border>
      <left style="medium">
        <color indexed="8"/>
      </left>
      <right style="medium">
        <color indexed="8"/>
      </right>
      <top style="medium">
        <color indexed="8"/>
      </top>
      <bottom style="thin">
        <color indexed="9"/>
      </bottom>
      <diagonal/>
    </border>
    <border>
      <left style="medium">
        <color indexed="8"/>
      </left>
      <right style="medium">
        <color indexed="8"/>
      </right>
      <top style="thin">
        <color indexed="9"/>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right style="thin">
        <color indexed="9"/>
      </right>
      <top style="medium">
        <color indexed="8"/>
      </top>
      <bottom style="medium">
        <color indexed="8"/>
      </bottom>
      <diagonal/>
    </border>
    <border>
      <left/>
      <right/>
      <top style="medium">
        <color indexed="8"/>
      </top>
      <bottom style="thin">
        <color indexed="9"/>
      </bottom>
      <diagonal/>
    </border>
    <border>
      <left/>
      <right style="medium">
        <color indexed="8"/>
      </right>
      <top style="medium">
        <color indexed="8"/>
      </top>
      <bottom style="thin">
        <color indexed="9"/>
      </bottom>
      <diagonal/>
    </border>
    <border>
      <left/>
      <right style="thin">
        <color indexed="9"/>
      </right>
      <top style="medium">
        <color indexed="8"/>
      </top>
      <bottom style="thin">
        <color indexed="9"/>
      </bottom>
      <diagonal/>
    </border>
    <border>
      <left style="medium">
        <color indexed="8"/>
      </left>
      <right style="medium">
        <color indexed="8"/>
      </right>
      <top style="thin">
        <color indexed="9"/>
      </top>
      <bottom style="thin">
        <color indexed="9"/>
      </bottom>
      <diagonal/>
    </border>
    <border>
      <left/>
      <right/>
      <top style="thin">
        <color indexed="9"/>
      </top>
      <bottom style="thin">
        <color indexed="9"/>
      </bottom>
      <diagonal/>
    </border>
    <border>
      <left/>
      <right style="medium">
        <color indexed="8"/>
      </right>
      <top style="thin">
        <color indexed="9"/>
      </top>
      <bottom style="thin">
        <color indexed="9"/>
      </bottom>
      <diagonal/>
    </border>
    <border>
      <left style="medium">
        <color indexed="8"/>
      </left>
      <right style="thin">
        <color indexed="9"/>
      </right>
      <top/>
      <bottom/>
      <diagonal/>
    </border>
    <border>
      <left style="thin">
        <color indexed="9"/>
      </left>
      <right style="medium">
        <color indexed="8"/>
      </right>
      <top/>
      <bottom/>
      <diagonal/>
    </border>
    <border>
      <left style="medium">
        <color indexed="8"/>
      </left>
      <right style="thin">
        <color indexed="9"/>
      </right>
      <top/>
      <bottom style="thin">
        <color indexed="9"/>
      </bottom>
      <diagonal/>
    </border>
    <border>
      <left style="thin">
        <color indexed="9"/>
      </left>
      <right style="medium">
        <color indexed="8"/>
      </right>
      <top/>
      <bottom style="thin">
        <color indexed="9"/>
      </bottom>
      <diagonal/>
    </border>
    <border>
      <left style="medium">
        <color indexed="8"/>
      </left>
      <right style="thin">
        <color indexed="9"/>
      </right>
      <top style="thin">
        <color indexed="9"/>
      </top>
      <bottom/>
      <diagonal/>
    </border>
    <border>
      <left style="thin">
        <color indexed="9"/>
      </left>
      <right style="medium">
        <color indexed="8"/>
      </right>
      <top style="thin">
        <color indexed="9"/>
      </top>
      <bottom/>
      <diagonal/>
    </border>
    <border>
      <left style="medium">
        <color indexed="8"/>
      </left>
      <right/>
      <top/>
      <bottom style="medium">
        <color indexed="8"/>
      </bottom>
      <diagonal/>
    </border>
    <border>
      <left/>
      <right/>
      <top style="thin">
        <color indexed="9"/>
      </top>
      <bottom style="medium">
        <color indexed="8"/>
      </bottom>
      <diagonal/>
    </border>
    <border>
      <left/>
      <right/>
      <top/>
      <bottom style="medium">
        <color indexed="8"/>
      </bottom>
      <diagonal/>
    </border>
    <border>
      <left/>
      <right style="medium">
        <color indexed="8"/>
      </right>
      <top style="thin">
        <color indexed="9"/>
      </top>
      <bottom style="medium">
        <color indexed="8"/>
      </bottom>
      <diagonal/>
    </border>
    <border>
      <left/>
      <right style="thin">
        <color indexed="9"/>
      </right>
      <top style="thin">
        <color indexed="9"/>
      </top>
      <bottom style="medium">
        <color indexed="8"/>
      </bottom>
      <diagonal/>
    </border>
    <border>
      <left style="medium">
        <color indexed="8"/>
      </left>
      <right style="medium">
        <color indexed="8"/>
      </right>
      <top style="medium">
        <color indexed="8"/>
      </top>
      <bottom style="medium">
        <color indexed="8"/>
      </bottom>
      <diagonal/>
    </border>
    <border>
      <left style="thin">
        <color indexed="9"/>
      </left>
      <right style="thin">
        <color indexed="8"/>
      </right>
      <top style="thin">
        <color indexed="9"/>
      </top>
      <bottom style="thin">
        <color indexed="9"/>
      </bottom>
      <diagonal/>
    </border>
    <border>
      <left style="thin">
        <color indexed="8"/>
      </left>
      <right style="thin">
        <color indexed="9"/>
      </right>
      <top style="thin">
        <color indexed="9"/>
      </top>
      <bottom style="thin">
        <color indexed="9"/>
      </bottom>
      <diagonal/>
    </border>
    <border>
      <left style="thin">
        <color indexed="8"/>
      </left>
      <right style="thin">
        <color indexed="9"/>
      </right>
      <top style="thin">
        <color indexed="8"/>
      </top>
      <bottom style="thin">
        <color indexed="8"/>
      </bottom>
      <diagonal/>
    </border>
    <border>
      <left style="thin">
        <color indexed="9"/>
      </left>
      <right style="thin">
        <color indexed="8"/>
      </right>
      <top style="thin">
        <color indexed="8"/>
      </top>
      <bottom style="thin">
        <color indexed="8"/>
      </bottom>
      <diagonal/>
    </border>
    <border>
      <left style="thin">
        <color indexed="8"/>
      </left>
      <right style="thin">
        <color indexed="8"/>
      </right>
      <top style="thin">
        <color indexed="9"/>
      </top>
      <bottom style="thin">
        <color indexed="8"/>
      </bottom>
      <diagonal/>
    </border>
    <border>
      <left style="thin">
        <color indexed="8"/>
      </left>
      <right style="thin">
        <color indexed="9"/>
      </right>
      <top style="thin">
        <color indexed="8"/>
      </top>
      <bottom style="thin">
        <color indexed="9"/>
      </bottom>
      <diagonal/>
    </border>
    <border>
      <left style="thin">
        <color indexed="8"/>
      </left>
      <right style="thin">
        <color indexed="9"/>
      </right>
      <top style="thin">
        <color indexed="9"/>
      </top>
      <bottom style="thin">
        <color indexed="8"/>
      </bottom>
      <diagonal/>
    </border>
    <border>
      <left style="thin">
        <color indexed="8"/>
      </left>
      <right/>
      <top style="thin">
        <color indexed="8"/>
      </top>
      <bottom style="thin">
        <color indexed="8"/>
      </bottom>
      <diagonal/>
    </border>
    <border>
      <left/>
      <right/>
      <top style="thin">
        <color indexed="8"/>
      </top>
      <bottom style="thin">
        <color indexed="9"/>
      </bottom>
      <diagonal/>
    </border>
    <border>
      <left/>
      <right style="thin">
        <color indexed="8"/>
      </right>
      <top style="thin">
        <color indexed="8"/>
      </top>
      <bottom style="thin">
        <color indexed="9"/>
      </bottom>
      <diagonal/>
    </border>
    <border>
      <left style="thin">
        <color indexed="9"/>
      </left>
      <right style="thin">
        <color indexed="8"/>
      </right>
      <top style="thin">
        <color indexed="9"/>
      </top>
      <bottom style="thin">
        <color indexed="8"/>
      </bottom>
      <diagonal/>
    </border>
    <border>
      <left style="thin">
        <color indexed="8"/>
      </left>
      <right style="thin">
        <color indexed="8"/>
      </right>
      <top style="thin">
        <color indexed="8"/>
      </top>
      <bottom style="thin">
        <color indexed="9"/>
      </bottom>
      <diagonal/>
    </border>
    <border>
      <left/>
      <right style="thin">
        <color indexed="9"/>
      </right>
      <top/>
      <bottom style="thin">
        <color indexed="8"/>
      </bottom>
      <diagonal/>
    </border>
  </borders>
  <cellStyleXfs count="1">
    <xf numFmtId="0" fontId="0" applyNumberFormat="0" applyFont="1" applyFill="0" applyBorder="0" applyAlignment="1" applyProtection="0">
      <alignment vertical="bottom"/>
    </xf>
  </cellStyleXfs>
  <cellXfs count="372">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borderId="1" applyNumberFormat="1" applyFont="1" applyFill="0" applyBorder="1" applyAlignment="1" applyProtection="0">
      <alignment vertical="bottom"/>
    </xf>
    <xf numFmtId="0" fontId="0" borderId="1" applyNumberFormat="0" applyFont="1" applyFill="0" applyBorder="1" applyAlignment="1" applyProtection="0">
      <alignment vertical="bottom"/>
    </xf>
    <xf numFmtId="49" fontId="0" borderId="1" applyNumberFormat="1"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0" borderId="2" applyNumberFormat="1" applyFont="1" applyFill="0" applyBorder="1" applyAlignment="1" applyProtection="0">
      <alignment vertical="bottom"/>
    </xf>
    <xf numFmtId="49" fontId="0" borderId="3" applyNumberFormat="1" applyFont="1" applyFill="0" applyBorder="1" applyAlignment="1" applyProtection="0">
      <alignment vertical="bottom"/>
    </xf>
    <xf numFmtId="49" fontId="0" fillId="2" borderId="4" applyNumberFormat="1" applyFont="1" applyFill="1" applyBorder="1" applyAlignment="1" applyProtection="0">
      <alignment vertical="bottom"/>
    </xf>
    <xf numFmtId="49" fontId="0" fillId="3" borderId="4" applyNumberFormat="1" applyFont="1" applyFill="1" applyBorder="1" applyAlignment="1" applyProtection="0">
      <alignment vertical="bottom"/>
    </xf>
    <xf numFmtId="49" fontId="0" fillId="4" borderId="4" applyNumberFormat="1" applyFont="1" applyFill="1" applyBorder="1" applyAlignment="1" applyProtection="0">
      <alignment vertical="bottom"/>
    </xf>
    <xf numFmtId="49" fontId="0" fillId="5" borderId="4" applyNumberFormat="1" applyFont="1" applyFill="1" applyBorder="1" applyAlignment="1" applyProtection="0">
      <alignment vertical="bottom"/>
    </xf>
    <xf numFmtId="49" fontId="0" borderId="5" applyNumberFormat="1" applyFont="1" applyFill="0" applyBorder="1" applyAlignment="1" applyProtection="0">
      <alignment vertical="bottom"/>
    </xf>
    <xf numFmtId="49" fontId="0" fillId="6" borderId="6" applyNumberFormat="1" applyFont="1" applyFill="1" applyBorder="1" applyAlignment="1" applyProtection="0">
      <alignment vertical="bottom"/>
    </xf>
    <xf numFmtId="49" fontId="0" fillId="6" borderId="7" applyNumberFormat="1" applyFont="1" applyFill="1" applyBorder="1" applyAlignment="1" applyProtection="0">
      <alignment vertical="bottom"/>
    </xf>
    <xf numFmtId="0" fontId="0" fillId="6" borderId="7" applyNumberFormat="0" applyFont="1" applyFill="1" applyBorder="1" applyAlignment="1" applyProtection="0">
      <alignment vertical="bottom"/>
    </xf>
    <xf numFmtId="49" fontId="0" fillId="2" borderId="8" applyNumberFormat="1" applyFont="1" applyFill="1" applyBorder="1" applyAlignment="1" applyProtection="0">
      <alignment vertical="bottom"/>
    </xf>
    <xf numFmtId="0" fontId="0" fillId="3" borderId="4" applyNumberFormat="0" applyFont="1" applyFill="1" applyBorder="1" applyAlignment="1" applyProtection="0">
      <alignment vertical="bottom"/>
    </xf>
    <xf numFmtId="0" fontId="0" fillId="3" borderId="4" applyNumberFormat="1" applyFont="1" applyFill="1" applyBorder="1" applyAlignment="1" applyProtection="0">
      <alignment vertical="bottom"/>
    </xf>
    <xf numFmtId="0" fontId="0" fillId="4" borderId="4" applyNumberFormat="0" applyFont="1" applyFill="1" applyBorder="1" applyAlignment="1" applyProtection="0">
      <alignment vertical="bottom"/>
    </xf>
    <xf numFmtId="0" fontId="0" fillId="5" borderId="4" applyNumberFormat="0" applyFont="1" applyFill="1" applyBorder="1" applyAlignment="1" applyProtection="0">
      <alignment vertical="bottom"/>
    </xf>
    <xf numFmtId="49" fontId="0" fillId="6" borderId="9" applyNumberFormat="1" applyFont="1" applyFill="1" applyBorder="1" applyAlignment="1" applyProtection="0">
      <alignment vertical="bottom"/>
    </xf>
    <xf numFmtId="0" fontId="0" borderId="10" applyNumberFormat="0" applyFont="1" applyFill="0" applyBorder="1" applyAlignment="1" applyProtection="0">
      <alignment vertical="bottom"/>
    </xf>
    <xf numFmtId="49" fontId="0" borderId="11" applyNumberFormat="1" applyFont="1" applyFill="0" applyBorder="1" applyAlignment="1" applyProtection="0">
      <alignment vertical="bottom"/>
    </xf>
    <xf numFmtId="0" fontId="0" borderId="12" applyNumberFormat="0" applyFont="1" applyFill="0" applyBorder="1" applyAlignment="1" applyProtection="0">
      <alignment vertical="bottom"/>
    </xf>
    <xf numFmtId="49" fontId="0" borderId="13" applyNumberFormat="1" applyFont="1" applyFill="0" applyBorder="1" applyAlignment="1" applyProtection="0">
      <alignment vertical="bottom"/>
    </xf>
    <xf numFmtId="49" fontId="0" borderId="13" applyNumberFormat="1" applyFont="1" applyFill="0" applyBorder="1" applyAlignment="1" applyProtection="0">
      <alignment vertical="bottom" wrapText="1"/>
    </xf>
    <xf numFmtId="0" fontId="0" borderId="11" applyNumberFormat="0" applyFont="1" applyFill="0" applyBorder="1" applyAlignment="1" applyProtection="0">
      <alignment vertical="bottom"/>
    </xf>
    <xf numFmtId="49" fontId="0" fillId="6" borderId="12" applyNumberFormat="1" applyFont="1" applyFill="1" applyBorder="1" applyAlignment="1" applyProtection="0">
      <alignment vertical="bottom"/>
    </xf>
    <xf numFmtId="49" fontId="0" fillId="6" borderId="14" applyNumberFormat="1" applyFont="1" applyFill="1" applyBorder="1" applyAlignment="1" applyProtection="0">
      <alignment vertical="bottom"/>
    </xf>
    <xf numFmtId="0" fontId="0" fillId="6" borderId="14" applyNumberFormat="0" applyFont="1" applyFill="1" applyBorder="1" applyAlignment="1" applyProtection="0">
      <alignment vertical="bottom"/>
    </xf>
    <xf numFmtId="49" fontId="0" fillId="6" borderId="15" applyNumberFormat="1" applyFont="1" applyFill="1" applyBorder="1" applyAlignment="1" applyProtection="0">
      <alignment vertical="bottom"/>
    </xf>
    <xf numFmtId="0" fontId="0" fillId="6" borderId="14" applyNumberFormat="1" applyFont="1" applyFill="1" applyBorder="1" applyAlignment="1" applyProtection="0">
      <alignment vertical="bottom"/>
    </xf>
    <xf numFmtId="0" fontId="0" fillId="2" borderId="8" applyNumberFormat="1" applyFont="1" applyFill="1" applyBorder="1" applyAlignment="1" applyProtection="0">
      <alignment vertical="bottom"/>
    </xf>
    <xf numFmtId="0" fontId="0" fillId="2" borderId="4" applyNumberFormat="1" applyFont="1" applyFill="1" applyBorder="1" applyAlignment="1" applyProtection="0">
      <alignment vertical="bottom"/>
    </xf>
    <xf numFmtId="0" fontId="0" fillId="6" borderId="12" applyNumberFormat="0" applyFont="1" applyFill="1" applyBorder="1" applyAlignment="1" applyProtection="0">
      <alignment vertical="bottom"/>
    </xf>
    <xf numFmtId="49" fontId="0" borderId="12" applyNumberFormat="1" applyFont="1" applyFill="0" applyBorder="1" applyAlignment="1" applyProtection="0">
      <alignment vertical="bottom"/>
    </xf>
    <xf numFmtId="0" fontId="0" borderId="11" applyNumberFormat="1" applyFont="1" applyFill="0" applyBorder="1" applyAlignment="1" applyProtection="0">
      <alignment vertical="bottom"/>
    </xf>
    <xf numFmtId="0" fontId="0" fillId="5" borderId="4" applyNumberFormat="1" applyFont="1" applyFill="1" applyBorder="1" applyAlignment="1" applyProtection="0">
      <alignment vertical="bottom"/>
    </xf>
    <xf numFmtId="49" fontId="0" borderId="16" applyNumberFormat="1" applyFont="1" applyFill="0" applyBorder="1" applyAlignment="1" applyProtection="0">
      <alignment vertical="bottom"/>
    </xf>
    <xf numFmtId="49" fontId="0" fillId="2" borderId="8" applyNumberFormat="1" applyFont="1" applyFill="1" applyBorder="1" applyAlignment="1" applyProtection="0">
      <alignment horizontal="left" vertical="bottom"/>
    </xf>
    <xf numFmtId="0" fontId="0" fillId="4" borderId="4" applyNumberFormat="1" applyFont="1" applyFill="1" applyBorder="1" applyAlignment="1" applyProtection="0">
      <alignment vertical="bottom"/>
    </xf>
    <xf numFmtId="49" fontId="0" fillId="2" borderId="4" applyNumberFormat="1" applyFont="1" applyFill="1" applyBorder="1" applyAlignment="1" applyProtection="0">
      <alignment horizontal="left" vertical="bottom"/>
    </xf>
    <xf numFmtId="49" fontId="0" fillId="6" borderId="17" applyNumberFormat="1" applyFont="1" applyFill="1" applyBorder="1" applyAlignment="1" applyProtection="0">
      <alignment vertical="bottom"/>
    </xf>
    <xf numFmtId="0" fontId="0" fillId="6" borderId="17" applyNumberFormat="0" applyFont="1" applyFill="1" applyBorder="1" applyAlignment="1" applyProtection="0">
      <alignment vertical="bottom"/>
    </xf>
    <xf numFmtId="0" fontId="0" fillId="6" borderId="7" applyNumberFormat="1" applyFont="1" applyFill="1" applyBorder="1" applyAlignment="1" applyProtection="0">
      <alignment vertical="bottom"/>
    </xf>
    <xf numFmtId="0" fontId="0" borderId="18" applyNumberFormat="0" applyFont="1" applyFill="0" applyBorder="1" applyAlignment="1" applyProtection="0">
      <alignment vertical="bottom"/>
    </xf>
    <xf numFmtId="49" fontId="0" borderId="18" applyNumberFormat="1" applyFont="1" applyFill="0" applyBorder="1" applyAlignment="1" applyProtection="0">
      <alignment vertical="bottom"/>
    </xf>
    <xf numFmtId="0" fontId="0" borderId="19" applyNumberFormat="0" applyFont="1" applyFill="0" applyBorder="1" applyAlignment="1" applyProtection="0">
      <alignment vertical="bottom"/>
    </xf>
    <xf numFmtId="0" fontId="0" fillId="6" borderId="20" applyNumberFormat="0" applyFont="1" applyFill="1" applyBorder="1" applyAlignment="1" applyProtection="0">
      <alignment vertical="bottom"/>
    </xf>
    <xf numFmtId="0" fontId="0" borderId="21" applyNumberFormat="0" applyFont="1" applyFill="0" applyBorder="1" applyAlignment="1" applyProtection="0">
      <alignment vertical="bottom"/>
    </xf>
    <xf numFmtId="0" fontId="0" borderId="22" applyNumberFormat="0" applyFont="1" applyFill="0" applyBorder="1" applyAlignment="1" applyProtection="0">
      <alignment vertical="bottom"/>
    </xf>
    <xf numFmtId="0" fontId="0" fillId="2" borderId="4" applyNumberFormat="0" applyFont="1" applyFill="1" applyBorder="1" applyAlignment="1" applyProtection="0">
      <alignment vertical="bottom"/>
    </xf>
    <xf numFmtId="0" fontId="0" borderId="23" applyNumberFormat="0"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6" borderId="1" applyNumberFormat="1" applyFont="1" applyFill="0" applyBorder="1" applyAlignment="1" applyProtection="0">
      <alignment vertical="bottom"/>
    </xf>
    <xf numFmtId="49" fontId="6" borderId="1" applyNumberFormat="1" applyFont="1" applyFill="0" applyBorder="1" applyAlignment="1" applyProtection="0">
      <alignment horizontal="left" vertical="bottom"/>
    </xf>
    <xf numFmtId="49" fontId="6" fillId="7" borderId="1" applyNumberFormat="1" applyFont="1" applyFill="1" applyBorder="1" applyAlignment="1" applyProtection="0">
      <alignment horizontal="left" vertical="bottom"/>
    </xf>
    <xf numFmtId="0" fontId="6" borderId="1" applyNumberFormat="0" applyFont="1" applyFill="0" applyBorder="1" applyAlignment="1" applyProtection="0">
      <alignment vertical="bottom"/>
    </xf>
    <xf numFmtId="59" fontId="0" borderId="1" applyNumberFormat="1" applyFont="1" applyFill="0" applyBorder="1" applyAlignment="1" applyProtection="0">
      <alignment vertical="bottom"/>
    </xf>
    <xf numFmtId="49" fontId="7" borderId="1" applyNumberFormat="1" applyFont="1" applyFill="0" applyBorder="1" applyAlignment="1" applyProtection="0">
      <alignment vertical="bottom"/>
    </xf>
    <xf numFmtId="49" fontId="7" borderId="1" applyNumberFormat="1" applyFont="1" applyFill="0" applyBorder="1" applyAlignment="1" applyProtection="0">
      <alignment horizontal="left" vertical="bottom"/>
    </xf>
    <xf numFmtId="0" fontId="6" fillId="7" borderId="1" applyNumberFormat="1" applyFont="1" applyFill="1" applyBorder="1" applyAlignment="1" applyProtection="0">
      <alignment horizontal="right" vertical="bottom" wrapText="1"/>
    </xf>
    <xf numFmtId="1" fontId="7" fillId="7" borderId="1" applyNumberFormat="1" applyFont="1" applyFill="1" applyBorder="1" applyAlignment="1" applyProtection="0">
      <alignment horizontal="right" vertical="bottom" wrapText="1"/>
    </xf>
    <xf numFmtId="0" fontId="7" borderId="1" applyNumberFormat="0" applyFont="1" applyFill="0" applyBorder="1" applyAlignment="1" applyProtection="0">
      <alignment vertical="bottom"/>
    </xf>
    <xf numFmtId="0" fontId="7" borderId="1" applyNumberFormat="0" applyFont="1" applyFill="0" applyBorder="1" applyAlignment="1" applyProtection="0">
      <alignment horizontal="left" vertical="bottom"/>
    </xf>
    <xf numFmtId="59" fontId="7" fillId="7" borderId="1" applyNumberFormat="1" applyFont="1" applyFill="1" applyBorder="1" applyAlignment="1" applyProtection="0">
      <alignment horizontal="right" vertical="bottom" wrapText="1"/>
    </xf>
    <xf numFmtId="0" fontId="8" borderId="1" applyNumberFormat="0" applyFont="1" applyFill="0" applyBorder="1" applyAlignment="1" applyProtection="0">
      <alignment vertical="bottom"/>
    </xf>
    <xf numFmtId="2" fontId="8" borderId="1" applyNumberFormat="1" applyFont="1" applyFill="0" applyBorder="1" applyAlignment="1" applyProtection="0">
      <alignment vertical="bottom"/>
    </xf>
    <xf numFmtId="0" fontId="9" borderId="1" applyNumberFormat="0" applyFont="1" applyFill="0" applyBorder="1" applyAlignment="1" applyProtection="0">
      <alignment vertical="bottom"/>
    </xf>
    <xf numFmtId="1" fontId="10" fillId="7" borderId="1" applyNumberFormat="1" applyFont="1" applyFill="1" applyBorder="1" applyAlignment="1" applyProtection="0">
      <alignment horizontal="right" vertical="bottom" wrapText="1"/>
    </xf>
    <xf numFmtId="0" fontId="11" borderId="1" applyNumberFormat="0" applyFont="1" applyFill="0" applyBorder="1" applyAlignment="1" applyProtection="0">
      <alignment vertical="bottom"/>
    </xf>
    <xf numFmtId="59" fontId="10" fillId="7" borderId="1" applyNumberFormat="1" applyFont="1" applyFill="1" applyBorder="1" applyAlignment="1" applyProtection="0">
      <alignment horizontal="right" vertical="bottom" wrapText="1"/>
    </xf>
    <xf numFmtId="49" fontId="7" fillId="7" borderId="1" applyNumberFormat="1" applyFont="1" applyFill="1" applyBorder="1" applyAlignment="1" applyProtection="0">
      <alignment vertical="bottom" wrapText="1"/>
    </xf>
    <xf numFmtId="49" fontId="12" fillId="7" borderId="1" applyNumberFormat="1" applyFont="1" applyFill="1" applyBorder="1" applyAlignment="1" applyProtection="0">
      <alignment vertical="bottom" wrapText="1"/>
    </xf>
    <xf numFmtId="49" fontId="12" borderId="1" applyNumberFormat="1" applyFont="1" applyFill="0" applyBorder="1" applyAlignment="1" applyProtection="0">
      <alignment vertical="bottom"/>
    </xf>
    <xf numFmtId="49" fontId="12" borderId="1" applyNumberFormat="1" applyFont="1" applyFill="0" applyBorder="1" applyAlignment="1" applyProtection="0">
      <alignment horizontal="left" vertical="bottom"/>
    </xf>
    <xf numFmtId="0" fontId="13" fillId="7" borderId="1" applyNumberFormat="1" applyFont="1" applyFill="1" applyBorder="1" applyAlignment="1" applyProtection="0">
      <alignment horizontal="right" vertical="bottom" wrapText="1"/>
    </xf>
    <xf numFmtId="60" fontId="14" borderId="1" applyNumberFormat="1" applyFont="1" applyFill="0" applyBorder="1" applyAlignment="1" applyProtection="0">
      <alignment vertical="bottom"/>
    </xf>
    <xf numFmtId="0" fontId="0" applyNumberFormat="1" applyFont="1" applyFill="0" applyBorder="0" applyAlignment="1" applyProtection="0">
      <alignment vertical="bottom"/>
    </xf>
    <xf numFmtId="49" fontId="3" borderId="24" applyNumberFormat="1" applyFont="1" applyFill="0" applyBorder="1" applyAlignment="1" applyProtection="0">
      <alignment vertical="bottom"/>
    </xf>
    <xf numFmtId="9" fontId="0" borderId="1" applyNumberFormat="1" applyFont="1" applyFill="0" applyBorder="1" applyAlignment="1" applyProtection="0">
      <alignment vertical="bottom"/>
    </xf>
    <xf numFmtId="59" fontId="0" fillId="6" borderId="14" applyNumberFormat="1" applyFont="1" applyFill="1" applyBorder="1" applyAlignment="1" applyProtection="0">
      <alignment vertical="bottom"/>
    </xf>
    <xf numFmtId="0" fontId="0" borderId="12" applyNumberFormat="1" applyFont="1" applyFill="0" applyBorder="1" applyAlignment="1" applyProtection="0">
      <alignment vertical="bottom"/>
    </xf>
    <xf numFmtId="60" fontId="0" fillId="6" borderId="14" applyNumberFormat="1" applyFont="1" applyFill="1" applyBorder="1" applyAlignment="1" applyProtection="0">
      <alignment vertical="bottom"/>
    </xf>
    <xf numFmtId="60" fontId="0" borderId="11" applyNumberFormat="1" applyFont="1" applyFill="0" applyBorder="1" applyAlignment="1" applyProtection="0">
      <alignment vertical="bottom"/>
    </xf>
    <xf numFmtId="49" fontId="14" fillId="6" borderId="12" applyNumberFormat="1" applyFont="1" applyFill="1" applyBorder="1" applyAlignment="1" applyProtection="0">
      <alignment vertical="bottom"/>
    </xf>
    <xf numFmtId="0" fontId="14" fillId="6" borderId="14" applyNumberFormat="1" applyFont="1" applyFill="1" applyBorder="1" applyAlignment="1" applyProtection="0">
      <alignment vertical="bottom"/>
    </xf>
    <xf numFmtId="49" fontId="14" fillId="6" borderId="14" applyNumberFormat="1" applyFont="1" applyFill="1" applyBorder="1" applyAlignment="1" applyProtection="0">
      <alignment vertical="bottom"/>
    </xf>
    <xf numFmtId="60" fontId="14" fillId="6" borderId="14" applyNumberFormat="1" applyFont="1" applyFill="1" applyBorder="1" applyAlignment="1" applyProtection="0">
      <alignment vertical="bottom"/>
    </xf>
    <xf numFmtId="49" fontId="14" borderId="18" applyNumberFormat="1" applyFont="1" applyFill="0" applyBorder="1" applyAlignment="1" applyProtection="0">
      <alignment vertical="bottom"/>
    </xf>
    <xf numFmtId="0" fontId="14" borderId="18" applyNumberFormat="1" applyFont="1" applyFill="0" applyBorder="1" applyAlignment="1" applyProtection="0">
      <alignment vertical="bottom"/>
    </xf>
    <xf numFmtId="60" fontId="14" borderId="11" applyNumberFormat="1" applyFont="1" applyFill="0" applyBorder="1" applyAlignment="1" applyProtection="0">
      <alignment vertical="bottom"/>
    </xf>
    <xf numFmtId="49" fontId="14" fillId="6" borderId="6" applyNumberFormat="1" applyFont="1" applyFill="1" applyBorder="1" applyAlignment="1" applyProtection="0">
      <alignment vertical="bottom"/>
    </xf>
    <xf numFmtId="0" fontId="14" fillId="6" borderId="7" applyNumberFormat="1" applyFont="1" applyFill="1" applyBorder="1" applyAlignment="1" applyProtection="0">
      <alignment vertical="bottom"/>
    </xf>
    <xf numFmtId="49" fontId="14" fillId="6" borderId="7" applyNumberFormat="1" applyFont="1" applyFill="1" applyBorder="1" applyAlignment="1" applyProtection="0">
      <alignment vertical="bottom"/>
    </xf>
    <xf numFmtId="49" fontId="0" borderId="25" applyNumberFormat="1" applyFont="1" applyFill="0" applyBorder="1" applyAlignment="1" applyProtection="0">
      <alignment vertical="bottom"/>
    </xf>
    <xf numFmtId="0" fontId="0" borderId="25" applyNumberFormat="1" applyFont="1" applyFill="0" applyBorder="1" applyAlignment="1" applyProtection="0">
      <alignment vertical="bottom"/>
    </xf>
    <xf numFmtId="0" fontId="0" borderId="26" applyNumberFormat="0" applyFont="1" applyFill="0" applyBorder="1" applyAlignment="1" applyProtection="0">
      <alignment vertical="bottom"/>
    </xf>
    <xf numFmtId="0" fontId="0" applyNumberFormat="1" applyFont="1" applyFill="0" applyBorder="0" applyAlignment="1" applyProtection="0">
      <alignment vertical="bottom"/>
    </xf>
    <xf numFmtId="49" fontId="0" fillId="7" borderId="26" applyNumberFormat="1" applyFont="1" applyFill="1" applyBorder="1" applyAlignment="1" applyProtection="0">
      <alignment vertical="bottom" wrapText="1"/>
    </xf>
    <xf numFmtId="49" fontId="0" fillId="7" borderId="26" applyNumberFormat="1" applyFont="1" applyFill="1" applyBorder="1" applyAlignment="1" applyProtection="0">
      <alignment horizontal="right" vertical="bottom" wrapText="1"/>
    </xf>
    <xf numFmtId="49" fontId="0" borderId="21" applyNumberFormat="1" applyFont="1" applyFill="0" applyBorder="1" applyAlignment="1" applyProtection="0">
      <alignment vertical="bottom"/>
    </xf>
    <xf numFmtId="0" fontId="0" borderId="21" applyNumberFormat="1" applyFont="1" applyFill="0" applyBorder="1" applyAlignment="1" applyProtection="0">
      <alignment vertical="bottom"/>
    </xf>
    <xf numFmtId="1" fontId="0" borderId="1" applyNumberFormat="1" applyFont="1" applyFill="0" applyBorder="1" applyAlignment="1" applyProtection="0">
      <alignment horizontal="left" vertical="bottom"/>
    </xf>
    <xf numFmtId="60" fontId="0" borderId="1" applyNumberFormat="1"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borderId="1" applyNumberFormat="1" applyFont="1" applyFill="0" applyBorder="1" applyAlignment="1" applyProtection="0">
      <alignment vertical="bottom"/>
    </xf>
    <xf numFmtId="10" fontId="0" borderId="1" applyNumberFormat="1" applyFont="1" applyFill="0" applyBorder="1" applyAlignment="1" applyProtection="0">
      <alignment vertical="bottom"/>
    </xf>
    <xf numFmtId="61" fontId="0" borderId="1" applyNumberFormat="1"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15" borderId="1" applyNumberFormat="1" applyFont="1" applyFill="0" applyBorder="1" applyAlignment="1" applyProtection="0">
      <alignment vertical="bottom"/>
    </xf>
    <xf numFmtId="0" fontId="8" borderId="26" applyNumberFormat="0" applyFont="1" applyFill="0" applyBorder="1" applyAlignment="1" applyProtection="0">
      <alignment vertical="bottom"/>
    </xf>
    <xf numFmtId="0" fontId="15" fillId="8" borderId="27" applyNumberFormat="0" applyFont="1" applyFill="1" applyBorder="1" applyAlignment="1" applyProtection="0">
      <alignment vertical="bottom"/>
    </xf>
    <xf numFmtId="49" fontId="15" fillId="8" borderId="27" applyNumberFormat="1" applyFont="1" applyFill="1" applyBorder="1" applyAlignment="1" applyProtection="0">
      <alignment vertical="bottom"/>
    </xf>
    <xf numFmtId="49" fontId="8" borderId="27" applyNumberFormat="1" applyFont="1" applyFill="0" applyBorder="1" applyAlignment="1" applyProtection="0">
      <alignment vertical="bottom"/>
    </xf>
    <xf numFmtId="62" fontId="8" borderId="27" applyNumberFormat="1" applyFont="1" applyFill="0" applyBorder="1" applyAlignment="1" applyProtection="0">
      <alignment vertical="bottom"/>
    </xf>
    <xf numFmtId="0" fontId="0" applyNumberFormat="1" applyFont="1" applyFill="0" applyBorder="0" applyAlignment="1" applyProtection="0">
      <alignment vertical="bottom"/>
    </xf>
    <xf numFmtId="0" fontId="16" borderId="1" applyNumberFormat="0" applyFont="1" applyFill="0" applyBorder="1" applyAlignment="1" applyProtection="0">
      <alignment vertical="bottom"/>
    </xf>
    <xf numFmtId="0" fontId="17" fillId="7" borderId="1" applyNumberFormat="0" applyFont="1" applyFill="1" applyBorder="1" applyAlignment="1" applyProtection="0">
      <alignment horizontal="center" vertical="center"/>
    </xf>
    <xf numFmtId="0" fontId="17" fillId="7" borderId="1" applyNumberFormat="0" applyFont="1" applyFill="1" applyBorder="1" applyAlignment="1" applyProtection="0">
      <alignment vertical="center"/>
    </xf>
    <xf numFmtId="0" fontId="16" borderId="28" applyNumberFormat="0" applyFont="1" applyFill="0" applyBorder="1" applyAlignment="1" applyProtection="0">
      <alignment vertical="bottom"/>
    </xf>
    <xf numFmtId="0" fontId="0" borderId="28" applyNumberFormat="0" applyFont="1" applyFill="0" applyBorder="1" applyAlignment="1" applyProtection="0">
      <alignment vertical="bottom"/>
    </xf>
    <xf numFmtId="0" fontId="0" borderId="29" applyNumberFormat="0" applyFont="1" applyFill="0" applyBorder="1" applyAlignment="1" applyProtection="0">
      <alignment vertical="bottom"/>
    </xf>
    <xf numFmtId="0" fontId="18" fillId="7" borderId="1" applyNumberFormat="0" applyFont="1" applyFill="1" applyBorder="1" applyAlignment="1" applyProtection="0">
      <alignment vertical="center" wrapText="1"/>
    </xf>
    <xf numFmtId="0" fontId="17" fillId="7" borderId="29" applyNumberFormat="0" applyFont="1" applyFill="1" applyBorder="1" applyAlignment="1" applyProtection="0">
      <alignment horizontal="center" vertical="center"/>
    </xf>
    <xf numFmtId="0" fontId="19" borderId="29" applyNumberFormat="0" applyFont="1" applyFill="0" applyBorder="1" applyAlignment="1" applyProtection="0">
      <alignment vertical="bottom"/>
    </xf>
    <xf numFmtId="0" fontId="16" borderId="30" applyNumberFormat="0" applyFont="1" applyFill="0" applyBorder="1" applyAlignment="1" applyProtection="0">
      <alignment vertical="bottom"/>
    </xf>
    <xf numFmtId="0" fontId="16" fillId="6" borderId="14" applyNumberFormat="0" applyFont="1" applyFill="1" applyBorder="1" applyAlignment="1" applyProtection="0">
      <alignment vertical="bottom"/>
    </xf>
    <xf numFmtId="49" fontId="16" borderId="10" applyNumberFormat="1" applyFont="1" applyFill="0" applyBorder="1" applyAlignment="1" applyProtection="0">
      <alignment vertical="bottom"/>
    </xf>
    <xf numFmtId="0" fontId="16" borderId="31" applyNumberFormat="0" applyFont="1" applyFill="0" applyBorder="1" applyAlignment="1" applyProtection="0">
      <alignment vertical="bottom"/>
    </xf>
    <xf numFmtId="49" fontId="15" fillId="7" borderId="32" applyNumberFormat="1" applyFont="1" applyFill="1" applyBorder="1" applyAlignment="1" applyProtection="0">
      <alignment horizontal="left" vertical="center" wrapText="1"/>
    </xf>
    <xf numFmtId="0" fontId="15" fillId="7" borderId="33" applyNumberFormat="0" applyFont="1" applyFill="1" applyBorder="1" applyAlignment="1" applyProtection="0">
      <alignment horizontal="left" vertical="center" wrapText="1"/>
    </xf>
    <xf numFmtId="0" fontId="16" borderId="34" applyNumberFormat="0" applyFont="1" applyFill="0" applyBorder="1" applyAlignment="1" applyProtection="0">
      <alignment vertical="bottom"/>
    </xf>
    <xf numFmtId="0" fontId="0" borderId="31" applyNumberFormat="0" applyFont="1" applyFill="0" applyBorder="1" applyAlignment="1" applyProtection="0">
      <alignment vertical="bottom"/>
    </xf>
    <xf numFmtId="49" fontId="18" fillId="7" borderId="35" applyNumberFormat="1" applyFont="1" applyFill="1" applyBorder="1" applyAlignment="1" applyProtection="0">
      <alignment horizontal="center" vertical="center" wrapText="1"/>
    </xf>
    <xf numFmtId="49" fontId="18" fillId="7" borderId="36" applyNumberFormat="1" applyFont="1" applyFill="1" applyBorder="1" applyAlignment="1" applyProtection="0">
      <alignment horizontal="center" vertical="center" wrapText="1"/>
    </xf>
    <xf numFmtId="49" fontId="18" fillId="7" borderId="37" applyNumberFormat="1" applyFont="1" applyFill="1" applyBorder="1" applyAlignment="1" applyProtection="0">
      <alignment horizontal="center" vertical="center" wrapText="1"/>
    </xf>
    <xf numFmtId="0" fontId="17" fillId="7" borderId="34" applyNumberFormat="0" applyFont="1" applyFill="1" applyBorder="1" applyAlignment="1" applyProtection="0">
      <alignment vertical="center"/>
    </xf>
    <xf numFmtId="0" fontId="17" fillId="7" borderId="31" applyNumberFormat="0" applyFont="1" applyFill="1" applyBorder="1" applyAlignment="1" applyProtection="0">
      <alignment vertical="center"/>
    </xf>
    <xf numFmtId="49" fontId="20" borderId="35" applyNumberFormat="1" applyFont="1" applyFill="0" applyBorder="1" applyAlignment="1" applyProtection="0">
      <alignment horizontal="left" vertical="bottom"/>
    </xf>
    <xf numFmtId="0" fontId="19" borderId="36" applyNumberFormat="0" applyFont="1" applyFill="0" applyBorder="1" applyAlignment="1" applyProtection="0">
      <alignment vertical="bottom"/>
    </xf>
    <xf numFmtId="49" fontId="19" borderId="37" applyNumberFormat="1" applyFont="1" applyFill="0" applyBorder="1" applyAlignment="1" applyProtection="0">
      <alignment horizontal="right" vertical="bottom"/>
    </xf>
    <xf numFmtId="0" fontId="16" borderId="25" applyNumberFormat="0" applyFont="1" applyFill="0" applyBorder="1" applyAlignment="1" applyProtection="0">
      <alignment vertical="bottom"/>
    </xf>
    <xf numFmtId="49" fontId="16" borderId="1" applyNumberFormat="1" applyFont="1" applyFill="0" applyBorder="1" applyAlignment="1" applyProtection="0">
      <alignment vertical="bottom"/>
    </xf>
    <xf numFmtId="49" fontId="15" borderId="38" applyNumberFormat="1" applyFont="1" applyFill="0" applyBorder="1" applyAlignment="1" applyProtection="0">
      <alignment vertical="bottom"/>
    </xf>
    <xf numFmtId="63" fontId="21" borderId="39" applyNumberFormat="1" applyFont="1" applyFill="0" applyBorder="1" applyAlignment="1" applyProtection="0">
      <alignment vertical="bottom"/>
    </xf>
    <xf numFmtId="0" fontId="0" borderId="40" applyNumberFormat="0" applyFont="1" applyFill="0" applyBorder="1" applyAlignment="1" applyProtection="0">
      <alignment vertical="bottom"/>
    </xf>
    <xf numFmtId="0" fontId="18" fillId="7" borderId="41" applyNumberFormat="0" applyFont="1" applyFill="1" applyBorder="1" applyAlignment="1" applyProtection="0">
      <alignment horizontal="center" vertical="center" wrapText="1"/>
    </xf>
    <xf numFmtId="0" fontId="18" fillId="7" borderId="29" applyNumberFormat="0" applyFont="1" applyFill="1" applyBorder="1" applyAlignment="1" applyProtection="0">
      <alignment horizontal="center" vertical="center" wrapText="1"/>
    </xf>
    <xf numFmtId="0" fontId="18" fillId="7" borderId="40" applyNumberFormat="0" applyFont="1" applyFill="1" applyBorder="1" applyAlignment="1" applyProtection="0">
      <alignment horizontal="center" vertical="center" wrapText="1"/>
    </xf>
    <xf numFmtId="0" fontId="19" borderId="34" applyNumberFormat="0" applyFont="1" applyFill="0" applyBorder="1" applyAlignment="1" applyProtection="0">
      <alignment vertical="bottom"/>
    </xf>
    <xf numFmtId="0" fontId="19" borderId="1" applyNumberFormat="0" applyFont="1" applyFill="0" applyBorder="1" applyAlignment="1" applyProtection="0">
      <alignment vertical="bottom"/>
    </xf>
    <xf numFmtId="49" fontId="19" borderId="31" applyNumberFormat="1" applyFont="1" applyFill="0" applyBorder="1" applyAlignment="1" applyProtection="0">
      <alignment horizontal="right" vertical="bottom"/>
    </xf>
    <xf numFmtId="49" fontId="15" borderId="42" applyNumberFormat="1" applyFont="1" applyFill="0" applyBorder="1" applyAlignment="1" applyProtection="0">
      <alignment vertical="bottom"/>
    </xf>
    <xf numFmtId="63" fontId="21" borderId="43" applyNumberFormat="1" applyFont="1" applyFill="0" applyBorder="1" applyAlignment="1" applyProtection="0">
      <alignment vertical="bottom"/>
    </xf>
    <xf numFmtId="63" fontId="0" borderId="1" applyNumberFormat="1" applyFont="1" applyFill="0" applyBorder="1" applyAlignment="1" applyProtection="0">
      <alignment vertical="bottom"/>
    </xf>
    <xf numFmtId="49" fontId="6" fillId="9" borderId="44" applyNumberFormat="1" applyFont="1" applyFill="1" applyBorder="1" applyAlignment="1" applyProtection="0">
      <alignment horizontal="right" vertical="bottom"/>
    </xf>
    <xf numFmtId="64" fontId="0" fillId="9" borderId="45" applyNumberFormat="1" applyFont="1" applyFill="1" applyBorder="1" applyAlignment="1" applyProtection="0">
      <alignment vertical="bottom"/>
    </xf>
    <xf numFmtId="9" fontId="0" fillId="9" borderId="46" applyNumberFormat="1" applyFont="1" applyFill="1" applyBorder="1" applyAlignment="1" applyProtection="0">
      <alignment vertical="bottom"/>
    </xf>
    <xf numFmtId="9" fontId="6" fillId="9" borderId="47" applyNumberFormat="1" applyFont="1" applyFill="1" applyBorder="1" applyAlignment="1" applyProtection="0">
      <alignment vertical="bottom"/>
    </xf>
    <xf numFmtId="49" fontId="17" fillId="7" borderId="1" applyNumberFormat="1" applyFont="1" applyFill="1" applyBorder="1" applyAlignment="1" applyProtection="0">
      <alignment vertical="center"/>
    </xf>
    <xf numFmtId="49" fontId="16" fillId="7" borderId="1" applyNumberFormat="1" applyFont="1" applyFill="1" applyBorder="1" applyAlignment="1" applyProtection="0">
      <alignment horizontal="center" vertical="bottom" wrapText="1"/>
    </xf>
    <xf numFmtId="0" fontId="16" fillId="7" borderId="1" applyNumberFormat="0" applyFont="1" applyFill="1" applyBorder="1" applyAlignment="1" applyProtection="0">
      <alignment horizontal="center" vertical="bottom" wrapText="1"/>
    </xf>
    <xf numFmtId="0" fontId="8" borderId="43" applyNumberFormat="1" applyFont="1" applyFill="0" applyBorder="1" applyAlignment="1" applyProtection="0">
      <alignment vertical="bottom"/>
    </xf>
    <xf numFmtId="49" fontId="6" fillId="3" borderId="48" applyNumberFormat="1" applyFont="1" applyFill="1" applyBorder="1" applyAlignment="1" applyProtection="0">
      <alignment horizontal="right" vertical="bottom"/>
    </xf>
    <xf numFmtId="64" fontId="0" fillId="3" borderId="49" applyNumberFormat="1" applyFont="1" applyFill="1" applyBorder="1" applyAlignment="1" applyProtection="0">
      <alignment vertical="bottom"/>
    </xf>
    <xf numFmtId="9" fontId="0" fillId="3" borderId="14" applyNumberFormat="1" applyFont="1" applyFill="1" applyBorder="1" applyAlignment="1" applyProtection="0">
      <alignment vertical="bottom"/>
    </xf>
    <xf numFmtId="9" fontId="6" fillId="3" borderId="50" applyNumberFormat="1" applyFont="1" applyFill="1" applyBorder="1" applyAlignment="1" applyProtection="0">
      <alignment vertical="bottom"/>
    </xf>
    <xf numFmtId="49" fontId="6" fillId="10" borderId="48" applyNumberFormat="1" applyFont="1" applyFill="1" applyBorder="1" applyAlignment="1" applyProtection="0">
      <alignment horizontal="right" vertical="bottom"/>
    </xf>
    <xf numFmtId="64" fontId="0" fillId="10" borderId="49" applyNumberFormat="1" applyFont="1" applyFill="1" applyBorder="1" applyAlignment="1" applyProtection="0">
      <alignment vertical="bottom"/>
    </xf>
    <xf numFmtId="9" fontId="0" fillId="10" borderId="14" applyNumberFormat="1" applyFont="1" applyFill="1" applyBorder="1" applyAlignment="1" applyProtection="0">
      <alignment vertical="bottom"/>
    </xf>
    <xf numFmtId="9" fontId="6" fillId="10" borderId="50" applyNumberFormat="1" applyFont="1" applyFill="1" applyBorder="1" applyAlignment="1" applyProtection="0">
      <alignment vertical="bottom"/>
    </xf>
    <xf numFmtId="49" fontId="6" borderId="51" applyNumberFormat="1" applyFont="1" applyFill="0" applyBorder="1" applyAlignment="1" applyProtection="0">
      <alignment horizontal="right" vertical="bottom"/>
    </xf>
    <xf numFmtId="64" fontId="0" borderId="52" applyNumberFormat="1" applyFont="1" applyFill="0" applyBorder="1" applyAlignment="1" applyProtection="0">
      <alignment vertical="bottom"/>
    </xf>
    <xf numFmtId="9" fontId="0" borderId="53" applyNumberFormat="1" applyFont="1" applyFill="0" applyBorder="1" applyAlignment="1" applyProtection="0">
      <alignment vertical="bottom"/>
    </xf>
    <xf numFmtId="9" fontId="6" borderId="54" applyNumberFormat="1" applyFont="1" applyFill="0" applyBorder="1" applyAlignment="1" applyProtection="0">
      <alignment vertical="bottom"/>
    </xf>
    <xf numFmtId="49" fontId="15" borderId="55" applyNumberFormat="1" applyFont="1" applyFill="0" applyBorder="1" applyAlignment="1" applyProtection="0">
      <alignment vertical="bottom"/>
    </xf>
    <xf numFmtId="65" fontId="8" borderId="56" applyNumberFormat="1" applyFont="1" applyFill="0" applyBorder="1" applyAlignment="1" applyProtection="0">
      <alignment vertical="bottom"/>
    </xf>
    <xf numFmtId="0" fontId="0" borderId="37" applyNumberFormat="0" applyFont="1" applyFill="0" applyBorder="1" applyAlignment="1" applyProtection="0">
      <alignment vertical="bottom"/>
    </xf>
    <xf numFmtId="64" fontId="0" borderId="32" applyNumberFormat="1" applyFont="1" applyFill="0" applyBorder="1" applyAlignment="1" applyProtection="0">
      <alignment vertical="bottom"/>
    </xf>
    <xf numFmtId="9" fontId="0" borderId="57" applyNumberFormat="1" applyFont="1" applyFill="0" applyBorder="1" applyAlignment="1" applyProtection="0">
      <alignment vertical="bottom"/>
    </xf>
    <xf numFmtId="9" fontId="6" borderId="33" applyNumberFormat="1" applyFont="1" applyFill="0" applyBorder="1" applyAlignment="1" applyProtection="0">
      <alignment vertical="bottom"/>
    </xf>
    <xf numFmtId="0" fontId="19" borderId="41" applyNumberFormat="0" applyFont="1" applyFill="0" applyBorder="1" applyAlignment="1" applyProtection="0">
      <alignment vertical="bottom"/>
    </xf>
    <xf numFmtId="49" fontId="19" borderId="40" applyNumberFormat="1" applyFont="1" applyFill="0" applyBorder="1" applyAlignment="1" applyProtection="0">
      <alignment horizontal="right" vertical="bottom"/>
    </xf>
    <xf numFmtId="0" fontId="0" borderId="57" applyNumberFormat="0" applyFont="1" applyFill="0" applyBorder="1" applyAlignment="1" applyProtection="0">
      <alignment vertical="bottom"/>
    </xf>
    <xf numFmtId="49" fontId="22" fillId="7" borderId="58" applyNumberFormat="1" applyFont="1" applyFill="1" applyBorder="1" applyAlignment="1" applyProtection="0">
      <alignment horizontal="center" vertical="center"/>
    </xf>
    <xf numFmtId="49" fontId="22" fillId="7" borderId="32" applyNumberFormat="1" applyFont="1" applyFill="1" applyBorder="1" applyAlignment="1" applyProtection="0">
      <alignment horizontal="center" vertical="bottom" wrapText="1"/>
    </xf>
    <xf numFmtId="0" fontId="22" fillId="7" borderId="57" applyNumberFormat="0" applyFont="1" applyFill="1" applyBorder="1" applyAlignment="1" applyProtection="0">
      <alignment horizontal="center" vertical="bottom" wrapText="1"/>
    </xf>
    <xf numFmtId="0" fontId="22" fillId="7" borderId="33" applyNumberFormat="0" applyFont="1" applyFill="1" applyBorder="1" applyAlignment="1" applyProtection="0">
      <alignment horizontal="center" vertical="bottom" wrapText="1"/>
    </xf>
    <xf numFmtId="49" fontId="18" fillId="7" borderId="58" applyNumberFormat="1" applyFont="1" applyFill="1" applyBorder="1" applyAlignment="1" applyProtection="0">
      <alignment horizontal="center" vertical="bottom" wrapText="1"/>
    </xf>
    <xf numFmtId="0" fontId="0" borderId="34" applyNumberFormat="0" applyFont="1" applyFill="0" applyBorder="1" applyAlignment="1" applyProtection="0">
      <alignment vertical="bottom"/>
    </xf>
    <xf numFmtId="0" fontId="22" fillId="7" borderId="59" applyNumberFormat="0" applyFont="1" applyFill="1" applyBorder="1" applyAlignment="1" applyProtection="0">
      <alignment horizontal="center" vertical="center"/>
    </xf>
    <xf numFmtId="49" fontId="18" fillId="6" borderId="60" applyNumberFormat="1" applyFont="1" applyFill="1" applyBorder="1" applyAlignment="1" applyProtection="0">
      <alignment horizontal="center" vertical="bottom" wrapText="1"/>
    </xf>
    <xf numFmtId="49" fontId="18" fillId="7" borderId="61" applyNumberFormat="1" applyFont="1" applyFill="1" applyBorder="1" applyAlignment="1" applyProtection="0">
      <alignment horizontal="center" vertical="bottom" wrapText="1"/>
    </xf>
    <xf numFmtId="49" fontId="18" fillId="6" borderId="61" applyNumberFormat="1" applyFont="1" applyFill="1" applyBorder="1" applyAlignment="1" applyProtection="0">
      <alignment horizontal="center" vertical="bottom" wrapText="1"/>
    </xf>
    <xf numFmtId="49" fontId="18" fillId="7" borderId="62" applyNumberFormat="1" applyFont="1" applyFill="1" applyBorder="1" applyAlignment="1" applyProtection="0">
      <alignment horizontal="center" vertical="bottom" wrapText="1"/>
    </xf>
    <xf numFmtId="49" fontId="18" fillId="7" borderId="63" applyNumberFormat="1" applyFont="1" applyFill="1" applyBorder="1" applyAlignment="1" applyProtection="0">
      <alignment horizontal="center" vertical="bottom" wrapText="1"/>
    </xf>
    <xf numFmtId="49" fontId="18" fillId="7" borderId="57" applyNumberFormat="1" applyFont="1" applyFill="1" applyBorder="1" applyAlignment="1" applyProtection="0">
      <alignment horizontal="center" vertical="bottom" wrapText="1"/>
    </xf>
    <xf numFmtId="49" fontId="18" fillId="7" borderId="33" applyNumberFormat="1" applyFont="1" applyFill="1" applyBorder="1" applyAlignment="1" applyProtection="0">
      <alignment horizontal="center" vertical="bottom" wrapText="1"/>
    </xf>
    <xf numFmtId="49" fontId="18" fillId="7" borderId="32" applyNumberFormat="1" applyFont="1" applyFill="1" applyBorder="1" applyAlignment="1" applyProtection="0">
      <alignment horizontal="center" vertical="bottom" wrapText="1"/>
    </xf>
    <xf numFmtId="0" fontId="18" fillId="7" borderId="59" applyNumberFormat="0" applyFont="1" applyFill="1" applyBorder="1" applyAlignment="1" applyProtection="0">
      <alignment horizontal="center" vertical="bottom" wrapText="1"/>
    </xf>
    <xf numFmtId="49" fontId="15" borderId="58" applyNumberFormat="1" applyFont="1" applyFill="0" applyBorder="1" applyAlignment="1" applyProtection="0">
      <alignment vertical="bottom"/>
    </xf>
    <xf numFmtId="64" fontId="8" fillId="6" borderId="45" applyNumberFormat="1" applyFont="1" applyFill="1" applyBorder="1" applyAlignment="1" applyProtection="0">
      <alignment vertical="bottom"/>
    </xf>
    <xf numFmtId="66" fontId="8" borderId="64" applyNumberFormat="1" applyFont="1" applyFill="0" applyBorder="1" applyAlignment="1" applyProtection="0">
      <alignment vertical="bottom"/>
    </xf>
    <xf numFmtId="67" fontId="8" fillId="6" borderId="46" applyNumberFormat="1" applyFont="1" applyFill="1" applyBorder="1" applyAlignment="1" applyProtection="0">
      <alignment vertical="bottom"/>
    </xf>
    <xf numFmtId="64" fontId="8" borderId="65" applyNumberFormat="1" applyFont="1" applyFill="0" applyBorder="1" applyAlignment="1" applyProtection="0">
      <alignment vertical="bottom"/>
    </xf>
    <xf numFmtId="1" fontId="8" fillId="6" borderId="45" applyNumberFormat="1" applyFont="1" applyFill="1" applyBorder="1" applyAlignment="1" applyProtection="0">
      <alignment vertical="bottom"/>
    </xf>
    <xf numFmtId="68" fontId="8" borderId="66" applyNumberFormat="1" applyFont="1" applyFill="0" applyBorder="1" applyAlignment="1" applyProtection="0">
      <alignment vertical="bottom"/>
    </xf>
    <xf numFmtId="67" fontId="24" borderId="36" applyNumberFormat="1" applyFont="1" applyFill="0" applyBorder="1" applyAlignment="1" applyProtection="0">
      <alignment horizontal="center" vertical="bottom"/>
    </xf>
    <xf numFmtId="63" fontId="8" borderId="36" applyNumberFormat="1" applyFont="1" applyFill="0" applyBorder="1" applyAlignment="1" applyProtection="0">
      <alignment vertical="bottom"/>
    </xf>
    <xf numFmtId="63" fontId="25" borderId="37" applyNumberFormat="1" applyFont="1" applyFill="0" applyBorder="1" applyAlignment="1" applyProtection="0">
      <alignment vertical="bottom"/>
    </xf>
    <xf numFmtId="49" fontId="3" fillId="10" borderId="45" applyNumberFormat="1" applyFont="1" applyFill="1" applyBorder="1" applyAlignment="1" applyProtection="0">
      <alignment horizontal="center" vertical="bottom"/>
    </xf>
    <xf numFmtId="67" fontId="0" fillId="10" borderId="46" applyNumberFormat="1" applyFont="1" applyFill="1" applyBorder="1" applyAlignment="1" applyProtection="0">
      <alignment horizontal="center" vertical="bottom"/>
    </xf>
    <xf numFmtId="1" fontId="0" fillId="10" borderId="47" applyNumberFormat="1" applyFont="1" applyFill="1" applyBorder="1" applyAlignment="1" applyProtection="0">
      <alignment horizontal="center" vertical="center"/>
    </xf>
    <xf numFmtId="9" fontId="24" fillId="7" borderId="35" applyNumberFormat="1" applyFont="1" applyFill="1" applyBorder="1" applyAlignment="1" applyProtection="0">
      <alignment horizontal="center" vertical="center"/>
    </xf>
    <xf numFmtId="63" fontId="26" borderId="58" applyNumberFormat="1" applyFont="1" applyFill="0" applyBorder="1" applyAlignment="1" applyProtection="0">
      <alignment vertical="bottom"/>
    </xf>
    <xf numFmtId="49" fontId="15" borderId="67" applyNumberFormat="1" applyFont="1" applyFill="0" applyBorder="1" applyAlignment="1" applyProtection="0">
      <alignment vertical="bottom"/>
    </xf>
    <xf numFmtId="64" fontId="8" fillId="6" borderId="49" applyNumberFormat="1" applyFont="1" applyFill="1" applyBorder="1" applyAlignment="1" applyProtection="0">
      <alignment vertical="bottom"/>
    </xf>
    <xf numFmtId="66" fontId="8" borderId="68" applyNumberFormat="1" applyFont="1" applyFill="0" applyBorder="1" applyAlignment="1" applyProtection="0">
      <alignment vertical="bottom"/>
    </xf>
    <xf numFmtId="67" fontId="8" fillId="6" borderId="14" applyNumberFormat="1" applyFont="1" applyFill="1" applyBorder="1" applyAlignment="1" applyProtection="0">
      <alignment vertical="bottom"/>
    </xf>
    <xf numFmtId="64" fontId="8" borderId="69" applyNumberFormat="1" applyFont="1" applyFill="0" applyBorder="1" applyAlignment="1" applyProtection="0">
      <alignment vertical="bottom"/>
    </xf>
    <xf numFmtId="1" fontId="8" fillId="6" borderId="49" applyNumberFormat="1" applyFont="1" applyFill="1" applyBorder="1" applyAlignment="1" applyProtection="0">
      <alignment vertical="bottom"/>
    </xf>
    <xf numFmtId="68" fontId="8" borderId="10" applyNumberFormat="1" applyFont="1" applyFill="0" applyBorder="1" applyAlignment="1" applyProtection="0">
      <alignment vertical="bottom"/>
    </xf>
    <xf numFmtId="67" fontId="24" borderId="1" applyNumberFormat="1" applyFont="1" applyFill="0" applyBorder="1" applyAlignment="1" applyProtection="0">
      <alignment horizontal="center" vertical="bottom"/>
    </xf>
    <xf numFmtId="63" fontId="8" borderId="1" applyNumberFormat="1" applyFont="1" applyFill="0" applyBorder="1" applyAlignment="1" applyProtection="0">
      <alignment vertical="bottom"/>
    </xf>
    <xf numFmtId="63" fontId="25" borderId="31" applyNumberFormat="1" applyFont="1" applyFill="0" applyBorder="1" applyAlignment="1" applyProtection="0">
      <alignment vertical="bottom"/>
    </xf>
    <xf numFmtId="49" fontId="3" fillId="10" borderId="49" applyNumberFormat="1" applyFont="1" applyFill="1" applyBorder="1" applyAlignment="1" applyProtection="0">
      <alignment horizontal="center" vertical="bottom"/>
    </xf>
    <xf numFmtId="67" fontId="0" fillId="10" borderId="14" applyNumberFormat="1" applyFont="1" applyFill="1" applyBorder="1" applyAlignment="1" applyProtection="0">
      <alignment horizontal="center" vertical="bottom"/>
    </xf>
    <xf numFmtId="1" fontId="0" fillId="10" borderId="50" applyNumberFormat="1" applyFont="1" applyFill="1" applyBorder="1" applyAlignment="1" applyProtection="0">
      <alignment horizontal="center" vertical="center"/>
    </xf>
    <xf numFmtId="9" fontId="24" fillId="7" borderId="34" applyNumberFormat="1" applyFont="1" applyFill="1" applyBorder="1" applyAlignment="1" applyProtection="0">
      <alignment horizontal="center" vertical="center"/>
    </xf>
    <xf numFmtId="63" fontId="26" borderId="67" applyNumberFormat="1" applyFont="1" applyFill="0" applyBorder="1" applyAlignment="1" applyProtection="0">
      <alignment vertical="bottom"/>
    </xf>
    <xf numFmtId="49" fontId="3" fillId="9" borderId="49" applyNumberFormat="1" applyFont="1" applyFill="1" applyBorder="1" applyAlignment="1" applyProtection="0">
      <alignment horizontal="center" vertical="bottom"/>
    </xf>
    <xf numFmtId="67" fontId="0" fillId="9" borderId="14" applyNumberFormat="1" applyFont="1" applyFill="1" applyBorder="1" applyAlignment="1" applyProtection="0">
      <alignment horizontal="center" vertical="bottom"/>
    </xf>
    <xf numFmtId="1" fontId="0" fillId="9" borderId="50" applyNumberFormat="1" applyFont="1" applyFill="1" applyBorder="1" applyAlignment="1" applyProtection="0">
      <alignment horizontal="center" vertical="center"/>
    </xf>
    <xf numFmtId="0" fontId="3" borderId="70" applyNumberFormat="1" applyFont="1" applyFill="0" applyBorder="1" applyAlignment="1" applyProtection="0">
      <alignment horizontal="center" vertical="bottom"/>
    </xf>
    <xf numFmtId="67" fontId="0" borderId="11" applyNumberFormat="1" applyFont="1" applyFill="0" applyBorder="1" applyAlignment="1" applyProtection="0">
      <alignment horizontal="center" vertical="bottom"/>
    </xf>
    <xf numFmtId="1" fontId="0" fillId="7" borderId="71" applyNumberFormat="1" applyFont="1" applyFill="1" applyBorder="1" applyAlignment="1" applyProtection="0">
      <alignment horizontal="center" vertical="center"/>
    </xf>
    <xf numFmtId="49" fontId="3" fillId="3" borderId="49" applyNumberFormat="1" applyFont="1" applyFill="1" applyBorder="1" applyAlignment="1" applyProtection="0">
      <alignment horizontal="center" vertical="bottom"/>
    </xf>
    <xf numFmtId="67" fontId="0" fillId="3" borderId="14" applyNumberFormat="1" applyFont="1" applyFill="1" applyBorder="1" applyAlignment="1" applyProtection="0">
      <alignment horizontal="center" vertical="bottom"/>
    </xf>
    <xf numFmtId="1" fontId="0" fillId="3" borderId="50" applyNumberFormat="1" applyFont="1" applyFill="1" applyBorder="1" applyAlignment="1" applyProtection="0">
      <alignment horizontal="center" vertical="center"/>
    </xf>
    <xf numFmtId="0" fontId="3" borderId="72" applyNumberFormat="1" applyFont="1" applyFill="0" applyBorder="1" applyAlignment="1" applyProtection="0">
      <alignment horizontal="center" vertical="bottom"/>
    </xf>
    <xf numFmtId="67" fontId="0" borderId="25" applyNumberFormat="1" applyFont="1" applyFill="0" applyBorder="1" applyAlignment="1" applyProtection="0">
      <alignment horizontal="center" vertical="bottom"/>
    </xf>
    <xf numFmtId="1" fontId="0" fillId="7" borderId="73" applyNumberFormat="1" applyFont="1" applyFill="1" applyBorder="1" applyAlignment="1" applyProtection="0">
      <alignment horizontal="center" vertical="center"/>
    </xf>
    <xf numFmtId="0" fontId="3" borderId="34" applyNumberFormat="1" applyFont="1" applyFill="0" applyBorder="1" applyAlignment="1" applyProtection="0">
      <alignment horizontal="center" vertical="bottom"/>
    </xf>
    <xf numFmtId="67" fontId="0" borderId="1" applyNumberFormat="1" applyFont="1" applyFill="0" applyBorder="1" applyAlignment="1" applyProtection="0">
      <alignment horizontal="center" vertical="bottom"/>
    </xf>
    <xf numFmtId="1" fontId="0" fillId="7" borderId="31" applyNumberFormat="1" applyFont="1" applyFill="1" applyBorder="1" applyAlignment="1" applyProtection="0">
      <alignment horizontal="center" vertical="center"/>
    </xf>
    <xf numFmtId="0" fontId="3" borderId="74" applyNumberFormat="1" applyFont="1" applyFill="0" applyBorder="1" applyAlignment="1" applyProtection="0">
      <alignment horizontal="center" vertical="bottom"/>
    </xf>
    <xf numFmtId="67" fontId="0" borderId="28" applyNumberFormat="1" applyFont="1" applyFill="0" applyBorder="1" applyAlignment="1" applyProtection="0">
      <alignment horizontal="center" vertical="bottom"/>
    </xf>
    <xf numFmtId="1" fontId="0" fillId="7" borderId="75" applyNumberFormat="1" applyFont="1" applyFill="1" applyBorder="1" applyAlignment="1" applyProtection="0">
      <alignment horizontal="center" vertical="center"/>
    </xf>
    <xf numFmtId="49" fontId="15" borderId="59" applyNumberFormat="1" applyFont="1" applyFill="0" applyBorder="1" applyAlignment="1" applyProtection="0">
      <alignment vertical="bottom"/>
    </xf>
    <xf numFmtId="64" fontId="8" fillId="6" borderId="76" applyNumberFormat="1" applyFont="1" applyFill="1" applyBorder="1" applyAlignment="1" applyProtection="0">
      <alignment vertical="bottom"/>
    </xf>
    <xf numFmtId="66" fontId="8" borderId="77" applyNumberFormat="1" applyFont="1" applyFill="0" applyBorder="1" applyAlignment="1" applyProtection="0">
      <alignment vertical="bottom"/>
    </xf>
    <xf numFmtId="67" fontId="8" fillId="6" borderId="78" applyNumberFormat="1" applyFont="1" applyFill="1" applyBorder="1" applyAlignment="1" applyProtection="0">
      <alignment vertical="bottom"/>
    </xf>
    <xf numFmtId="64" fontId="8" borderId="79" applyNumberFormat="1" applyFont="1" applyFill="0" applyBorder="1" applyAlignment="1" applyProtection="0">
      <alignment vertical="bottom"/>
    </xf>
    <xf numFmtId="1" fontId="8" fillId="6" borderId="76" applyNumberFormat="1" applyFont="1" applyFill="1" applyBorder="1" applyAlignment="1" applyProtection="0">
      <alignment vertical="bottom"/>
    </xf>
    <xf numFmtId="68" fontId="8" borderId="80" applyNumberFormat="1" applyFont="1" applyFill="0" applyBorder="1" applyAlignment="1" applyProtection="0">
      <alignment vertical="bottom"/>
    </xf>
    <xf numFmtId="67" fontId="24" borderId="29" applyNumberFormat="1" applyFont="1" applyFill="0" applyBorder="1" applyAlignment="1" applyProtection="0">
      <alignment horizontal="center" vertical="bottom"/>
    </xf>
    <xf numFmtId="63" fontId="8" borderId="29" applyNumberFormat="1" applyFont="1" applyFill="0" applyBorder="1" applyAlignment="1" applyProtection="0">
      <alignment vertical="bottom"/>
    </xf>
    <xf numFmtId="63" fontId="25" borderId="40" applyNumberFormat="1" applyFont="1" applyFill="0" applyBorder="1" applyAlignment="1" applyProtection="0">
      <alignment vertical="bottom"/>
    </xf>
    <xf numFmtId="0" fontId="3" borderId="52" applyNumberFormat="1" applyFont="1" applyFill="0" applyBorder="1" applyAlignment="1" applyProtection="0">
      <alignment horizontal="center" vertical="bottom"/>
    </xf>
    <xf numFmtId="67" fontId="0" borderId="53" applyNumberFormat="1" applyFont="1" applyFill="0" applyBorder="1" applyAlignment="1" applyProtection="0">
      <alignment horizontal="center" vertical="bottom"/>
    </xf>
    <xf numFmtId="1" fontId="0" fillId="7" borderId="54" applyNumberFormat="1" applyFont="1" applyFill="1" applyBorder="1" applyAlignment="1" applyProtection="0">
      <alignment horizontal="center" vertical="center"/>
    </xf>
    <xf numFmtId="9" fontId="24" fillId="7" borderId="41" applyNumberFormat="1" applyFont="1" applyFill="1" applyBorder="1" applyAlignment="1" applyProtection="0">
      <alignment horizontal="center" vertical="center"/>
    </xf>
    <xf numFmtId="63" fontId="26" borderId="59" applyNumberFormat="1" applyFont="1" applyFill="0" applyBorder="1" applyAlignment="1" applyProtection="0">
      <alignment vertical="bottom"/>
    </xf>
    <xf numFmtId="49" fontId="3" borderId="81" applyNumberFormat="1" applyFont="1" applyFill="0" applyBorder="1" applyAlignment="1" applyProtection="0">
      <alignment vertical="bottom"/>
    </xf>
    <xf numFmtId="64" fontId="3" fillId="6" borderId="60" applyNumberFormat="1" applyFont="1" applyFill="1" applyBorder="1" applyAlignment="1" applyProtection="0">
      <alignment vertical="bottom"/>
    </xf>
    <xf numFmtId="64" fontId="3" borderId="61" applyNumberFormat="1" applyFont="1" applyFill="0" applyBorder="1" applyAlignment="1" applyProtection="0">
      <alignment vertical="bottom"/>
    </xf>
    <xf numFmtId="67" fontId="3" fillId="6" borderId="61" applyNumberFormat="1" applyFont="1" applyFill="1" applyBorder="1" applyAlignment="1" applyProtection="0">
      <alignment vertical="bottom"/>
    </xf>
    <xf numFmtId="64" fontId="27" borderId="62" applyNumberFormat="1" applyFont="1" applyFill="0" applyBorder="1" applyAlignment="1" applyProtection="0">
      <alignment vertical="bottom"/>
    </xf>
    <xf numFmtId="68" fontId="3" borderId="63" applyNumberFormat="1" applyFont="1" applyFill="0" applyBorder="1" applyAlignment="1" applyProtection="0">
      <alignment vertical="bottom"/>
    </xf>
    <xf numFmtId="67" fontId="3" borderId="57" applyNumberFormat="1" applyFont="1" applyFill="0" applyBorder="1" applyAlignment="1" applyProtection="0">
      <alignment horizontal="center" vertical="bottom"/>
    </xf>
    <xf numFmtId="63" fontId="27" borderId="57" applyNumberFormat="1" applyFont="1" applyFill="0" applyBorder="1" applyAlignment="1" applyProtection="0">
      <alignment vertical="bottom"/>
    </xf>
    <xf numFmtId="0" fontId="27" borderId="33" applyNumberFormat="0" applyFont="1" applyFill="0" applyBorder="1" applyAlignment="1" applyProtection="0">
      <alignment vertical="bottom"/>
    </xf>
    <xf numFmtId="0" fontId="27" borderId="32" applyNumberFormat="0" applyFont="1" applyFill="0" applyBorder="1" applyAlignment="1" applyProtection="0">
      <alignment vertical="bottom"/>
    </xf>
    <xf numFmtId="67" fontId="27" borderId="57" applyNumberFormat="1" applyFont="1" applyFill="0" applyBorder="1" applyAlignment="1" applyProtection="0">
      <alignment vertical="bottom"/>
    </xf>
    <xf numFmtId="1" fontId="27" fillId="7" borderId="33" applyNumberFormat="1" applyFont="1" applyFill="1" applyBorder="1" applyAlignment="1" applyProtection="0">
      <alignment horizontal="center" vertical="center"/>
    </xf>
    <xf numFmtId="9" fontId="28" fillId="7" borderId="32" applyNumberFormat="1" applyFont="1" applyFill="1" applyBorder="1" applyAlignment="1" applyProtection="0">
      <alignment horizontal="center" vertical="center"/>
    </xf>
    <xf numFmtId="63" fontId="27" borderId="33" applyNumberFormat="1" applyFont="1" applyFill="0" applyBorder="1" applyAlignment="1" applyProtection="0">
      <alignment vertical="bottom"/>
    </xf>
    <xf numFmtId="63" fontId="27" borderId="81" applyNumberFormat="1"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borderId="82" applyNumberFormat="0" applyFont="1" applyFill="0" applyBorder="1" applyAlignment="1" applyProtection="0">
      <alignment vertical="bottom"/>
    </xf>
    <xf numFmtId="0" fontId="0" borderId="27" applyNumberFormat="0" applyFont="1" applyFill="0" applyBorder="1" applyAlignment="1" applyProtection="0">
      <alignment vertical="bottom"/>
    </xf>
    <xf numFmtId="49" fontId="3" borderId="27" applyNumberFormat="1" applyFont="1" applyFill="0" applyBorder="1" applyAlignment="1" applyProtection="0">
      <alignment vertical="bottom"/>
    </xf>
    <xf numFmtId="0" fontId="0" borderId="83" applyNumberFormat="0" applyFont="1" applyFill="0" applyBorder="1" applyAlignment="1" applyProtection="0">
      <alignment vertical="bottom"/>
    </xf>
    <xf numFmtId="0" fontId="3" borderId="27" applyNumberFormat="1" applyFont="1" applyFill="0" applyBorder="1" applyAlignment="1" applyProtection="0">
      <alignment vertical="bottom"/>
    </xf>
    <xf numFmtId="49" fontId="0" borderId="27" applyNumberFormat="1" applyFont="1" applyFill="0" applyBorder="1" applyAlignment="1" applyProtection="0">
      <alignment vertical="bottom"/>
    </xf>
    <xf numFmtId="0" fontId="0" borderId="27" applyNumberFormat="1" applyFont="1" applyFill="0" applyBorder="1" applyAlignment="1" applyProtection="0">
      <alignment vertical="bottom"/>
    </xf>
    <xf numFmtId="49" fontId="29" borderId="27" applyNumberFormat="1" applyFont="1" applyFill="0" applyBorder="1" applyAlignment="1" applyProtection="0">
      <alignment vertical="bottom"/>
    </xf>
    <xf numFmtId="9" fontId="0" borderId="27" applyNumberFormat="1" applyFont="1" applyFill="0" applyBorder="1" applyAlignment="1" applyProtection="0">
      <alignment vertical="bottom"/>
    </xf>
    <xf numFmtId="49" fontId="29" borderId="21" applyNumberFormat="1" applyFont="1" applyFill="0" applyBorder="1" applyAlignment="1" applyProtection="0">
      <alignment vertical="bottom"/>
    </xf>
    <xf numFmtId="9" fontId="0" borderId="21" applyNumberFormat="1" applyFont="1" applyFill="0" applyBorder="1" applyAlignment="1" applyProtection="0">
      <alignment vertical="bottom"/>
    </xf>
    <xf numFmtId="49" fontId="29" borderId="1" applyNumberFormat="1" applyFont="1" applyFill="0" applyBorder="1" applyAlignment="1" applyProtection="0">
      <alignment vertical="bottom"/>
    </xf>
    <xf numFmtId="49" fontId="30" borderId="1" applyNumberFormat="1" applyFont="1" applyFill="0" applyBorder="1" applyAlignment="1" applyProtection="0">
      <alignment vertical="bottom"/>
    </xf>
    <xf numFmtId="0" fontId="0" applyNumberFormat="1" applyFont="1" applyFill="0" applyBorder="0" applyAlignment="1" applyProtection="0">
      <alignment vertical="bottom"/>
    </xf>
    <xf numFmtId="49" fontId="35" fillId="7" borderId="1" applyNumberFormat="1" applyFont="1" applyFill="1" applyBorder="1" applyAlignment="1" applyProtection="0">
      <alignment vertical="bottom"/>
    </xf>
    <xf numFmtId="0" fontId="0" fillId="7" borderId="1" applyNumberFormat="0" applyFont="1" applyFill="1" applyBorder="1" applyAlignment="1" applyProtection="0">
      <alignment vertical="bottom"/>
    </xf>
    <xf numFmtId="0" fontId="3" borderId="1" applyNumberFormat="0" applyFont="1" applyFill="0" applyBorder="1" applyAlignment="1" applyProtection="0">
      <alignment vertical="bottom"/>
    </xf>
    <xf numFmtId="49" fontId="35" fillId="7" borderId="26" applyNumberFormat="1" applyFont="1" applyFill="1" applyBorder="1" applyAlignment="1" applyProtection="0">
      <alignment vertical="bottom"/>
    </xf>
    <xf numFmtId="0" fontId="0" fillId="7" borderId="26" applyNumberFormat="0" applyFont="1" applyFill="1" applyBorder="1" applyAlignment="1" applyProtection="0">
      <alignment vertical="bottom"/>
    </xf>
    <xf numFmtId="49" fontId="0" fillId="7" borderId="27" applyNumberFormat="1" applyFont="1" applyFill="1" applyBorder="1" applyAlignment="1" applyProtection="0">
      <alignment vertical="bottom"/>
    </xf>
    <xf numFmtId="0" fontId="0" fillId="7" borderId="27" applyNumberFormat="1" applyFont="1" applyFill="1" applyBorder="1" applyAlignment="1" applyProtection="0">
      <alignment vertical="bottom"/>
    </xf>
    <xf numFmtId="0" fontId="0" fillId="11" borderId="27" applyNumberFormat="0" applyFont="1" applyFill="1" applyBorder="1" applyAlignment="1" applyProtection="0">
      <alignment vertical="bottom"/>
    </xf>
    <xf numFmtId="60" fontId="0" fillId="11" borderId="27" applyNumberFormat="1" applyFont="1" applyFill="1" applyBorder="1" applyAlignment="1" applyProtection="0">
      <alignment vertical="bottom"/>
    </xf>
    <xf numFmtId="0" fontId="0" fillId="7" borderId="21" applyNumberFormat="0" applyFont="1" applyFill="1" applyBorder="1" applyAlignment="1" applyProtection="0">
      <alignment vertical="bottom"/>
    </xf>
    <xf numFmtId="59" fontId="0" fillId="7" borderId="1" applyNumberFormat="1" applyFont="1" applyFill="1" applyBorder="1" applyAlignment="1" applyProtection="0">
      <alignment vertical="bottom"/>
    </xf>
    <xf numFmtId="0" fontId="0" fillId="7" borderId="27" applyNumberFormat="0" applyFont="1" applyFill="1" applyBorder="1" applyAlignment="1" applyProtection="0">
      <alignment vertical="bottom"/>
    </xf>
    <xf numFmtId="60" fontId="0" fillId="7" borderId="27" applyNumberFormat="1" applyFont="1" applyFill="1" applyBorder="1" applyAlignment="1" applyProtection="0">
      <alignment vertical="bottom"/>
    </xf>
    <xf numFmtId="60" fontId="0" borderId="27" applyNumberFormat="1" applyFont="1" applyFill="0" applyBorder="1" applyAlignment="1" applyProtection="0">
      <alignment vertical="bottom"/>
    </xf>
    <xf numFmtId="59" fontId="0" fillId="7" borderId="84" applyNumberFormat="1" applyFont="1" applyFill="1" applyBorder="1" applyAlignment="1" applyProtection="0">
      <alignment vertical="bottom"/>
    </xf>
    <xf numFmtId="59" fontId="0" fillId="7" borderId="2" applyNumberFormat="1" applyFont="1" applyFill="1" applyBorder="1" applyAlignment="1" applyProtection="0">
      <alignment vertical="bottom"/>
    </xf>
    <xf numFmtId="0" fontId="0" fillId="7" borderId="2" applyNumberFormat="0" applyFont="1" applyFill="1" applyBorder="1" applyAlignment="1" applyProtection="0">
      <alignment vertical="bottom"/>
    </xf>
    <xf numFmtId="0" fontId="0" borderId="2" applyNumberFormat="0" applyFont="1" applyFill="0" applyBorder="1" applyAlignment="1" applyProtection="0">
      <alignment vertical="bottom"/>
    </xf>
    <xf numFmtId="60" fontId="0" borderId="2" applyNumberFormat="1" applyFont="1" applyFill="0" applyBorder="1" applyAlignment="1" applyProtection="0">
      <alignment vertical="bottom"/>
    </xf>
    <xf numFmtId="60" fontId="0" borderId="85" applyNumberFormat="1" applyFont="1" applyFill="0" applyBorder="1" applyAlignment="1" applyProtection="0">
      <alignment vertical="bottom"/>
    </xf>
    <xf numFmtId="0" fontId="0" fillId="7" borderId="84" applyNumberFormat="1" applyFont="1" applyFill="1" applyBorder="1" applyAlignment="1" applyProtection="0">
      <alignment vertical="bottom"/>
    </xf>
    <xf numFmtId="0" fontId="0" fillId="7" borderId="86" applyNumberFormat="1" applyFont="1" applyFill="1" applyBorder="1" applyAlignment="1" applyProtection="0">
      <alignment vertical="bottom"/>
    </xf>
    <xf numFmtId="1" fontId="7" fillId="7" borderId="84" applyNumberFormat="1" applyFont="1" applyFill="1" applyBorder="1" applyAlignment="1" applyProtection="0">
      <alignment horizontal="right" vertical="bottom" wrapText="1"/>
    </xf>
    <xf numFmtId="1" fontId="7" fillId="7" borderId="2" applyNumberFormat="1" applyFont="1" applyFill="1" applyBorder="1" applyAlignment="1" applyProtection="0">
      <alignment horizontal="right" vertical="bottom" wrapText="1"/>
    </xf>
    <xf numFmtId="1" fontId="10" fillId="7" borderId="2" applyNumberFormat="1" applyFont="1" applyFill="1" applyBorder="1" applyAlignment="1" applyProtection="0">
      <alignment horizontal="right" vertical="bottom" wrapText="1"/>
    </xf>
    <xf numFmtId="1" fontId="10" fillId="7" borderId="85" applyNumberFormat="1" applyFont="1" applyFill="1" applyBorder="1" applyAlignment="1" applyProtection="0">
      <alignment horizontal="right" vertical="bottom" wrapText="1"/>
    </xf>
    <xf numFmtId="1" fontId="0" borderId="27" applyNumberFormat="1" applyFont="1" applyFill="0" applyBorder="1" applyAlignment="1" applyProtection="0">
      <alignment vertical="bottom"/>
    </xf>
    <xf numFmtId="60" fontId="14" borderId="87" applyNumberFormat="1" applyFont="1" applyFill="0" applyBorder="1" applyAlignment="1" applyProtection="0">
      <alignment vertical="bottom"/>
    </xf>
    <xf numFmtId="60" fontId="14" borderId="21" applyNumberFormat="1" applyFont="1" applyFill="0" applyBorder="1" applyAlignment="1" applyProtection="0">
      <alignment vertical="bottom"/>
    </xf>
    <xf numFmtId="60" fontId="14" borderId="2" applyNumberFormat="1" applyFont="1" applyFill="0" applyBorder="1" applyAlignment="1" applyProtection="0">
      <alignment vertical="bottom"/>
    </xf>
    <xf numFmtId="60" fontId="14" borderId="88" applyNumberFormat="1" applyFont="1" applyFill="0" applyBorder="1" applyAlignment="1" applyProtection="0">
      <alignment vertical="bottom"/>
    </xf>
    <xf numFmtId="60" fontId="14" borderId="26" applyNumberFormat="1" applyFont="1" applyFill="0" applyBorder="1" applyAlignment="1" applyProtection="0">
      <alignment vertical="bottom"/>
    </xf>
    <xf numFmtId="60" fontId="0" borderId="87" applyNumberFormat="1" applyFont="1" applyFill="0" applyBorder="1" applyAlignment="1" applyProtection="0">
      <alignment vertical="bottom"/>
    </xf>
    <xf numFmtId="49" fontId="0" fillId="3" borderId="27" applyNumberFormat="1" applyFont="1" applyFill="1" applyBorder="1" applyAlignment="1" applyProtection="0">
      <alignment vertical="bottom"/>
    </xf>
    <xf numFmtId="60" fontId="0" fillId="3" borderId="27" applyNumberFormat="1" applyFont="1" applyFill="1" applyBorder="1" applyAlignment="1" applyProtection="0">
      <alignment vertical="bottom"/>
    </xf>
    <xf numFmtId="0" fontId="0" fillId="3" borderId="27" applyNumberFormat="1" applyFont="1" applyFill="1" applyBorder="1" applyAlignment="1" applyProtection="0">
      <alignment vertical="bottom"/>
    </xf>
    <xf numFmtId="2" fontId="0" borderId="27" applyNumberFormat="1" applyFont="1" applyFill="0" applyBorder="1" applyAlignment="1" applyProtection="0">
      <alignment vertical="bottom"/>
    </xf>
    <xf numFmtId="1" fontId="0" fillId="9" borderId="27" applyNumberFormat="1" applyFont="1" applyFill="1" applyBorder="1" applyAlignment="1" applyProtection="0">
      <alignment vertical="bottom"/>
    </xf>
    <xf numFmtId="60" fontId="0" fillId="9" borderId="27" applyNumberFormat="1" applyFont="1" applyFill="1" applyBorder="1" applyAlignment="1" applyProtection="0">
      <alignment vertical="bottom"/>
    </xf>
    <xf numFmtId="2" fontId="0" borderId="1" applyNumberFormat="1" applyFont="1" applyFill="0" applyBorder="1" applyAlignment="1" applyProtection="0">
      <alignment vertical="bottom"/>
    </xf>
    <xf numFmtId="2" fontId="0" borderId="26" applyNumberFormat="1" applyFont="1" applyFill="0" applyBorder="1" applyAlignment="1" applyProtection="0">
      <alignment vertical="bottom"/>
    </xf>
    <xf numFmtId="0" fontId="0" applyNumberFormat="1" applyFont="1" applyFill="0" applyBorder="0" applyAlignment="1" applyProtection="0">
      <alignment vertical="bottom"/>
    </xf>
    <xf numFmtId="0" fontId="0" fillId="6" borderId="89" applyNumberFormat="1" applyFont="1" applyFill="1" applyBorder="1" applyAlignment="1" applyProtection="0">
      <alignment vertical="bottom"/>
    </xf>
    <xf numFmtId="0" fontId="0" fillId="7" borderId="90" applyNumberFormat="1" applyFont="1" applyFill="1" applyBorder="1" applyAlignment="1" applyProtection="0">
      <alignment vertical="bottom"/>
    </xf>
    <xf numFmtId="0" fontId="0" borderId="90" applyNumberFormat="1" applyFont="1" applyFill="0" applyBorder="1" applyAlignment="1" applyProtection="0">
      <alignment vertical="bottom"/>
    </xf>
    <xf numFmtId="0" fontId="0" borderId="91" applyNumberFormat="1" applyFont="1" applyFill="0" applyBorder="1" applyAlignment="1" applyProtection="0">
      <alignment vertical="bottom"/>
    </xf>
    <xf numFmtId="0" fontId="0" fillId="7" borderId="88" applyNumberFormat="0" applyFont="1" applyFill="1" applyBorder="1" applyAlignment="1" applyProtection="0">
      <alignment vertical="bottom"/>
    </xf>
    <xf numFmtId="0" fontId="0" fillId="7" borderId="25" applyNumberFormat="0" applyFont="1" applyFill="1" applyBorder="1" applyAlignment="1" applyProtection="0">
      <alignment vertical="bottom"/>
    </xf>
    <xf numFmtId="0" fontId="0" fillId="7" borderId="18" applyNumberFormat="0" applyFont="1" applyFill="1" applyBorder="1" applyAlignment="1" applyProtection="0">
      <alignment vertical="bottom"/>
    </xf>
    <xf numFmtId="60" fontId="0" borderId="18" applyNumberFormat="1" applyFont="1" applyFill="0" applyBorder="1" applyAlignment="1" applyProtection="0">
      <alignment vertical="bottom"/>
    </xf>
    <xf numFmtId="60" fontId="0" borderId="92" applyNumberFormat="1" applyFont="1" applyFill="0" applyBorder="1" applyAlignment="1" applyProtection="0">
      <alignment vertical="bottom"/>
    </xf>
    <xf numFmtId="0" fontId="0" fillId="7" borderId="86" applyNumberFormat="0" applyFont="1" applyFill="1" applyBorder="1" applyAlignment="1" applyProtection="0">
      <alignment vertical="bottom"/>
    </xf>
    <xf numFmtId="0" fontId="0" fillId="7" borderId="85" applyNumberFormat="0" applyFont="1" applyFill="1" applyBorder="1" applyAlignment="1" applyProtection="0">
      <alignment vertical="bottom"/>
    </xf>
    <xf numFmtId="0" fontId="3" borderId="27" applyNumberFormat="0" applyFont="1" applyFill="0" applyBorder="1" applyAlignment="1" applyProtection="0">
      <alignment vertical="bottom"/>
    </xf>
    <xf numFmtId="0" fontId="0" borderId="84" applyNumberFormat="0" applyFont="1" applyFill="0" applyBorder="1" applyAlignment="1" applyProtection="0">
      <alignment vertical="bottom"/>
    </xf>
    <xf numFmtId="0" fontId="0" applyNumberFormat="1" applyFont="1" applyFill="0" applyBorder="0" applyAlignment="1" applyProtection="0">
      <alignment vertical="bottom"/>
    </xf>
    <xf numFmtId="49" fontId="35" borderId="1" applyNumberFormat="1" applyFont="1" applyFill="0" applyBorder="1" applyAlignment="1" applyProtection="0">
      <alignment vertical="bottom"/>
    </xf>
    <xf numFmtId="0" fontId="3" borderId="26" applyNumberFormat="0"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3" fontId="0" borderId="27" applyNumberFormat="1" applyFont="1" applyFill="0" applyBorder="1" applyAlignment="1" applyProtection="0">
      <alignment vertical="bottom"/>
    </xf>
    <xf numFmtId="49" fontId="0" borderId="93" applyNumberFormat="1" applyFont="1" applyFill="0" applyBorder="1" applyAlignment="1" applyProtection="0">
      <alignment vertical="bottom"/>
    </xf>
    <xf numFmtId="49" fontId="15" borderId="27" applyNumberFormat="1" applyFont="1" applyFill="0" applyBorder="1" applyAlignment="1" applyProtection="0">
      <alignment vertical="bottom"/>
    </xf>
    <xf numFmtId="3" fontId="15" borderId="27" applyNumberFormat="1" applyFont="1" applyFill="0" applyBorder="1" applyAlignment="1" applyProtection="0">
      <alignment vertical="bottom"/>
    </xf>
    <xf numFmtId="3" fontId="15" fillId="12" borderId="27" applyNumberFormat="1" applyFont="1" applyFill="1" applyBorder="1" applyAlignment="1" applyProtection="0">
      <alignment vertical="bottom"/>
    </xf>
    <xf numFmtId="0" fontId="0" applyNumberFormat="1" applyFont="1" applyFill="0" applyBorder="0" applyAlignment="1" applyProtection="0">
      <alignment vertical="bottom"/>
    </xf>
    <xf numFmtId="49" fontId="3" borderId="2" applyNumberFormat="1" applyFont="1" applyFill="0" applyBorder="1" applyAlignment="1" applyProtection="0">
      <alignment vertical="bottom"/>
    </xf>
    <xf numFmtId="0" fontId="0" borderId="16" applyNumberFormat="1" applyFont="1" applyFill="0" applyBorder="1" applyAlignment="1" applyProtection="0">
      <alignment vertical="bottom"/>
    </xf>
    <xf numFmtId="49" fontId="0" fillId="6" borderId="19" applyNumberFormat="1" applyFont="1" applyFill="1" applyBorder="1" applyAlignment="1" applyProtection="0">
      <alignment vertical="bottom"/>
    </xf>
    <xf numFmtId="0" fontId="0" fillId="6" borderId="17" applyNumberFormat="1" applyFont="1" applyFill="1" applyBorder="1" applyAlignment="1" applyProtection="0">
      <alignment vertical="bottom"/>
    </xf>
    <xf numFmtId="0" fontId="0" borderId="94" applyNumberFormat="1" applyFont="1" applyFill="0" applyBorder="1"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ffe6da"/>
      <rgbColor rgb="ffe2eeda"/>
      <rgbColor rgb="ffc5deb5"/>
      <rgbColor rgb="ffd9dce1"/>
      <rgbColor rgb="ffd8d8d8"/>
      <rgbColor rgb="ff0563c1"/>
      <rgbColor rgb="ffffffff"/>
      <rgbColor rgb="ffff0000"/>
      <rgbColor rgb="ffb2b2b2"/>
      <rgbColor rgb="ff7f7f7f"/>
      <rgbColor rgb="ffb15d24"/>
      <rgbColor rgb="fffbe4d5"/>
      <rgbColor rgb="ffececec"/>
      <rgbColor rgb="ffbf9000"/>
      <rgbColor rgb="ffed7d31"/>
      <rgbColor rgb="ff595959"/>
      <rgbColor rgb="fffff2cb"/>
      <rgbColor rgb="ff70ad47"/>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800" u="none">
                <a:solidFill>
                  <a:srgbClr val="000000"/>
                </a:solidFill>
                <a:latin typeface="Calibri"/>
              </a:defRPr>
            </a:pPr>
            <a:r>
              <a:rPr b="1" i="0" strike="noStrike" sz="1800" u="none">
                <a:solidFill>
                  <a:srgbClr val="000000"/>
                </a:solidFill>
                <a:latin typeface="Calibri"/>
              </a:rPr>
              <a:t>Probability density/hazard function</a:t>
            </a:r>
          </a:p>
        </c:rich>
      </c:tx>
      <c:layout>
        <c:manualLayout>
          <c:xMode val="edge"/>
          <c:yMode val="edge"/>
          <c:x val="0.117314"/>
          <c:y val="0"/>
          <c:w val="0.765372"/>
          <c:h val="0.147594"/>
        </c:manualLayout>
      </c:layout>
      <c:overlay val="1"/>
      <c:spPr>
        <a:noFill/>
        <a:effectLst/>
      </c:spPr>
    </c:title>
    <c:autoTitleDeleted val="1"/>
    <c:plotArea>
      <c:layout>
        <c:manualLayout>
          <c:layoutTarget val="inner"/>
          <c:xMode val="edge"/>
          <c:yMode val="edge"/>
          <c:x val="0.0750603"/>
          <c:y val="0.147594"/>
          <c:w val="0.91994"/>
          <c:h val="0.776673"/>
        </c:manualLayout>
      </c:layout>
      <c:barChart>
        <c:barDir val="col"/>
        <c:grouping val="clustered"/>
        <c:varyColors val="0"/>
        <c:ser>
          <c:idx val="0"/>
          <c:order val="0"/>
          <c:tx>
            <c:strRef>
              <c:f>'Lifespan_distribution'!$A$8</c:f>
              <c:strCache>
                <c:ptCount val="1"/>
                <c:pt idx="0">
                  <c:v>Probability density/hazard function</c:v>
                </c:pt>
              </c:strCache>
            </c:strRef>
          </c:tx>
          <c:spPr>
            <a:solidFill>
              <a:schemeClr val="accent1"/>
            </a:solidFill>
            <a:ln w="12700" cap="flat">
              <a:noFill/>
              <a:miter lim="400000"/>
            </a:ln>
            <a:effectLst/>
          </c:spPr>
          <c:invertIfNegative val="0"/>
          <c:dLbls>
            <c:numFmt formatCode="0%" sourceLinked="0"/>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Lit>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Lit>
          </c:cat>
          <c:val>
            <c:numRef>
              <c:f>'Lifespan_distribution'!$B$8:$AJ$8</c:f>
              <c:numCache>
                <c:ptCount val="35"/>
                <c:pt idx="0">
                  <c:v>0.076863</c:v>
                </c:pt>
                <c:pt idx="1">
                  <c:v>0.136343</c:v>
                </c:pt>
                <c:pt idx="2">
                  <c:v>0.167442</c:v>
                </c:pt>
                <c:pt idx="3">
                  <c:v>0.168734</c:v>
                </c:pt>
                <c:pt idx="4">
                  <c:v>0.147152</c:v>
                </c:pt>
                <c:pt idx="5">
                  <c:v>0.113725</c:v>
                </c:pt>
                <c:pt idx="6">
                  <c:v>0.078881</c:v>
                </c:pt>
                <c:pt idx="7">
                  <c:v>0.049475</c:v>
                </c:pt>
                <c:pt idx="8">
                  <c:v>0.028198</c:v>
                </c:pt>
                <c:pt idx="9">
                  <c:v>0.014653</c:v>
                </c:pt>
                <c:pt idx="10">
                  <c:v>0.006958</c:v>
                </c:pt>
                <c:pt idx="11">
                  <c:v>0.003025</c:v>
                </c:pt>
                <c:pt idx="12">
                  <c:v>0.001206</c:v>
                </c:pt>
                <c:pt idx="13">
                  <c:v>0.000441</c:v>
                </c:pt>
                <c:pt idx="14">
                  <c:v>0.000148</c:v>
                </c:pt>
                <c:pt idx="15">
                  <c:v>0.000046</c:v>
                </c:pt>
                <c:pt idx="16">
                  <c:v>0.000013</c:v>
                </c:pt>
                <c:pt idx="17">
                  <c:v>0.000003</c:v>
                </c:pt>
                <c:pt idx="18">
                  <c:v>0.000001</c:v>
                </c:pt>
                <c:pt idx="19">
                  <c:v>0.000000</c:v>
                </c:pt>
                <c:pt idx="20">
                  <c:v>0.000000</c:v>
                </c:pt>
                <c:pt idx="21">
                  <c:v>0.000000</c:v>
                </c:pt>
                <c:pt idx="22">
                  <c:v>0.000000</c:v>
                </c:pt>
                <c:pt idx="23">
                  <c:v>0.000000</c:v>
                </c:pt>
                <c:pt idx="24">
                  <c:v>0.000000</c:v>
                </c:pt>
                <c:pt idx="25">
                  <c:v>0.000000</c:v>
                </c:pt>
                <c:pt idx="26">
                  <c:v>0.000000</c:v>
                </c:pt>
                <c:pt idx="27">
                  <c:v>0.000000</c:v>
                </c:pt>
                <c:pt idx="28">
                  <c:v>0.000000</c:v>
                </c:pt>
                <c:pt idx="29">
                  <c:v>0.000000</c:v>
                </c:pt>
                <c:pt idx="30">
                  <c:v>0.000000</c:v>
                </c:pt>
                <c:pt idx="31">
                  <c:v>0.000000</c:v>
                </c:pt>
                <c:pt idx="32">
                  <c:v>0.000000</c:v>
                </c:pt>
                <c:pt idx="33">
                  <c:v>0.000000</c:v>
                </c:pt>
                <c:pt idx="34">
                  <c:v>0.000000</c:v>
                </c:pt>
              </c:numCache>
            </c:numRef>
          </c:val>
        </c:ser>
        <c:gapWidth val="219"/>
        <c:overlap val="-27"/>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D9D9D9"/>
            </a:solidFill>
            <a:prstDash val="solid"/>
            <a:round/>
          </a:ln>
        </c:spPr>
        <c:txPr>
          <a:bodyPr rot="0"/>
          <a:lstStyle/>
          <a:p>
            <a:pPr>
              <a:defRPr b="0" i="0" strike="noStrike" sz="900" u="none">
                <a:solidFill>
                  <a:srgbClr val="595959"/>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D9D9D9"/>
              </a:solidFill>
              <a:prstDash val="solid"/>
              <a:round/>
            </a:ln>
          </c:spPr>
        </c:majorGridlines>
        <c:numFmt formatCode="General" sourceLinked="1"/>
        <c:majorTickMark val="none"/>
        <c:minorTickMark val="none"/>
        <c:tickLblPos val="nextTo"/>
        <c:spPr>
          <a:ln w="12700" cap="flat">
            <a:noFill/>
            <a:prstDash val="solid"/>
            <a:round/>
          </a:ln>
        </c:spPr>
        <c:txPr>
          <a:bodyPr rot="0"/>
          <a:lstStyle/>
          <a:p>
            <a:pPr>
              <a:defRPr b="0" i="0" strike="noStrike" sz="900" u="none">
                <a:solidFill>
                  <a:srgbClr val="595959"/>
                </a:solidFill>
                <a:latin typeface="Calibri"/>
              </a:defRPr>
            </a:pPr>
          </a:p>
        </c:txPr>
        <c:crossAx val="2094734552"/>
        <c:crosses val="autoZero"/>
        <c:crossBetween val="between"/>
        <c:majorUnit val="0.045"/>
        <c:minorUnit val="0.0225"/>
      </c:valAx>
      <c:spPr>
        <a:noFill/>
        <a:ln w="12700" cap="flat">
          <a:noFill/>
          <a:miter lim="400000"/>
        </a:ln>
        <a:effectLst/>
      </c:spPr>
    </c:plotArea>
    <c:plotVisOnly val="1"/>
    <c:dispBlanksAs val="gap"/>
  </c:chart>
  <c:spPr>
    <a:solidFill>
      <a:srgbClr val="FFFFFF"/>
    </a:solidFill>
    <a:ln w="12700" cap="flat">
      <a:solidFill>
        <a:srgbClr val="D9D9D9"/>
      </a:solidFill>
      <a:prstDash val="solid"/>
      <a:round/>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400" u="none">
                <a:solidFill>
                  <a:srgbClr val="595959"/>
                </a:solidFill>
                <a:latin typeface="Calibri"/>
              </a:defRPr>
            </a:pPr>
            <a:r>
              <a:rPr b="0" i="0" strike="noStrike" sz="1400" u="none">
                <a:solidFill>
                  <a:srgbClr val="595959"/>
                </a:solidFill>
                <a:latin typeface="Calibri"/>
              </a:rPr>
              <a:t>CDF</a:t>
            </a:r>
          </a:p>
        </c:rich>
      </c:tx>
      <c:layout>
        <c:manualLayout>
          <c:xMode val="edge"/>
          <c:yMode val="edge"/>
          <c:x val="0.468076"/>
          <c:y val="0"/>
          <c:w val="0.063847"/>
          <c:h val="0.132417"/>
        </c:manualLayout>
      </c:layout>
      <c:overlay val="1"/>
      <c:spPr>
        <a:noFill/>
        <a:effectLst/>
      </c:spPr>
    </c:title>
    <c:autoTitleDeleted val="1"/>
    <c:plotArea>
      <c:layout>
        <c:manualLayout>
          <c:layoutTarget val="inner"/>
          <c:xMode val="edge"/>
          <c:yMode val="edge"/>
          <c:x val="0.086842"/>
          <c:y val="0.132417"/>
          <c:w val="0.908158"/>
          <c:h val="0.696709"/>
        </c:manualLayout>
      </c:layout>
      <c:lineChart>
        <c:grouping val="standard"/>
        <c:varyColors val="0"/>
        <c:ser>
          <c:idx val="0"/>
          <c:order val="0"/>
          <c:tx>
            <c:strRef>
              <c:f>'Lifespan_distribution'!$A$9</c:f>
              <c:strCache>
                <c:ptCount val="1"/>
                <c:pt idx="0">
                  <c:v>Cumulative function</c:v>
                </c:pt>
              </c:strCache>
            </c:strRef>
          </c:tx>
          <c:spPr>
            <a:noFill/>
            <a:ln w="28575" cap="rnd">
              <a:solidFill>
                <a:schemeClr val="accent2"/>
              </a:solidFill>
              <a:prstDash val="solid"/>
              <a:round/>
            </a:ln>
            <a:effectLst/>
          </c:spPr>
          <c:marker>
            <c:symbol val="none"/>
            <c:size val="4"/>
            <c:spPr>
              <a:noFill/>
              <a:ln w="28575" cap="rnd">
                <a:solidFill>
                  <a:schemeClr val="accent2"/>
                </a:solidFill>
                <a:prstDash val="solid"/>
                <a:round/>
              </a:ln>
              <a:effectLst/>
            </c:spPr>
          </c:marker>
          <c:dLbls>
            <c:numFmt formatCode="0%" sourceLinked="0"/>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'Lifespan_distribution'!$B$7:$AJ$7</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'Lifespan_distribution'!$B$9:$AJ$9</c:f>
              <c:numCache>
                <c:ptCount val="35"/>
                <c:pt idx="0">
                  <c:v>0.039211</c:v>
                </c:pt>
                <c:pt idx="1">
                  <c:v>0.147856</c:v>
                </c:pt>
                <c:pt idx="2">
                  <c:v>0.302324</c:v>
                </c:pt>
                <c:pt idx="3">
                  <c:v>0.472708</c:v>
                </c:pt>
                <c:pt idx="4">
                  <c:v>0.632121</c:v>
                </c:pt>
                <c:pt idx="5">
                  <c:v>0.763072</c:v>
                </c:pt>
                <c:pt idx="6">
                  <c:v>0.859142</c:v>
                </c:pt>
                <c:pt idx="7">
                  <c:v>0.922695</c:v>
                </c:pt>
                <c:pt idx="8">
                  <c:v>0.960836</c:v>
                </c:pt>
                <c:pt idx="9">
                  <c:v>0.981684</c:v>
                </c:pt>
                <c:pt idx="10">
                  <c:v>0.992093</c:v>
                </c:pt>
                <c:pt idx="11">
                  <c:v>0.996849</c:v>
                </c:pt>
                <c:pt idx="12">
                  <c:v>0.998841</c:v>
                </c:pt>
                <c:pt idx="13">
                  <c:v>0.999606</c:v>
                </c:pt>
                <c:pt idx="14">
                  <c:v>0.999877</c:v>
                </c:pt>
                <c:pt idx="15">
                  <c:v>0.999964</c:v>
                </c:pt>
                <c:pt idx="16">
                  <c:v>0.999990</c:v>
                </c:pt>
                <c:pt idx="17">
                  <c:v>0.999998</c:v>
                </c:pt>
                <c:pt idx="18">
                  <c:v>0.999999</c:v>
                </c:pt>
                <c:pt idx="19">
                  <c:v>1.000000</c:v>
                </c:pt>
                <c:pt idx="20">
                  <c:v>1.000000</c:v>
                </c:pt>
                <c:pt idx="21">
                  <c:v>1.000000</c:v>
                </c:pt>
                <c:pt idx="22">
                  <c:v>1.000000</c:v>
                </c:pt>
                <c:pt idx="23">
                  <c:v>1.000000</c:v>
                </c:pt>
                <c:pt idx="24">
                  <c:v>1.000000</c:v>
                </c:pt>
                <c:pt idx="25">
                  <c:v>1.000000</c:v>
                </c:pt>
                <c:pt idx="26">
                  <c:v>1.000000</c:v>
                </c:pt>
                <c:pt idx="27">
                  <c:v>1.000000</c:v>
                </c:pt>
                <c:pt idx="28">
                  <c:v>1.000000</c:v>
                </c:pt>
                <c:pt idx="29">
                  <c:v>1.000000</c:v>
                </c:pt>
                <c:pt idx="30">
                  <c:v>1.000000</c:v>
                </c:pt>
                <c:pt idx="31">
                  <c:v>1.000000</c:v>
                </c:pt>
                <c:pt idx="32">
                  <c:v>1.000000</c:v>
                </c:pt>
                <c:pt idx="33">
                  <c:v>1.000000</c:v>
                </c:pt>
                <c:pt idx="34">
                  <c:v>1.000000</c:v>
                </c:pt>
              </c:numCache>
            </c:numRef>
          </c:val>
          <c:smooth val="0"/>
        </c:ser>
        <c:ser>
          <c:idx val="1"/>
          <c:order val="1"/>
          <c:tx>
            <c:strRef>
              <c:f>'Lifespan_distribution'!$A$10</c:f>
              <c:strCache>
                <c:ptCount val="1"/>
                <c:pt idx="0">
                  <c:v>Survival function</c:v>
                </c:pt>
              </c:strCache>
            </c:strRef>
          </c:tx>
          <c:spPr>
            <a:noFill/>
            <a:ln w="28575" cap="rnd">
              <a:solidFill>
                <a:schemeClr val="accent3"/>
              </a:solidFill>
              <a:prstDash val="solid"/>
              <a:round/>
            </a:ln>
            <a:effectLst/>
          </c:spPr>
          <c:marker>
            <c:symbol val="none"/>
            <c:size val="4"/>
            <c:spPr>
              <a:noFill/>
              <a:ln w="28575" cap="rnd">
                <a:solidFill>
                  <a:schemeClr val="accent3"/>
                </a:solidFill>
                <a:prstDash val="solid"/>
                <a:round/>
              </a:ln>
              <a:effectLst/>
            </c:spPr>
          </c:marker>
          <c:dLbls>
            <c:numFmt formatCode="0%" sourceLinked="0"/>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'Lifespan_distribution'!$B$7:$AJ$7</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'Lifespan_distribution'!$B$10:$AJ$10</c:f>
              <c:numCache>
                <c:ptCount val="35"/>
                <c:pt idx="0">
                  <c:v>0.960789</c:v>
                </c:pt>
                <c:pt idx="1">
                  <c:v>0.852144</c:v>
                </c:pt>
                <c:pt idx="2">
                  <c:v>0.697676</c:v>
                </c:pt>
                <c:pt idx="3">
                  <c:v>0.527292</c:v>
                </c:pt>
                <c:pt idx="4">
                  <c:v>0.367879</c:v>
                </c:pt>
                <c:pt idx="5">
                  <c:v>0.236928</c:v>
                </c:pt>
                <c:pt idx="6">
                  <c:v>0.140858</c:v>
                </c:pt>
                <c:pt idx="7">
                  <c:v>0.077305</c:v>
                </c:pt>
                <c:pt idx="8">
                  <c:v>0.039164</c:v>
                </c:pt>
                <c:pt idx="9">
                  <c:v>0.018316</c:v>
                </c:pt>
                <c:pt idx="10">
                  <c:v>0.007907</c:v>
                </c:pt>
                <c:pt idx="11">
                  <c:v>0.003151</c:v>
                </c:pt>
                <c:pt idx="12">
                  <c:v>0.001159</c:v>
                </c:pt>
                <c:pt idx="13">
                  <c:v>0.000394</c:v>
                </c:pt>
                <c:pt idx="14">
                  <c:v>0.000123</c:v>
                </c:pt>
                <c:pt idx="15">
                  <c:v>0.000036</c:v>
                </c:pt>
                <c:pt idx="16">
                  <c:v>0.000010</c:v>
                </c:pt>
                <c:pt idx="17">
                  <c:v>0.000002</c:v>
                </c:pt>
                <c:pt idx="18">
                  <c:v>0.000001</c:v>
                </c:pt>
                <c:pt idx="19">
                  <c:v>0.000000</c:v>
                </c:pt>
                <c:pt idx="20">
                  <c:v>0.000000</c:v>
                </c:pt>
                <c:pt idx="21">
                  <c:v>0.000000</c:v>
                </c:pt>
                <c:pt idx="22">
                  <c:v>0.000000</c:v>
                </c:pt>
                <c:pt idx="23">
                  <c:v>0.000000</c:v>
                </c:pt>
                <c:pt idx="24">
                  <c:v>0.000000</c:v>
                </c:pt>
                <c:pt idx="25">
                  <c:v>0.000000</c:v>
                </c:pt>
                <c:pt idx="26">
                  <c:v>0.000000</c:v>
                </c:pt>
                <c:pt idx="27">
                  <c:v>0.000000</c:v>
                </c:pt>
                <c:pt idx="28">
                  <c:v>0.000000</c:v>
                </c:pt>
                <c:pt idx="29">
                  <c:v>0.000000</c:v>
                </c:pt>
                <c:pt idx="30">
                  <c:v>0.000000</c:v>
                </c:pt>
                <c:pt idx="31">
                  <c:v>0.000000</c:v>
                </c:pt>
                <c:pt idx="32">
                  <c:v>0.000000</c:v>
                </c:pt>
                <c:pt idx="33">
                  <c:v>0.000000</c:v>
                </c:pt>
                <c:pt idx="34">
                  <c:v>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D9D9D9"/>
            </a:solidFill>
            <a:prstDash val="solid"/>
            <a:round/>
          </a:ln>
        </c:spPr>
        <c:txPr>
          <a:bodyPr rot="0"/>
          <a:lstStyle/>
          <a:p>
            <a:pPr>
              <a:defRPr b="0" i="0" strike="noStrike" sz="900" u="none">
                <a:solidFill>
                  <a:srgbClr val="595959"/>
                </a:solidFill>
                <a:latin typeface="Calibri"/>
              </a:defRPr>
            </a:pPr>
          </a:p>
        </c:txPr>
        <c:crossAx val="2094734553"/>
        <c:crosses val="autoZero"/>
        <c:auto val="1"/>
        <c:lblAlgn val="ctr"/>
        <c:noMultiLvlLbl val="1"/>
      </c:catAx>
      <c:valAx>
        <c:axId val="2094734553"/>
        <c:scaling>
          <c:orientation val="minMax"/>
          <c:max val="1"/>
        </c:scaling>
        <c:delete val="0"/>
        <c:axPos val="l"/>
        <c:majorGridlines>
          <c:spPr>
            <a:ln w="12700" cap="flat">
              <a:solidFill>
                <a:srgbClr val="D9D9D9"/>
              </a:solidFill>
              <a:prstDash val="solid"/>
              <a:round/>
            </a:ln>
          </c:spPr>
        </c:majorGridlines>
        <c:numFmt formatCode="General" sourceLinked="1"/>
        <c:majorTickMark val="none"/>
        <c:minorTickMark val="none"/>
        <c:tickLblPos val="nextTo"/>
        <c:spPr>
          <a:ln w="12700" cap="flat">
            <a:noFill/>
            <a:prstDash val="solid"/>
            <a:round/>
          </a:ln>
        </c:spPr>
        <c:txPr>
          <a:bodyPr rot="0"/>
          <a:lstStyle/>
          <a:p>
            <a:pPr>
              <a:defRPr b="0" i="0" strike="noStrike" sz="900" u="none">
                <a:solidFill>
                  <a:srgbClr val="595959"/>
                </a:solidFill>
                <a:latin typeface="Calibri"/>
              </a:defRPr>
            </a:pPr>
          </a:p>
        </c:txPr>
        <c:crossAx val="2094734552"/>
        <c:crosses val="autoZero"/>
        <c:crossBetween val="between"/>
        <c:majorUnit val="0.25"/>
        <c:minorUnit val="0.125"/>
      </c:valAx>
      <c:spPr>
        <a:noFill/>
        <a:ln w="12700" cap="flat">
          <a:noFill/>
          <a:miter lim="400000"/>
        </a:ln>
        <a:effectLst/>
      </c:spPr>
    </c:plotArea>
    <c:legend>
      <c:legendPos val="b"/>
      <c:layout>
        <c:manualLayout>
          <c:xMode val="edge"/>
          <c:yMode val="edge"/>
          <c:x val="0.239641"/>
          <c:y val="0.93761"/>
          <c:w val="0.56574"/>
          <c:h val="0.06239"/>
        </c:manualLayout>
      </c:layout>
      <c:overlay val="1"/>
      <c:spPr>
        <a:noFill/>
        <a:ln w="12700" cap="flat">
          <a:noFill/>
          <a:miter lim="400000"/>
        </a:ln>
        <a:effectLst/>
      </c:spPr>
      <c:txPr>
        <a:bodyPr rot="0"/>
        <a:lstStyle/>
        <a:p>
          <a:pPr>
            <a:defRPr b="0" i="0" strike="noStrike" sz="900" u="none">
              <a:solidFill>
                <a:srgbClr val="595959"/>
              </a:solidFill>
              <a:latin typeface="Calibri"/>
            </a:defRPr>
          </a:pPr>
        </a:p>
      </c:txPr>
    </c:legend>
    <c:plotVisOnly val="1"/>
    <c:dispBlanksAs val="gap"/>
  </c:chart>
  <c:spPr>
    <a:solidFill>
      <a:srgbClr val="FFFFFF"/>
    </a:solidFill>
    <a:ln w="12700" cap="flat">
      <a:solidFill>
        <a:srgbClr val="D9D9D9"/>
      </a:solidFill>
      <a:prstDash val="solid"/>
      <a:round/>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800" u="none">
                <a:solidFill>
                  <a:srgbClr val="000000"/>
                </a:solidFill>
                <a:latin typeface="Calibri"/>
              </a:defRPr>
            </a:pPr>
            <a:r>
              <a:rPr b="1" i="0" strike="noStrike" sz="1800" u="none">
                <a:solidFill>
                  <a:srgbClr val="000000"/>
                </a:solidFill>
                <a:latin typeface="Calibri"/>
              </a:rPr>
              <a:t>Total additions</a:t>
            </a:r>
          </a:p>
        </c:rich>
      </c:tx>
      <c:layout>
        <c:manualLayout>
          <c:xMode val="edge"/>
          <c:yMode val="edge"/>
          <c:x val="0.354896"/>
          <c:y val="0"/>
          <c:w val="0.290208"/>
          <c:h val="0.274945"/>
        </c:manualLayout>
      </c:layout>
      <c:overlay val="1"/>
      <c:spPr>
        <a:noFill/>
        <a:effectLst/>
      </c:spPr>
    </c:title>
    <c:autoTitleDeleted val="1"/>
    <c:plotArea>
      <c:layout>
        <c:manualLayout>
          <c:layoutTarget val="inner"/>
          <c:xMode val="edge"/>
          <c:yMode val="edge"/>
          <c:x val="0.162916"/>
          <c:y val="0.274945"/>
          <c:w val="0.832084"/>
          <c:h val="0.59476"/>
        </c:manualLayout>
      </c:layout>
      <c:barChart>
        <c:barDir val="col"/>
        <c:grouping val="clustered"/>
        <c:varyColors val="0"/>
        <c:ser>
          <c:idx val="0"/>
          <c:order val="0"/>
          <c:tx>
            <c:strRef>
              <c:f>'Lifespan-based_stock_model'!$A$53</c:f>
              <c:strCache>
                <c:ptCount val="1"/>
                <c:pt idx="0">
                  <c:v>Total additions</c:v>
                </c:pt>
              </c:strCache>
            </c:strRef>
          </c:tx>
          <c:spPr>
            <a:solidFill>
              <a:schemeClr val="accent1"/>
            </a:solidFill>
            <a:ln w="12700" cap="flat">
              <a:noFill/>
              <a:miter lim="400000"/>
            </a:ln>
            <a:effectLst/>
          </c:spPr>
          <c:invertIfNegative val="0"/>
          <c:dLbls>
            <c:numFmt formatCode="General"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Lit>
              <c:ptCount val="4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strLit>
          </c:cat>
          <c:val>
            <c:numRef>
              <c:f>'Lifespan-based_stock_model'!$B$53:$AQ$53</c:f>
              <c:numCache>
                <c:ptCount val="42"/>
                <c:pt idx="0">
                  <c:v>10801.000000</c:v>
                </c:pt>
                <c:pt idx="1">
                  <c:v>43777.000000</c:v>
                </c:pt>
                <c:pt idx="2">
                  <c:v>95904.000000</c:v>
                </c:pt>
                <c:pt idx="3">
                  <c:v>132428.000000</c:v>
                </c:pt>
                <c:pt idx="4">
                  <c:v>150086.000000</c:v>
                </c:pt>
                <c:pt idx="5">
                  <c:v>155891.000000</c:v>
                </c:pt>
                <c:pt idx="6">
                  <c:v>156938.000000</c:v>
                </c:pt>
                <c:pt idx="7">
                  <c:v>156764.000000</c:v>
                </c:pt>
                <c:pt idx="8">
                  <c:v>155893.000000</c:v>
                </c:pt>
                <c:pt idx="9">
                  <c:v>153200.000000</c:v>
                </c:pt>
                <c:pt idx="10">
                  <c:v>147213.000000</c:v>
                </c:pt>
                <c:pt idx="11">
                  <c:v>1396570.000000</c:v>
                </c:pt>
                <c:pt idx="12">
                  <c:v>1396570.000000</c:v>
                </c:pt>
                <c:pt idx="13">
                  <c:v>1352079.000000</c:v>
                </c:pt>
                <c:pt idx="14">
                  <c:v>2431101.000000</c:v>
                </c:pt>
                <c:pt idx="15">
                  <c:v>3037920.000000</c:v>
                </c:pt>
                <c:pt idx="16">
                  <c:v>5013066.000000</c:v>
                </c:pt>
                <c:pt idx="17">
                  <c:v>5966884.000000</c:v>
                </c:pt>
                <c:pt idx="18">
                  <c:v>5595341.000000</c:v>
                </c:pt>
                <c:pt idx="19">
                  <c:v>8803501.000000</c:v>
                </c:pt>
                <c:pt idx="20">
                  <c:v>8378551.000000</c:v>
                </c:pt>
                <c:pt idx="21">
                  <c:v>9772698.000000</c:v>
                </c:pt>
                <c:pt idx="22">
                  <c:v>10315752.000000</c:v>
                </c:pt>
                <c:pt idx="23">
                  <c:v>14396949.000000</c:v>
                </c:pt>
                <c:pt idx="24">
                  <c:v>16825514.000000</c:v>
                </c:pt>
                <c:pt idx="25">
                  <c:v>16713910.000000</c:v>
                </c:pt>
                <c:pt idx="26">
                  <c:v>15428002.000000</c:v>
                </c:pt>
                <c:pt idx="27">
                  <c:v>15489995.000000</c:v>
                </c:pt>
                <c:pt idx="28">
                  <c:v>13216884.000000</c:v>
                </c:pt>
                <c:pt idx="29">
                  <c:v>14131710.000000</c:v>
                </c:pt>
                <c:pt idx="30">
                  <c:v>17481651.000000</c:v>
                </c:pt>
                <c:pt idx="31">
                  <c:v>19839830.000000</c:v>
                </c:pt>
                <c:pt idx="32">
                  <c:v>16803113.000000</c:v>
                </c:pt>
                <c:pt idx="33">
                  <c:v>16803113.000000</c:v>
                </c:pt>
                <c:pt idx="34">
                  <c:v>16803113.000000</c:v>
                </c:pt>
                <c:pt idx="35">
                  <c:v>16803113.000000</c:v>
                </c:pt>
                <c:pt idx="36">
                  <c:v>16803113.000000</c:v>
                </c:pt>
                <c:pt idx="37">
                  <c:v>16803113.000000</c:v>
                </c:pt>
                <c:pt idx="38">
                  <c:v>16803113.000000</c:v>
                </c:pt>
                <c:pt idx="39">
                  <c:v>16803113.000000</c:v>
                </c:pt>
                <c:pt idx="40">
                  <c:v>16803113.000000</c:v>
                </c:pt>
                <c:pt idx="41">
                  <c:v>16803113.000000</c:v>
                </c:pt>
              </c:numCache>
            </c:numRef>
          </c:val>
        </c:ser>
        <c:gapWidth val="219"/>
        <c:overlap val="-27"/>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D9D9D9"/>
            </a:solidFill>
            <a:prstDash val="solid"/>
            <a:round/>
          </a:ln>
        </c:spPr>
        <c:txPr>
          <a:bodyPr rot="0"/>
          <a:lstStyle/>
          <a:p>
            <a:pPr>
              <a:defRPr b="0" i="0" strike="noStrike" sz="900" u="none">
                <a:solidFill>
                  <a:srgbClr val="595959"/>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D9D9D9"/>
              </a:solidFill>
              <a:prstDash val="solid"/>
              <a:round/>
            </a:ln>
          </c:spPr>
        </c:majorGridlines>
        <c:numFmt formatCode="#,##0.00" sourceLinked="0"/>
        <c:majorTickMark val="none"/>
        <c:minorTickMark val="none"/>
        <c:tickLblPos val="nextTo"/>
        <c:spPr>
          <a:ln w="12700" cap="flat">
            <a:noFill/>
            <a:prstDash val="solid"/>
            <a:round/>
          </a:ln>
        </c:spPr>
        <c:txPr>
          <a:bodyPr rot="0"/>
          <a:lstStyle/>
          <a:p>
            <a:pPr>
              <a:defRPr b="0" i="0" strike="noStrike" sz="900" u="none">
                <a:solidFill>
                  <a:srgbClr val="595959"/>
                </a:solidFill>
                <a:latin typeface="Calibri"/>
              </a:defRPr>
            </a:pPr>
          </a:p>
        </c:txPr>
        <c:crossAx val="2094734552"/>
        <c:crosses val="autoZero"/>
        <c:crossBetween val="between"/>
        <c:majorUnit val="5e+06"/>
        <c:minorUnit val="2.5e+06"/>
      </c:valAx>
      <c:spPr>
        <a:noFill/>
        <a:ln w="12700" cap="flat">
          <a:noFill/>
          <a:miter lim="400000"/>
        </a:ln>
        <a:effectLst/>
      </c:spPr>
    </c:plotArea>
    <c:plotVisOnly val="1"/>
    <c:dispBlanksAs val="gap"/>
  </c:chart>
  <c:spPr>
    <a:solidFill>
      <a:srgbClr val="FFFFFF"/>
    </a:solidFill>
    <a:ln w="12700" cap="flat">
      <a:solidFill>
        <a:srgbClr val="D9D9D9"/>
      </a:solidFill>
      <a:prstDash val="solid"/>
      <a:round/>
    </a:ln>
    <a:effectLst/>
  </c:spPr>
</c:chartSpace>
</file>

<file path=xl/charts/chart4.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400" u="none">
                <a:solidFill>
                  <a:srgbClr val="595959"/>
                </a:solidFill>
                <a:latin typeface="Calibri"/>
              </a:defRPr>
            </a:pPr>
            <a:r>
              <a:rPr b="0" i="0" strike="noStrike" sz="1400" u="none">
                <a:solidFill>
                  <a:srgbClr val="595959"/>
                </a:solidFill>
                <a:latin typeface="Calibri"/>
              </a:rPr>
              <a:t>Stock</a:t>
            </a:r>
          </a:p>
        </c:rich>
      </c:tx>
      <c:layout>
        <c:manualLayout>
          <c:xMode val="edge"/>
          <c:yMode val="edge"/>
          <c:x val="0.469032"/>
          <c:y val="0"/>
          <c:w val="0.0619358"/>
          <c:h val="0.106358"/>
        </c:manualLayout>
      </c:layout>
      <c:overlay val="1"/>
      <c:spPr>
        <a:noFill/>
        <a:effectLst/>
      </c:spPr>
    </c:title>
    <c:autoTitleDeleted val="1"/>
    <c:plotArea>
      <c:layout>
        <c:manualLayout>
          <c:layoutTarget val="inner"/>
          <c:xMode val="edge"/>
          <c:yMode val="edge"/>
          <c:x val="0.126487"/>
          <c:y val="0.106358"/>
          <c:w val="0.868513"/>
          <c:h val="0.827733"/>
        </c:manualLayout>
      </c:layout>
      <c:barChart>
        <c:barDir val="col"/>
        <c:grouping val="clustered"/>
        <c:varyColors val="0"/>
        <c:ser>
          <c:idx val="0"/>
          <c:order val="0"/>
          <c:tx>
            <c:v>Series1</c:v>
          </c:tx>
          <c:spPr>
            <a:solidFill>
              <a:schemeClr val="accent1"/>
            </a:solidFill>
            <a:ln w="12700" cap="flat">
              <a:noFill/>
              <a:miter lim="400000"/>
            </a:ln>
            <a:effectLst/>
          </c:spPr>
          <c:invertIfNegative val="0"/>
          <c:dLbls>
            <c:numFmt formatCode="General"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Lit>
              <c:ptCount val="4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strLit>
          </c:cat>
          <c:val>
            <c:numRef>
              <c:f>'Lifespan-based_stock_model'!$A$5:$AQ$5</c:f>
              <c:numCache>
                <c:ptCount val="42"/>
                <c:pt idx="1">
                  <c:v>9971.000000</c:v>
                </c:pt>
                <c:pt idx="2">
                  <c:v>48911.000000</c:v>
                </c:pt>
                <c:pt idx="3">
                  <c:v>129666.000000</c:v>
                </c:pt>
                <c:pt idx="4">
                  <c:v>229687.000000</c:v>
                </c:pt>
                <c:pt idx="5">
                  <c:v>325147.000000</c:v>
                </c:pt>
                <c:pt idx="6">
                  <c:v>402566.000000</c:v>
                </c:pt>
                <c:pt idx="7">
                  <c:v>458768.000000</c:v>
                </c:pt>
                <c:pt idx="8">
                  <c:v>496277.000000</c:v>
                </c:pt>
                <c:pt idx="9">
                  <c:v>519051.000000</c:v>
                </c:pt>
                <c:pt idx="10">
                  <c:v>529899.000000</c:v>
                </c:pt>
                <c:pt idx="11">
                  <c:v>529720.000000</c:v>
                </c:pt>
                <c:pt idx="12">
                  <c:v>1680802.000000</c:v>
                </c:pt>
                <c:pt idx="13">
                  <c:v>2661270.000000</c:v>
                </c:pt>
                <c:pt idx="14">
                  <c:v>3392060.000000</c:v>
                </c:pt>
                <c:pt idx="15">
                  <c:v>4915030.000000</c:v>
                </c:pt>
                <c:pt idx="16">
                  <c:v>6675270.000000</c:v>
                </c:pt>
                <c:pt idx="17">
                  <c:v>9861296.000000</c:v>
                </c:pt>
                <c:pt idx="18">
                  <c:v>13283149.000000</c:v>
                </c:pt>
                <c:pt idx="19">
                  <c:v>15583528.000000</c:v>
                </c:pt>
                <c:pt idx="20">
                  <c:v>20159575.000000</c:v>
                </c:pt>
                <c:pt idx="21">
                  <c:v>23346437.000000</c:v>
                </c:pt>
                <c:pt idx="22">
                  <c:v>26930004.000000</c:v>
                </c:pt>
                <c:pt idx="23">
                  <c:v>30081248.000000</c:v>
                </c:pt>
                <c:pt idx="24">
                  <c:v>36127173.000000</c:v>
                </c:pt>
                <c:pt idx="25">
                  <c:v>43139636.000000</c:v>
                </c:pt>
                <c:pt idx="26">
                  <c:v>48488057.000000</c:v>
                </c:pt>
                <c:pt idx="27">
                  <c:v>51185383.000000</c:v>
                </c:pt>
                <c:pt idx="28">
                  <c:v>52874045.000000</c:v>
                </c:pt>
                <c:pt idx="29">
                  <c:v>51718414.000000</c:v>
                </c:pt>
                <c:pt idx="30">
                  <c:v>51258569.000000</c:v>
                </c:pt>
                <c:pt idx="31">
                  <c:v>53901968.000000</c:v>
                </c:pt>
                <c:pt idx="32">
                  <c:v>58386030.000000</c:v>
                </c:pt>
                <c:pt idx="33">
                  <c:v>59093564.000000</c:v>
                </c:pt>
                <c:pt idx="34">
                  <c:v>59192584.000000</c:v>
                </c:pt>
                <c:pt idx="35">
                  <c:v>58894462.000000</c:v>
                </c:pt>
                <c:pt idx="36">
                  <c:v>58422550.000000</c:v>
                </c:pt>
                <c:pt idx="37">
                  <c:v>57953252.000000</c:v>
                </c:pt>
                <c:pt idx="38">
                  <c:v>57588726.000000</c:v>
                </c:pt>
                <c:pt idx="39">
                  <c:v>57361909.000000</c:v>
                </c:pt>
                <c:pt idx="40">
                  <c:v>57260059.000000</c:v>
                </c:pt>
                <c:pt idx="41">
                  <c:v>57250782.000000</c:v>
                </c:pt>
                <c:pt idx="42">
                  <c:v>57300587.000000</c:v>
                </c:pt>
              </c:numCache>
            </c:numRef>
          </c:val>
        </c:ser>
        <c:gapWidth val="150"/>
        <c:overlap val="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D9D9D9"/>
            </a:solidFill>
            <a:prstDash val="solid"/>
            <a:round/>
          </a:ln>
        </c:spPr>
        <c:txPr>
          <a:bodyPr rot="0"/>
          <a:lstStyle/>
          <a:p>
            <a:pPr>
              <a:defRPr b="0" i="0" strike="noStrike" sz="900" u="none">
                <a:solidFill>
                  <a:srgbClr val="595959"/>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D9D9D9"/>
              </a:solidFill>
              <a:prstDash val="solid"/>
              <a:round/>
            </a:ln>
          </c:spPr>
        </c:majorGridlines>
        <c:numFmt formatCode="#,##0.00" sourceLinked="0"/>
        <c:majorTickMark val="none"/>
        <c:minorTickMark val="none"/>
        <c:tickLblPos val="nextTo"/>
        <c:spPr>
          <a:ln w="12700" cap="flat">
            <a:noFill/>
            <a:prstDash val="solid"/>
            <a:round/>
          </a:ln>
        </c:spPr>
        <c:txPr>
          <a:bodyPr rot="0"/>
          <a:lstStyle/>
          <a:p>
            <a:pPr>
              <a:defRPr b="0" i="0" strike="noStrike" sz="900" u="none">
                <a:solidFill>
                  <a:srgbClr val="595959"/>
                </a:solidFill>
                <a:latin typeface="Calibri"/>
              </a:defRPr>
            </a:pPr>
          </a:p>
        </c:txPr>
        <c:crossAx val="2094734552"/>
        <c:crosses val="autoZero"/>
        <c:crossBetween val="between"/>
        <c:majorUnit val="1.5e+07"/>
        <c:minorUnit val="7.5e+06"/>
      </c:valAx>
      <c:spPr>
        <a:noFill/>
        <a:ln w="12700" cap="flat">
          <a:noFill/>
          <a:miter lim="400000"/>
        </a:ln>
        <a:effectLst/>
      </c:spPr>
    </c:plotArea>
    <c:plotVisOnly val="1"/>
    <c:dispBlanksAs val="gap"/>
  </c:chart>
  <c:spPr>
    <a:solidFill>
      <a:srgbClr val="FFFFFF"/>
    </a:solidFill>
    <a:ln w="12700" cap="flat">
      <a:solidFill>
        <a:srgbClr val="D9D9D9"/>
      </a:solidFill>
      <a:prstDash val="solid"/>
      <a:round/>
    </a:ln>
    <a:effectLst/>
  </c:spPr>
</c:chartSpace>
</file>

<file path=xl/charts/chart5.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800" u="none">
                <a:solidFill>
                  <a:srgbClr val="000000"/>
                </a:solidFill>
                <a:latin typeface="Calibri"/>
              </a:defRPr>
            </a:pPr>
            <a:r>
              <a:rPr b="1" i="0" strike="noStrike" sz="1800" u="none">
                <a:solidFill>
                  <a:srgbClr val="000000"/>
                </a:solidFill>
                <a:latin typeface="Calibri"/>
              </a:rPr>
              <a:t>Total losses</a:t>
            </a:r>
          </a:p>
        </c:rich>
      </c:tx>
      <c:layout>
        <c:manualLayout>
          <c:xMode val="edge"/>
          <c:yMode val="edge"/>
          <c:x val="0.368503"/>
          <c:y val="0"/>
          <c:w val="0.262994"/>
          <c:h val="0.370413"/>
        </c:manualLayout>
      </c:layout>
      <c:overlay val="1"/>
      <c:spPr>
        <a:noFill/>
        <a:effectLst/>
      </c:spPr>
    </c:title>
    <c:autoTitleDeleted val="1"/>
    <c:plotArea>
      <c:layout>
        <c:manualLayout>
          <c:layoutTarget val="inner"/>
          <c:xMode val="edge"/>
          <c:yMode val="edge"/>
          <c:x val="0.155798"/>
          <c:y val="0.370413"/>
          <c:w val="0.839202"/>
          <c:h val="0.458391"/>
        </c:manualLayout>
      </c:layout>
      <c:lineChart>
        <c:grouping val="standard"/>
        <c:varyColors val="0"/>
        <c:ser>
          <c:idx val="0"/>
          <c:order val="0"/>
          <c:tx>
            <c:strRef>
              <c:f>'Lifespan-based_stock_model'!$A$101</c:f>
              <c:strCache>
                <c:ptCount val="1"/>
                <c:pt idx="0">
                  <c:v>Total losses</c:v>
                </c:pt>
              </c:strCache>
            </c:strRef>
          </c:tx>
          <c:spPr>
            <a:noFill/>
            <a:ln w="28575" cap="rnd">
              <a:solidFill>
                <a:schemeClr val="accent1"/>
              </a:solidFill>
              <a:prstDash val="solid"/>
              <a:round/>
            </a:ln>
            <a:effectLst/>
          </c:spPr>
          <c:marker>
            <c:symbol val="none"/>
            <c:size val="4"/>
            <c:spPr>
              <a:noFill/>
              <a:ln w="28575" cap="rnd">
                <a:solidFill>
                  <a:schemeClr val="accent1"/>
                </a:solidFill>
                <a:prstDash val="solid"/>
                <a:round/>
              </a:ln>
              <a:effectLst/>
            </c:spPr>
          </c:marker>
          <c:dLbls>
            <c:numFmt formatCode="0" sourceLinked="0"/>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Lit>
              <c:ptCount val="4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strLit>
          </c:cat>
          <c:val>
            <c:numRef>
              <c:f>'Lifespan-based_stock_model'!$B$101:$AQ$101</c:f>
              <c:numCache>
                <c:ptCount val="42"/>
                <c:pt idx="0">
                  <c:v>830.000000</c:v>
                </c:pt>
                <c:pt idx="1">
                  <c:v>4837.000000</c:v>
                </c:pt>
                <c:pt idx="2">
                  <c:v>15149.000000</c:v>
                </c:pt>
                <c:pt idx="3">
                  <c:v>32407.000000</c:v>
                </c:pt>
                <c:pt idx="4">
                  <c:v>54626.000000</c:v>
                </c:pt>
                <c:pt idx="5">
                  <c:v>78472.000000</c:v>
                </c:pt>
                <c:pt idx="6">
                  <c:v>100736.000000</c:v>
                </c:pt>
                <c:pt idx="7">
                  <c:v>119255.000000</c:v>
                </c:pt>
                <c:pt idx="8">
                  <c:v>133119.000000</c:v>
                </c:pt>
                <c:pt idx="9">
                  <c:v>142352.000000</c:v>
                </c:pt>
                <c:pt idx="10">
                  <c:v>147392.000000</c:v>
                </c:pt>
                <c:pt idx="11">
                  <c:v>245488.000000</c:v>
                </c:pt>
                <c:pt idx="12">
                  <c:v>416102.000000</c:v>
                </c:pt>
                <c:pt idx="13">
                  <c:v>621289.000000</c:v>
                </c:pt>
                <c:pt idx="14">
                  <c:v>908131.000000</c:v>
                </c:pt>
                <c:pt idx="15">
                  <c:v>1277680.000000</c:v>
                </c:pt>
                <c:pt idx="16">
                  <c:v>1827040.000000</c:v>
                </c:pt>
                <c:pt idx="17">
                  <c:v>2545031.000000</c:v>
                </c:pt>
                <c:pt idx="18">
                  <c:v>3294962.000000</c:v>
                </c:pt>
                <c:pt idx="19">
                  <c:v>4227454.000000</c:v>
                </c:pt>
                <c:pt idx="20">
                  <c:v>5191689.000000</c:v>
                </c:pt>
                <c:pt idx="21">
                  <c:v>6189131.000000</c:v>
                </c:pt>
                <c:pt idx="22">
                  <c:v>7164508.000000</c:v>
                </c:pt>
                <c:pt idx="23">
                  <c:v>8351024.000000</c:v>
                </c:pt>
                <c:pt idx="24">
                  <c:v>9813051.000000</c:v>
                </c:pt>
                <c:pt idx="25">
                  <c:v>11365489.000000</c:v>
                </c:pt>
                <c:pt idx="26">
                  <c:v>12730676.000000</c:v>
                </c:pt>
                <c:pt idx="27">
                  <c:v>13801333.000000</c:v>
                </c:pt>
                <c:pt idx="28">
                  <c:v>14372515.000000</c:v>
                </c:pt>
                <c:pt idx="29">
                  <c:v>14591555.000000</c:v>
                </c:pt>
                <c:pt idx="30">
                  <c:v>14838252.000000</c:v>
                </c:pt>
                <c:pt idx="31">
                  <c:v>15355768.000000</c:v>
                </c:pt>
                <c:pt idx="32">
                  <c:v>16095579.000000</c:v>
                </c:pt>
                <c:pt idx="33">
                  <c:v>16704093.000000</c:v>
                </c:pt>
                <c:pt idx="34">
                  <c:v>17101235.000000</c:v>
                </c:pt>
                <c:pt idx="35">
                  <c:v>17275025.000000</c:v>
                </c:pt>
                <c:pt idx="36">
                  <c:v>17272411.000000</c:v>
                </c:pt>
                <c:pt idx="37">
                  <c:v>17167639.000000</c:v>
                </c:pt>
                <c:pt idx="38">
                  <c:v>17029930.000000</c:v>
                </c:pt>
                <c:pt idx="39">
                  <c:v>16904963.000000</c:v>
                </c:pt>
                <c:pt idx="40">
                  <c:v>16812390.000000</c:v>
                </c:pt>
                <c:pt idx="41">
                  <c:v>16753308.000000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D9D9D9"/>
            </a:solidFill>
            <a:prstDash val="solid"/>
            <a:round/>
          </a:ln>
        </c:spPr>
        <c:txPr>
          <a:bodyPr rot="0"/>
          <a:lstStyle/>
          <a:p>
            <a:pPr>
              <a:defRPr b="0" i="0" strike="noStrike" sz="900" u="none">
                <a:solidFill>
                  <a:srgbClr val="595959"/>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D9D9D9"/>
              </a:solidFill>
              <a:prstDash val="solid"/>
              <a:round/>
            </a:ln>
          </c:spPr>
        </c:majorGridlines>
        <c:numFmt formatCode="#,##0" sourceLinked="0"/>
        <c:majorTickMark val="none"/>
        <c:minorTickMark val="none"/>
        <c:tickLblPos val="nextTo"/>
        <c:spPr>
          <a:ln w="12700" cap="flat">
            <a:noFill/>
            <a:prstDash val="solid"/>
            <a:round/>
          </a:ln>
        </c:spPr>
        <c:txPr>
          <a:bodyPr rot="0"/>
          <a:lstStyle/>
          <a:p>
            <a:pPr>
              <a:defRPr b="0" i="0" strike="noStrike" sz="900" u="none">
                <a:solidFill>
                  <a:srgbClr val="595959"/>
                </a:solidFill>
                <a:latin typeface="Calibri"/>
              </a:defRPr>
            </a:pPr>
          </a:p>
        </c:txPr>
        <c:crossAx val="2094734552"/>
        <c:crosses val="autoZero"/>
        <c:crossBetween val="between"/>
        <c:majorUnit val="4.5e+06"/>
        <c:minorUnit val="2.25e+06"/>
      </c:valAx>
      <c:spPr>
        <a:noFill/>
        <a:ln w="12700" cap="flat">
          <a:noFill/>
          <a:miter lim="400000"/>
        </a:ln>
        <a:effectLst/>
      </c:spPr>
    </c:plotArea>
    <c:plotVisOnly val="1"/>
    <c:dispBlanksAs val="gap"/>
  </c:chart>
  <c:spPr>
    <a:solidFill>
      <a:srgbClr val="FFFFFF"/>
    </a:solidFill>
    <a:ln w="12700" cap="flat">
      <a:solidFill>
        <a:srgbClr val="D9D9D9"/>
      </a:solidFill>
      <a:prstDash val="solid"/>
      <a:round/>
    </a:ln>
    <a:effectLst/>
  </c:spPr>
</c:chartSpace>
</file>

<file path=xl/charts/chart6.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800" u="none">
                <a:solidFill>
                  <a:srgbClr val="000000"/>
                </a:solidFill>
                <a:latin typeface="Calibri"/>
              </a:defRPr>
            </a:pPr>
            <a:r>
              <a:rPr b="1" i="0" strike="noStrike" sz="1800" u="none">
                <a:solidFill>
                  <a:srgbClr val="000000"/>
                </a:solidFill>
                <a:latin typeface="Calibri"/>
              </a:rPr>
              <a:t>Total additions</a:t>
            </a:r>
          </a:p>
        </c:rich>
      </c:tx>
      <c:layout>
        <c:manualLayout>
          <c:xMode val="edge"/>
          <c:yMode val="edge"/>
          <c:x val="0.354896"/>
          <c:y val="0"/>
          <c:w val="0.290208"/>
          <c:h val="0.274945"/>
        </c:manualLayout>
      </c:layout>
      <c:overlay val="1"/>
      <c:spPr>
        <a:noFill/>
        <a:effectLst/>
      </c:spPr>
    </c:title>
    <c:autoTitleDeleted val="1"/>
    <c:plotArea>
      <c:layout>
        <c:manualLayout>
          <c:layoutTarget val="inner"/>
          <c:xMode val="edge"/>
          <c:yMode val="edge"/>
          <c:x val="0.151097"/>
          <c:y val="0.274945"/>
          <c:w val="0.843903"/>
          <c:h val="0.59476"/>
        </c:manualLayout>
      </c:layout>
      <c:barChart>
        <c:barDir val="col"/>
        <c:grouping val="clustered"/>
        <c:varyColors val="0"/>
        <c:ser>
          <c:idx val="0"/>
          <c:order val="0"/>
          <c:tx>
            <c:strRef>
              <c:f>'Lifespan-based_stock_model_toas'!$A$53</c:f>
              <c:strCache>
                <c:ptCount val="1"/>
                <c:pt idx="0">
                  <c:v>Total additions</c:v>
                </c:pt>
              </c:strCache>
            </c:strRef>
          </c:tx>
          <c:spPr>
            <a:solidFill>
              <a:schemeClr val="accent1"/>
            </a:solidFill>
            <a:ln w="12700" cap="flat">
              <a:noFill/>
              <a:miter lim="400000"/>
            </a:ln>
            <a:effectLst/>
          </c:spPr>
          <c:invertIfNegative val="0"/>
          <c:dLbls>
            <c:numFmt formatCode="General"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Lit>
              <c:ptCount val="4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strLit>
          </c:cat>
          <c:val>
            <c:numRef>
              <c:f>'Lifespan-based_stock_model_toas'!$B$53:$AQ$53</c:f>
              <c:numCache>
                <c:ptCount val="42"/>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5172042.000000</c:v>
                </c:pt>
                <c:pt idx="12">
                  <c:v>5047931.000000</c:v>
                </c:pt>
                <c:pt idx="13">
                  <c:v>5072743.000000</c:v>
                </c:pt>
                <c:pt idx="14">
                  <c:v>5979613.000000</c:v>
                </c:pt>
                <c:pt idx="15">
                  <c:v>5274929.000000</c:v>
                </c:pt>
                <c:pt idx="16">
                  <c:v>5435362.000000</c:v>
                </c:pt>
                <c:pt idx="17">
                  <c:v>5820242.000000</c:v>
                </c:pt>
                <c:pt idx="18">
                  <c:v>6233132.000000</c:v>
                </c:pt>
                <c:pt idx="19">
                  <c:v>7168518.000000</c:v>
                </c:pt>
                <c:pt idx="20">
                  <c:v>6668276.000000</c:v>
                </c:pt>
                <c:pt idx="21">
                  <c:v>6643634.000000</c:v>
                </c:pt>
                <c:pt idx="22">
                  <c:v>5825537.000000</c:v>
                </c:pt>
                <c:pt idx="23">
                  <c:v>5908153.000000</c:v>
                </c:pt>
                <c:pt idx="24">
                  <c:v>6183941.000000</c:v>
                </c:pt>
                <c:pt idx="25">
                  <c:v>5899141.000000</c:v>
                </c:pt>
                <c:pt idx="26">
                  <c:v>6514499.000000</c:v>
                </c:pt>
                <c:pt idx="27">
                  <c:v>6515888.000000</c:v>
                </c:pt>
                <c:pt idx="28">
                  <c:v>5850443.000000</c:v>
                </c:pt>
                <c:pt idx="29">
                  <c:v>5523661.000000</c:v>
                </c:pt>
                <c:pt idx="30">
                  <c:v>5281522.000000</c:v>
                </c:pt>
                <c:pt idx="31">
                  <c:v>5544077.000000</c:v>
                </c:pt>
                <c:pt idx="32">
                  <c:v>6307464.000000</c:v>
                </c:pt>
                <c:pt idx="33">
                  <c:v>0.000000</c:v>
                </c:pt>
                <c:pt idx="34">
                  <c:v>0.000000</c:v>
                </c:pt>
                <c:pt idx="35">
                  <c:v>0.000000</c:v>
                </c:pt>
                <c:pt idx="36">
                  <c:v>0.000000</c:v>
                </c:pt>
                <c:pt idx="37">
                  <c:v>0.000000</c:v>
                </c:pt>
                <c:pt idx="38">
                  <c:v>0.000000</c:v>
                </c:pt>
                <c:pt idx="39">
                  <c:v>0.000000</c:v>
                </c:pt>
                <c:pt idx="40">
                  <c:v>0.000000</c:v>
                </c:pt>
                <c:pt idx="41">
                  <c:v>0.000000</c:v>
                </c:pt>
              </c:numCache>
            </c:numRef>
          </c:val>
        </c:ser>
        <c:gapWidth val="219"/>
        <c:overlap val="-27"/>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D9D9D9"/>
            </a:solidFill>
            <a:prstDash val="solid"/>
            <a:round/>
          </a:ln>
        </c:spPr>
        <c:txPr>
          <a:bodyPr rot="0"/>
          <a:lstStyle/>
          <a:p>
            <a:pPr>
              <a:defRPr b="0" i="0" strike="noStrike" sz="900" u="none">
                <a:solidFill>
                  <a:srgbClr val="595959"/>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D9D9D9"/>
              </a:solidFill>
              <a:prstDash val="solid"/>
              <a:round/>
            </a:ln>
          </c:spPr>
        </c:majorGridlines>
        <c:numFmt formatCode="#,##0.00" sourceLinked="0"/>
        <c:majorTickMark val="none"/>
        <c:minorTickMark val="none"/>
        <c:tickLblPos val="nextTo"/>
        <c:spPr>
          <a:ln w="12700" cap="flat">
            <a:noFill/>
            <a:prstDash val="solid"/>
            <a:round/>
          </a:ln>
        </c:spPr>
        <c:txPr>
          <a:bodyPr rot="0"/>
          <a:lstStyle/>
          <a:p>
            <a:pPr>
              <a:defRPr b="0" i="0" strike="noStrike" sz="900" u="none">
                <a:solidFill>
                  <a:srgbClr val="595959"/>
                </a:solidFill>
                <a:latin typeface="Calibri"/>
              </a:defRPr>
            </a:pPr>
          </a:p>
        </c:txPr>
        <c:crossAx val="2094734552"/>
        <c:crosses val="autoZero"/>
        <c:crossBetween val="between"/>
        <c:majorUnit val="2e+06"/>
        <c:minorUnit val="1e+06"/>
      </c:valAx>
      <c:spPr>
        <a:noFill/>
        <a:ln w="12700" cap="flat">
          <a:noFill/>
          <a:miter lim="400000"/>
        </a:ln>
        <a:effectLst/>
      </c:spPr>
    </c:plotArea>
    <c:plotVisOnly val="1"/>
    <c:dispBlanksAs val="gap"/>
  </c:chart>
  <c:spPr>
    <a:solidFill>
      <a:srgbClr val="FFFFFF"/>
    </a:solidFill>
    <a:ln w="12700" cap="flat">
      <a:solidFill>
        <a:srgbClr val="D9D9D9"/>
      </a:solidFill>
      <a:prstDash val="solid"/>
      <a:round/>
    </a:ln>
    <a:effectLst/>
  </c:spPr>
</c:chartSpace>
</file>

<file path=xl/charts/chart7.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400" u="none">
                <a:solidFill>
                  <a:srgbClr val="595959"/>
                </a:solidFill>
                <a:latin typeface="Calibri"/>
              </a:defRPr>
            </a:pPr>
            <a:r>
              <a:rPr b="0" i="0" strike="noStrike" sz="1400" u="none">
                <a:solidFill>
                  <a:srgbClr val="595959"/>
                </a:solidFill>
                <a:latin typeface="Calibri"/>
              </a:rPr>
              <a:t>Stock</a:t>
            </a:r>
          </a:p>
        </c:rich>
      </c:tx>
      <c:layout>
        <c:manualLayout>
          <c:xMode val="edge"/>
          <c:yMode val="edge"/>
          <c:x val="0.469032"/>
          <c:y val="0"/>
          <c:w val="0.0619358"/>
          <c:h val="0.106358"/>
        </c:manualLayout>
      </c:layout>
      <c:overlay val="1"/>
      <c:spPr>
        <a:noFill/>
        <a:effectLst/>
      </c:spPr>
    </c:title>
    <c:autoTitleDeleted val="1"/>
    <c:plotArea>
      <c:layout>
        <c:manualLayout>
          <c:layoutTarget val="inner"/>
          <c:xMode val="edge"/>
          <c:yMode val="edge"/>
          <c:x val="0.126487"/>
          <c:y val="0.106358"/>
          <c:w val="0.868513"/>
          <c:h val="0.827733"/>
        </c:manualLayout>
      </c:layout>
      <c:barChart>
        <c:barDir val="col"/>
        <c:grouping val="clustered"/>
        <c:varyColors val="0"/>
        <c:ser>
          <c:idx val="0"/>
          <c:order val="0"/>
          <c:tx>
            <c:v>Series1</c:v>
          </c:tx>
          <c:spPr>
            <a:solidFill>
              <a:schemeClr val="accent1"/>
            </a:solidFill>
            <a:ln w="12700" cap="flat">
              <a:noFill/>
              <a:miter lim="400000"/>
            </a:ln>
            <a:effectLst/>
          </c:spPr>
          <c:invertIfNegative val="0"/>
          <c:dLbls>
            <c:numFmt formatCode="General"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Lit>
              <c:ptCount val="4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strLit>
          </c:cat>
          <c:val>
            <c:numRef>
              <c:f>'Lifespan-based_stock_model_toas'!$A$5:$AQ$5</c:f>
              <c:numCache>
                <c:ptCount val="41"/>
                <c:pt idx="2">
                  <c:v>0.000000</c:v>
                </c:pt>
                <c:pt idx="3">
                  <c:v>0.000000</c:v>
                </c:pt>
                <c:pt idx="4">
                  <c:v>0.000000</c:v>
                </c:pt>
                <c:pt idx="5">
                  <c:v>0.000000</c:v>
                </c:pt>
                <c:pt idx="6">
                  <c:v>0.000000</c:v>
                </c:pt>
                <c:pt idx="7">
                  <c:v>0.000000</c:v>
                </c:pt>
                <c:pt idx="8">
                  <c:v>0.000000</c:v>
                </c:pt>
                <c:pt idx="9">
                  <c:v>0.000000</c:v>
                </c:pt>
                <c:pt idx="10">
                  <c:v>0.000000</c:v>
                </c:pt>
                <c:pt idx="11">
                  <c:v>0.000000</c:v>
                </c:pt>
                <c:pt idx="12">
                  <c:v>4774503.000000</c:v>
                </c:pt>
                <c:pt idx="13">
                  <c:v>8729262.000000</c:v>
                </c:pt>
                <c:pt idx="14">
                  <c:v>11857829.000000</c:v>
                </c:pt>
                <c:pt idx="15">
                  <c:v>14968263.000000</c:v>
                </c:pt>
                <c:pt idx="16">
                  <c:v>16560089.000000</c:v>
                </c:pt>
                <c:pt idx="17">
                  <c:v>17670013.000000</c:v>
                </c:pt>
                <c:pt idx="18">
                  <c:v>18680761.000000</c:v>
                </c:pt>
                <c:pt idx="19">
                  <c:v>19729859.000000</c:v>
                </c:pt>
                <c:pt idx="20">
                  <c:v>21353582.000000</c:v>
                </c:pt>
                <c:pt idx="21">
                  <c:v>22165456.000000</c:v>
                </c:pt>
                <c:pt idx="22">
                  <c:v>22697379.000000</c:v>
                </c:pt>
                <c:pt idx="23">
                  <c:v>22280125.000000</c:v>
                </c:pt>
                <c:pt idx="24">
                  <c:v>21916726.000000</c:v>
                </c:pt>
                <c:pt idx="25">
                  <c:v>21850666.000000</c:v>
                </c:pt>
                <c:pt idx="26">
                  <c:v>21562878.000000</c:v>
                </c:pt>
                <c:pt idx="27">
                  <c:v>21920759.000000</c:v>
                </c:pt>
                <c:pt idx="28">
                  <c:v>22269531.000000</c:v>
                </c:pt>
                <c:pt idx="29">
                  <c:v>21960793.000000</c:v>
                </c:pt>
                <c:pt idx="30">
                  <c:v>21381114.000000</c:v>
                </c:pt>
                <c:pt idx="31">
                  <c:v>20672786.000000</c:v>
                </c:pt>
                <c:pt idx="32">
                  <c:v>20355201.000000</c:v>
                </c:pt>
                <c:pt idx="33">
                  <c:v>20920887.000000</c:v>
                </c:pt>
                <c:pt idx="34">
                  <c:v>15701334.000000</c:v>
                </c:pt>
                <c:pt idx="35">
                  <c:v>11304446.000000</c:v>
                </c:pt>
                <c:pt idx="36">
                  <c:v>7876121.000000</c:v>
                </c:pt>
                <c:pt idx="37">
                  <c:v>5404068.000000</c:v>
                </c:pt>
                <c:pt idx="38">
                  <c:v>3756731.000000</c:v>
                </c:pt>
                <c:pt idx="39">
                  <c:v>2742722.000000</c:v>
                </c:pt>
                <c:pt idx="40">
                  <c:v>2166380.000000</c:v>
                </c:pt>
                <c:pt idx="41">
                  <c:v>1863977.000000</c:v>
                </c:pt>
                <c:pt idx="42">
                  <c:v>1717530.000000</c:v>
                </c:pt>
              </c:numCache>
            </c:numRef>
          </c:val>
        </c:ser>
        <c:gapWidth val="150"/>
        <c:overlap val="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D9D9D9"/>
            </a:solidFill>
            <a:prstDash val="solid"/>
            <a:round/>
          </a:ln>
        </c:spPr>
        <c:txPr>
          <a:bodyPr rot="0"/>
          <a:lstStyle/>
          <a:p>
            <a:pPr>
              <a:defRPr b="0" i="0" strike="noStrike" sz="900" u="none">
                <a:solidFill>
                  <a:srgbClr val="595959"/>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D9D9D9"/>
              </a:solidFill>
              <a:prstDash val="solid"/>
              <a:round/>
            </a:ln>
          </c:spPr>
        </c:majorGridlines>
        <c:numFmt formatCode="#,##0.00" sourceLinked="0"/>
        <c:majorTickMark val="none"/>
        <c:minorTickMark val="none"/>
        <c:tickLblPos val="nextTo"/>
        <c:spPr>
          <a:ln w="12700" cap="flat">
            <a:noFill/>
            <a:prstDash val="solid"/>
            <a:round/>
          </a:ln>
        </c:spPr>
        <c:txPr>
          <a:bodyPr rot="0"/>
          <a:lstStyle/>
          <a:p>
            <a:pPr>
              <a:defRPr b="0" i="0" strike="noStrike" sz="900" u="none">
                <a:solidFill>
                  <a:srgbClr val="595959"/>
                </a:solidFill>
                <a:latin typeface="Calibri"/>
              </a:defRPr>
            </a:pPr>
          </a:p>
        </c:txPr>
        <c:crossAx val="2094734552"/>
        <c:crosses val="autoZero"/>
        <c:crossBetween val="between"/>
        <c:majorUnit val="7.5e+06"/>
        <c:minorUnit val="3.75e+06"/>
      </c:valAx>
      <c:spPr>
        <a:noFill/>
        <a:ln w="12700" cap="flat">
          <a:noFill/>
          <a:miter lim="400000"/>
        </a:ln>
        <a:effectLst/>
      </c:spPr>
    </c:plotArea>
    <c:plotVisOnly val="1"/>
    <c:dispBlanksAs val="gap"/>
  </c:chart>
  <c:spPr>
    <a:solidFill>
      <a:srgbClr val="FFFFFF"/>
    </a:solidFill>
    <a:ln w="12700" cap="flat">
      <a:solidFill>
        <a:srgbClr val="D9D9D9"/>
      </a:solidFill>
      <a:prstDash val="solid"/>
      <a:round/>
    </a:ln>
    <a:effectLst/>
  </c:spPr>
</c:chartSpace>
</file>

<file path=xl/charts/chart8.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800" u="none">
                <a:solidFill>
                  <a:srgbClr val="000000"/>
                </a:solidFill>
                <a:latin typeface="Calibri"/>
              </a:defRPr>
            </a:pPr>
            <a:r>
              <a:rPr b="1" i="0" strike="noStrike" sz="1800" u="none">
                <a:solidFill>
                  <a:srgbClr val="000000"/>
                </a:solidFill>
                <a:latin typeface="Calibri"/>
              </a:rPr>
              <a:t>Total losses</a:t>
            </a:r>
          </a:p>
        </c:rich>
      </c:tx>
      <c:layout>
        <c:manualLayout>
          <c:xMode val="edge"/>
          <c:yMode val="edge"/>
          <c:x val="0.368503"/>
          <c:y val="0"/>
          <c:w val="0.262994"/>
          <c:h val="0.370413"/>
        </c:manualLayout>
      </c:layout>
      <c:overlay val="1"/>
      <c:spPr>
        <a:noFill/>
        <a:effectLst/>
      </c:spPr>
    </c:title>
    <c:autoTitleDeleted val="1"/>
    <c:plotArea>
      <c:layout>
        <c:manualLayout>
          <c:layoutTarget val="inner"/>
          <c:xMode val="edge"/>
          <c:yMode val="edge"/>
          <c:x val="0.141994"/>
          <c:y val="0.370413"/>
          <c:w val="0.853006"/>
          <c:h val="0.458391"/>
        </c:manualLayout>
      </c:layout>
      <c:lineChart>
        <c:grouping val="standard"/>
        <c:varyColors val="0"/>
        <c:ser>
          <c:idx val="0"/>
          <c:order val="0"/>
          <c:tx>
            <c:strRef>
              <c:f>'Lifespan-based_stock_model_toas'!$A$101</c:f>
              <c:strCache>
                <c:ptCount val="1"/>
                <c:pt idx="0">
                  <c:v>Total losses</c:v>
                </c:pt>
              </c:strCache>
            </c:strRef>
          </c:tx>
          <c:spPr>
            <a:noFill/>
            <a:ln w="28575" cap="rnd">
              <a:solidFill>
                <a:schemeClr val="accent1"/>
              </a:solidFill>
              <a:prstDash val="solid"/>
              <a:round/>
            </a:ln>
            <a:effectLst/>
          </c:spPr>
          <c:marker>
            <c:symbol val="none"/>
            <c:size val="4"/>
            <c:spPr>
              <a:noFill/>
              <a:ln w="28575" cap="rnd">
                <a:solidFill>
                  <a:schemeClr val="accent1"/>
                </a:solidFill>
                <a:prstDash val="solid"/>
                <a:round/>
              </a:ln>
              <a:effectLst/>
            </c:spPr>
          </c:marker>
          <c:dLbls>
            <c:numFmt formatCode="0" sourceLinked="0"/>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Lit>
              <c:ptCount val="4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strLit>
          </c:cat>
          <c:val>
            <c:numRef>
              <c:f>'Lifespan-based_stock_model_toas'!$B$101:$AQ$101</c:f>
              <c:numCache>
                <c:ptCount val="42"/>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397539.000000</c:v>
                </c:pt>
                <c:pt idx="12">
                  <c:v>1093172.000000</c:v>
                </c:pt>
                <c:pt idx="13">
                  <c:v>1944176.000000</c:v>
                </c:pt>
                <c:pt idx="14">
                  <c:v>2869179.000000</c:v>
                </c:pt>
                <c:pt idx="15">
                  <c:v>3683103.000000</c:v>
                </c:pt>
                <c:pt idx="16">
                  <c:v>4325438.000000</c:v>
                </c:pt>
                <c:pt idx="17">
                  <c:v>4809494.000000</c:v>
                </c:pt>
                <c:pt idx="18">
                  <c:v>5184034.000000</c:v>
                </c:pt>
                <c:pt idx="19">
                  <c:v>5544795.000000</c:v>
                </c:pt>
                <c:pt idx="20">
                  <c:v>5856402.000000</c:v>
                </c:pt>
                <c:pt idx="21">
                  <c:v>6111711.000000</c:v>
                </c:pt>
                <c:pt idx="22">
                  <c:v>6242791.000000</c:v>
                </c:pt>
                <c:pt idx="23">
                  <c:v>6271552.000000</c:v>
                </c:pt>
                <c:pt idx="24">
                  <c:v>6250001.000000</c:v>
                </c:pt>
                <c:pt idx="25">
                  <c:v>6186929.000000</c:v>
                </c:pt>
                <c:pt idx="26">
                  <c:v>6156618.000000</c:v>
                </c:pt>
                <c:pt idx="27">
                  <c:v>6167116.000000</c:v>
                </c:pt>
                <c:pt idx="28">
                  <c:v>6159181.000000</c:v>
                </c:pt>
                <c:pt idx="29">
                  <c:v>6103340.000000</c:v>
                </c:pt>
                <c:pt idx="30">
                  <c:v>5989850.000000</c:v>
                </c:pt>
                <c:pt idx="31">
                  <c:v>5861662.000000</c:v>
                </c:pt>
                <c:pt idx="32">
                  <c:v>5741778.000000</c:v>
                </c:pt>
                <c:pt idx="33">
                  <c:v>5219553.000000</c:v>
                </c:pt>
                <c:pt idx="34">
                  <c:v>4396888.000000</c:v>
                </c:pt>
                <c:pt idx="35">
                  <c:v>3428325.000000</c:v>
                </c:pt>
                <c:pt idx="36">
                  <c:v>2472053.000000</c:v>
                </c:pt>
                <c:pt idx="37">
                  <c:v>1647337.000000</c:v>
                </c:pt>
                <c:pt idx="38">
                  <c:v>1014009.000000</c:v>
                </c:pt>
                <c:pt idx="39">
                  <c:v>576342.000000</c:v>
                </c:pt>
                <c:pt idx="40">
                  <c:v>302403.000000</c:v>
                </c:pt>
                <c:pt idx="41">
                  <c:v>146447.000000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D9D9D9"/>
            </a:solidFill>
            <a:prstDash val="solid"/>
            <a:round/>
          </a:ln>
        </c:spPr>
        <c:txPr>
          <a:bodyPr rot="0"/>
          <a:lstStyle/>
          <a:p>
            <a:pPr>
              <a:defRPr b="0" i="0" strike="noStrike" sz="900" u="none">
                <a:solidFill>
                  <a:srgbClr val="595959"/>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D9D9D9"/>
              </a:solidFill>
              <a:prstDash val="solid"/>
              <a:round/>
            </a:ln>
          </c:spPr>
        </c:majorGridlines>
        <c:numFmt formatCode="#,##0" sourceLinked="0"/>
        <c:majorTickMark val="none"/>
        <c:minorTickMark val="none"/>
        <c:tickLblPos val="nextTo"/>
        <c:spPr>
          <a:ln w="12700" cap="flat">
            <a:noFill/>
            <a:prstDash val="solid"/>
            <a:round/>
          </a:ln>
        </c:spPr>
        <c:txPr>
          <a:bodyPr rot="0"/>
          <a:lstStyle/>
          <a:p>
            <a:pPr>
              <a:defRPr b="0" i="0" strike="noStrike" sz="900" u="none">
                <a:solidFill>
                  <a:srgbClr val="595959"/>
                </a:solidFill>
                <a:latin typeface="Calibri"/>
              </a:defRPr>
            </a:pPr>
          </a:p>
        </c:txPr>
        <c:crossAx val="2094734552"/>
        <c:crosses val="autoZero"/>
        <c:crossBetween val="between"/>
        <c:majorUnit val="1.75e+06"/>
        <c:minorUnit val="875000"/>
      </c:valAx>
      <c:spPr>
        <a:noFill/>
        <a:ln w="12700" cap="flat">
          <a:noFill/>
          <a:miter lim="400000"/>
        </a:ln>
        <a:effectLst/>
      </c:spPr>
    </c:plotArea>
    <c:plotVisOnly val="1"/>
    <c:dispBlanksAs val="gap"/>
  </c:chart>
  <c:spPr>
    <a:solidFill>
      <a:srgbClr val="FFFFFF"/>
    </a:solidFill>
    <a:ln w="12700" cap="flat">
      <a:solidFill>
        <a:srgbClr val="D9D9D9"/>
      </a:solidFill>
      <a:prstDash val="solid"/>
      <a:round/>
    </a:ln>
    <a:effectLst/>
  </c:spPr>
</c:chartSpace>
</file>

<file path=xl/drawings/_rels/drawing2.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3.xml.rels><?xml version="1.0" encoding="UTF-8"?>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chart" Target="../charts/chart5.xml"/></Relationships>

</file>

<file path=xl/drawings/_rels/drawing4.xml.rels><?xml version="1.0" encoding="UTF-8"?>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 Id="rId3" Type="http://schemas.openxmlformats.org/officeDocument/2006/relationships/chart" Target="../charts/chart8.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61448</xdr:colOff>
      <xdr:row>15</xdr:row>
      <xdr:rowOff>192730</xdr:rowOff>
    </xdr:from>
    <xdr:to>
      <xdr:col>6</xdr:col>
      <xdr:colOff>342664</xdr:colOff>
      <xdr:row>28</xdr:row>
      <xdr:rowOff>71293</xdr:rowOff>
    </xdr:to>
    <xdr:graphicFrame>
      <xdr:nvGraphicFramePr>
        <xdr:cNvPr id="11" name="Chart 1"/>
        <xdr:cNvGraphicFramePr/>
      </xdr:nvGraphicFramePr>
      <xdr:xfrm>
        <a:off x="886948" y="3116905"/>
        <a:ext cx="4408717" cy="2412849"/>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6</xdr:col>
      <xdr:colOff>816317</xdr:colOff>
      <xdr:row>16</xdr:row>
      <xdr:rowOff>30177</xdr:rowOff>
    </xdr:from>
    <xdr:to>
      <xdr:col>12</xdr:col>
      <xdr:colOff>340994</xdr:colOff>
      <xdr:row>27</xdr:row>
      <xdr:rowOff>180301</xdr:rowOff>
    </xdr:to>
    <xdr:graphicFrame>
      <xdr:nvGraphicFramePr>
        <xdr:cNvPr id="12" name="Chart 5"/>
        <xdr:cNvGraphicFramePr/>
      </xdr:nvGraphicFramePr>
      <xdr:xfrm>
        <a:off x="5769317" y="3149297"/>
        <a:ext cx="4477678" cy="2294520"/>
      </xdr:xfrm>
      <a:graphic xmlns:a="http://schemas.openxmlformats.org/drawingml/2006/main">
        <a:graphicData uri="http://schemas.openxmlformats.org/drawingml/2006/chart">
          <c:chart xmlns:c="http://schemas.openxmlformats.org/drawingml/2006/chart" r:id="rId2"/>
        </a:graphicData>
      </a:graphic>
    </xdr:graphicFrame>
    <xdr:clientData/>
  </xdr:twoCellAnchor>
</xdr:wsDr>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47</xdr:col>
      <xdr:colOff>503102</xdr:colOff>
      <xdr:row>21</xdr:row>
      <xdr:rowOff>139481</xdr:rowOff>
    </xdr:from>
    <xdr:to>
      <xdr:col>53</xdr:col>
      <xdr:colOff>451755</xdr:colOff>
      <xdr:row>28</xdr:row>
      <xdr:rowOff>70112</xdr:rowOff>
    </xdr:to>
    <xdr:graphicFrame>
      <xdr:nvGraphicFramePr>
        <xdr:cNvPr id="14" name="Chart 2"/>
        <xdr:cNvGraphicFramePr/>
      </xdr:nvGraphicFramePr>
      <xdr:xfrm>
        <a:off x="47442302" y="4448591"/>
        <a:ext cx="4901654" cy="1295247"/>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54</xdr:col>
      <xdr:colOff>4174</xdr:colOff>
      <xdr:row>13</xdr:row>
      <xdr:rowOff>119441</xdr:rowOff>
    </xdr:from>
    <xdr:to>
      <xdr:col>61</xdr:col>
      <xdr:colOff>539002</xdr:colOff>
      <xdr:row>28</xdr:row>
      <xdr:rowOff>51971</xdr:rowOff>
    </xdr:to>
    <xdr:graphicFrame>
      <xdr:nvGraphicFramePr>
        <xdr:cNvPr id="15" name="Chart 3"/>
        <xdr:cNvGraphicFramePr/>
      </xdr:nvGraphicFramePr>
      <xdr:xfrm>
        <a:off x="52721874" y="2868991"/>
        <a:ext cx="6313329" cy="2856706"/>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62</xdr:col>
      <xdr:colOff>261802</xdr:colOff>
      <xdr:row>23</xdr:row>
      <xdr:rowOff>28991</xdr:rowOff>
    </xdr:from>
    <xdr:to>
      <xdr:col>67</xdr:col>
      <xdr:colOff>331017</xdr:colOff>
      <xdr:row>28</xdr:row>
      <xdr:rowOff>15683</xdr:rowOff>
    </xdr:to>
    <xdr:graphicFrame>
      <xdr:nvGraphicFramePr>
        <xdr:cNvPr id="16" name="Chart 4"/>
        <xdr:cNvGraphicFramePr/>
      </xdr:nvGraphicFramePr>
      <xdr:xfrm>
        <a:off x="59583502" y="4727991"/>
        <a:ext cx="4196716" cy="961418"/>
      </xdr:xfrm>
      <a:graphic xmlns:a="http://schemas.openxmlformats.org/drawingml/2006/main">
        <a:graphicData uri="http://schemas.openxmlformats.org/drawingml/2006/chart">
          <c:chart xmlns:c="http://schemas.openxmlformats.org/drawingml/2006/chart" r:id="rId3"/>
        </a:graphicData>
      </a:graphic>
    </xdr:graphicFrame>
    <xdr:clientData/>
  </xdr:twoCellAnchor>
</xdr:wsDr>
</file>

<file path=xl/drawings/drawing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47</xdr:col>
      <xdr:colOff>503102</xdr:colOff>
      <xdr:row>21</xdr:row>
      <xdr:rowOff>139481</xdr:rowOff>
    </xdr:from>
    <xdr:to>
      <xdr:col>53</xdr:col>
      <xdr:colOff>451755</xdr:colOff>
      <xdr:row>28</xdr:row>
      <xdr:rowOff>70112</xdr:rowOff>
    </xdr:to>
    <xdr:graphicFrame>
      <xdr:nvGraphicFramePr>
        <xdr:cNvPr id="18" name="Chart 1"/>
        <xdr:cNvGraphicFramePr/>
      </xdr:nvGraphicFramePr>
      <xdr:xfrm>
        <a:off x="47467702" y="4448591"/>
        <a:ext cx="4901654" cy="1295247"/>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54</xdr:col>
      <xdr:colOff>4174</xdr:colOff>
      <xdr:row>13</xdr:row>
      <xdr:rowOff>119441</xdr:rowOff>
    </xdr:from>
    <xdr:to>
      <xdr:col>61</xdr:col>
      <xdr:colOff>539002</xdr:colOff>
      <xdr:row>28</xdr:row>
      <xdr:rowOff>51971</xdr:rowOff>
    </xdr:to>
    <xdr:graphicFrame>
      <xdr:nvGraphicFramePr>
        <xdr:cNvPr id="19" name="Chart 2"/>
        <xdr:cNvGraphicFramePr/>
      </xdr:nvGraphicFramePr>
      <xdr:xfrm>
        <a:off x="52747274" y="2868991"/>
        <a:ext cx="6313329" cy="2856706"/>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62</xdr:col>
      <xdr:colOff>261802</xdr:colOff>
      <xdr:row>23</xdr:row>
      <xdr:rowOff>28991</xdr:rowOff>
    </xdr:from>
    <xdr:to>
      <xdr:col>67</xdr:col>
      <xdr:colOff>331017</xdr:colOff>
      <xdr:row>28</xdr:row>
      <xdr:rowOff>15683</xdr:rowOff>
    </xdr:to>
    <xdr:graphicFrame>
      <xdr:nvGraphicFramePr>
        <xdr:cNvPr id="20" name="Chart 3"/>
        <xdr:cNvGraphicFramePr/>
      </xdr:nvGraphicFramePr>
      <xdr:xfrm>
        <a:off x="59608902" y="4727991"/>
        <a:ext cx="4196716" cy="961418"/>
      </xdr:xfrm>
      <a:graphic xmlns:a="http://schemas.openxmlformats.org/drawingml/2006/main">
        <a:graphicData uri="http://schemas.openxmlformats.org/drawingml/2006/chart">
          <c:chart xmlns:c="http://schemas.openxmlformats.org/drawingml/2006/chart" r:id="rId3"/>
        </a:graphicData>
      </a:graphic>
    </xdr:graphicFrame>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4.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15.xml.rels><?xml version="1.0" encoding="UTF-8"?>
<Relationships xmlns="http://schemas.openxmlformats.org/package/2006/relationships"><Relationship Id="rId1" Type="http://schemas.openxmlformats.org/officeDocument/2006/relationships/drawing" Target="../drawings/drawing3.xml"/></Relationships>

</file>

<file path=xl/worksheets/_rels/sheet16.xml.rels><?xml version="1.0" encoding="UTF-8"?>
<Relationships xmlns="http://schemas.openxmlformats.org/package/2006/relationships"><Relationship Id="rId1" Type="http://schemas.openxmlformats.org/officeDocument/2006/relationships/drawing" Target="../drawings/drawing4.xml"/></Relationships>

</file>

<file path=xl/worksheets/_rels/sheet3.xml.rels><?xml version="1.0" encoding="UTF-8"?>
<Relationships xmlns="http://schemas.openxmlformats.org/package/2006/relationships"><Relationship Id="rId1" Type="http://schemas.openxmlformats.org/officeDocument/2006/relationships/hyperlink" Target="https://wrap.org.uk/resources/report/measuring-active-life-clothing" TargetMode="External"/><Relationship Id="rId2" Type="http://schemas.openxmlformats.org/officeDocument/2006/relationships/hyperlink" Target="https://etl.beis.gov.uk/shared-files/3316/3713/8281/UK_ErP_Policy_Study_final_v4-stc_2_11_21.pdf" TargetMode="External"/><Relationship Id="rId3" Type="http://schemas.openxmlformats.org/officeDocument/2006/relationships/hyperlink" Target="https://www.mdpi.com/2071-1050/12/21/9151" TargetMode="External"/><Relationship Id="rId4" Type="http://schemas.openxmlformats.org/officeDocument/2006/relationships/hyperlink" Target="https://www.mdpi.com/2071-1050/12/21/9151" TargetMode="External"/><Relationship Id="rId5" Type="http://schemas.openxmlformats.org/officeDocument/2006/relationships/hyperlink" Target="https://www.mdpi.com/2071-1050/12/21/9151" TargetMode="External"/><Relationship Id="rId6" Type="http://schemas.openxmlformats.org/officeDocument/2006/relationships/hyperlink" Target="https://www.mdpi.com/2071-1050/12/21/9151" TargetMode="External"/><Relationship Id="rId7" Type="http://schemas.openxmlformats.org/officeDocument/2006/relationships/hyperlink" Target="https://www.mdpi.com/2071-1050/12/21/9151" TargetMode="External"/><Relationship Id="rId8" Type="http://schemas.openxmlformats.org/officeDocument/2006/relationships/hyperlink" Target="https://www.mdpi.com/2071-1050/12/21/9151" TargetMode="External"/><Relationship Id="rId9" Type="http://schemas.openxmlformats.org/officeDocument/2006/relationships/hyperlink" Target="https://www.mdpi.com/2071-1050/12/21/9151" TargetMode="External"/><Relationship Id="rId10" Type="http://schemas.openxmlformats.org/officeDocument/2006/relationships/hyperlink" Target="https://www.mdpi.com/2071-1050/12/21/9151" TargetMode="External"/><Relationship Id="rId11" Type="http://schemas.openxmlformats.org/officeDocument/2006/relationships/hyperlink" Target="https://www.mdpi.com/2071-1050/12/21/9151" TargetMode="External"/><Relationship Id="rId12" Type="http://schemas.openxmlformats.org/officeDocument/2006/relationships/hyperlink" Target="https://www.mdpi.com/2071-1050/12/21/9151" TargetMode="External"/><Relationship Id="rId13" Type="http://schemas.openxmlformats.org/officeDocument/2006/relationships/hyperlink" Target="https://www.mdpi.com/2071-1050/12/21/9151" TargetMode="External"/><Relationship Id="rId14" Type="http://schemas.openxmlformats.org/officeDocument/2006/relationships/hyperlink" Target="https://www.mdpi.com/2071-1050/12/21/9151" TargetMode="External"/><Relationship Id="rId15" Type="http://schemas.openxmlformats.org/officeDocument/2006/relationships/hyperlink" Target="https://etl.beis.gov.uk/shared-files/3316/3713/8281/UK_ErP_Policy_Study_final_v4-stc_2_11_21.pdf" TargetMode="External"/><Relationship Id="rId16" Type="http://schemas.openxmlformats.org/officeDocument/2006/relationships/hyperlink" Target="https://www.mdpi.com/2071-1050/12/21/9151" TargetMode="External"/><Relationship Id="rId17" Type="http://schemas.openxmlformats.org/officeDocument/2006/relationships/hyperlink" Target="http://randd.defra.gov.uk/Default.aspx?Menu=Menu&amp;Module=More&amp;Location=None&amp;ProjectID=17047&amp;FromSearch=Y&amp;Publisher=1&amp;SearchText=lifetimes&amp;SortString=ProjectCode&amp;SortOrder=Asc&amp;Paging=10" TargetMode="External"/><Relationship Id="rId18" Type="http://schemas.openxmlformats.org/officeDocument/2006/relationships/drawing" Target="../drawings/drawing1.xml"/><Relationship Id="rId19" Type="http://schemas.openxmlformats.org/officeDocument/2006/relationships/vmlDrawing" Target="../drawings/vmlDrawing1.vml"/><Relationship Id="rId20"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6" customHeight="1" outlineLevelRow="0" outlineLevelCol="0"/>
  <cols>
    <col min="1" max="5" width="10.8516" style="1" customWidth="1"/>
    <col min="6" max="16384" width="10.8516" style="1" customWidth="1"/>
  </cols>
  <sheetData>
    <row r="1" ht="15.35" customHeight="1">
      <c r="A1" t="s" s="2">
        <v>0</v>
      </c>
      <c r="B1" s="3"/>
      <c r="C1" s="3"/>
      <c r="D1" s="3"/>
      <c r="E1" s="3"/>
    </row>
    <row r="2" ht="15.35" customHeight="1">
      <c r="A2" t="s" s="4">
        <v>1</v>
      </c>
      <c r="B2" s="3"/>
      <c r="C2" s="3"/>
      <c r="D2" s="3"/>
      <c r="E2" s="3"/>
    </row>
    <row r="3" ht="15.35" customHeight="1">
      <c r="A3" t="s" s="4">
        <v>2</v>
      </c>
      <c r="B3" s="3"/>
      <c r="C3" s="3"/>
      <c r="D3" s="3"/>
      <c r="E3" s="3"/>
    </row>
    <row r="4" ht="15.35" customHeight="1">
      <c r="A4" t="s" s="4">
        <v>3</v>
      </c>
      <c r="B4" s="3"/>
      <c r="C4" s="3"/>
      <c r="D4" s="3"/>
      <c r="E4" s="3"/>
    </row>
    <row r="5" ht="15.35" customHeight="1">
      <c r="A5" t="s" s="4">
        <v>4</v>
      </c>
      <c r="B5" s="3"/>
      <c r="C5" s="3"/>
      <c r="D5" s="3"/>
      <c r="E5" s="3"/>
    </row>
    <row r="6" ht="15.35" customHeight="1">
      <c r="A6" t="s" s="4">
        <v>5</v>
      </c>
      <c r="B6" s="3"/>
      <c r="C6" s="3"/>
      <c r="D6" s="3"/>
      <c r="E6" s="3"/>
    </row>
    <row r="7" ht="15.35" customHeight="1">
      <c r="A7" t="s" s="4">
        <v>6</v>
      </c>
      <c r="B7" s="3"/>
      <c r="C7" s="3"/>
      <c r="D7" s="3"/>
      <c r="E7" s="3"/>
    </row>
    <row r="8" ht="15.35" customHeight="1">
      <c r="A8" s="3"/>
      <c r="B8" s="3"/>
      <c r="C8" s="3"/>
      <c r="D8" s="3"/>
      <c r="E8" s="3"/>
    </row>
    <row r="9" ht="15.35" customHeight="1">
      <c r="A9" s="3"/>
      <c r="B9" s="3"/>
      <c r="C9" s="3"/>
      <c r="D9" s="3"/>
      <c r="E9" s="3"/>
    </row>
    <row r="10" ht="15.35" customHeight="1">
      <c r="A10" s="3"/>
      <c r="B10" s="3"/>
      <c r="C10" s="3"/>
      <c r="D10" s="3"/>
      <c r="E10" s="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6" customHeight="1" outlineLevelRow="0" outlineLevelCol="0"/>
  <cols>
    <col min="1" max="5" width="10.8516" style="113" customWidth="1"/>
    <col min="6" max="16384" width="10.8516" style="113" customWidth="1"/>
  </cols>
  <sheetData>
    <row r="1" ht="15.35" customHeight="1">
      <c r="A1" s="3"/>
      <c r="B1" s="3"/>
      <c r="C1" s="3"/>
      <c r="D1" s="3"/>
      <c r="E1" s="3"/>
    </row>
    <row r="2" ht="15.35" customHeight="1">
      <c r="A2" s="3"/>
      <c r="B2" s="3"/>
      <c r="C2" s="3"/>
      <c r="D2" s="3"/>
      <c r="E2" s="3"/>
    </row>
    <row r="3" ht="15.35" customHeight="1">
      <c r="A3" s="3"/>
      <c r="B3" s="3"/>
      <c r="C3" s="3"/>
      <c r="D3" s="3"/>
      <c r="E3" s="3"/>
    </row>
    <row r="4" ht="15.35" customHeight="1">
      <c r="A4" s="3"/>
      <c r="B4" s="3"/>
      <c r="C4" s="3"/>
      <c r="D4" s="3"/>
      <c r="E4" s="3"/>
    </row>
    <row r="5" ht="15.35" customHeight="1">
      <c r="A5" s="3"/>
      <c r="B5" s="3"/>
      <c r="C5" s="3"/>
      <c r="D5" s="3"/>
      <c r="E5" s="3"/>
    </row>
    <row r="6" ht="15.35" customHeight="1">
      <c r="A6" s="3"/>
      <c r="B6" s="3"/>
      <c r="C6" s="3"/>
      <c r="D6" s="3"/>
      <c r="E6" s="3"/>
    </row>
    <row r="7" ht="15.35" customHeight="1">
      <c r="A7" s="3"/>
      <c r="B7" s="3"/>
      <c r="C7" s="3"/>
      <c r="D7" s="3"/>
      <c r="E7" s="3"/>
    </row>
    <row r="8" ht="15.35" customHeight="1">
      <c r="A8" s="3"/>
      <c r="B8" s="3"/>
      <c r="C8" s="3"/>
      <c r="D8" s="3"/>
      <c r="E8" s="3"/>
    </row>
    <row r="9" ht="15.35" customHeight="1">
      <c r="A9" s="3"/>
      <c r="B9" s="3"/>
      <c r="C9" s="3"/>
      <c r="D9" s="3"/>
      <c r="E9" s="3"/>
    </row>
    <row r="10" ht="15.35" customHeight="1">
      <c r="A10" s="3"/>
      <c r="B10" s="3"/>
      <c r="C10" s="3"/>
      <c r="D10" s="3"/>
      <c r="E10" s="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1:G19"/>
  <sheetViews>
    <sheetView workbookViewId="0" showGridLines="0" defaultGridColor="1"/>
  </sheetViews>
  <sheetFormatPr defaultColWidth="10.8333" defaultRowHeight="16" customHeight="1" outlineLevelRow="0" outlineLevelCol="0"/>
  <cols>
    <col min="1" max="7" width="10.8516" style="114" customWidth="1"/>
    <col min="8" max="16384" width="10.8516" style="114" customWidth="1"/>
  </cols>
  <sheetData>
    <row r="1" ht="13.55" customHeight="1">
      <c r="A1" t="s" s="115">
        <v>404</v>
      </c>
      <c r="B1" s="69"/>
      <c r="C1" s="69"/>
      <c r="D1" s="69"/>
      <c r="E1" s="69"/>
      <c r="F1" s="69"/>
      <c r="G1" s="69"/>
    </row>
    <row r="2" ht="13.55" customHeight="1">
      <c r="A2" s="116"/>
      <c r="B2" s="116"/>
      <c r="C2" s="116"/>
      <c r="D2" s="116"/>
      <c r="E2" s="116"/>
      <c r="F2" s="116"/>
      <c r="G2" s="116"/>
    </row>
    <row r="3" ht="13.55" customHeight="1">
      <c r="A3" s="117"/>
      <c r="B3" t="s" s="118">
        <v>405</v>
      </c>
      <c r="C3" t="s" s="118">
        <v>406</v>
      </c>
      <c r="D3" t="s" s="118">
        <v>407</v>
      </c>
      <c r="E3" t="s" s="118">
        <v>408</v>
      </c>
      <c r="F3" t="s" s="118">
        <v>409</v>
      </c>
      <c r="G3" t="s" s="118">
        <v>410</v>
      </c>
    </row>
    <row r="4" ht="13.55" customHeight="1">
      <c r="A4" t="s" s="119">
        <v>411</v>
      </c>
      <c r="B4" s="120">
        <v>0</v>
      </c>
      <c r="C4" s="120">
        <v>0</v>
      </c>
      <c r="D4" s="120">
        <v>-109.218</v>
      </c>
      <c r="E4" s="120">
        <v>7.283</v>
      </c>
      <c r="F4" s="120">
        <v>-92.429</v>
      </c>
      <c r="G4" s="120">
        <v>627.002</v>
      </c>
    </row>
    <row r="5" ht="13.55" customHeight="1">
      <c r="A5" t="s" s="119">
        <v>412</v>
      </c>
      <c r="B5" s="120">
        <v>0</v>
      </c>
      <c r="C5" s="120">
        <v>0</v>
      </c>
      <c r="D5" s="120">
        <v>-109.853</v>
      </c>
      <c r="E5" s="120">
        <v>73.5</v>
      </c>
      <c r="F5" s="120">
        <v>-156.102</v>
      </c>
      <c r="G5" s="120">
        <v>579.086</v>
      </c>
    </row>
    <row r="6" ht="13.55" customHeight="1">
      <c r="A6" t="s" s="119">
        <v>413</v>
      </c>
      <c r="B6" s="120">
        <v>0</v>
      </c>
      <c r="C6" s="120">
        <v>0</v>
      </c>
      <c r="D6" s="120">
        <v>-109.739</v>
      </c>
      <c r="E6" s="120">
        <v>54.746</v>
      </c>
      <c r="F6" s="120">
        <v>-144.959</v>
      </c>
      <c r="G6" s="120">
        <v>592.071</v>
      </c>
    </row>
    <row r="7" ht="13.55" customHeight="1">
      <c r="A7" t="s" s="119">
        <v>414</v>
      </c>
      <c r="B7" s="120">
        <v>-33.42</v>
      </c>
      <c r="C7" s="120">
        <v>0</v>
      </c>
      <c r="D7" s="120">
        <v>0</v>
      </c>
      <c r="E7" s="120">
        <v>0</v>
      </c>
      <c r="F7" s="120">
        <v>-386.995</v>
      </c>
      <c r="G7" s="120">
        <v>1041.931</v>
      </c>
    </row>
    <row r="8" ht="13.55" customHeight="1">
      <c r="A8" t="s" s="119">
        <v>415</v>
      </c>
      <c r="B8" s="120">
        <v>61.58</v>
      </c>
      <c r="C8" s="120">
        <v>0</v>
      </c>
      <c r="D8" s="120">
        <v>0</v>
      </c>
      <c r="E8" s="120">
        <v>0</v>
      </c>
      <c r="F8" s="120">
        <v>-384.449</v>
      </c>
      <c r="G8" s="120">
        <v>1041.931</v>
      </c>
    </row>
    <row r="9" ht="13.55" customHeight="1">
      <c r="A9" t="s" s="119">
        <v>416</v>
      </c>
      <c r="B9" s="120">
        <v>37.83</v>
      </c>
      <c r="C9" s="120">
        <v>0</v>
      </c>
      <c r="D9" s="120">
        <v>0</v>
      </c>
      <c r="E9" s="120">
        <v>0</v>
      </c>
      <c r="F9" s="120">
        <v>-385.086</v>
      </c>
      <c r="G9" s="120">
        <v>1041.931</v>
      </c>
    </row>
    <row r="10" ht="13.55" customHeight="1">
      <c r="A10" t="s" s="119">
        <v>417</v>
      </c>
      <c r="B10" s="120">
        <v>-1061.441</v>
      </c>
      <c r="C10" s="120">
        <v>0</v>
      </c>
      <c r="D10" s="120">
        <v>0</v>
      </c>
      <c r="E10" s="120">
        <v>0</v>
      </c>
      <c r="F10" s="120">
        <v>24.789</v>
      </c>
      <c r="G10" s="120">
        <v>9.029</v>
      </c>
    </row>
    <row r="11" ht="13.55" customHeight="1">
      <c r="A11" t="s" s="119">
        <v>357</v>
      </c>
      <c r="B11" s="120">
        <v>-7469.357</v>
      </c>
      <c r="C11" s="120">
        <v>0</v>
      </c>
      <c r="D11" s="120">
        <v>0</v>
      </c>
      <c r="E11" s="120">
        <v>0</v>
      </c>
      <c r="F11" s="120">
        <v>41.62</v>
      </c>
      <c r="G11" s="120">
        <v>9.029</v>
      </c>
    </row>
    <row r="12" ht="13.55" customHeight="1">
      <c r="A12" t="s" s="119">
        <v>418</v>
      </c>
      <c r="B12" s="120">
        <v>-3368.291</v>
      </c>
      <c r="C12" s="120">
        <v>0</v>
      </c>
      <c r="D12" s="120">
        <v>0</v>
      </c>
      <c r="E12" s="120">
        <v>0</v>
      </c>
      <c r="F12" s="120">
        <v>30.848</v>
      </c>
      <c r="G12" s="120">
        <v>9.029</v>
      </c>
    </row>
    <row r="13" ht="13.55" customHeight="1">
      <c r="A13" t="s" s="119">
        <v>419</v>
      </c>
      <c r="B13" s="120">
        <v>-326.316</v>
      </c>
      <c r="C13" s="120">
        <v>32.584</v>
      </c>
      <c r="D13" s="120">
        <v>0</v>
      </c>
      <c r="E13" s="120">
        <v>0</v>
      </c>
      <c r="F13" s="120">
        <v>7.744</v>
      </c>
      <c r="G13" s="120">
        <v>9.029</v>
      </c>
    </row>
    <row r="14" ht="13.55" customHeight="1">
      <c r="A14" t="s" s="119">
        <v>51</v>
      </c>
      <c r="B14" s="120">
        <v>-1321.591</v>
      </c>
      <c r="C14" s="120">
        <v>0</v>
      </c>
      <c r="D14" s="120">
        <v>0</v>
      </c>
      <c r="E14" s="120">
        <v>0</v>
      </c>
      <c r="F14" s="120">
        <v>-445.569</v>
      </c>
      <c r="G14" s="120">
        <v>445.07</v>
      </c>
    </row>
    <row r="15" ht="13.55" customHeight="1">
      <c r="A15" t="s" s="119">
        <v>420</v>
      </c>
      <c r="B15" s="120">
        <v>-654.146</v>
      </c>
      <c r="C15" s="120">
        <v>205.187</v>
      </c>
      <c r="D15" s="120">
        <v>0</v>
      </c>
      <c r="E15" s="120">
        <v>0</v>
      </c>
      <c r="F15" s="120">
        <v>1236.242</v>
      </c>
      <c r="G15" s="120">
        <v>9.029</v>
      </c>
    </row>
    <row r="16" ht="13.55" customHeight="1">
      <c r="A16" t="s" s="119">
        <v>421</v>
      </c>
      <c r="B16" s="120">
        <v>-485.075</v>
      </c>
      <c r="C16" s="120">
        <v>205.187</v>
      </c>
      <c r="D16" s="120">
        <v>0</v>
      </c>
      <c r="E16" s="120">
        <v>0</v>
      </c>
      <c r="F16" s="120">
        <v>1728.426</v>
      </c>
      <c r="G16" s="120">
        <v>9.029</v>
      </c>
    </row>
    <row r="17" ht="13.55" customHeight="1">
      <c r="A17" t="s" s="119">
        <v>422</v>
      </c>
      <c r="B17" s="120">
        <v>-589.856</v>
      </c>
      <c r="C17" s="120">
        <v>205.187</v>
      </c>
      <c r="D17" s="120">
        <v>0</v>
      </c>
      <c r="E17" s="120">
        <v>0</v>
      </c>
      <c r="F17" s="120">
        <v>1233.219</v>
      </c>
      <c r="G17" s="120">
        <v>9.029</v>
      </c>
    </row>
    <row r="18" ht="13.55" customHeight="1">
      <c r="A18" t="s" s="119">
        <v>423</v>
      </c>
      <c r="B18" s="120">
        <v>-531.597</v>
      </c>
      <c r="C18" s="120">
        <v>205.187</v>
      </c>
      <c r="D18" s="120">
        <v>0</v>
      </c>
      <c r="E18" s="120">
        <v>0</v>
      </c>
      <c r="F18" s="120">
        <v>883.014</v>
      </c>
      <c r="G18" s="120">
        <v>9.029</v>
      </c>
    </row>
    <row r="19" ht="13.55" customHeight="1">
      <c r="A19" t="s" s="119">
        <v>424</v>
      </c>
      <c r="B19" s="120">
        <v>-477.393</v>
      </c>
      <c r="C19" s="120">
        <v>0</v>
      </c>
      <c r="D19" s="120">
        <v>0</v>
      </c>
      <c r="E19" s="120">
        <v>0</v>
      </c>
      <c r="F19" s="120">
        <v>-449.823</v>
      </c>
      <c r="G19" s="120">
        <v>828.159</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dimension ref="A1:Y35"/>
  <sheetViews>
    <sheetView workbookViewId="0" showGridLines="0" defaultGridColor="1"/>
  </sheetViews>
  <sheetFormatPr defaultColWidth="8.83333" defaultRowHeight="16" customHeight="1" outlineLevelRow="0" outlineLevelCol="0"/>
  <cols>
    <col min="1" max="1" width="8.85156" style="121" customWidth="1"/>
    <col min="2" max="2" width="43" style="121" customWidth="1"/>
    <col min="3" max="3" width="14.3516" style="121" customWidth="1"/>
    <col min="4" max="4" width="12.1719" style="121" customWidth="1"/>
    <col min="5" max="5" width="13.5" style="121" customWidth="1"/>
    <col min="6" max="6" width="15.6719" style="121" customWidth="1"/>
    <col min="7" max="7" width="15" style="121" customWidth="1"/>
    <col min="8" max="8" width="13.1719" style="121" customWidth="1"/>
    <col min="9" max="9" width="13.3516" style="121" customWidth="1"/>
    <col min="10" max="10" width="17.3516" style="121" customWidth="1"/>
    <col min="11" max="11" width="15.6719" style="121" customWidth="1"/>
    <col min="12" max="12" width="13.6719" style="121" customWidth="1"/>
    <col min="13" max="13" width="12.6719" style="121" customWidth="1"/>
    <col min="14" max="14" width="15.5" style="121" customWidth="1"/>
    <col min="15" max="15" width="11.3516" style="121" customWidth="1"/>
    <col min="16" max="16" width="18" style="121" customWidth="1"/>
    <col min="17" max="17" width="14" style="121" customWidth="1"/>
    <col min="18" max="18" width="15.6719" style="121" customWidth="1"/>
    <col min="19" max="25" width="8.85156" style="121" customWidth="1"/>
    <col min="26" max="16384" width="8.85156" style="121" customWidth="1"/>
  </cols>
  <sheetData>
    <row r="1" ht="15.35" customHeight="1">
      <c r="A1" s="3"/>
      <c r="B1" s="3"/>
      <c r="C1" s="3"/>
      <c r="D1" s="3"/>
      <c r="E1" s="3"/>
      <c r="F1" s="3"/>
      <c r="G1" s="3"/>
      <c r="H1" s="3"/>
      <c r="I1" s="3"/>
      <c r="J1" s="3"/>
      <c r="K1" s="3"/>
      <c r="L1" s="3"/>
      <c r="M1" s="3"/>
      <c r="N1" s="3"/>
      <c r="O1" s="3"/>
      <c r="P1" s="3"/>
      <c r="Q1" s="3"/>
      <c r="R1" s="3"/>
      <c r="S1" s="3"/>
      <c r="T1" s="3"/>
      <c r="U1" s="3"/>
      <c r="V1" s="3"/>
      <c r="W1" s="3"/>
      <c r="X1" s="3"/>
      <c r="Y1" s="3"/>
    </row>
    <row r="2" ht="26.25" customHeight="1">
      <c r="A2" s="122"/>
      <c r="B2" s="3"/>
      <c r="C2" s="3"/>
      <c r="D2" s="122"/>
      <c r="E2" s="3"/>
      <c r="F2" s="3"/>
      <c r="G2" s="3"/>
      <c r="H2" s="3"/>
      <c r="I2" s="123"/>
      <c r="J2" s="123"/>
      <c r="K2" s="124"/>
      <c r="L2" s="124"/>
      <c r="M2" s="124"/>
      <c r="N2" s="3"/>
      <c r="O2" s="3"/>
      <c r="P2" s="3"/>
      <c r="Q2" s="3"/>
      <c r="R2" s="3"/>
      <c r="S2" s="122"/>
      <c r="T2" s="125"/>
      <c r="U2" s="126"/>
      <c r="V2" s="3"/>
      <c r="W2" s="3"/>
      <c r="X2" s="3"/>
      <c r="Y2" s="3"/>
    </row>
    <row r="3" ht="17" customHeight="1">
      <c r="A3" s="122"/>
      <c r="B3" s="127"/>
      <c r="C3" s="127"/>
      <c r="D3" s="122"/>
      <c r="E3" s="3"/>
      <c r="F3" s="128"/>
      <c r="G3" s="3"/>
      <c r="H3" s="127"/>
      <c r="I3" s="129"/>
      <c r="J3" s="129"/>
      <c r="K3" s="124"/>
      <c r="L3" s="124"/>
      <c r="M3" s="124"/>
      <c r="N3" s="127"/>
      <c r="O3" s="130"/>
      <c r="P3" s="130"/>
      <c r="Q3" s="130"/>
      <c r="R3" s="130"/>
      <c r="S3" s="131"/>
      <c r="T3" s="132"/>
      <c r="U3" s="132"/>
      <c r="V3" t="s" s="133">
        <v>425</v>
      </c>
      <c r="W3" s="122"/>
      <c r="X3" s="122"/>
      <c r="Y3" s="122"/>
    </row>
    <row r="4" ht="17" customHeight="1">
      <c r="A4" s="134"/>
      <c r="B4" t="s" s="135">
        <v>426</v>
      </c>
      <c r="C4" s="136"/>
      <c r="D4" s="137"/>
      <c r="E4" s="3"/>
      <c r="F4" s="3"/>
      <c r="G4" s="138"/>
      <c r="H4" t="s" s="139">
        <v>427</v>
      </c>
      <c r="I4" t="s" s="140">
        <v>428</v>
      </c>
      <c r="J4" t="s" s="141">
        <v>429</v>
      </c>
      <c r="K4" s="142"/>
      <c r="L4" s="124"/>
      <c r="M4" s="143"/>
      <c r="N4" t="s" s="144">
        <v>430</v>
      </c>
      <c r="O4" s="145"/>
      <c r="P4" s="145"/>
      <c r="Q4" s="145"/>
      <c r="R4" t="s" s="146">
        <v>431</v>
      </c>
      <c r="S4" s="137"/>
      <c r="T4" s="147"/>
      <c r="U4" s="147"/>
      <c r="V4" t="s" s="148">
        <v>432</v>
      </c>
      <c r="W4" s="122"/>
      <c r="X4" s="122"/>
      <c r="Y4" s="122"/>
    </row>
    <row r="5" ht="17" customHeight="1">
      <c r="A5" s="134"/>
      <c r="B5" t="s" s="149">
        <v>433</v>
      </c>
      <c r="C5" s="150">
        <v>750000</v>
      </c>
      <c r="D5" s="137"/>
      <c r="E5" s="3"/>
      <c r="F5" s="3"/>
      <c r="G5" s="151"/>
      <c r="H5" s="152"/>
      <c r="I5" s="153"/>
      <c r="J5" s="154"/>
      <c r="K5" s="142"/>
      <c r="L5" s="124"/>
      <c r="M5" s="143"/>
      <c r="N5" s="155"/>
      <c r="O5" s="156"/>
      <c r="P5" s="156"/>
      <c r="Q5" s="156"/>
      <c r="R5" t="s" s="157">
        <v>434</v>
      </c>
      <c r="S5" s="137"/>
      <c r="T5" s="122"/>
      <c r="U5" s="122"/>
      <c r="V5" s="122"/>
      <c r="W5" s="122"/>
      <c r="X5" s="122"/>
      <c r="Y5" s="122"/>
    </row>
    <row r="6" ht="15" customHeight="1">
      <c r="A6" s="134"/>
      <c r="B6" t="s" s="158">
        <v>435</v>
      </c>
      <c r="C6" s="159">
        <v>5000000</v>
      </c>
      <c r="D6" s="137"/>
      <c r="E6" s="160"/>
      <c r="F6" s="138"/>
      <c r="G6" t="s" s="161">
        <v>436</v>
      </c>
      <c r="H6" s="162">
        <f>F20+F28+F29+F16</f>
        <v>129597.071023825</v>
      </c>
      <c r="I6" s="163">
        <v>0.7</v>
      </c>
      <c r="J6" s="164">
        <f>I6*C9</f>
        <v>840000</v>
      </c>
      <c r="K6" s="142"/>
      <c r="L6" t="s" s="165">
        <v>437</v>
      </c>
      <c r="M6" s="143"/>
      <c r="N6" s="155"/>
      <c r="O6" s="156"/>
      <c r="P6" s="156"/>
      <c r="Q6" s="156"/>
      <c r="R6" t="s" s="157">
        <v>438</v>
      </c>
      <c r="S6" s="137"/>
      <c r="T6" t="s" s="166">
        <v>439</v>
      </c>
      <c r="U6" s="167"/>
      <c r="V6" s="167"/>
      <c r="W6" s="167"/>
      <c r="X6" s="167"/>
      <c r="Y6" s="167"/>
    </row>
    <row r="7" ht="15" customHeight="1">
      <c r="A7" s="134"/>
      <c r="B7" t="s" s="158">
        <v>440</v>
      </c>
      <c r="C7" s="168">
        <v>2500000</v>
      </c>
      <c r="D7" s="137"/>
      <c r="E7" s="3"/>
      <c r="F7" s="138"/>
      <c r="G7" t="s" s="169">
        <v>441</v>
      </c>
      <c r="H7" s="170">
        <f>F21+F33</f>
        <v>29525.1416836841</v>
      </c>
      <c r="I7" s="171">
        <v>0.25</v>
      </c>
      <c r="J7" s="172">
        <f>I7*C9</f>
        <v>300000</v>
      </c>
      <c r="K7" s="142"/>
      <c r="L7" s="124"/>
      <c r="M7" s="143"/>
      <c r="N7" s="155"/>
      <c r="O7" s="156"/>
      <c r="P7" s="156"/>
      <c r="Q7" s="156"/>
      <c r="R7" t="s" s="157">
        <v>442</v>
      </c>
      <c r="S7" s="137"/>
      <c r="T7" s="167"/>
      <c r="U7" s="167"/>
      <c r="V7" s="167"/>
      <c r="W7" s="167"/>
      <c r="X7" s="167"/>
      <c r="Y7" s="167"/>
    </row>
    <row r="8" ht="12.75" customHeight="1">
      <c r="A8" s="134"/>
      <c r="B8" t="s" s="158">
        <v>443</v>
      </c>
      <c r="C8" s="168">
        <v>20000</v>
      </c>
      <c r="D8" s="137"/>
      <c r="E8" s="3"/>
      <c r="F8" s="138"/>
      <c r="G8" t="s" s="173">
        <v>444</v>
      </c>
      <c r="H8" s="174">
        <f>F14+F15+F17+F19+F27+F31+F32</f>
        <v>259922.059734878</v>
      </c>
      <c r="I8" s="175">
        <v>0.05</v>
      </c>
      <c r="J8" s="176">
        <f>I8*C9</f>
        <v>60000</v>
      </c>
      <c r="K8" s="142"/>
      <c r="L8" s="124"/>
      <c r="M8" s="143"/>
      <c r="N8" s="155"/>
      <c r="O8" s="156"/>
      <c r="P8" s="156"/>
      <c r="Q8" s="156"/>
      <c r="R8" t="s" s="157">
        <v>445</v>
      </c>
      <c r="S8" s="137"/>
      <c r="T8" s="167"/>
      <c r="U8" s="167"/>
      <c r="V8" s="167"/>
      <c r="W8" s="167"/>
      <c r="X8" s="167"/>
      <c r="Y8" s="167"/>
    </row>
    <row r="9" ht="17" customHeight="1">
      <c r="A9" s="134"/>
      <c r="B9" t="s" s="158">
        <v>446</v>
      </c>
      <c r="C9" s="168">
        <f>C8*60</f>
        <v>1200000</v>
      </c>
      <c r="D9" s="137"/>
      <c r="E9" s="3"/>
      <c r="F9" s="138"/>
      <c r="G9" t="s" s="177">
        <v>447</v>
      </c>
      <c r="H9" s="178">
        <f>F18+F22+F23+F24+F25+F26+F30+F34</f>
        <v>2080955.72755762</v>
      </c>
      <c r="I9" s="179">
        <v>0</v>
      </c>
      <c r="J9" s="180">
        <f>I9*C9</f>
        <v>0</v>
      </c>
      <c r="K9" s="142"/>
      <c r="L9" s="124"/>
      <c r="M9" s="143"/>
      <c r="N9" s="155"/>
      <c r="O9" s="156"/>
      <c r="P9" s="156"/>
      <c r="Q9" s="156"/>
      <c r="R9" t="s" s="157">
        <v>448</v>
      </c>
      <c r="S9" s="137"/>
      <c r="T9" s="122"/>
      <c r="U9" s="3"/>
      <c r="V9" s="3"/>
      <c r="W9" s="3"/>
      <c r="X9" s="3"/>
      <c r="Y9" s="3"/>
    </row>
    <row r="10" ht="17" customHeight="1">
      <c r="A10" s="134"/>
      <c r="B10" t="s" s="181">
        <v>449</v>
      </c>
      <c r="C10" s="182">
        <f>C9/C7</f>
        <v>0.48</v>
      </c>
      <c r="D10" s="137"/>
      <c r="E10" s="3"/>
      <c r="F10" s="3"/>
      <c r="G10" s="183"/>
      <c r="H10" s="184">
        <f>SUM(H6:H9)</f>
        <v>2500000.00000001</v>
      </c>
      <c r="I10" s="185">
        <f>SUM(I6:I9)</f>
        <v>1</v>
      </c>
      <c r="J10" s="186">
        <f>SUM(J6:J9)</f>
        <v>1200000</v>
      </c>
      <c r="K10" s="142"/>
      <c r="L10" s="124"/>
      <c r="M10" s="143"/>
      <c r="N10" s="187"/>
      <c r="O10" s="130"/>
      <c r="P10" s="130"/>
      <c r="Q10" s="130"/>
      <c r="R10" t="s" s="188">
        <v>450</v>
      </c>
      <c r="S10" s="137"/>
      <c r="T10" s="122"/>
      <c r="U10" s="3"/>
      <c r="V10" s="3"/>
      <c r="W10" s="3"/>
      <c r="X10" s="3"/>
      <c r="Y10" s="3"/>
    </row>
    <row r="11" ht="17" customHeight="1">
      <c r="A11" s="3"/>
      <c r="B11" s="189"/>
      <c r="C11" s="189"/>
      <c r="D11" s="127"/>
      <c r="E11" s="127"/>
      <c r="F11" s="127"/>
      <c r="G11" s="127"/>
      <c r="H11" s="189"/>
      <c r="I11" s="189"/>
      <c r="J11" s="189"/>
      <c r="K11" s="127"/>
      <c r="L11" s="127"/>
      <c r="M11" s="127"/>
      <c r="N11" s="189"/>
      <c r="O11" s="189"/>
      <c r="P11" s="189"/>
      <c r="Q11" s="189"/>
      <c r="R11" s="189"/>
      <c r="S11" s="3"/>
      <c r="T11" s="3"/>
      <c r="U11" s="3"/>
      <c r="V11" s="3"/>
      <c r="W11" s="3"/>
      <c r="X11" s="3"/>
      <c r="Y11" s="3"/>
    </row>
    <row r="12" ht="20" customHeight="1">
      <c r="A12" s="138"/>
      <c r="B12" t="s" s="190">
        <v>451</v>
      </c>
      <c r="C12" t="s" s="191">
        <v>452</v>
      </c>
      <c r="D12" s="192"/>
      <c r="E12" s="192"/>
      <c r="F12" s="193"/>
      <c r="G12" t="s" s="191">
        <v>453</v>
      </c>
      <c r="H12" s="192"/>
      <c r="I12" s="192"/>
      <c r="J12" s="192"/>
      <c r="K12" s="193"/>
      <c r="L12" t="s" s="191">
        <v>454</v>
      </c>
      <c r="M12" s="192"/>
      <c r="N12" s="192"/>
      <c r="O12" s="192"/>
      <c r="P12" s="192"/>
      <c r="Q12" s="193"/>
      <c r="R12" t="s" s="194">
        <v>455</v>
      </c>
      <c r="S12" s="195"/>
      <c r="T12" s="3"/>
      <c r="U12" s="3"/>
      <c r="V12" s="3"/>
      <c r="W12" s="3"/>
      <c r="X12" s="3"/>
      <c r="Y12" s="3"/>
    </row>
    <row r="13" ht="99" customHeight="1">
      <c r="A13" s="138"/>
      <c r="B13" s="196"/>
      <c r="C13" t="s" s="197">
        <v>456</v>
      </c>
      <c r="D13" t="s" s="198">
        <v>457</v>
      </c>
      <c r="E13" t="s" s="199">
        <v>458</v>
      </c>
      <c r="F13" t="s" s="200">
        <v>459</v>
      </c>
      <c r="G13" t="s" s="197">
        <v>460</v>
      </c>
      <c r="H13" t="s" s="201">
        <v>461</v>
      </c>
      <c r="I13" t="s" s="202">
        <v>462</v>
      </c>
      <c r="J13" t="s" s="202">
        <v>463</v>
      </c>
      <c r="K13" t="s" s="203">
        <v>464</v>
      </c>
      <c r="L13" t="s" s="204">
        <v>465</v>
      </c>
      <c r="M13" t="s" s="202">
        <v>466</v>
      </c>
      <c r="N13" t="s" s="203">
        <v>467</v>
      </c>
      <c r="O13" t="s" s="204">
        <v>468</v>
      </c>
      <c r="P13" t="s" s="202">
        <v>469</v>
      </c>
      <c r="Q13" t="s" s="203">
        <v>470</v>
      </c>
      <c r="R13" s="205"/>
      <c r="S13" s="195"/>
      <c r="T13" s="3"/>
      <c r="U13" s="3"/>
      <c r="V13" s="3"/>
      <c r="W13" s="3"/>
      <c r="X13" s="3"/>
      <c r="Y13" s="3"/>
    </row>
    <row r="14" ht="17.1" customHeight="1">
      <c r="A14" s="138"/>
      <c r="B14" t="s" s="206">
        <v>471</v>
      </c>
      <c r="C14" s="207">
        <v>800883.744367632</v>
      </c>
      <c r="D14" s="208">
        <f>C14/10^6</f>
        <v>0.800883744367632</v>
      </c>
      <c r="E14" s="209">
        <f>C14/C$35</f>
        <v>0.0179108975404969</v>
      </c>
      <c r="F14" s="210">
        <f>E14*$C$7</f>
        <v>44777.2438512423</v>
      </c>
      <c r="G14" s="211">
        <v>107.226426046984</v>
      </c>
      <c r="H14" s="212">
        <f>D14*G14</f>
        <v>85.8759015876675</v>
      </c>
      <c r="I14" s="213">
        <f>H14/H$35</f>
        <v>0.131197408133972</v>
      </c>
      <c r="J14" s="214">
        <f>$C$5*I14</f>
        <v>98398.056100479007</v>
      </c>
      <c r="K14" s="215">
        <f>J14/F14</f>
        <v>2.1975014010995</v>
      </c>
      <c r="L14" t="s" s="216">
        <v>472</v>
      </c>
      <c r="M14" s="217">
        <f>F14/$H$8</f>
        <v>0.172271810622443</v>
      </c>
      <c r="N14" s="218">
        <f>M14*$J$8</f>
        <v>10336.3086373466</v>
      </c>
      <c r="O14" s="219">
        <f>N14/$N$35</f>
        <v>0.008786003815645619</v>
      </c>
      <c r="P14" s="214">
        <f>O14*$C$6</f>
        <v>43930.0190782281</v>
      </c>
      <c r="Q14" s="215">
        <f>P14/F14</f>
        <v>0.981079121889931</v>
      </c>
      <c r="R14" s="220">
        <f>K14+Q14</f>
        <v>3.17858052298943</v>
      </c>
      <c r="S14" s="195"/>
      <c r="T14" s="3"/>
      <c r="U14" s="3"/>
      <c r="V14" s="3"/>
      <c r="W14" s="3"/>
      <c r="X14" s="3"/>
      <c r="Y14" s="3"/>
    </row>
    <row r="15" ht="16.6" customHeight="1">
      <c r="A15" s="138"/>
      <c r="B15" t="s" s="221">
        <v>473</v>
      </c>
      <c r="C15" s="222">
        <v>707576.900363636</v>
      </c>
      <c r="D15" s="223">
        <f>C15/10^6</f>
        <v>0.707576900363636</v>
      </c>
      <c r="E15" s="224">
        <f>C15/C$35</f>
        <v>0.0158241910309244</v>
      </c>
      <c r="F15" s="225">
        <f>E15*$C$7</f>
        <v>39560.477577311</v>
      </c>
      <c r="G15" s="226">
        <v>100.918989220691</v>
      </c>
      <c r="H15" s="227">
        <f>D15*G15</f>
        <v>71.4079455806077</v>
      </c>
      <c r="I15" s="228">
        <f>H15/H$35</f>
        <v>0.10909390419364</v>
      </c>
      <c r="J15" s="229">
        <f>$C$5*I15</f>
        <v>81820.428145230006</v>
      </c>
      <c r="K15" s="230">
        <f>J15/F15</f>
        <v>2.06823661279954</v>
      </c>
      <c r="L15" t="s" s="231">
        <v>472</v>
      </c>
      <c r="M15" s="232">
        <f>F15/$H$8</f>
        <v>0.152201308414003</v>
      </c>
      <c r="N15" s="233">
        <f>M15*$J$8</f>
        <v>9132.078504840179</v>
      </c>
      <c r="O15" s="234">
        <f>N15/$N$35</f>
        <v>0.00776239172061893</v>
      </c>
      <c r="P15" s="229">
        <f>O15*$C$6</f>
        <v>38811.9586030947</v>
      </c>
      <c r="Q15" s="230">
        <f>P15/F15</f>
        <v>0.981079121889934</v>
      </c>
      <c r="R15" s="235">
        <f>K15+Q15</f>
        <v>3.04931573468947</v>
      </c>
      <c r="S15" s="195"/>
      <c r="T15" s="3"/>
      <c r="U15" s="3"/>
      <c r="V15" s="3"/>
      <c r="W15" s="3"/>
      <c r="X15" s="3"/>
      <c r="Y15" s="3"/>
    </row>
    <row r="16" ht="16.6" customHeight="1">
      <c r="A16" s="138"/>
      <c r="B16" t="s" s="221">
        <v>474</v>
      </c>
      <c r="C16" s="222">
        <v>101082.414337662</v>
      </c>
      <c r="D16" s="223">
        <f>C16/10^6</f>
        <v>0.101082414337662</v>
      </c>
      <c r="E16" s="224">
        <f>C16/C$35</f>
        <v>0.00226059871870348</v>
      </c>
      <c r="F16" s="225">
        <f>E16*$C$7</f>
        <v>5651.4967967587</v>
      </c>
      <c r="G16" s="226">
        <v>28.6718531582046</v>
      </c>
      <c r="H16" s="227">
        <f>D16*G16</f>
        <v>2.89822014076624</v>
      </c>
      <c r="I16" s="228">
        <f>H16/H$35</f>
        <v>0.0044277726770884</v>
      </c>
      <c r="J16" s="229">
        <f>$C$5*I16</f>
        <v>3320.8295078163</v>
      </c>
      <c r="K16" s="230">
        <f>J16/F16</f>
        <v>0.587601767680536</v>
      </c>
      <c r="L16" t="s" s="236">
        <v>475</v>
      </c>
      <c r="M16" s="237">
        <f>F16/$H$6</f>
        <v>0.0436082139211289</v>
      </c>
      <c r="N16" s="238">
        <f>M16*$J$7</f>
        <v>13082.4641763387</v>
      </c>
      <c r="O16" s="234">
        <f>N16/$N$35</f>
        <v>0.0111202736106442</v>
      </c>
      <c r="P16" s="229">
        <f>O16*$C$6</f>
        <v>55601.368053221</v>
      </c>
      <c r="Q16" s="230">
        <f>P16/F16</f>
        <v>9.83834372605679</v>
      </c>
      <c r="R16" s="235">
        <f>K16+Q16</f>
        <v>10.4259454937373</v>
      </c>
      <c r="S16" s="195"/>
      <c r="T16" s="3"/>
      <c r="U16" s="3"/>
      <c r="V16" s="3"/>
      <c r="W16" s="3"/>
      <c r="X16" s="3"/>
      <c r="Y16" s="3"/>
    </row>
    <row r="17" ht="16.6" customHeight="1">
      <c r="A17" s="138"/>
      <c r="B17" t="s" s="221">
        <v>476</v>
      </c>
      <c r="C17" s="222">
        <v>459645.429686314</v>
      </c>
      <c r="D17" s="223">
        <f>C17/10^6</f>
        <v>0.459645429686314</v>
      </c>
      <c r="E17" s="224">
        <f>C17/C$35</f>
        <v>0.0102794722129984</v>
      </c>
      <c r="F17" s="225">
        <f>E17*$C$7</f>
        <v>25698.680532496</v>
      </c>
      <c r="G17" s="226">
        <v>44.4222032448807</v>
      </c>
      <c r="H17" s="227">
        <f>D17*G17</f>
        <v>20.418462698106</v>
      </c>
      <c r="I17" s="228">
        <f>H17/H$35</f>
        <v>0.031194425147746</v>
      </c>
      <c r="J17" s="229">
        <f>$C$5*I17</f>
        <v>23395.8188608095</v>
      </c>
      <c r="K17" s="230">
        <f>J17/F17</f>
        <v>0.91038988679693</v>
      </c>
      <c r="L17" t="s" s="231">
        <v>472</v>
      </c>
      <c r="M17" s="232">
        <f>F17/$H$8</f>
        <v>0.09887071747087881</v>
      </c>
      <c r="N17" s="233">
        <f>M17*$J$8</f>
        <v>5932.243048252730</v>
      </c>
      <c r="O17" s="234">
        <f>N17/$N$35</f>
        <v>0.00504248778611021</v>
      </c>
      <c r="P17" s="229">
        <f>O17*$C$6</f>
        <v>25212.4389305511</v>
      </c>
      <c r="Q17" s="230">
        <f>P17/F17</f>
        <v>0.981079121889933</v>
      </c>
      <c r="R17" s="235">
        <f>K17+Q17</f>
        <v>1.89146900868686</v>
      </c>
      <c r="S17" s="195"/>
      <c r="T17" s="3"/>
      <c r="U17" s="3"/>
      <c r="V17" s="3"/>
      <c r="W17" s="3"/>
      <c r="X17" s="3"/>
      <c r="Y17" s="3"/>
    </row>
    <row r="18" ht="16.6" customHeight="1">
      <c r="A18" s="138"/>
      <c r="B18" t="s" s="221">
        <v>477</v>
      </c>
      <c r="C18" s="222">
        <v>541664.831365634</v>
      </c>
      <c r="D18" s="223">
        <f>C18/10^6</f>
        <v>0.541664831365634</v>
      </c>
      <c r="E18" s="224">
        <f>C18/C$35</f>
        <v>0.0121137472999165</v>
      </c>
      <c r="F18" s="225">
        <f>E18*$C$7</f>
        <v>30284.3682497913</v>
      </c>
      <c r="G18" s="226">
        <v>73.2600053513775</v>
      </c>
      <c r="H18" s="227">
        <f>D18*G18</f>
        <v>39.6823684444993</v>
      </c>
      <c r="I18" s="228">
        <f>H18/H$35</f>
        <v>0.0606249691972176</v>
      </c>
      <c r="J18" s="229">
        <f>$C$5*I18</f>
        <v>45468.7268979132</v>
      </c>
      <c r="K18" s="230">
        <f>J18/F18</f>
        <v>1.50139261690646</v>
      </c>
      <c r="L18" s="239">
        <v>0</v>
      </c>
      <c r="M18" s="240">
        <f>F18/$H$9</f>
        <v>0.0145531055027949</v>
      </c>
      <c r="N18" s="241">
        <v>0.01</v>
      </c>
      <c r="O18" s="234">
        <f>N18/$N$35</f>
        <v>8.500136870817209e-09</v>
      </c>
      <c r="P18" s="229">
        <f>O18*$C$6</f>
        <v>0.0425006843540861</v>
      </c>
      <c r="Q18" s="230">
        <f>P18/F18</f>
        <v>1.40338685633236e-06</v>
      </c>
      <c r="R18" s="235">
        <f>K18+Q18</f>
        <v>1.50139402029332</v>
      </c>
      <c r="S18" s="195"/>
      <c r="T18" s="3"/>
      <c r="U18" s="3"/>
      <c r="V18" s="3"/>
      <c r="W18" s="3"/>
      <c r="X18" s="3"/>
      <c r="Y18" s="3"/>
    </row>
    <row r="19" ht="16.6" customHeight="1">
      <c r="A19" s="138"/>
      <c r="B19" t="s" s="221">
        <v>424</v>
      </c>
      <c r="C19" s="222">
        <v>997503.0533596399</v>
      </c>
      <c r="D19" s="223">
        <f>C19/10^6</f>
        <v>0.99750305335964</v>
      </c>
      <c r="E19" s="224">
        <f>C19/C$35</f>
        <v>0.0223080754362972</v>
      </c>
      <c r="F19" s="225">
        <f>E19*$C$7</f>
        <v>55770.188590743</v>
      </c>
      <c r="G19" s="226">
        <v>83.294779916167</v>
      </c>
      <c r="H19" s="227">
        <f>D19*G19</f>
        <v>83.0867972952958</v>
      </c>
      <c r="I19" s="228">
        <f>H19/H$35</f>
        <v>0.126936337828923</v>
      </c>
      <c r="J19" s="229">
        <f>$C$5*I19</f>
        <v>95202.253371692306</v>
      </c>
      <c r="K19" s="230">
        <f>J19/F19</f>
        <v>1.70704556999641</v>
      </c>
      <c r="L19" t="s" s="231">
        <v>472</v>
      </c>
      <c r="M19" s="232">
        <f>F19/$H$8</f>
        <v>0.214565045566463</v>
      </c>
      <c r="N19" s="233">
        <f>M19*$J$8</f>
        <v>12873.9027339878</v>
      </c>
      <c r="O19" s="234">
        <f>N19/$N$35</f>
        <v>0.0109429935300484</v>
      </c>
      <c r="P19" s="229">
        <f>O19*$C$6</f>
        <v>54714.967650242</v>
      </c>
      <c r="Q19" s="230">
        <f>P19/F19</f>
        <v>0.981079121889931</v>
      </c>
      <c r="R19" s="235">
        <f>K19+Q19</f>
        <v>2.68812469188634</v>
      </c>
      <c r="S19" s="195"/>
      <c r="T19" s="3"/>
      <c r="U19" s="3"/>
      <c r="V19" s="3"/>
      <c r="W19" s="3"/>
      <c r="X19" s="3"/>
      <c r="Y19" s="3"/>
    </row>
    <row r="20" ht="16.6" customHeight="1">
      <c r="A20" s="138"/>
      <c r="B20" t="s" s="221">
        <v>411</v>
      </c>
      <c r="C20" s="222">
        <v>711129.2183606389</v>
      </c>
      <c r="D20" s="223">
        <f>C20/10^6</f>
        <v>0.711129218360639</v>
      </c>
      <c r="E20" s="224">
        <f>C20/C$35</f>
        <v>0.0159036347755665</v>
      </c>
      <c r="F20" s="225">
        <f>E20*$C$7</f>
        <v>39759.0869389163</v>
      </c>
      <c r="G20" s="226">
        <v>63.3188660579461</v>
      </c>
      <c r="H20" s="227">
        <f>D20*G20</f>
        <v>45.0278957272692</v>
      </c>
      <c r="I20" s="228">
        <f>H20/H$35</f>
        <v>0.0687916295948717</v>
      </c>
      <c r="J20" s="229">
        <f>$C$5*I20</f>
        <v>51593.7221961538</v>
      </c>
      <c r="K20" s="230">
        <f>J20/F20</f>
        <v>1.29765862770993</v>
      </c>
      <c r="L20" t="s" s="236">
        <v>475</v>
      </c>
      <c r="M20" s="237">
        <f>F20/$H$6</f>
        <v>0.306790011724933</v>
      </c>
      <c r="N20" s="238">
        <f>M20*$J$6</f>
        <v>257703.609848944</v>
      </c>
      <c r="O20" s="234">
        <f>N20/$N$35</f>
        <v>0.21905159558197</v>
      </c>
      <c r="P20" s="229">
        <f>O20*$C$6</f>
        <v>1095257.97790985</v>
      </c>
      <c r="Q20" s="230">
        <f>P20/F20</f>
        <v>27.5473624329589</v>
      </c>
      <c r="R20" s="235">
        <f>K20+Q20</f>
        <v>28.8450210606688</v>
      </c>
      <c r="S20" s="195"/>
      <c r="T20" s="3"/>
      <c r="U20" s="3"/>
      <c r="V20" s="3"/>
      <c r="W20" s="3"/>
      <c r="X20" s="3"/>
      <c r="Y20" s="3"/>
    </row>
    <row r="21" ht="16.6" customHeight="1">
      <c r="A21" s="138"/>
      <c r="B21" t="s" s="221">
        <v>412</v>
      </c>
      <c r="C21" s="222">
        <v>415378.465432567</v>
      </c>
      <c r="D21" s="223">
        <f>C21/10^6</f>
        <v>0.415378465432567</v>
      </c>
      <c r="E21" s="224">
        <f>C21/C$35</f>
        <v>0.009289489501083459</v>
      </c>
      <c r="F21" s="225">
        <f>E21*$C$7</f>
        <v>23223.7237527087</v>
      </c>
      <c r="G21" s="226">
        <v>57.9757630209121</v>
      </c>
      <c r="H21" s="227">
        <f>D21*G21</f>
        <v>24.0818834759086</v>
      </c>
      <c r="I21" s="228">
        <f>H21/H$35</f>
        <v>0.0367912375487336</v>
      </c>
      <c r="J21" s="229">
        <f>$C$5*I21</f>
        <v>27593.4281615502</v>
      </c>
      <c r="K21" s="230">
        <f>J21/F21</f>
        <v>1.18815692329839</v>
      </c>
      <c r="L21" t="s" s="242">
        <v>478</v>
      </c>
      <c r="M21" s="243">
        <f>F21/$H$7</f>
        <v>0.786574506619298</v>
      </c>
      <c r="N21" s="244">
        <f>M21*$J$7</f>
        <v>235972.351985789</v>
      </c>
      <c r="O21" s="234">
        <f>N21/$N$35</f>
        <v>0.200579728960786</v>
      </c>
      <c r="P21" s="229">
        <f>O21*$C$6</f>
        <v>1002898.64480393</v>
      </c>
      <c r="Q21" s="230">
        <f>P21/F21</f>
        <v>43.1842307238501</v>
      </c>
      <c r="R21" s="235">
        <f>K21+Q21</f>
        <v>44.3723876471485</v>
      </c>
      <c r="S21" s="195"/>
      <c r="T21" s="3"/>
      <c r="U21" s="3"/>
      <c r="V21" s="3"/>
      <c r="W21" s="3"/>
      <c r="X21" s="3"/>
      <c r="Y21" s="3"/>
    </row>
    <row r="22" ht="16.6" customHeight="1">
      <c r="A22" s="138"/>
      <c r="B22" t="s" s="221">
        <v>479</v>
      </c>
      <c r="C22" s="222">
        <v>27516501.7743377</v>
      </c>
      <c r="D22" s="223">
        <f>C22/10^6</f>
        <v>27.5165017743377</v>
      </c>
      <c r="E22" s="224">
        <f>C22/C$35</f>
        <v>0.615376760259015</v>
      </c>
      <c r="F22" s="225">
        <f>E22*$C$7</f>
        <v>1538441.90064754</v>
      </c>
      <c r="G22" s="226">
        <v>1.79487013110875</v>
      </c>
      <c r="H22" s="227">
        <f>D22*G22</f>
        <v>49.3885471473597</v>
      </c>
      <c r="I22" s="228">
        <f>H22/H$35</f>
        <v>0.0754536401649448</v>
      </c>
      <c r="J22" s="229">
        <f>$C$5*I22</f>
        <v>56590.2301237086</v>
      </c>
      <c r="K22" s="230">
        <f>J22/F22</f>
        <v>0.0367841191142086</v>
      </c>
      <c r="L22" s="245">
        <v>0</v>
      </c>
      <c r="M22" s="246">
        <f>F22/$H$9</f>
        <v>0.73929583425265</v>
      </c>
      <c r="N22" s="247">
        <v>0.01</v>
      </c>
      <c r="O22" s="234">
        <f>N22/$N$35</f>
        <v>8.500136870817209e-09</v>
      </c>
      <c r="P22" s="229">
        <f>O22*$C$6</f>
        <v>0.0425006843540861</v>
      </c>
      <c r="Q22" s="230">
        <f>P22/F22</f>
        <v>2.76257974618328e-08</v>
      </c>
      <c r="R22" s="235">
        <f>K22+Q22</f>
        <v>0.0367841467400061</v>
      </c>
      <c r="S22" s="195"/>
      <c r="T22" s="3"/>
      <c r="U22" s="3"/>
      <c r="V22" s="3"/>
      <c r="W22" s="3"/>
      <c r="X22" s="3"/>
      <c r="Y22" s="3"/>
    </row>
    <row r="23" ht="16.6" customHeight="1">
      <c r="A23" s="138"/>
      <c r="B23" t="s" s="221">
        <v>275</v>
      </c>
      <c r="C23" s="222">
        <v>0</v>
      </c>
      <c r="D23" s="223">
        <f>C23/10^6</f>
        <v>0</v>
      </c>
      <c r="E23" s="224">
        <f>C23/C$35</f>
        <v>0</v>
      </c>
      <c r="F23" s="225">
        <f>E23*$C$7</f>
        <v>0</v>
      </c>
      <c r="G23" s="226">
        <v>34.7115695001308</v>
      </c>
      <c r="H23" s="227">
        <v>0</v>
      </c>
      <c r="I23" s="228">
        <f>H23/H$35</f>
        <v>0</v>
      </c>
      <c r="J23" s="229">
        <f>$C$5*I23</f>
        <v>0</v>
      </c>
      <c r="K23" s="230">
        <v>0</v>
      </c>
      <c r="L23" s="248">
        <v>0</v>
      </c>
      <c r="M23" s="249">
        <f>F23/$H$9</f>
        <v>0</v>
      </c>
      <c r="N23" s="250">
        <v>0.01</v>
      </c>
      <c r="O23" s="234">
        <f>N23/$N$35</f>
        <v>8.500136870817209e-09</v>
      </c>
      <c r="P23" s="229">
        <f>O23*$C$6</f>
        <v>0.0425006843540861</v>
      </c>
      <c r="Q23" s="230">
        <v>0</v>
      </c>
      <c r="R23" s="235">
        <f>K23+Q23</f>
        <v>0</v>
      </c>
      <c r="S23" s="195"/>
      <c r="T23" s="3"/>
      <c r="U23" s="3"/>
      <c r="V23" s="3"/>
      <c r="W23" s="3"/>
      <c r="X23" s="3"/>
      <c r="Y23" s="3"/>
    </row>
    <row r="24" ht="16.6" customHeight="1">
      <c r="A24" s="138"/>
      <c r="B24" t="s" s="221">
        <v>480</v>
      </c>
      <c r="C24" s="222">
        <v>0</v>
      </c>
      <c r="D24" s="223">
        <f>C24/10^6</f>
        <v>0</v>
      </c>
      <c r="E24" s="224">
        <f>C24/C$35</f>
        <v>0</v>
      </c>
      <c r="F24" s="225">
        <f>E24*$C$7</f>
        <v>0</v>
      </c>
      <c r="G24" s="226">
        <v>44.4222032448807</v>
      </c>
      <c r="H24" s="227">
        <v>0</v>
      </c>
      <c r="I24" s="228">
        <f>H24/H$35</f>
        <v>0</v>
      </c>
      <c r="J24" s="229">
        <f>$C$5*I24</f>
        <v>0</v>
      </c>
      <c r="K24" s="230">
        <v>0</v>
      </c>
      <c r="L24" s="248">
        <v>0</v>
      </c>
      <c r="M24" s="249">
        <f>F24/$H$9</f>
        <v>0</v>
      </c>
      <c r="N24" s="250">
        <v>0.01</v>
      </c>
      <c r="O24" s="234">
        <f>N24/$N$35</f>
        <v>8.500136870817209e-09</v>
      </c>
      <c r="P24" s="229">
        <f>O24*$C$6</f>
        <v>0.0425006843540861</v>
      </c>
      <c r="Q24" s="230">
        <v>0</v>
      </c>
      <c r="R24" s="235">
        <f>K24+Q24</f>
        <v>0</v>
      </c>
      <c r="S24" s="195"/>
      <c r="T24" s="3"/>
      <c r="U24" s="3"/>
      <c r="V24" s="3"/>
      <c r="W24" s="3"/>
      <c r="X24" s="3"/>
      <c r="Y24" s="3"/>
    </row>
    <row r="25" ht="16.6" customHeight="1">
      <c r="A25" s="138"/>
      <c r="B25" t="s" s="221">
        <v>481</v>
      </c>
      <c r="C25" s="222">
        <v>596519.249010989</v>
      </c>
      <c r="D25" s="223">
        <f>C25/10^6</f>
        <v>0.596519249010989</v>
      </c>
      <c r="E25" s="224">
        <f>C25/C$35</f>
        <v>0.0133405069401253</v>
      </c>
      <c r="F25" s="225">
        <f>E25*$C$7</f>
        <v>33351.2673503133</v>
      </c>
      <c r="G25" s="226">
        <v>42.2653877027178</v>
      </c>
      <c r="H25" s="227">
        <f>D25*G25</f>
        <v>25.2121173315835</v>
      </c>
      <c r="I25" s="228">
        <f>H25/H$35</f>
        <v>0.0385179588955649</v>
      </c>
      <c r="J25" s="229">
        <f>$C$5*I25</f>
        <v>28888.4691716737</v>
      </c>
      <c r="K25" s="230">
        <f>J25/F25</f>
        <v>0.866188048215275</v>
      </c>
      <c r="L25" s="248">
        <v>0</v>
      </c>
      <c r="M25" s="249">
        <f>F25/$H$9</f>
        <v>0.016026899039057</v>
      </c>
      <c r="N25" s="250">
        <v>0.01</v>
      </c>
      <c r="O25" s="234">
        <f>N25/$N$35</f>
        <v>8.500136870817209e-09</v>
      </c>
      <c r="P25" s="229">
        <f>O25*$C$6</f>
        <v>0.0425006843540861</v>
      </c>
      <c r="Q25" s="230">
        <f>P25/F25</f>
        <v>1.27433491230392e-06</v>
      </c>
      <c r="R25" s="235">
        <f>K25+Q25</f>
        <v>0.866189322550187</v>
      </c>
      <c r="S25" s="195"/>
      <c r="T25" s="3"/>
      <c r="U25" s="3"/>
      <c r="V25" s="3"/>
      <c r="W25" s="3"/>
      <c r="X25" s="3"/>
      <c r="Y25" s="3"/>
    </row>
    <row r="26" ht="16.6" customHeight="1">
      <c r="A26" s="138"/>
      <c r="B26" t="s" s="221">
        <v>482</v>
      </c>
      <c r="C26" s="222">
        <v>3048023.5707972</v>
      </c>
      <c r="D26" s="223">
        <f>C26/10^6</f>
        <v>3.0480235707972</v>
      </c>
      <c r="E26" s="224">
        <f>C26/C$35</f>
        <v>0.0681657459793666</v>
      </c>
      <c r="F26" s="225">
        <f>E26*$C$7</f>
        <v>170414.364948417</v>
      </c>
      <c r="G26" s="226">
        <v>0</v>
      </c>
      <c r="H26" s="227">
        <f>D26*G26</f>
        <v>0</v>
      </c>
      <c r="I26" s="228">
        <f>H26/H$35</f>
        <v>0</v>
      </c>
      <c r="J26" s="229">
        <f>$C$5*I26</f>
        <v>0</v>
      </c>
      <c r="K26" s="230">
        <f>J26/F26</f>
        <v>0</v>
      </c>
      <c r="L26" s="251">
        <v>0</v>
      </c>
      <c r="M26" s="252">
        <f>F26/$H$9</f>
        <v>0.0818923548885056</v>
      </c>
      <c r="N26" s="253">
        <v>0.01</v>
      </c>
      <c r="O26" s="234">
        <f>N26/$N$35</f>
        <v>8.500136870817209e-09</v>
      </c>
      <c r="P26" s="229">
        <f>O26*$C$6</f>
        <v>0.0425006843540861</v>
      </c>
      <c r="Q26" s="230">
        <f>P26/F26</f>
        <v>2.49396137273702e-07</v>
      </c>
      <c r="R26" s="235">
        <f>K26+Q26</f>
        <v>2.49396137273702e-07</v>
      </c>
      <c r="S26" s="195"/>
      <c r="T26" s="3"/>
      <c r="U26" s="3"/>
      <c r="V26" s="3"/>
      <c r="W26" s="3"/>
      <c r="X26" s="3"/>
      <c r="Y26" s="3"/>
    </row>
    <row r="27" ht="16.6" customHeight="1">
      <c r="A27" s="138"/>
      <c r="B27" t="s" s="221">
        <v>483</v>
      </c>
      <c r="C27" s="222">
        <v>738151.787447552</v>
      </c>
      <c r="D27" s="223">
        <f>C27/10^6</f>
        <v>0.7381517874475521</v>
      </c>
      <c r="E27" s="224">
        <f>C27/C$35</f>
        <v>0.0165079652662283</v>
      </c>
      <c r="F27" s="225">
        <f>E27*$C$7</f>
        <v>41269.9131655708</v>
      </c>
      <c r="G27" s="226">
        <v>107.226426046984</v>
      </c>
      <c r="H27" s="227">
        <f>D27*G27</f>
        <v>79.149378048194</v>
      </c>
      <c r="I27" s="228">
        <f>H27/H$35</f>
        <v>0.120920922672796</v>
      </c>
      <c r="J27" s="229">
        <f>$C$5*I27</f>
        <v>90690.692004597</v>
      </c>
      <c r="K27" s="230">
        <f>J27/F27</f>
        <v>2.19750140109951</v>
      </c>
      <c r="L27" t="s" s="231">
        <v>472</v>
      </c>
      <c r="M27" s="232">
        <f>F27/$H$8</f>
        <v>0.158778032182672</v>
      </c>
      <c r="N27" s="233">
        <f>M27*$J$8</f>
        <v>9526.681930960320</v>
      </c>
      <c r="O27" s="234">
        <f>N27/$N$35</f>
        <v>0.008097810033790389</v>
      </c>
      <c r="P27" s="229">
        <f>O27*$C$6</f>
        <v>40489.050168952</v>
      </c>
      <c r="Q27" s="230">
        <f>P27/F27</f>
        <v>0.981079121889933</v>
      </c>
      <c r="R27" s="235">
        <f>K27+Q27</f>
        <v>3.17858052298944</v>
      </c>
      <c r="S27" s="195"/>
      <c r="T27" s="3"/>
      <c r="U27" s="3"/>
      <c r="V27" s="3"/>
      <c r="W27" s="3"/>
      <c r="X27" s="3"/>
      <c r="Y27" s="3"/>
    </row>
    <row r="28" ht="16.6" customHeight="1">
      <c r="A28" s="138"/>
      <c r="B28" t="s" s="221">
        <v>484</v>
      </c>
      <c r="C28" s="222">
        <v>892547.739783217</v>
      </c>
      <c r="D28" s="223">
        <f>C28/10^6</f>
        <v>0.892547739783217</v>
      </c>
      <c r="E28" s="224">
        <f>C28/C$35</f>
        <v>0.0199608635206872</v>
      </c>
      <c r="F28" s="225">
        <f>E28*$C$7</f>
        <v>49902.158801718</v>
      </c>
      <c r="G28" s="226">
        <v>56.9217017762299</v>
      </c>
      <c r="H28" s="227">
        <f>D28*G28</f>
        <v>50.8053362649883</v>
      </c>
      <c r="I28" s="228">
        <f>H28/H$35</f>
        <v>0.07761814797992871</v>
      </c>
      <c r="J28" s="229">
        <f>$C$5*I28</f>
        <v>58213.6109849465</v>
      </c>
      <c r="K28" s="230">
        <f>J28/F28</f>
        <v>1.1665549624066</v>
      </c>
      <c r="L28" t="s" s="236">
        <v>475</v>
      </c>
      <c r="M28" s="237">
        <f>F28/$H$6</f>
        <v>0.385056223936913</v>
      </c>
      <c r="N28" s="238">
        <f>M28*$J$6</f>
        <v>323447.228107007</v>
      </c>
      <c r="O28" s="234">
        <f>N28/$N$35</f>
        <v>0.274934570939599</v>
      </c>
      <c r="P28" s="229">
        <f>O28*$C$6</f>
        <v>1374672.854698</v>
      </c>
      <c r="Q28" s="230">
        <f>P28/F28</f>
        <v>27.547362432959</v>
      </c>
      <c r="R28" s="235">
        <f>K28+Q28</f>
        <v>28.7139173953656</v>
      </c>
      <c r="S28" s="195"/>
      <c r="T28" s="3"/>
      <c r="U28" s="3"/>
      <c r="V28" s="3"/>
      <c r="W28" s="3"/>
      <c r="X28" s="3"/>
      <c r="Y28" s="3"/>
    </row>
    <row r="29" ht="16.6" customHeight="1">
      <c r="A29" s="138"/>
      <c r="B29" t="s" s="221">
        <v>485</v>
      </c>
      <c r="C29" s="222">
        <v>613207.938</v>
      </c>
      <c r="D29" s="223">
        <f>C29/10^6</f>
        <v>0.613207938</v>
      </c>
      <c r="E29" s="224">
        <f>C29/C$35</f>
        <v>0.0137137313945727</v>
      </c>
      <c r="F29" s="225">
        <f>E29*$C$7</f>
        <v>34284.3284864318</v>
      </c>
      <c r="G29" s="226">
        <v>45.0241817831247</v>
      </c>
      <c r="H29" s="227">
        <f>D29*G29</f>
        <v>27.6091856713671</v>
      </c>
      <c r="I29" s="228">
        <f>H29/H$35</f>
        <v>0.042180093993833</v>
      </c>
      <c r="J29" s="229">
        <f>$C$5*I29</f>
        <v>31635.0704953748</v>
      </c>
      <c r="K29" s="230">
        <f>J29/F29</f>
        <v>0.922726851946205</v>
      </c>
      <c r="L29" t="s" s="236">
        <v>475</v>
      </c>
      <c r="M29" s="237">
        <f>F29/$H$6</f>
        <v>0.264545550417023</v>
      </c>
      <c r="N29" s="238">
        <f>M29*$J$6</f>
        <v>222218.262350299</v>
      </c>
      <c r="O29" s="234">
        <f>N29/$N$35</f>
        <v>0.188888564517271</v>
      </c>
      <c r="P29" s="229">
        <f>O29*$C$6</f>
        <v>944442.822586355</v>
      </c>
      <c r="Q29" s="230">
        <f>P29/F29</f>
        <v>27.5473624329589</v>
      </c>
      <c r="R29" s="235">
        <f>K29+Q29</f>
        <v>28.4700892849051</v>
      </c>
      <c r="S29" s="195"/>
      <c r="T29" s="3"/>
      <c r="U29" s="3"/>
      <c r="V29" s="3"/>
      <c r="W29" s="3"/>
      <c r="X29" s="3"/>
      <c r="Y29" s="3"/>
    </row>
    <row r="30" ht="16.6" customHeight="1">
      <c r="A30" s="138"/>
      <c r="B30" t="s" s="221">
        <v>486</v>
      </c>
      <c r="C30" s="222">
        <v>2335103.737</v>
      </c>
      <c r="D30" s="223">
        <f>C30/10^6</f>
        <v>2.335103737</v>
      </c>
      <c r="E30" s="224">
        <f>C30/C$35</f>
        <v>0.052222066028899</v>
      </c>
      <c r="F30" s="225">
        <f>E30*$C$7</f>
        <v>130555.165072248</v>
      </c>
      <c r="G30" s="226">
        <v>2.13586528766161</v>
      </c>
      <c r="H30" s="227">
        <f>D30*G30</f>
        <v>4.98746701494721</v>
      </c>
      <c r="I30" s="228">
        <f>H30/H$35</f>
        <v>0.00761963174088785</v>
      </c>
      <c r="J30" s="229">
        <f>$C$5*I30</f>
        <v>5714.723805665890</v>
      </c>
      <c r="K30" s="230">
        <f>J30/F30</f>
        <v>0.043772483474732</v>
      </c>
      <c r="L30" s="239">
        <v>0</v>
      </c>
      <c r="M30" s="240">
        <f>F30/$H$9</f>
        <v>0.0627380791159254</v>
      </c>
      <c r="N30" s="241">
        <v>0.01</v>
      </c>
      <c r="O30" s="234">
        <f>N30/$N$35</f>
        <v>8.500136870817209e-09</v>
      </c>
      <c r="P30" s="229">
        <f>O30*$C$6</f>
        <v>0.0425006843540861</v>
      </c>
      <c r="Q30" s="230">
        <f>P30/F30</f>
        <v>3.25538130418407e-07</v>
      </c>
      <c r="R30" s="235">
        <f>K30+Q30</f>
        <v>0.0437728090128624</v>
      </c>
      <c r="S30" s="195"/>
      <c r="T30" s="3"/>
      <c r="U30" s="3"/>
      <c r="V30" s="3"/>
      <c r="W30" s="3"/>
      <c r="X30" s="3"/>
      <c r="Y30" s="3"/>
    </row>
    <row r="31" ht="16.6" customHeight="1">
      <c r="A31" s="138"/>
      <c r="B31" t="s" s="221">
        <v>487</v>
      </c>
      <c r="C31" s="222">
        <v>10188.535</v>
      </c>
      <c r="D31" s="223">
        <f>C31/10^6</f>
        <v>0.010188535</v>
      </c>
      <c r="E31" s="224">
        <f>C31/C$35</f>
        <v>0.000227855550516704</v>
      </c>
      <c r="F31" s="225">
        <f>E31*$C$7</f>
        <v>569.638876291760</v>
      </c>
      <c r="G31" s="226">
        <v>15.3971700574793</v>
      </c>
      <c r="H31" s="227">
        <f>D31*G31</f>
        <v>0.15687460603158</v>
      </c>
      <c r="I31" s="228">
        <f>H31/H$35</f>
        <v>0.000239666091800741</v>
      </c>
      <c r="J31" s="229">
        <f>$C$5*I31</f>
        <v>179.749568850556</v>
      </c>
      <c r="K31" s="230">
        <f>J31/F31</f>
        <v>0.315550037632072</v>
      </c>
      <c r="L31" t="s" s="231">
        <v>472</v>
      </c>
      <c r="M31" s="232">
        <f>F31/$H$8</f>
        <v>0.00219157572417207</v>
      </c>
      <c r="N31" s="233">
        <f>M31*$J$8</f>
        <v>131.494543450324</v>
      </c>
      <c r="O31" s="234">
        <f>N31/$N$35</f>
        <v>0.000111772161709337</v>
      </c>
      <c r="P31" s="229">
        <f>O31*$C$6</f>
        <v>558.860808546685</v>
      </c>
      <c r="Q31" s="230">
        <f>P31/F31</f>
        <v>0.981079121889928</v>
      </c>
      <c r="R31" s="235">
        <f>K31+Q31</f>
        <v>1.296629159522</v>
      </c>
      <c r="S31" s="195"/>
      <c r="T31" s="3"/>
      <c r="U31" s="3"/>
      <c r="V31" s="3"/>
      <c r="W31" s="3"/>
      <c r="X31" s="3"/>
      <c r="Y31" s="3"/>
    </row>
    <row r="32" ht="16.6" customHeight="1">
      <c r="A32" s="138"/>
      <c r="B32" t="s" s="221">
        <v>488</v>
      </c>
      <c r="C32" s="222">
        <v>935004.673342657</v>
      </c>
      <c r="D32" s="223">
        <f>C32/10^6</f>
        <v>0.935004673342657</v>
      </c>
      <c r="E32" s="224">
        <f>C32/C$35</f>
        <v>0.0209103668564894</v>
      </c>
      <c r="F32" s="225">
        <f>E32*$C$7</f>
        <v>52275.9171412235</v>
      </c>
      <c r="G32" s="226">
        <v>44.4222032448807</v>
      </c>
      <c r="H32" s="227">
        <f>D32*G32</f>
        <v>41.5349676341408</v>
      </c>
      <c r="I32" s="228">
        <f>H32/H$35</f>
        <v>0.06345528838453859</v>
      </c>
      <c r="J32" s="229">
        <f>$C$5*I32</f>
        <v>47591.466288404</v>
      </c>
      <c r="K32" s="230">
        <f>J32/F32</f>
        <v>0.910389886796927</v>
      </c>
      <c r="L32" t="s" s="231">
        <v>472</v>
      </c>
      <c r="M32" s="232">
        <f>F32/$H$8</f>
        <v>0.20112151001937</v>
      </c>
      <c r="N32" s="233">
        <f>M32*$J$8</f>
        <v>12067.2906011622</v>
      </c>
      <c r="O32" s="234">
        <f>N32/$N$35</f>
        <v>0.0102573621769805</v>
      </c>
      <c r="P32" s="229">
        <f>O32*$C$6</f>
        <v>51286.8108849025</v>
      </c>
      <c r="Q32" s="230">
        <f>P32/F32</f>
        <v>0.981079121889934</v>
      </c>
      <c r="R32" s="235">
        <f>K32+Q32</f>
        <v>1.89146900868686</v>
      </c>
      <c r="S32" s="195"/>
      <c r="T32" s="3"/>
      <c r="U32" s="3"/>
      <c r="V32" s="3"/>
      <c r="W32" s="3"/>
      <c r="X32" s="3"/>
      <c r="Y32" s="3"/>
    </row>
    <row r="33" ht="16.6" customHeight="1">
      <c r="A33" s="138"/>
      <c r="B33" t="s" s="221">
        <v>489</v>
      </c>
      <c r="C33" s="222">
        <v>112706.874146853</v>
      </c>
      <c r="D33" s="223">
        <f>C33/10^6</f>
        <v>0.112706874146853</v>
      </c>
      <c r="E33" s="224">
        <f>C33/C$35</f>
        <v>0.00252056717239015</v>
      </c>
      <c r="F33" s="225">
        <f>E33*$C$7</f>
        <v>6301.417930975380</v>
      </c>
      <c r="G33" s="226">
        <v>28.6718531582046</v>
      </c>
      <c r="H33" s="227">
        <f>D33*G33</f>
        <v>3.23151494545882</v>
      </c>
      <c r="I33" s="228">
        <f>H33/H$35</f>
        <v>0.00493696575351329</v>
      </c>
      <c r="J33" s="229">
        <f>$C$5*I33</f>
        <v>3702.724315134970</v>
      </c>
      <c r="K33" s="230">
        <f>J33/F33</f>
        <v>0.587601767680538</v>
      </c>
      <c r="L33" t="s" s="242">
        <v>478</v>
      </c>
      <c r="M33" s="243">
        <f>F33/$H$7</f>
        <v>0.213425493380701</v>
      </c>
      <c r="N33" s="244">
        <f>M33*$J$7</f>
        <v>64027.6480142103</v>
      </c>
      <c r="O33" s="234">
        <f>N33/$N$35</f>
        <v>0.0544243771637295</v>
      </c>
      <c r="P33" s="229">
        <f>O33*$C$6</f>
        <v>272121.885818648</v>
      </c>
      <c r="Q33" s="230">
        <f>P33/F33</f>
        <v>43.1842307238503</v>
      </c>
      <c r="R33" s="235">
        <f>K33+Q33</f>
        <v>43.7718324915308</v>
      </c>
      <c r="S33" s="195"/>
      <c r="T33" s="3"/>
      <c r="U33" s="3"/>
      <c r="V33" s="3"/>
      <c r="W33" s="3"/>
      <c r="X33" s="3"/>
      <c r="Y33" s="3"/>
    </row>
    <row r="34" ht="17" customHeight="1">
      <c r="A34" s="138"/>
      <c r="B34" t="s" s="254">
        <v>490</v>
      </c>
      <c r="C34" s="255">
        <v>3182066.21386014</v>
      </c>
      <c r="D34" s="256">
        <f>C34/10^6</f>
        <v>3.18206621386014</v>
      </c>
      <c r="E34" s="257">
        <f>C34/C$35</f>
        <v>0.0711634645157235</v>
      </c>
      <c r="F34" s="258">
        <f>E34*$C$7</f>
        <v>177908.661289309</v>
      </c>
      <c r="G34" s="259">
        <v>0</v>
      </c>
      <c r="H34" s="260">
        <f>D34*G34</f>
        <v>0</v>
      </c>
      <c r="I34" s="261">
        <f>H34/H$35</f>
        <v>0</v>
      </c>
      <c r="J34" s="262">
        <f>$C$5*I34</f>
        <v>0</v>
      </c>
      <c r="K34" s="263">
        <f>J34/F34</f>
        <v>0</v>
      </c>
      <c r="L34" s="264">
        <v>0</v>
      </c>
      <c r="M34" s="265">
        <f>F34/$H$9</f>
        <v>0.085493727201067</v>
      </c>
      <c r="N34" s="266">
        <v>0.01</v>
      </c>
      <c r="O34" s="267">
        <f>N34/$N$35</f>
        <v>8.500136870817209e-09</v>
      </c>
      <c r="P34" s="262">
        <f>O34*$C$6</f>
        <v>0.0425006843540861</v>
      </c>
      <c r="Q34" s="263">
        <f>P34/F34</f>
        <v>2.38890473606414e-07</v>
      </c>
      <c r="R34" s="268">
        <f>K34+Q34</f>
        <v>2.38890473606414e-07</v>
      </c>
      <c r="S34" s="195"/>
      <c r="T34" s="3"/>
      <c r="U34" s="3"/>
      <c r="V34" s="3"/>
      <c r="W34" s="3"/>
      <c r="X34" s="3"/>
      <c r="Y34" s="3"/>
    </row>
    <row r="35" ht="17" customHeight="1">
      <c r="A35" s="138"/>
      <c r="B35" t="s" s="269">
        <v>491</v>
      </c>
      <c r="C35" s="270">
        <v>44714886.15</v>
      </c>
      <c r="D35" s="271">
        <f>SUM(D14:D34)</f>
        <v>44.71488615</v>
      </c>
      <c r="E35" s="272">
        <f>SUM(E14:E34)</f>
        <v>1</v>
      </c>
      <c r="F35" s="273">
        <f>SUM(F14:F34)</f>
        <v>2500000.00000001</v>
      </c>
      <c r="G35" s="270">
        <v>982.082317950565</v>
      </c>
      <c r="H35" s="274">
        <f>SUM(H14:H34)</f>
        <v>654.554863614191</v>
      </c>
      <c r="I35" s="275">
        <f>SUM(I14:I34)</f>
        <v>1</v>
      </c>
      <c r="J35" s="276">
        <f>SUM(J14:J34)</f>
        <v>750000</v>
      </c>
      <c r="K35" s="277"/>
      <c r="L35" s="278"/>
      <c r="M35" s="279"/>
      <c r="N35" s="280">
        <f>SUM(N14:N34)</f>
        <v>1176451.64448259</v>
      </c>
      <c r="O35" s="281">
        <f>SUM(O14:O34)</f>
        <v>0.999999999999998</v>
      </c>
      <c r="P35" s="276">
        <f>SUM(P14:P34)</f>
        <v>5000000</v>
      </c>
      <c r="Q35" s="282"/>
      <c r="R35" s="283"/>
      <c r="S35" s="195"/>
      <c r="T35" s="3"/>
      <c r="U35" s="3"/>
      <c r="V35" s="3"/>
      <c r="W35" s="3"/>
      <c r="X35" s="3"/>
      <c r="Y35" s="3"/>
    </row>
  </sheetData>
  <mergeCells count="10">
    <mergeCell ref="B4:C4"/>
    <mergeCell ref="H4:H5"/>
    <mergeCell ref="I4:I5"/>
    <mergeCell ref="J4:J5"/>
    <mergeCell ref="T6:Y8"/>
    <mergeCell ref="B12:B13"/>
    <mergeCell ref="C12:F12"/>
    <mergeCell ref="G12:K12"/>
    <mergeCell ref="L12:Q12"/>
    <mergeCell ref="R12:R13"/>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6" customHeight="1" outlineLevelRow="0" outlineLevelCol="0"/>
  <cols>
    <col min="1" max="5" width="10.8516" style="284" customWidth="1"/>
    <col min="6" max="16384" width="10.8516" style="284" customWidth="1"/>
  </cols>
  <sheetData>
    <row r="1" ht="15.35" customHeight="1">
      <c r="A1" s="3"/>
      <c r="B1" s="3"/>
      <c r="C1" s="3"/>
      <c r="D1" s="3"/>
      <c r="E1" s="3"/>
    </row>
    <row r="2" ht="15.35" customHeight="1">
      <c r="A2" s="3"/>
      <c r="B2" s="3"/>
      <c r="C2" s="3"/>
      <c r="D2" s="3"/>
      <c r="E2" s="3"/>
    </row>
    <row r="3" ht="15.35" customHeight="1">
      <c r="A3" s="3"/>
      <c r="B3" s="3"/>
      <c r="C3" s="3"/>
      <c r="D3" s="3"/>
      <c r="E3" s="3"/>
    </row>
    <row r="4" ht="15.35" customHeight="1">
      <c r="A4" s="3"/>
      <c r="B4" s="3"/>
      <c r="C4" s="3"/>
      <c r="D4" s="3"/>
      <c r="E4" s="3"/>
    </row>
    <row r="5" ht="15.35" customHeight="1">
      <c r="A5" s="3"/>
      <c r="B5" s="3"/>
      <c r="C5" s="3"/>
      <c r="D5" s="3"/>
      <c r="E5" s="3"/>
    </row>
    <row r="6" ht="15.35" customHeight="1">
      <c r="A6" s="3"/>
      <c r="B6" s="3"/>
      <c r="C6" s="3"/>
      <c r="D6" s="3"/>
      <c r="E6" s="3"/>
    </row>
    <row r="7" ht="15.35" customHeight="1">
      <c r="A7" s="3"/>
      <c r="B7" s="3"/>
      <c r="C7" s="3"/>
      <c r="D7" s="3"/>
      <c r="E7" s="3"/>
    </row>
    <row r="8" ht="15.35" customHeight="1">
      <c r="A8" s="3"/>
      <c r="B8" s="3"/>
      <c r="C8" s="3"/>
      <c r="D8" s="3"/>
      <c r="E8" s="3"/>
    </row>
    <row r="9" ht="15.35" customHeight="1">
      <c r="A9" s="3"/>
      <c r="B9" s="3"/>
      <c r="C9" s="3"/>
      <c r="D9" s="3"/>
      <c r="E9" s="3"/>
    </row>
    <row r="10" ht="15.35" customHeight="1">
      <c r="A10" s="3"/>
      <c r="B10" s="3"/>
      <c r="C10" s="3"/>
      <c r="D10" s="3"/>
      <c r="E10" s="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dimension ref="A1:AQ51"/>
  <sheetViews>
    <sheetView workbookViewId="0" showGridLines="0" defaultGridColor="1"/>
  </sheetViews>
  <sheetFormatPr defaultColWidth="10.8333" defaultRowHeight="16" customHeight="1" outlineLevelRow="0" outlineLevelCol="0"/>
  <cols>
    <col min="1" max="43" width="10.8516" style="285" customWidth="1"/>
    <col min="44" max="16384" width="10.8516" style="285" customWidth="1"/>
  </cols>
  <sheetData>
    <row r="1" ht="15.35" customHeight="1">
      <c r="A1" t="s" s="4">
        <v>492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ht="15.35" customHeight="1">
      <c r="A2" t="s" s="4">
        <v>493</v>
      </c>
      <c r="B2" s="3"/>
      <c r="C2" s="3"/>
      <c r="D2" s="3"/>
      <c r="E2" s="3"/>
      <c r="F2" s="3"/>
      <c r="G2" s="3"/>
      <c r="H2" s="100"/>
      <c r="I2" s="100"/>
      <c r="J2" s="100"/>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row>
    <row r="3" ht="15.35" customHeight="1">
      <c r="A3" s="3"/>
      <c r="B3" s="83"/>
      <c r="C3" s="83"/>
      <c r="D3" s="3"/>
      <c r="E3" s="3"/>
      <c r="F3" s="3"/>
      <c r="G3" s="286"/>
      <c r="H3" s="287"/>
      <c r="I3" t="s" s="288">
        <v>494</v>
      </c>
      <c r="J3" t="s" s="288">
        <v>495</v>
      </c>
      <c r="K3" s="289"/>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row>
    <row r="4" ht="15.35" customHeight="1">
      <c r="A4" s="3"/>
      <c r="B4" s="83"/>
      <c r="C4" s="83"/>
      <c r="D4" s="3"/>
      <c r="E4" s="3"/>
      <c r="F4" s="3"/>
      <c r="G4" s="286"/>
      <c r="H4" t="s" s="288">
        <v>494</v>
      </c>
      <c r="I4" s="290">
        <v>2</v>
      </c>
      <c r="J4" s="290">
        <v>5</v>
      </c>
      <c r="K4" s="289"/>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row>
    <row r="5" ht="15.35" customHeight="1">
      <c r="A5" s="3"/>
      <c r="B5" s="83"/>
      <c r="C5" s="83"/>
      <c r="D5" s="3"/>
      <c r="E5" s="3"/>
      <c r="F5" s="3"/>
      <c r="G5" s="3"/>
      <c r="H5" s="51"/>
      <c r="I5" s="51"/>
      <c r="J5" s="51"/>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row>
    <row r="6" ht="15.35" customHeight="1">
      <c r="A6" s="100"/>
      <c r="B6" s="100"/>
      <c r="C6" s="100"/>
      <c r="D6" s="100"/>
      <c r="E6" s="100"/>
      <c r="F6" s="100"/>
      <c r="G6" s="100"/>
      <c r="H6" s="100"/>
      <c r="I6" s="100"/>
      <c r="J6" s="100"/>
      <c r="K6" s="100"/>
      <c r="L6" s="100"/>
      <c r="M6" s="100"/>
      <c r="N6" s="100"/>
      <c r="O6" s="100"/>
      <c r="P6" s="100"/>
      <c r="Q6" s="100"/>
      <c r="R6" s="100"/>
      <c r="S6" s="100"/>
      <c r="T6" s="100"/>
      <c r="U6" s="100"/>
      <c r="V6" s="100"/>
      <c r="W6" s="100"/>
      <c r="X6" s="100"/>
      <c r="Y6" s="100"/>
      <c r="Z6" s="100"/>
      <c r="AA6" s="100"/>
      <c r="AB6" s="100"/>
      <c r="AC6" s="100"/>
      <c r="AD6" s="100"/>
      <c r="AE6" s="100"/>
      <c r="AF6" s="100"/>
      <c r="AG6" s="100"/>
      <c r="AH6" s="100"/>
      <c r="AI6" s="100"/>
      <c r="AJ6" s="100"/>
      <c r="AK6" s="3"/>
      <c r="AL6" s="3"/>
      <c r="AM6" s="3"/>
      <c r="AN6" s="3"/>
      <c r="AO6" s="3"/>
      <c r="AP6" s="3"/>
      <c r="AQ6" s="3"/>
    </row>
    <row r="7" ht="15.35" customHeight="1">
      <c r="A7" t="s" s="291">
        <v>339</v>
      </c>
      <c r="B7" s="292">
        <v>1</v>
      </c>
      <c r="C7" s="292">
        <v>2</v>
      </c>
      <c r="D7" s="292">
        <v>3</v>
      </c>
      <c r="E7" s="292">
        <v>4</v>
      </c>
      <c r="F7" s="292">
        <v>5</v>
      </c>
      <c r="G7" s="292">
        <v>6</v>
      </c>
      <c r="H7" s="292">
        <v>7</v>
      </c>
      <c r="I7" s="292">
        <v>8</v>
      </c>
      <c r="J7" s="292">
        <v>9</v>
      </c>
      <c r="K7" s="292">
        <v>10</v>
      </c>
      <c r="L7" s="292">
        <v>11</v>
      </c>
      <c r="M7" s="292">
        <v>12</v>
      </c>
      <c r="N7" s="292">
        <v>13</v>
      </c>
      <c r="O7" s="292">
        <v>14</v>
      </c>
      <c r="P7" s="292">
        <v>15</v>
      </c>
      <c r="Q7" s="292">
        <v>16</v>
      </c>
      <c r="R7" s="292">
        <v>17</v>
      </c>
      <c r="S7" s="292">
        <v>18</v>
      </c>
      <c r="T7" s="292">
        <v>19</v>
      </c>
      <c r="U7" s="292">
        <v>20</v>
      </c>
      <c r="V7" s="292">
        <v>21</v>
      </c>
      <c r="W7" s="292">
        <v>22</v>
      </c>
      <c r="X7" s="292">
        <v>23</v>
      </c>
      <c r="Y7" s="292">
        <v>24</v>
      </c>
      <c r="Z7" s="292">
        <v>25</v>
      </c>
      <c r="AA7" s="292">
        <v>26</v>
      </c>
      <c r="AB7" s="292">
        <v>27</v>
      </c>
      <c r="AC7" s="292">
        <v>28</v>
      </c>
      <c r="AD7" s="292">
        <v>29</v>
      </c>
      <c r="AE7" s="292">
        <v>30</v>
      </c>
      <c r="AF7" s="292">
        <v>31</v>
      </c>
      <c r="AG7" s="292">
        <v>32</v>
      </c>
      <c r="AH7" s="292">
        <v>33</v>
      </c>
      <c r="AI7" s="292">
        <v>34</v>
      </c>
      <c r="AJ7" s="292">
        <v>35</v>
      </c>
      <c r="AK7" s="289"/>
      <c r="AL7" s="3"/>
      <c r="AM7" s="3"/>
      <c r="AN7" s="3"/>
      <c r="AO7" s="3"/>
      <c r="AP7" s="3"/>
      <c r="AQ7" s="3"/>
    </row>
    <row r="8" ht="15.35" customHeight="1">
      <c r="A8" t="s" s="293">
        <v>496</v>
      </c>
      <c r="B8" s="294">
        <v>0.0768631551321859</v>
      </c>
      <c r="C8" s="294">
        <v>0.136343006234594</v>
      </c>
      <c r="D8" s="294">
        <v>0.167442318257048</v>
      </c>
      <c r="E8" s="294">
        <v>0.168733575693776</v>
      </c>
      <c r="F8" s="294">
        <v>0.147151776468577</v>
      </c>
      <c r="G8" s="294">
        <v>0.113725324167418</v>
      </c>
      <c r="H8" s="294">
        <v>0.0788807157157852</v>
      </c>
      <c r="I8" s="294">
        <v>0.0494750338837118</v>
      </c>
      <c r="J8" s="294">
        <v>0.0281980044712707</v>
      </c>
      <c r="K8" s="294">
        <v>0.0146525111109873</v>
      </c>
      <c r="L8" s="294">
        <v>0.00695820756540223</v>
      </c>
      <c r="M8" s="294">
        <v>0.00302506713450667</v>
      </c>
      <c r="N8" s="294">
        <v>0.00120559834086078</v>
      </c>
      <c r="O8" s="294">
        <v>0.000440909325533688</v>
      </c>
      <c r="P8" s="294">
        <v>0.000148091764904015</v>
      </c>
      <c r="Q8" s="294">
        <v>4.57124475412931e-05</v>
      </c>
      <c r="R8" s="294">
        <v>1.29746215073878e-05</v>
      </c>
      <c r="S8" s="294">
        <v>3.38770828801408e-06</v>
      </c>
      <c r="T8" s="294">
        <v>8.14012866024554e-07</v>
      </c>
      <c r="U8" s="294">
        <v>1.80056279550815e-07</v>
      </c>
      <c r="V8" s="294">
        <v>3.66736909581079e-08</v>
      </c>
      <c r="W8" s="294">
        <v>6.87973164430614e-09</v>
      </c>
      <c r="X8" s="294">
        <v>1.18890344625153e-09</v>
      </c>
      <c r="Y8" s="294">
        <v>1.89302507059037e-10</v>
      </c>
      <c r="Z8" s="294">
        <v>2.77758877299281e-11</v>
      </c>
      <c r="AA8" s="294">
        <v>3.75612939002749e-12</v>
      </c>
      <c r="AB8" s="294">
        <v>4.68194878645693e-13</v>
      </c>
      <c r="AC8" s="294">
        <v>5.37988591083095e-14</v>
      </c>
      <c r="AD8" s="294">
        <v>5.69930125559777e-15</v>
      </c>
      <c r="AE8" s="294">
        <v>5.56685479258457e-16</v>
      </c>
      <c r="AF8" s="294">
        <v>5.01385530476439e-17</v>
      </c>
      <c r="AG8" s="294">
        <v>4.16426143092027e-18</v>
      </c>
      <c r="AH8" s="294">
        <v>3.18960053253597e-19</v>
      </c>
      <c r="AI8" s="294">
        <v>2.25316014608974e-20</v>
      </c>
      <c r="AJ8" s="294">
        <v>1.46800798574178e-21</v>
      </c>
      <c r="AK8" s="289"/>
      <c r="AL8" s="3"/>
      <c r="AM8" s="3"/>
      <c r="AN8" s="3"/>
      <c r="AO8" s="3"/>
      <c r="AP8" s="3"/>
      <c r="AQ8" s="3"/>
    </row>
    <row r="9" ht="15.35" customHeight="1">
      <c r="A9" t="s" s="293">
        <v>497</v>
      </c>
      <c r="B9" s="294">
        <v>0.0392105608476768</v>
      </c>
      <c r="C9" s="294">
        <v>0.147856211033789</v>
      </c>
      <c r="D9" s="294">
        <v>0.302323673928969</v>
      </c>
      <c r="E9" s="294">
        <v>0.472707575956951</v>
      </c>
      <c r="F9" s="294">
        <v>0.632120558828558</v>
      </c>
      <c r="G9" s="294">
        <v>0.763072241317878</v>
      </c>
      <c r="H9" s="294">
        <v>0.8591415790789551</v>
      </c>
      <c r="I9" s="294">
        <v>0.9226952595567</v>
      </c>
      <c r="J9" s="294">
        <v>0.960836104901013</v>
      </c>
      <c r="K9" s="294">
        <v>0.981684361111266</v>
      </c>
      <c r="L9" s="294">
        <v>0.992092945948407</v>
      </c>
      <c r="M9" s="294">
        <v>0.9968488884015561</v>
      </c>
      <c r="N9" s="294">
        <v>0.998840770826095</v>
      </c>
      <c r="O9" s="294">
        <v>0.999606330959345</v>
      </c>
      <c r="P9" s="294">
        <v>0.999876590195913</v>
      </c>
      <c r="Q9" s="294">
        <v>0.999964287150358</v>
      </c>
      <c r="R9" s="294">
        <v>0.999990459837127</v>
      </c>
      <c r="S9" s="294">
        <v>0.9999976474248</v>
      </c>
      <c r="T9" s="294">
        <v>0.99999946446522</v>
      </c>
      <c r="U9" s="294">
        <v>0.999999887464825</v>
      </c>
      <c r="V9" s="294">
        <v>0.999999978170422</v>
      </c>
      <c r="W9" s="294">
        <v>0.999999996091062</v>
      </c>
      <c r="X9" s="294">
        <v>0.999999999353857</v>
      </c>
      <c r="Y9" s="294">
        <v>0.999999999901405</v>
      </c>
      <c r="Z9" s="294">
        <v>0.999999999986112</v>
      </c>
      <c r="AA9" s="294">
        <v>0.999999999998194</v>
      </c>
      <c r="AB9" s="294">
        <v>0.999999999999783</v>
      </c>
      <c r="AC9" s="294">
        <v>0.999999999999976</v>
      </c>
      <c r="AD9" s="294">
        <v>0.999999999999998</v>
      </c>
      <c r="AE9" s="294">
        <v>1</v>
      </c>
      <c r="AF9" s="294">
        <v>1</v>
      </c>
      <c r="AG9" s="294">
        <v>1</v>
      </c>
      <c r="AH9" s="294">
        <v>1</v>
      </c>
      <c r="AI9" s="294">
        <v>1</v>
      </c>
      <c r="AJ9" s="294">
        <v>1</v>
      </c>
      <c r="AK9" s="289"/>
      <c r="AL9" s="3"/>
      <c r="AM9" s="3"/>
      <c r="AN9" s="3"/>
      <c r="AO9" s="3"/>
      <c r="AP9" s="3"/>
      <c r="AQ9" s="3"/>
    </row>
    <row r="10" ht="15.35" customHeight="1">
      <c r="A10" t="s" s="295">
        <v>498</v>
      </c>
      <c r="B10" s="296">
        <f>1-B9</f>
        <v>0.960789439152323</v>
      </c>
      <c r="C10" s="296">
        <f>1-C9</f>
        <v>0.852143788966211</v>
      </c>
      <c r="D10" s="296">
        <f>1-D9</f>
        <v>0.697676326071031</v>
      </c>
      <c r="E10" s="296">
        <f>1-E9</f>
        <v>0.527292424043049</v>
      </c>
      <c r="F10" s="296">
        <f>1-F9</f>
        <v>0.367879441171442</v>
      </c>
      <c r="G10" s="296">
        <f>1-G9</f>
        <v>0.236927758682122</v>
      </c>
      <c r="H10" s="296">
        <f>1-H9</f>
        <v>0.140858420921045</v>
      </c>
      <c r="I10" s="296">
        <f>1-I9</f>
        <v>0.0773047404433</v>
      </c>
      <c r="J10" s="296">
        <f>1-J9</f>
        <v>0.039163895098987</v>
      </c>
      <c r="K10" s="296">
        <f>1-K9</f>
        <v>0.018315638888734</v>
      </c>
      <c r="L10" s="296">
        <f>1-L9</f>
        <v>0.007907054051592999</v>
      </c>
      <c r="M10" s="296">
        <f>1-M9</f>
        <v>0.003151111598444</v>
      </c>
      <c r="N10" s="296">
        <f>1-N9</f>
        <v>0.001159229173905</v>
      </c>
      <c r="O10" s="296">
        <f>1-O9</f>
        <v>0.000393669040655</v>
      </c>
      <c r="P10" s="296">
        <f>1-P9</f>
        <v>0.000123409804087</v>
      </c>
      <c r="Q10" s="296">
        <f>1-Q9</f>
        <v>3.5712849642e-05</v>
      </c>
      <c r="R10" s="296">
        <f>1-R9</f>
        <v>9.540162872999999e-06</v>
      </c>
      <c r="S10" s="296">
        <f>1-S9</f>
        <v>0.000002352575</v>
      </c>
      <c r="T10" s="296">
        <f>1-T9</f>
        <v>0.000000535535</v>
      </c>
      <c r="U10" s="296">
        <f>1-U9</f>
        <v>1.12535175e-07</v>
      </c>
      <c r="V10" s="296">
        <f>1-V9</f>
        <v>0.000000021830</v>
      </c>
      <c r="W10" s="296">
        <f>1-W9</f>
        <v>3.908938e-09</v>
      </c>
      <c r="X10" s="296">
        <f>1-X9</f>
        <v>6.46143e-10</v>
      </c>
      <c r="Y10" s="296">
        <f>1-Y9</f>
        <v>9.8595e-11</v>
      </c>
      <c r="Z10" s="296">
        <f>1-Z9</f>
        <v>1.3888e-11</v>
      </c>
      <c r="AA10" s="296">
        <f>1-AA9</f>
        <v>1.806e-12</v>
      </c>
      <c r="AB10" s="296">
        <f>1-AB9</f>
        <v>2.17e-13</v>
      </c>
      <c r="AC10" s="296">
        <f>1-AC9</f>
        <v>2.4e-14</v>
      </c>
      <c r="AD10" s="296">
        <f>1-AD9</f>
        <v>2e-15</v>
      </c>
      <c r="AE10" s="296">
        <f>1-AE9</f>
        <v>0</v>
      </c>
      <c r="AF10" s="296">
        <f>1-AF9</f>
        <v>0</v>
      </c>
      <c r="AG10" s="296">
        <f>1-AG9</f>
        <v>0</v>
      </c>
      <c r="AH10" s="296">
        <f>1-AH9</f>
        <v>0</v>
      </c>
      <c r="AI10" s="296">
        <f>1-AI9</f>
        <v>0</v>
      </c>
      <c r="AJ10" s="296">
        <f>1-AJ9</f>
        <v>0</v>
      </c>
      <c r="AK10" s="3"/>
      <c r="AL10" s="3"/>
      <c r="AM10" s="3"/>
      <c r="AN10" s="3"/>
      <c r="AO10" s="3"/>
      <c r="AP10" s="3"/>
      <c r="AQ10" s="3"/>
    </row>
    <row r="11" ht="15.35" customHeight="1">
      <c r="A11" t="s" s="297">
        <v>499</v>
      </c>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row>
    <row r="12" ht="15.3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row>
    <row r="13" ht="15.35" customHeight="1">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row>
    <row r="14" ht="15.35" customHeight="1">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row>
    <row r="15" ht="15.3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row>
    <row r="16" ht="15.35" customHeight="1">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row>
    <row r="17" ht="15.35" customHeight="1">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row>
    <row r="18" ht="15.35" customHeight="1">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row>
    <row r="19" ht="15.35" customHeight="1">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row>
    <row r="20" ht="15.35" customHeight="1">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row>
    <row r="21" ht="15.35" customHeight="1">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row>
    <row r="22" ht="15.35" customHeight="1">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row>
    <row r="23" ht="15.35" customHeight="1">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row>
    <row r="24" ht="15.35" customHeight="1">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row>
    <row r="25" ht="15.35" customHeight="1">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row>
    <row r="26" ht="15.35" customHeight="1">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row>
    <row r="27" ht="15.35" customHeight="1">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row>
    <row r="28" ht="15.35" customHeight="1">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row>
    <row r="29" ht="15.35" customHeight="1">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row>
    <row r="30" ht="15.35" customHeight="1">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row>
    <row r="31" ht="15.35" customHeigh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row>
    <row r="32" ht="15.35" customHeight="1">
      <c r="A32" t="s" s="2">
        <v>500</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row>
    <row r="33" ht="15.35" customHeight="1">
      <c r="A33" t="s" s="4">
        <v>501</v>
      </c>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row>
    <row r="34" ht="15.35" customHeight="1">
      <c r="A34" t="s" s="4">
        <v>502</v>
      </c>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row>
    <row r="35" ht="15.35" customHeight="1">
      <c r="A35" t="s" s="4">
        <v>503</v>
      </c>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row>
    <row r="36" ht="15.35" customHeight="1">
      <c r="A36" t="s" s="4">
        <v>504</v>
      </c>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row>
    <row r="37" ht="15.35" customHeight="1">
      <c r="A37" t="s" s="4">
        <v>505</v>
      </c>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row>
    <row r="38" ht="16.6" customHeight="1">
      <c r="A38" t="s" s="298">
        <v>506</v>
      </c>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row>
    <row r="39" ht="15.3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row>
    <row r="40" ht="15.35" customHeight="1">
      <c r="A40" t="s" s="4">
        <v>507</v>
      </c>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row>
    <row r="41" ht="15.35" customHeight="1">
      <c r="A41" t="s" s="4">
        <v>508</v>
      </c>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row>
    <row r="42" ht="15.35" customHeight="1">
      <c r="A42" t="s" s="4">
        <v>509</v>
      </c>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row>
    <row r="43" ht="15.3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row>
    <row r="44" ht="15.35" customHeight="1">
      <c r="A44" t="s" s="2">
        <v>510</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row>
    <row r="45" ht="15.35" customHeight="1">
      <c r="A45" t="s" s="4">
        <v>511</v>
      </c>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row>
    <row r="46" ht="15.35" customHeight="1">
      <c r="A46" t="s" s="4">
        <v>512</v>
      </c>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row>
    <row r="47" ht="15.3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row>
    <row r="48" ht="15.35" customHeight="1">
      <c r="A48" t="s" s="2">
        <v>513</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row>
    <row r="49" ht="15.35" customHeight="1">
      <c r="A49" t="s" s="4">
        <v>514</v>
      </c>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row>
    <row r="50" ht="15.35" customHeight="1">
      <c r="A50" t="s" s="4">
        <v>515</v>
      </c>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row>
    <row r="51" ht="15.35" customHeight="1">
      <c r="A51" t="s" s="4">
        <v>516</v>
      </c>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15.xml><?xml version="1.0" encoding="utf-8"?>
<worksheet xmlns:r="http://schemas.openxmlformats.org/officeDocument/2006/relationships" xmlns="http://schemas.openxmlformats.org/spreadsheetml/2006/main">
  <dimension ref="A1:BP114"/>
  <sheetViews>
    <sheetView workbookViewId="0" showGridLines="0" defaultGridColor="1"/>
  </sheetViews>
  <sheetFormatPr defaultColWidth="10.8333" defaultRowHeight="16" customHeight="1" outlineLevelRow="0" outlineLevelCol="0"/>
  <cols>
    <col min="1" max="1" width="10.8516" style="299" customWidth="1"/>
    <col min="2" max="2" width="11.1719" style="299" customWidth="1"/>
    <col min="3" max="3" width="11.5" style="299" customWidth="1"/>
    <col min="4" max="13" width="12.5" style="299" customWidth="1"/>
    <col min="14" max="16" width="12.3516" style="299" customWidth="1"/>
    <col min="17" max="31" width="14" style="299" customWidth="1"/>
    <col min="32" max="32" width="15.3516" style="299" customWidth="1"/>
    <col min="33" max="33" width="12.8516" style="299" customWidth="1"/>
    <col min="34" max="36" width="14" style="299" customWidth="1"/>
    <col min="37" max="37" width="12.3516" style="299" customWidth="1"/>
    <col min="38" max="39" width="13" style="299" customWidth="1"/>
    <col min="40" max="43" width="14.6719" style="299" customWidth="1"/>
    <col min="44" max="68" width="10.8516" style="299" customWidth="1"/>
    <col min="69" max="16384" width="10.8516" style="299" customWidth="1"/>
  </cols>
  <sheetData>
    <row r="1" ht="21" customHeight="1">
      <c r="A1" t="s" s="300">
        <v>517</v>
      </c>
      <c r="B1" s="301"/>
      <c r="C1" s="301"/>
      <c r="D1" s="301"/>
      <c r="E1" s="301"/>
      <c r="F1" s="301"/>
      <c r="G1" s="301"/>
      <c r="H1" s="301"/>
      <c r="I1" s="301"/>
      <c r="J1" s="301"/>
      <c r="K1" s="301"/>
      <c r="L1" s="301"/>
      <c r="M1" s="301"/>
      <c r="N1" s="301"/>
      <c r="O1" s="301"/>
      <c r="P1" s="301"/>
      <c r="Q1" s="301"/>
      <c r="R1" s="301"/>
      <c r="S1" s="301"/>
      <c r="T1" s="301"/>
      <c r="U1" s="301"/>
      <c r="V1" s="301"/>
      <c r="W1" s="3"/>
      <c r="X1" s="3"/>
      <c r="Y1" s="3"/>
      <c r="Z1" s="3"/>
      <c r="AA1" s="302"/>
      <c r="AB1" s="8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row>
    <row r="2" ht="15.35" customHeight="1">
      <c r="A2" s="301"/>
      <c r="B2" s="301"/>
      <c r="C2" s="301"/>
      <c r="D2" s="301"/>
      <c r="E2" s="301"/>
      <c r="F2" s="301"/>
      <c r="G2" s="301"/>
      <c r="H2" s="301"/>
      <c r="I2" s="301"/>
      <c r="J2" s="301"/>
      <c r="K2" s="301"/>
      <c r="L2" s="301"/>
      <c r="M2" s="301"/>
      <c r="N2" s="301"/>
      <c r="O2" s="301"/>
      <c r="P2" s="301"/>
      <c r="Q2" s="301"/>
      <c r="R2" s="301"/>
      <c r="S2" s="301"/>
      <c r="T2" s="301"/>
      <c r="U2" s="301"/>
      <c r="V2" s="301"/>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row>
    <row r="3" ht="21" customHeight="1">
      <c r="A3" t="s" s="303">
        <v>518</v>
      </c>
      <c r="B3" s="304"/>
      <c r="C3" s="304"/>
      <c r="D3" s="304"/>
      <c r="E3" s="304"/>
      <c r="F3" s="304"/>
      <c r="G3" s="304"/>
      <c r="H3" s="304"/>
      <c r="I3" s="304"/>
      <c r="J3" s="304"/>
      <c r="K3" s="304"/>
      <c r="L3" s="304"/>
      <c r="M3" s="304"/>
      <c r="N3" s="304"/>
      <c r="O3" s="304"/>
      <c r="P3" s="304"/>
      <c r="Q3" s="304"/>
      <c r="R3" s="304"/>
      <c r="S3" s="304"/>
      <c r="T3" s="304"/>
      <c r="U3" s="304"/>
      <c r="V3" s="304"/>
      <c r="W3" s="100"/>
      <c r="X3" s="100"/>
      <c r="Y3" s="100"/>
      <c r="Z3" s="100"/>
      <c r="AA3" s="100"/>
      <c r="AB3" s="100"/>
      <c r="AC3" s="100"/>
      <c r="AD3" s="100"/>
      <c r="AE3" s="100"/>
      <c r="AF3" s="100"/>
      <c r="AG3" s="100"/>
      <c r="AH3" s="100"/>
      <c r="AI3" s="100"/>
      <c r="AJ3" s="100"/>
      <c r="AK3" s="100"/>
      <c r="AL3" s="100"/>
      <c r="AM3" s="100"/>
      <c r="AN3" s="100"/>
      <c r="AO3" s="100"/>
      <c r="AP3" s="100"/>
      <c r="AQ3" s="100"/>
      <c r="AR3" s="3"/>
      <c r="AS3" s="3"/>
      <c r="AT3" s="3"/>
      <c r="AU3" s="3"/>
      <c r="AV3" s="3"/>
      <c r="AW3" s="3"/>
      <c r="AX3" s="3"/>
      <c r="AY3" s="3"/>
      <c r="AZ3" s="3"/>
      <c r="BA3" s="3"/>
      <c r="BB3" s="3"/>
      <c r="BC3" s="3"/>
      <c r="BD3" s="3"/>
      <c r="BE3" s="3"/>
      <c r="BF3" s="3"/>
      <c r="BG3" s="3"/>
      <c r="BH3" s="3"/>
      <c r="BI3" s="3"/>
      <c r="BJ3" s="3"/>
      <c r="BK3" s="3"/>
      <c r="BL3" s="3"/>
      <c r="BM3" s="3"/>
      <c r="BN3" s="3"/>
      <c r="BO3" s="3"/>
      <c r="BP3" s="3"/>
    </row>
    <row r="4" ht="15.35" customHeight="1">
      <c r="A4" t="s" s="305">
        <v>519</v>
      </c>
      <c r="B4" s="306">
        <v>1989</v>
      </c>
      <c r="C4" s="306">
        <v>1990</v>
      </c>
      <c r="D4" s="306">
        <v>1991</v>
      </c>
      <c r="E4" s="306">
        <v>1992</v>
      </c>
      <c r="F4" s="306">
        <v>1993</v>
      </c>
      <c r="G4" s="306">
        <v>1994</v>
      </c>
      <c r="H4" s="306">
        <v>1995</v>
      </c>
      <c r="I4" s="306">
        <v>1996</v>
      </c>
      <c r="J4" s="306">
        <v>1997</v>
      </c>
      <c r="K4" s="306">
        <v>1998</v>
      </c>
      <c r="L4" s="306">
        <v>1999</v>
      </c>
      <c r="M4" s="306">
        <v>2000</v>
      </c>
      <c r="N4" s="306">
        <v>2001</v>
      </c>
      <c r="O4" s="306">
        <v>2002</v>
      </c>
      <c r="P4" s="306">
        <v>2003</v>
      </c>
      <c r="Q4" s="306">
        <v>2004</v>
      </c>
      <c r="R4" s="306">
        <v>2005</v>
      </c>
      <c r="S4" s="306">
        <v>2006</v>
      </c>
      <c r="T4" s="306">
        <v>2007</v>
      </c>
      <c r="U4" s="306">
        <v>2008</v>
      </c>
      <c r="V4" s="306">
        <v>2009</v>
      </c>
      <c r="W4" s="290">
        <v>2010</v>
      </c>
      <c r="X4" s="290">
        <v>2011</v>
      </c>
      <c r="Y4" s="290">
        <v>2012</v>
      </c>
      <c r="Z4" s="290">
        <v>2013</v>
      </c>
      <c r="AA4" s="290">
        <v>2014</v>
      </c>
      <c r="AB4" s="290">
        <v>2015</v>
      </c>
      <c r="AC4" s="290">
        <v>2016</v>
      </c>
      <c r="AD4" s="290">
        <v>2017</v>
      </c>
      <c r="AE4" s="290">
        <v>2018</v>
      </c>
      <c r="AF4" s="290">
        <v>2019</v>
      </c>
      <c r="AG4" s="290">
        <v>2020</v>
      </c>
      <c r="AH4" s="290">
        <v>2021</v>
      </c>
      <c r="AI4" s="290">
        <v>2022</v>
      </c>
      <c r="AJ4" s="290">
        <v>2023</v>
      </c>
      <c r="AK4" s="290">
        <v>2024</v>
      </c>
      <c r="AL4" s="290">
        <v>2025</v>
      </c>
      <c r="AM4" s="290">
        <v>2026</v>
      </c>
      <c r="AN4" s="290">
        <v>2027</v>
      </c>
      <c r="AO4" s="290">
        <v>2028</v>
      </c>
      <c r="AP4" s="290">
        <v>2029</v>
      </c>
      <c r="AQ4" s="290">
        <v>2030</v>
      </c>
      <c r="AR4" s="289"/>
      <c r="AS4" s="3"/>
      <c r="AT4" s="3"/>
      <c r="AU4" s="3"/>
      <c r="AV4" s="3"/>
      <c r="AW4" s="3"/>
      <c r="AX4" s="3"/>
      <c r="AY4" s="3"/>
      <c r="AZ4" s="3"/>
      <c r="BA4" s="3"/>
      <c r="BB4" s="3"/>
      <c r="BC4" s="3"/>
      <c r="BD4" s="3"/>
      <c r="BE4" s="3"/>
      <c r="BF4" s="3"/>
      <c r="BG4" s="3"/>
      <c r="BH4" s="3"/>
      <c r="BI4" s="3"/>
      <c r="BJ4" s="3"/>
      <c r="BK4" s="3"/>
      <c r="BL4" s="3"/>
      <c r="BM4" s="3"/>
      <c r="BN4" s="3"/>
      <c r="BO4" s="3"/>
      <c r="BP4" s="3"/>
    </row>
    <row r="5" ht="15.35" customHeight="1">
      <c r="A5" s="307"/>
      <c r="B5" s="308">
        <f>B53-B101</f>
        <v>9971</v>
      </c>
      <c r="C5" s="308">
        <f>B5+C53-C101</f>
        <v>48911</v>
      </c>
      <c r="D5" s="308">
        <f>C5+D53-D101</f>
        <v>129666</v>
      </c>
      <c r="E5" s="308">
        <f>D5+E53-E101</f>
        <v>229687</v>
      </c>
      <c r="F5" s="308">
        <f>E5+F53-F101</f>
        <v>325147</v>
      </c>
      <c r="G5" s="308">
        <f>F5+G53-G101</f>
        <v>402566</v>
      </c>
      <c r="H5" s="308">
        <f>G5+H53-H101</f>
        <v>458768</v>
      </c>
      <c r="I5" s="308">
        <f>H5+I53-I101</f>
        <v>496277</v>
      </c>
      <c r="J5" s="308">
        <f>I5+J53-J101</f>
        <v>519051</v>
      </c>
      <c r="K5" s="308">
        <f>J5+K53-K101</f>
        <v>529899</v>
      </c>
      <c r="L5" s="308">
        <f>K5+L53-L101</f>
        <v>529720</v>
      </c>
      <c r="M5" s="308">
        <f>L5+M53-M101</f>
        <v>1680802</v>
      </c>
      <c r="N5" s="308">
        <f>M5+N53-N101</f>
        <v>2661270</v>
      </c>
      <c r="O5" s="308">
        <f>N5+O53-O101</f>
        <v>3392060</v>
      </c>
      <c r="P5" s="308">
        <f>O5+P53-P101</f>
        <v>4915030</v>
      </c>
      <c r="Q5" s="308">
        <f>P5+Q53-Q101</f>
        <v>6675270</v>
      </c>
      <c r="R5" s="308">
        <f>Q5+R53-R101</f>
        <v>9861296</v>
      </c>
      <c r="S5" s="308">
        <f>R5+S53-S101</f>
        <v>13283149</v>
      </c>
      <c r="T5" s="308">
        <f>S5+T53-T101</f>
        <v>15583528</v>
      </c>
      <c r="U5" s="308">
        <f>T5+U53-U101</f>
        <v>20159575</v>
      </c>
      <c r="V5" s="308">
        <f>U5+V53-V101</f>
        <v>23346437</v>
      </c>
      <c r="W5" s="308">
        <f>V5+W53-W101</f>
        <v>26930004</v>
      </c>
      <c r="X5" s="308">
        <f>W5+X53-X101</f>
        <v>30081248</v>
      </c>
      <c r="Y5" s="308">
        <f>X5+Y53-Y101</f>
        <v>36127173</v>
      </c>
      <c r="Z5" s="308">
        <f>Y5+Z53-Z101</f>
        <v>43139636</v>
      </c>
      <c r="AA5" s="308">
        <f>Z5+AA53-AA101</f>
        <v>48488057</v>
      </c>
      <c r="AB5" s="308">
        <f>AA5+AB53-AB101</f>
        <v>51185383</v>
      </c>
      <c r="AC5" s="308">
        <f>AB5+AC53-AC101</f>
        <v>52874045</v>
      </c>
      <c r="AD5" s="308">
        <f>AC5+AD53-AD101</f>
        <v>51718414</v>
      </c>
      <c r="AE5" s="308">
        <f>AD5+AE53-AE101</f>
        <v>51258569</v>
      </c>
      <c r="AF5" s="308">
        <f>AE5+AF53-AF101</f>
        <v>53901968</v>
      </c>
      <c r="AG5" s="308">
        <f>AF5+AG53-AG101</f>
        <v>58386030</v>
      </c>
      <c r="AH5" s="308">
        <f>AG5+AH53-AH101</f>
        <v>59093564</v>
      </c>
      <c r="AI5" s="308">
        <f>AH5+AI53-AI101</f>
        <v>59192584</v>
      </c>
      <c r="AJ5" s="308">
        <f>AI5+AJ53-AJ101</f>
        <v>58894462</v>
      </c>
      <c r="AK5" s="308">
        <f>AJ5+AK53-AK101</f>
        <v>58422550</v>
      </c>
      <c r="AL5" s="308">
        <f>AK5+AL53-AL101</f>
        <v>57953252</v>
      </c>
      <c r="AM5" s="308">
        <f>AL5+AM53-AM101</f>
        <v>57588726</v>
      </c>
      <c r="AN5" s="308">
        <f>AM5+AN53-AN101</f>
        <v>57361909</v>
      </c>
      <c r="AO5" s="308">
        <f>AN5+AO53-AO101</f>
        <v>57260059</v>
      </c>
      <c r="AP5" s="308">
        <f>AO5+AP53-AP101</f>
        <v>57250782</v>
      </c>
      <c r="AQ5" s="308">
        <f>AP5+AQ53-AQ101</f>
        <v>57300587</v>
      </c>
      <c r="AR5" s="289"/>
      <c r="AS5" s="3"/>
      <c r="AT5" s="3"/>
      <c r="AU5" s="3"/>
      <c r="AV5" s="3"/>
      <c r="AW5" s="3"/>
      <c r="AX5" s="3"/>
      <c r="AY5" s="3"/>
      <c r="AZ5" s="3"/>
      <c r="BA5" s="3"/>
      <c r="BB5" s="3"/>
      <c r="BC5" s="3"/>
      <c r="BD5" s="3"/>
      <c r="BE5" s="3"/>
      <c r="BF5" s="3"/>
      <c r="BG5" s="3"/>
      <c r="BH5" s="3"/>
      <c r="BI5" s="3"/>
      <c r="BJ5" s="3"/>
      <c r="BK5" s="3"/>
      <c r="BL5" s="3"/>
      <c r="BM5" s="3"/>
      <c r="BN5" s="3"/>
      <c r="BO5" s="3"/>
      <c r="BP5" s="3"/>
    </row>
    <row r="6" ht="15.35" customHeight="1">
      <c r="A6" s="309"/>
      <c r="B6" s="309"/>
      <c r="C6" s="309"/>
      <c r="D6" s="309"/>
      <c r="E6" s="309"/>
      <c r="F6" s="309"/>
      <c r="G6" s="309"/>
      <c r="H6" s="309"/>
      <c r="I6" s="309"/>
      <c r="J6" s="309"/>
      <c r="K6" s="309"/>
      <c r="L6" s="309"/>
      <c r="M6" s="309"/>
      <c r="N6" s="309"/>
      <c r="O6" s="309"/>
      <c r="P6" s="309"/>
      <c r="Q6" s="309"/>
      <c r="R6" s="309"/>
      <c r="S6" s="309"/>
      <c r="T6" s="309"/>
      <c r="U6" s="309"/>
      <c r="V6" s="309"/>
      <c r="W6" s="51"/>
      <c r="X6" s="51"/>
      <c r="Y6" s="51"/>
      <c r="Z6" s="51"/>
      <c r="AA6" s="51"/>
      <c r="AB6" s="51"/>
      <c r="AC6" s="51"/>
      <c r="AD6" s="51"/>
      <c r="AE6" s="51"/>
      <c r="AF6" s="51"/>
      <c r="AG6" s="51"/>
      <c r="AH6" s="51"/>
      <c r="AI6" s="51"/>
      <c r="AJ6" s="51"/>
      <c r="AK6" s="51"/>
      <c r="AL6" s="51"/>
      <c r="AM6" s="51"/>
      <c r="AN6" s="51"/>
      <c r="AO6" s="51"/>
      <c r="AP6" s="51"/>
      <c r="AQ6" s="51"/>
      <c r="AR6" s="3"/>
      <c r="AS6" s="3"/>
      <c r="AT6" s="3"/>
      <c r="AU6" s="3"/>
      <c r="AV6" s="3"/>
      <c r="AW6" s="3"/>
      <c r="AX6" s="3"/>
      <c r="AY6" s="3"/>
      <c r="AZ6" s="3"/>
      <c r="BA6" s="3"/>
      <c r="BB6" s="3"/>
      <c r="BC6" s="3"/>
      <c r="BD6" s="3"/>
      <c r="BE6" s="3"/>
      <c r="BF6" s="3"/>
      <c r="BG6" s="3"/>
      <c r="BH6" s="3"/>
      <c r="BI6" s="3"/>
      <c r="BJ6" s="3"/>
      <c r="BK6" s="3"/>
      <c r="BL6" s="3"/>
      <c r="BM6" s="3"/>
      <c r="BN6" s="3"/>
      <c r="BO6" s="3"/>
      <c r="BP6" s="3"/>
    </row>
    <row r="7" ht="15.35" customHeight="1">
      <c r="A7" s="301"/>
      <c r="B7" s="301"/>
      <c r="C7" s="301"/>
      <c r="D7" s="301"/>
      <c r="E7" s="301"/>
      <c r="F7" s="301"/>
      <c r="G7" s="301"/>
      <c r="H7" s="301"/>
      <c r="I7" s="301"/>
      <c r="J7" s="301"/>
      <c r="K7" s="301"/>
      <c r="L7" s="301"/>
      <c r="M7" s="310"/>
      <c r="N7" s="301"/>
      <c r="O7" s="301"/>
      <c r="P7" s="301"/>
      <c r="Q7" s="301"/>
      <c r="R7" s="301"/>
      <c r="S7" s="301"/>
      <c r="T7" s="301"/>
      <c r="U7" s="301"/>
      <c r="V7" s="301"/>
      <c r="W7" s="3"/>
      <c r="X7" s="3"/>
      <c r="Y7" s="3"/>
      <c r="Z7" s="3"/>
      <c r="AA7" s="3"/>
      <c r="AB7" s="3"/>
      <c r="AC7" s="3"/>
      <c r="AD7" s="3"/>
      <c r="AE7" s="3"/>
      <c r="AF7" s="3"/>
      <c r="AG7" s="107"/>
      <c r="AH7" s="107"/>
      <c r="AI7" s="80"/>
      <c r="AJ7" s="80"/>
      <c r="AK7" s="80"/>
      <c r="AL7" s="80"/>
      <c r="AM7" s="80"/>
      <c r="AN7" s="80"/>
      <c r="AO7" s="80"/>
      <c r="AP7" s="80"/>
      <c r="AQ7" s="80"/>
      <c r="AR7" s="3"/>
      <c r="AS7" s="3"/>
      <c r="AT7" s="3"/>
      <c r="AU7" s="3"/>
      <c r="AV7" s="3"/>
      <c r="AW7" s="3"/>
      <c r="AX7" s="3"/>
      <c r="AY7" s="3"/>
      <c r="AZ7" s="3"/>
      <c r="BA7" s="3"/>
      <c r="BB7" s="3"/>
      <c r="BC7" s="3"/>
      <c r="BD7" s="3"/>
      <c r="BE7" s="3"/>
      <c r="BF7" s="3"/>
      <c r="BG7" s="3"/>
      <c r="BH7" s="3"/>
      <c r="BI7" s="3"/>
      <c r="BJ7" s="3"/>
      <c r="BK7" s="3"/>
      <c r="BL7" s="3"/>
      <c r="BM7" s="3"/>
      <c r="BN7" s="3"/>
      <c r="BO7" s="3"/>
      <c r="BP7" s="3"/>
    </row>
    <row r="8" ht="21" customHeight="1">
      <c r="A8" t="s" s="303">
        <v>520</v>
      </c>
      <c r="B8" s="304"/>
      <c r="C8" s="304"/>
      <c r="D8" s="304"/>
      <c r="E8" s="304"/>
      <c r="F8" s="304"/>
      <c r="G8" s="304"/>
      <c r="H8" s="304"/>
      <c r="I8" s="304"/>
      <c r="J8" s="304"/>
      <c r="K8" s="304"/>
      <c r="L8" s="304"/>
      <c r="M8" s="304"/>
      <c r="N8" s="304"/>
      <c r="O8" s="304"/>
      <c r="P8" s="304"/>
      <c r="Q8" s="304"/>
      <c r="R8" s="304"/>
      <c r="S8" s="304"/>
      <c r="T8" s="304"/>
      <c r="U8" s="304"/>
      <c r="V8" s="304"/>
      <c r="W8" s="100"/>
      <c r="X8" s="100"/>
      <c r="Y8" s="100"/>
      <c r="Z8" s="100"/>
      <c r="AA8" s="100"/>
      <c r="AB8" s="100"/>
      <c r="AC8" s="100"/>
      <c r="AD8" s="100"/>
      <c r="AE8" s="100"/>
      <c r="AF8" s="100"/>
      <c r="AG8" s="100"/>
      <c r="AH8" s="100"/>
      <c r="AI8" s="100"/>
      <c r="AJ8" s="100"/>
      <c r="AK8" s="100"/>
      <c r="AL8" s="100"/>
      <c r="AM8" s="100"/>
      <c r="AN8" s="100"/>
      <c r="AO8" s="100"/>
      <c r="AP8" s="100"/>
      <c r="AQ8" s="100"/>
      <c r="AR8" s="3"/>
      <c r="AS8" s="3"/>
      <c r="AT8" s="3"/>
      <c r="AU8" s="3"/>
      <c r="AV8" s="3"/>
      <c r="AW8" s="3"/>
      <c r="AX8" s="3"/>
      <c r="AY8" s="3"/>
      <c r="AZ8" s="3"/>
      <c r="BA8" s="3"/>
      <c r="BB8" s="3"/>
      <c r="BC8" s="3"/>
      <c r="BD8" s="3"/>
      <c r="BE8" s="3"/>
      <c r="BF8" s="3"/>
      <c r="BG8" s="3"/>
      <c r="BH8" s="3"/>
      <c r="BI8" s="3"/>
      <c r="BJ8" s="3"/>
      <c r="BK8" s="3"/>
      <c r="BL8" s="3"/>
      <c r="BM8" s="3"/>
      <c r="BN8" s="3"/>
      <c r="BO8" s="3"/>
      <c r="BP8" s="3"/>
    </row>
    <row r="9" ht="15.35" customHeight="1">
      <c r="A9" s="311"/>
      <c r="B9" s="306">
        <v>1989</v>
      </c>
      <c r="C9" s="306">
        <v>1990</v>
      </c>
      <c r="D9" s="306">
        <v>1991</v>
      </c>
      <c r="E9" s="306">
        <v>1992</v>
      </c>
      <c r="F9" s="306">
        <v>1993</v>
      </c>
      <c r="G9" s="306">
        <v>1994</v>
      </c>
      <c r="H9" s="306">
        <v>1995</v>
      </c>
      <c r="I9" s="306">
        <v>1996</v>
      </c>
      <c r="J9" s="306">
        <v>1997</v>
      </c>
      <c r="K9" s="306">
        <v>1998</v>
      </c>
      <c r="L9" s="306">
        <v>1999</v>
      </c>
      <c r="M9" s="306">
        <v>2000</v>
      </c>
      <c r="N9" s="306">
        <v>2001</v>
      </c>
      <c r="O9" s="306">
        <v>2002</v>
      </c>
      <c r="P9" s="306">
        <v>2003</v>
      </c>
      <c r="Q9" s="306">
        <v>2004</v>
      </c>
      <c r="R9" s="306">
        <v>2005</v>
      </c>
      <c r="S9" s="306">
        <v>2006</v>
      </c>
      <c r="T9" s="306">
        <v>2007</v>
      </c>
      <c r="U9" s="306">
        <v>2008</v>
      </c>
      <c r="V9" s="306">
        <v>2009</v>
      </c>
      <c r="W9" s="290">
        <v>2010</v>
      </c>
      <c r="X9" s="290">
        <v>2011</v>
      </c>
      <c r="Y9" s="290">
        <v>2012</v>
      </c>
      <c r="Z9" s="290">
        <v>2013</v>
      </c>
      <c r="AA9" s="290">
        <v>2014</v>
      </c>
      <c r="AB9" s="290">
        <v>2015</v>
      </c>
      <c r="AC9" s="290">
        <v>2016</v>
      </c>
      <c r="AD9" s="290">
        <v>2017</v>
      </c>
      <c r="AE9" s="290">
        <v>2018</v>
      </c>
      <c r="AF9" s="290">
        <v>2019</v>
      </c>
      <c r="AG9" s="290">
        <v>2020</v>
      </c>
      <c r="AH9" s="290">
        <v>2021</v>
      </c>
      <c r="AI9" s="290">
        <v>2022</v>
      </c>
      <c r="AJ9" s="290">
        <v>2023</v>
      </c>
      <c r="AK9" s="290">
        <v>2024</v>
      </c>
      <c r="AL9" s="290">
        <v>2025</v>
      </c>
      <c r="AM9" s="290">
        <v>2026</v>
      </c>
      <c r="AN9" s="290">
        <v>2027</v>
      </c>
      <c r="AO9" s="290">
        <v>2028</v>
      </c>
      <c r="AP9" s="290">
        <v>2029</v>
      </c>
      <c r="AQ9" s="290">
        <v>2030</v>
      </c>
      <c r="AR9" s="289"/>
      <c r="AS9" s="3"/>
      <c r="AT9" s="3"/>
      <c r="AU9" s="3"/>
      <c r="AV9" s="3"/>
      <c r="AW9" s="3"/>
      <c r="AX9" s="3"/>
      <c r="AY9" s="3"/>
      <c r="AZ9" s="3"/>
      <c r="BA9" s="3"/>
      <c r="BB9" s="3"/>
      <c r="BC9" s="3"/>
      <c r="BD9" s="3"/>
      <c r="BE9" s="3"/>
      <c r="BF9" s="3"/>
      <c r="BG9" s="3"/>
      <c r="BH9" s="3"/>
      <c r="BI9" s="3"/>
      <c r="BJ9" s="3"/>
      <c r="BK9" s="3"/>
      <c r="BL9" s="3"/>
      <c r="BM9" s="3"/>
      <c r="BN9" s="3"/>
      <c r="BO9" s="3"/>
      <c r="BP9" s="3"/>
    </row>
    <row r="10" ht="15.35" customHeight="1">
      <c r="A10" s="306">
        <v>1989</v>
      </c>
      <c r="B10" s="312">
        <v>10801</v>
      </c>
      <c r="C10" s="311"/>
      <c r="D10" s="311"/>
      <c r="E10" s="311"/>
      <c r="F10" s="311"/>
      <c r="G10" s="311"/>
      <c r="H10" s="311"/>
      <c r="I10" s="311"/>
      <c r="J10" s="311"/>
      <c r="K10" s="311"/>
      <c r="L10" s="311"/>
      <c r="M10" s="311"/>
      <c r="N10" s="311"/>
      <c r="O10" s="311"/>
      <c r="P10" s="311"/>
      <c r="Q10" s="311"/>
      <c r="R10" s="311"/>
      <c r="S10" s="311"/>
      <c r="T10" s="311"/>
      <c r="U10" s="311"/>
      <c r="V10" s="311"/>
      <c r="W10" s="287"/>
      <c r="X10" s="287"/>
      <c r="Y10" s="287"/>
      <c r="Z10" s="287"/>
      <c r="AA10" s="287"/>
      <c r="AB10" s="287"/>
      <c r="AC10" s="287"/>
      <c r="AD10" s="287"/>
      <c r="AE10" s="287"/>
      <c r="AF10" s="287"/>
      <c r="AG10" s="287"/>
      <c r="AH10" s="287"/>
      <c r="AI10" s="287"/>
      <c r="AJ10" s="287"/>
      <c r="AK10" s="287"/>
      <c r="AL10" s="287"/>
      <c r="AM10" s="287"/>
      <c r="AN10" s="287"/>
      <c r="AO10" s="287"/>
      <c r="AP10" s="287"/>
      <c r="AQ10" s="287"/>
      <c r="AR10" s="289"/>
      <c r="AS10" s="3"/>
      <c r="AT10" s="3"/>
      <c r="AU10" s="3"/>
      <c r="AV10" s="3"/>
      <c r="AW10" s="3"/>
      <c r="AX10" s="3"/>
      <c r="AY10" s="3"/>
      <c r="AZ10" s="3"/>
      <c r="BA10" s="3"/>
      <c r="BB10" s="3"/>
      <c r="BC10" s="3"/>
      <c r="BD10" s="3"/>
      <c r="BE10" s="3"/>
      <c r="BF10" s="3"/>
      <c r="BG10" s="3"/>
      <c r="BH10" s="3"/>
      <c r="BI10" s="3"/>
      <c r="BJ10" s="3"/>
      <c r="BK10" s="3"/>
      <c r="BL10" s="3"/>
      <c r="BM10" s="3"/>
      <c r="BN10" s="3"/>
      <c r="BO10" s="3"/>
      <c r="BP10" s="3"/>
    </row>
    <row r="11" ht="15.35" customHeight="1">
      <c r="A11" s="306">
        <v>1990</v>
      </c>
      <c r="B11" s="311"/>
      <c r="C11" s="312">
        <v>43777</v>
      </c>
      <c r="D11" s="311"/>
      <c r="E11" s="311"/>
      <c r="F11" s="311"/>
      <c r="G11" s="311"/>
      <c r="H11" s="311"/>
      <c r="I11" s="311"/>
      <c r="J11" s="311"/>
      <c r="K11" s="311"/>
      <c r="L11" s="311"/>
      <c r="M11" s="311"/>
      <c r="N11" s="311"/>
      <c r="O11" s="311"/>
      <c r="P11" s="311"/>
      <c r="Q11" s="311"/>
      <c r="R11" s="311"/>
      <c r="S11" s="311"/>
      <c r="T11" s="311"/>
      <c r="U11" s="311"/>
      <c r="V11" s="311"/>
      <c r="W11" s="287"/>
      <c r="X11" s="287"/>
      <c r="Y11" s="287"/>
      <c r="Z11" s="287"/>
      <c r="AA11" s="287"/>
      <c r="AB11" s="287"/>
      <c r="AC11" s="287"/>
      <c r="AD11" s="287"/>
      <c r="AE11" s="287"/>
      <c r="AF11" s="287"/>
      <c r="AG11" s="287"/>
      <c r="AH11" s="287"/>
      <c r="AI11" s="287"/>
      <c r="AJ11" s="287"/>
      <c r="AK11" s="287"/>
      <c r="AL11" s="287"/>
      <c r="AM11" s="287"/>
      <c r="AN11" s="287"/>
      <c r="AO11" s="287"/>
      <c r="AP11" s="287"/>
      <c r="AQ11" s="287"/>
      <c r="AR11" s="289"/>
      <c r="AS11" s="3"/>
      <c r="AT11" s="3"/>
      <c r="AU11" s="3"/>
      <c r="AV11" s="3"/>
      <c r="AW11" s="3"/>
      <c r="AX11" s="3"/>
      <c r="AY11" s="3"/>
      <c r="AZ11" s="3"/>
      <c r="BA11" s="3"/>
      <c r="BB11" s="3"/>
      <c r="BC11" s="3"/>
      <c r="BD11" s="3"/>
      <c r="BE11" s="3"/>
      <c r="BF11" s="3"/>
      <c r="BG11" s="3"/>
      <c r="BH11" s="3"/>
      <c r="BI11" s="3"/>
      <c r="BJ11" s="3"/>
      <c r="BK11" s="3"/>
      <c r="BL11" s="3"/>
      <c r="BM11" s="3"/>
      <c r="BN11" s="3"/>
      <c r="BO11" s="3"/>
      <c r="BP11" s="3"/>
    </row>
    <row r="12" ht="15.35" customHeight="1">
      <c r="A12" s="306">
        <v>1991</v>
      </c>
      <c r="B12" s="311"/>
      <c r="C12" s="311"/>
      <c r="D12" s="312">
        <v>95904</v>
      </c>
      <c r="E12" s="311"/>
      <c r="F12" s="311"/>
      <c r="G12" s="311"/>
      <c r="H12" s="311"/>
      <c r="I12" s="311"/>
      <c r="J12" s="311"/>
      <c r="K12" s="311"/>
      <c r="L12" s="311"/>
      <c r="M12" s="311"/>
      <c r="N12" s="311"/>
      <c r="O12" s="311"/>
      <c r="P12" s="311"/>
      <c r="Q12" s="311"/>
      <c r="R12" s="311"/>
      <c r="S12" s="311"/>
      <c r="T12" s="311"/>
      <c r="U12" s="311"/>
      <c r="V12" s="311"/>
      <c r="W12" s="287"/>
      <c r="X12" s="287"/>
      <c r="Y12" s="287"/>
      <c r="Z12" s="287"/>
      <c r="AA12" s="287"/>
      <c r="AB12" s="287"/>
      <c r="AC12" s="287"/>
      <c r="AD12" s="287"/>
      <c r="AE12" s="287"/>
      <c r="AF12" s="287"/>
      <c r="AG12" s="287"/>
      <c r="AH12" s="287"/>
      <c r="AI12" s="287"/>
      <c r="AJ12" s="287"/>
      <c r="AK12" s="287"/>
      <c r="AL12" s="287"/>
      <c r="AM12" s="287"/>
      <c r="AN12" s="287"/>
      <c r="AO12" s="287"/>
      <c r="AP12" s="287"/>
      <c r="AQ12" s="287"/>
      <c r="AR12" s="289"/>
      <c r="AS12" s="3"/>
      <c r="AT12" s="3"/>
      <c r="AU12" s="3"/>
      <c r="AV12" s="3"/>
      <c r="AW12" s="3"/>
      <c r="AX12" s="3"/>
      <c r="AY12" s="3"/>
      <c r="AZ12" s="3"/>
      <c r="BA12" s="3"/>
      <c r="BB12" s="3"/>
      <c r="BC12" s="3"/>
      <c r="BD12" s="3"/>
      <c r="BE12" s="3"/>
      <c r="BF12" s="3"/>
      <c r="BG12" s="3"/>
      <c r="BH12" s="3"/>
      <c r="BI12" s="3"/>
      <c r="BJ12" s="3"/>
      <c r="BK12" s="3"/>
      <c r="BL12" s="3"/>
      <c r="BM12" s="3"/>
      <c r="BN12" s="3"/>
      <c r="BO12" s="3"/>
      <c r="BP12" s="3"/>
    </row>
    <row r="13" ht="15.35" customHeight="1">
      <c r="A13" s="306">
        <v>1992</v>
      </c>
      <c r="B13" s="311"/>
      <c r="C13" s="311"/>
      <c r="D13" s="311"/>
      <c r="E13" s="312">
        <v>132428</v>
      </c>
      <c r="F13" s="312"/>
      <c r="G13" s="312"/>
      <c r="H13" s="312"/>
      <c r="I13" s="312"/>
      <c r="J13" s="312"/>
      <c r="K13" s="312"/>
      <c r="L13" s="312"/>
      <c r="M13" s="312"/>
      <c r="N13" s="312"/>
      <c r="O13" s="312"/>
      <c r="P13" s="312"/>
      <c r="Q13" s="312"/>
      <c r="R13" s="312"/>
      <c r="S13" s="312"/>
      <c r="T13" s="312"/>
      <c r="U13" s="312"/>
      <c r="V13" s="312"/>
      <c r="W13" s="313"/>
      <c r="X13" s="313"/>
      <c r="Y13" s="313"/>
      <c r="Z13" s="313"/>
      <c r="AA13" s="313"/>
      <c r="AB13" s="313"/>
      <c r="AC13" s="313"/>
      <c r="AD13" s="313"/>
      <c r="AE13" s="313"/>
      <c r="AF13" s="313"/>
      <c r="AG13" s="313"/>
      <c r="AH13" s="287"/>
      <c r="AI13" s="287"/>
      <c r="AJ13" s="287"/>
      <c r="AK13" s="287"/>
      <c r="AL13" s="287"/>
      <c r="AM13" s="287"/>
      <c r="AN13" s="287"/>
      <c r="AO13" s="287"/>
      <c r="AP13" s="287"/>
      <c r="AQ13" s="287"/>
      <c r="AR13" s="289"/>
      <c r="AS13" s="3"/>
      <c r="AT13" s="3"/>
      <c r="AU13" s="3"/>
      <c r="AV13" s="3"/>
      <c r="AW13" s="3"/>
      <c r="AX13" s="3"/>
      <c r="AY13" s="3"/>
      <c r="AZ13" s="3"/>
      <c r="BA13" s="3"/>
      <c r="BB13" s="3"/>
      <c r="BC13" s="3"/>
      <c r="BD13" s="3"/>
      <c r="BE13" s="3"/>
      <c r="BF13" s="3"/>
      <c r="BG13" s="3"/>
      <c r="BH13" s="3"/>
      <c r="BI13" s="3"/>
      <c r="BJ13" s="3"/>
      <c r="BK13" s="3"/>
      <c r="BL13" s="3"/>
      <c r="BM13" s="3"/>
      <c r="BN13" s="3"/>
      <c r="BO13" s="3"/>
      <c r="BP13" s="3"/>
    </row>
    <row r="14" ht="15.35" customHeight="1">
      <c r="A14" s="306">
        <v>1993</v>
      </c>
      <c r="B14" s="311"/>
      <c r="C14" s="311"/>
      <c r="D14" s="311"/>
      <c r="E14" s="311"/>
      <c r="F14" s="306">
        <v>150086</v>
      </c>
      <c r="G14" s="311"/>
      <c r="H14" s="311"/>
      <c r="I14" s="311"/>
      <c r="J14" s="311"/>
      <c r="K14" s="311"/>
      <c r="L14" s="311"/>
      <c r="M14" s="311"/>
      <c r="N14" s="311"/>
      <c r="O14" s="311"/>
      <c r="P14" s="311"/>
      <c r="Q14" s="311"/>
      <c r="R14" s="311"/>
      <c r="S14" s="311"/>
      <c r="T14" s="311"/>
      <c r="U14" s="311"/>
      <c r="V14" s="311"/>
      <c r="W14" s="287"/>
      <c r="X14" s="287"/>
      <c r="Y14" s="287"/>
      <c r="Z14" s="287"/>
      <c r="AA14" s="287"/>
      <c r="AB14" s="287"/>
      <c r="AC14" s="287"/>
      <c r="AD14" s="287"/>
      <c r="AE14" s="287"/>
      <c r="AF14" s="287"/>
      <c r="AG14" s="287"/>
      <c r="AH14" s="287"/>
      <c r="AI14" s="287"/>
      <c r="AJ14" s="287"/>
      <c r="AK14" s="287"/>
      <c r="AL14" s="287"/>
      <c r="AM14" s="287"/>
      <c r="AN14" s="287"/>
      <c r="AO14" s="287"/>
      <c r="AP14" s="287"/>
      <c r="AQ14" s="287"/>
      <c r="AR14" s="289"/>
      <c r="AS14" s="3"/>
      <c r="AT14" s="3"/>
      <c r="AU14" s="3"/>
      <c r="AV14" s="3"/>
      <c r="AW14" s="3"/>
      <c r="AX14" s="3"/>
      <c r="AY14" s="3"/>
      <c r="AZ14" s="3"/>
      <c r="BA14" s="3"/>
      <c r="BB14" s="3"/>
      <c r="BC14" s="3"/>
      <c r="BD14" s="3"/>
      <c r="BE14" s="3"/>
      <c r="BF14" s="3"/>
      <c r="BG14" s="3"/>
      <c r="BH14" s="3"/>
      <c r="BI14" s="3"/>
      <c r="BJ14" s="3"/>
      <c r="BK14" s="3"/>
      <c r="BL14" s="3"/>
      <c r="BM14" s="3"/>
      <c r="BN14" s="3"/>
      <c r="BO14" s="3"/>
      <c r="BP14" s="3"/>
    </row>
    <row r="15" ht="15.35" customHeight="1">
      <c r="A15" s="306">
        <v>1994</v>
      </c>
      <c r="B15" s="311"/>
      <c r="C15" s="311"/>
      <c r="D15" s="311"/>
      <c r="E15" s="311"/>
      <c r="F15" s="311"/>
      <c r="G15" s="306">
        <v>155891</v>
      </c>
      <c r="H15" s="311"/>
      <c r="I15" s="311"/>
      <c r="J15" s="311"/>
      <c r="K15" s="311"/>
      <c r="L15" s="311"/>
      <c r="M15" s="311"/>
      <c r="N15" s="311"/>
      <c r="O15" s="311"/>
      <c r="P15" s="311"/>
      <c r="Q15" s="311"/>
      <c r="R15" s="311"/>
      <c r="S15" s="311"/>
      <c r="T15" s="311"/>
      <c r="U15" s="311"/>
      <c r="V15" s="311"/>
      <c r="W15" s="287"/>
      <c r="X15" s="287"/>
      <c r="Y15" s="287"/>
      <c r="Z15" s="287"/>
      <c r="AA15" s="287"/>
      <c r="AB15" s="287"/>
      <c r="AC15" s="287"/>
      <c r="AD15" s="287"/>
      <c r="AE15" s="287"/>
      <c r="AF15" s="287"/>
      <c r="AG15" s="287"/>
      <c r="AH15" s="287"/>
      <c r="AI15" s="287"/>
      <c r="AJ15" s="287"/>
      <c r="AK15" s="287"/>
      <c r="AL15" s="287"/>
      <c r="AM15" s="287"/>
      <c r="AN15" s="287"/>
      <c r="AO15" s="287"/>
      <c r="AP15" s="287"/>
      <c r="AQ15" s="287"/>
      <c r="AR15" s="289"/>
      <c r="AS15" s="3"/>
      <c r="AT15" s="3"/>
      <c r="AU15" s="3"/>
      <c r="AV15" s="3"/>
      <c r="AW15" s="3"/>
      <c r="AX15" s="3"/>
      <c r="AY15" s="3"/>
      <c r="AZ15" s="3"/>
      <c r="BA15" s="3"/>
      <c r="BB15" s="3"/>
      <c r="BC15" s="3"/>
      <c r="BD15" s="3"/>
      <c r="BE15" s="3"/>
      <c r="BF15" s="3"/>
      <c r="BG15" s="3"/>
      <c r="BH15" s="3"/>
      <c r="BI15" s="3"/>
      <c r="BJ15" s="3"/>
      <c r="BK15" s="3"/>
      <c r="BL15" s="3"/>
      <c r="BM15" s="3"/>
      <c r="BN15" s="3"/>
      <c r="BO15" s="3"/>
      <c r="BP15" s="3"/>
    </row>
    <row r="16" ht="15.35" customHeight="1">
      <c r="A16" s="306">
        <v>1995</v>
      </c>
      <c r="B16" s="311"/>
      <c r="C16" s="311"/>
      <c r="D16" s="311"/>
      <c r="E16" s="311"/>
      <c r="F16" s="311"/>
      <c r="G16" s="311"/>
      <c r="H16" s="306">
        <v>156938</v>
      </c>
      <c r="I16" s="311"/>
      <c r="J16" s="311"/>
      <c r="K16" s="311"/>
      <c r="L16" s="311"/>
      <c r="M16" s="311"/>
      <c r="N16" s="311"/>
      <c r="O16" s="311"/>
      <c r="P16" s="311"/>
      <c r="Q16" s="311"/>
      <c r="R16" s="311"/>
      <c r="S16" s="311"/>
      <c r="T16" s="311"/>
      <c r="U16" s="311"/>
      <c r="V16" s="311"/>
      <c r="W16" s="287"/>
      <c r="X16" s="287"/>
      <c r="Y16" s="287"/>
      <c r="Z16" s="287"/>
      <c r="AA16" s="287"/>
      <c r="AB16" s="287"/>
      <c r="AC16" s="287"/>
      <c r="AD16" s="287"/>
      <c r="AE16" s="287"/>
      <c r="AF16" s="287"/>
      <c r="AG16" s="287"/>
      <c r="AH16" s="287"/>
      <c r="AI16" s="287"/>
      <c r="AJ16" s="287"/>
      <c r="AK16" s="287"/>
      <c r="AL16" s="287"/>
      <c r="AM16" s="287"/>
      <c r="AN16" s="287"/>
      <c r="AO16" s="287"/>
      <c r="AP16" s="287"/>
      <c r="AQ16" s="287"/>
      <c r="AR16" s="289"/>
      <c r="AS16" s="3"/>
      <c r="AT16" s="3"/>
      <c r="AU16" s="3"/>
      <c r="AV16" s="3"/>
      <c r="AW16" s="3"/>
      <c r="AX16" s="3"/>
      <c r="AY16" s="3"/>
      <c r="AZ16" s="3"/>
      <c r="BA16" s="3"/>
      <c r="BB16" s="3"/>
      <c r="BC16" s="3"/>
      <c r="BD16" s="3"/>
      <c r="BE16" s="3"/>
      <c r="BF16" s="3"/>
      <c r="BG16" s="3"/>
      <c r="BH16" s="3"/>
      <c r="BI16" s="3"/>
      <c r="BJ16" s="3"/>
      <c r="BK16" s="3"/>
      <c r="BL16" s="3"/>
      <c r="BM16" s="3"/>
      <c r="BN16" s="3"/>
      <c r="BO16" s="3"/>
      <c r="BP16" s="3"/>
    </row>
    <row r="17" ht="15.35" customHeight="1">
      <c r="A17" s="306">
        <v>1996</v>
      </c>
      <c r="B17" s="311"/>
      <c r="C17" s="311"/>
      <c r="D17" s="311"/>
      <c r="E17" s="311"/>
      <c r="F17" s="311"/>
      <c r="G17" s="311"/>
      <c r="H17" s="311"/>
      <c r="I17" s="306">
        <v>156764</v>
      </c>
      <c r="J17" s="311"/>
      <c r="K17" s="311"/>
      <c r="L17" s="311"/>
      <c r="M17" s="311"/>
      <c r="N17" s="311"/>
      <c r="O17" s="311"/>
      <c r="P17" s="311"/>
      <c r="Q17" s="311"/>
      <c r="R17" s="311"/>
      <c r="S17" s="311"/>
      <c r="T17" s="311"/>
      <c r="U17" s="311"/>
      <c r="V17" s="311"/>
      <c r="W17" s="287"/>
      <c r="X17" s="287"/>
      <c r="Y17" s="287"/>
      <c r="Z17" s="287"/>
      <c r="AA17" s="287"/>
      <c r="AB17" s="287"/>
      <c r="AC17" s="287"/>
      <c r="AD17" s="287"/>
      <c r="AE17" s="287"/>
      <c r="AF17" s="287"/>
      <c r="AG17" s="287"/>
      <c r="AH17" s="287"/>
      <c r="AI17" s="287"/>
      <c r="AJ17" s="287"/>
      <c r="AK17" s="287"/>
      <c r="AL17" s="287"/>
      <c r="AM17" s="287"/>
      <c r="AN17" s="287"/>
      <c r="AO17" s="287"/>
      <c r="AP17" s="287"/>
      <c r="AQ17" s="287"/>
      <c r="AR17" s="289"/>
      <c r="AS17" s="3"/>
      <c r="AT17" s="3"/>
      <c r="AU17" s="3"/>
      <c r="AV17" s="3"/>
      <c r="AW17" s="3"/>
      <c r="AX17" s="3"/>
      <c r="AY17" s="3"/>
      <c r="AZ17" s="3"/>
      <c r="BA17" s="3"/>
      <c r="BB17" s="3"/>
      <c r="BC17" s="3"/>
      <c r="BD17" s="3"/>
      <c r="BE17" s="3"/>
      <c r="BF17" s="3"/>
      <c r="BG17" s="3"/>
      <c r="BH17" s="3"/>
      <c r="BI17" s="3"/>
      <c r="BJ17" s="3"/>
      <c r="BK17" s="3"/>
      <c r="BL17" s="3"/>
      <c r="BM17" s="3"/>
      <c r="BN17" s="3"/>
      <c r="BO17" s="3"/>
      <c r="BP17" s="3"/>
    </row>
    <row r="18" ht="15.35" customHeight="1">
      <c r="A18" s="306">
        <v>1997</v>
      </c>
      <c r="B18" s="311"/>
      <c r="C18" s="311"/>
      <c r="D18" s="311"/>
      <c r="E18" s="311"/>
      <c r="F18" s="311"/>
      <c r="G18" s="311"/>
      <c r="H18" s="311"/>
      <c r="I18" s="311"/>
      <c r="J18" s="306">
        <v>155893</v>
      </c>
      <c r="K18" s="311"/>
      <c r="L18" s="311"/>
      <c r="M18" s="311"/>
      <c r="N18" s="311"/>
      <c r="O18" s="311"/>
      <c r="P18" s="311"/>
      <c r="Q18" s="311"/>
      <c r="R18" s="311"/>
      <c r="S18" s="311"/>
      <c r="T18" s="311"/>
      <c r="U18" s="311"/>
      <c r="V18" s="311"/>
      <c r="W18" s="287"/>
      <c r="X18" s="287"/>
      <c r="Y18" s="287"/>
      <c r="Z18" s="287"/>
      <c r="AA18" s="287"/>
      <c r="AB18" s="287"/>
      <c r="AC18" s="287"/>
      <c r="AD18" s="287"/>
      <c r="AE18" s="287"/>
      <c r="AF18" s="287"/>
      <c r="AG18" s="287"/>
      <c r="AH18" s="287"/>
      <c r="AI18" s="287"/>
      <c r="AJ18" s="287"/>
      <c r="AK18" s="287"/>
      <c r="AL18" s="287"/>
      <c r="AM18" s="287"/>
      <c r="AN18" s="287"/>
      <c r="AO18" s="287"/>
      <c r="AP18" s="287"/>
      <c r="AQ18" s="287"/>
      <c r="AR18" s="289"/>
      <c r="AS18" s="3"/>
      <c r="AT18" s="3"/>
      <c r="AU18" s="3"/>
      <c r="AV18" s="3"/>
      <c r="AW18" s="3"/>
      <c r="AX18" s="3"/>
      <c r="AY18" s="3"/>
      <c r="AZ18" s="3"/>
      <c r="BA18" s="3"/>
      <c r="BB18" s="3"/>
      <c r="BC18" s="3"/>
      <c r="BD18" s="3"/>
      <c r="BE18" s="3"/>
      <c r="BF18" s="3"/>
      <c r="BG18" s="3"/>
      <c r="BH18" s="3"/>
      <c r="BI18" s="3"/>
      <c r="BJ18" s="3"/>
      <c r="BK18" s="3"/>
      <c r="BL18" s="3"/>
      <c r="BM18" s="3"/>
      <c r="BN18" s="3"/>
      <c r="BO18" s="3"/>
      <c r="BP18" s="3"/>
    </row>
    <row r="19" ht="15.35" customHeight="1">
      <c r="A19" s="306">
        <v>1998</v>
      </c>
      <c r="B19" s="311"/>
      <c r="C19" s="311"/>
      <c r="D19" s="311"/>
      <c r="E19" s="311"/>
      <c r="F19" s="311"/>
      <c r="G19" s="311"/>
      <c r="H19" s="311"/>
      <c r="I19" s="311"/>
      <c r="J19" s="311"/>
      <c r="K19" s="306">
        <v>153200</v>
      </c>
      <c r="L19" s="311"/>
      <c r="M19" s="314"/>
      <c r="N19" s="315"/>
      <c r="O19" s="316"/>
      <c r="P19" s="316"/>
      <c r="Q19" s="316"/>
      <c r="R19" s="316"/>
      <c r="S19" s="316"/>
      <c r="T19" s="316"/>
      <c r="U19" s="316"/>
      <c r="V19" s="316"/>
      <c r="W19" s="317"/>
      <c r="X19" s="317"/>
      <c r="Y19" s="317"/>
      <c r="Z19" s="317"/>
      <c r="AA19" s="317"/>
      <c r="AB19" s="317"/>
      <c r="AC19" s="317"/>
      <c r="AD19" s="317"/>
      <c r="AE19" s="317"/>
      <c r="AF19" s="317"/>
      <c r="AG19" s="318"/>
      <c r="AH19" s="319"/>
      <c r="AI19" s="287"/>
      <c r="AJ19" s="287"/>
      <c r="AK19" s="287"/>
      <c r="AL19" s="287"/>
      <c r="AM19" s="287"/>
      <c r="AN19" s="287"/>
      <c r="AO19" s="287"/>
      <c r="AP19" s="287"/>
      <c r="AQ19" s="287"/>
      <c r="AR19" s="289"/>
      <c r="AS19" s="3"/>
      <c r="AT19" s="3"/>
      <c r="AU19" s="3"/>
      <c r="AV19" s="3"/>
      <c r="AW19" s="3"/>
      <c r="AX19" s="3"/>
      <c r="AY19" s="3"/>
      <c r="AZ19" s="3"/>
      <c r="BA19" s="3"/>
      <c r="BB19" s="3"/>
      <c r="BC19" s="3"/>
      <c r="BD19" s="3"/>
      <c r="BE19" s="3"/>
      <c r="BF19" s="3"/>
      <c r="BG19" s="3"/>
      <c r="BH19" s="3"/>
      <c r="BI19" s="3"/>
      <c r="BJ19" s="3"/>
      <c r="BK19" s="3"/>
      <c r="BL19" s="3"/>
      <c r="BM19" s="3"/>
      <c r="BN19" s="3"/>
      <c r="BO19" s="3"/>
      <c r="BP19" s="3"/>
    </row>
    <row r="20" ht="15.35" customHeight="1">
      <c r="A20" s="306">
        <v>1999</v>
      </c>
      <c r="B20" s="311"/>
      <c r="C20" s="311"/>
      <c r="D20" s="311"/>
      <c r="E20" s="311"/>
      <c r="F20" s="311"/>
      <c r="G20" s="311"/>
      <c r="H20" s="311"/>
      <c r="I20" s="311"/>
      <c r="J20" s="311"/>
      <c r="K20" s="311"/>
      <c r="L20" s="306">
        <v>147213</v>
      </c>
      <c r="M20" s="311"/>
      <c r="N20" s="311"/>
      <c r="O20" s="311"/>
      <c r="P20" s="311"/>
      <c r="Q20" s="311"/>
      <c r="R20" s="311"/>
      <c r="S20" s="311"/>
      <c r="T20" s="311"/>
      <c r="U20" s="311"/>
      <c r="V20" s="311"/>
      <c r="W20" s="287"/>
      <c r="X20" s="287"/>
      <c r="Y20" s="287"/>
      <c r="Z20" s="287"/>
      <c r="AA20" s="287"/>
      <c r="AB20" s="287"/>
      <c r="AC20" s="287"/>
      <c r="AD20" s="287"/>
      <c r="AE20" s="287"/>
      <c r="AF20" s="287"/>
      <c r="AG20" s="287"/>
      <c r="AH20" s="287"/>
      <c r="AI20" s="287"/>
      <c r="AJ20" s="287"/>
      <c r="AK20" s="287"/>
      <c r="AL20" s="287"/>
      <c r="AM20" s="287"/>
      <c r="AN20" s="287"/>
      <c r="AO20" s="287"/>
      <c r="AP20" s="287"/>
      <c r="AQ20" s="287"/>
      <c r="AR20" s="289"/>
      <c r="AS20" s="3"/>
      <c r="AT20" s="3"/>
      <c r="AU20" s="3"/>
      <c r="AV20" s="3"/>
      <c r="AW20" s="3"/>
      <c r="AX20" s="3"/>
      <c r="AY20" s="3"/>
      <c r="AZ20" s="3"/>
      <c r="BA20" s="3"/>
      <c r="BB20" s="3"/>
      <c r="BC20" s="3"/>
      <c r="BD20" s="3"/>
      <c r="BE20" s="3"/>
      <c r="BF20" s="3"/>
      <c r="BG20" s="3"/>
      <c r="BH20" s="3"/>
      <c r="BI20" s="3"/>
      <c r="BJ20" s="3"/>
      <c r="BK20" s="3"/>
      <c r="BL20" s="3"/>
      <c r="BM20" s="3"/>
      <c r="BN20" s="3"/>
      <c r="BO20" s="3"/>
      <c r="BP20" s="3"/>
    </row>
    <row r="21" ht="15.35" customHeight="1">
      <c r="A21" s="306">
        <v>2000</v>
      </c>
      <c r="B21" s="311"/>
      <c r="C21" s="311"/>
      <c r="D21" s="311"/>
      <c r="E21" s="311"/>
      <c r="F21" s="311"/>
      <c r="G21" s="311"/>
      <c r="H21" s="311"/>
      <c r="I21" s="311"/>
      <c r="J21" s="311"/>
      <c r="K21" s="311"/>
      <c r="L21" s="311"/>
      <c r="M21" s="306">
        <v>1396570</v>
      </c>
      <c r="N21" s="311"/>
      <c r="O21" s="311"/>
      <c r="P21" s="311"/>
      <c r="Q21" s="311"/>
      <c r="R21" s="311"/>
      <c r="S21" s="311"/>
      <c r="T21" s="311"/>
      <c r="U21" s="311"/>
      <c r="V21" s="311"/>
      <c r="W21" s="287"/>
      <c r="X21" s="287"/>
      <c r="Y21" s="287"/>
      <c r="Z21" s="287"/>
      <c r="AA21" s="287"/>
      <c r="AB21" s="287"/>
      <c r="AC21" s="287"/>
      <c r="AD21" s="287"/>
      <c r="AE21" s="287"/>
      <c r="AF21" s="287"/>
      <c r="AG21" s="287"/>
      <c r="AH21" s="287"/>
      <c r="AI21" s="287"/>
      <c r="AJ21" s="287"/>
      <c r="AK21" s="287"/>
      <c r="AL21" s="287"/>
      <c r="AM21" s="287"/>
      <c r="AN21" s="287"/>
      <c r="AO21" s="287"/>
      <c r="AP21" s="287"/>
      <c r="AQ21" s="287"/>
      <c r="AR21" s="289"/>
      <c r="AS21" s="3"/>
      <c r="AT21" s="3"/>
      <c r="AU21" s="3"/>
      <c r="AV21" s="3"/>
      <c r="AW21" s="3"/>
      <c r="AX21" s="3"/>
      <c r="AY21" s="3"/>
      <c r="AZ21" s="3"/>
      <c r="BA21" s="3"/>
      <c r="BB21" s="3"/>
      <c r="BC21" s="3"/>
      <c r="BD21" s="3"/>
      <c r="BE21" s="3"/>
      <c r="BF21" s="3"/>
      <c r="BG21" s="3"/>
      <c r="BH21" s="3"/>
      <c r="BI21" s="3"/>
      <c r="BJ21" s="3"/>
      <c r="BK21" s="3"/>
      <c r="BL21" s="3"/>
      <c r="BM21" s="3"/>
      <c r="BN21" s="3"/>
      <c r="BO21" s="3"/>
      <c r="BP21" s="3"/>
    </row>
    <row r="22" ht="15.35" customHeight="1">
      <c r="A22" s="306">
        <v>2001</v>
      </c>
      <c r="B22" s="311"/>
      <c r="C22" s="311"/>
      <c r="D22" s="311"/>
      <c r="E22" s="311"/>
      <c r="F22" s="311"/>
      <c r="G22" s="311"/>
      <c r="H22" s="311"/>
      <c r="I22" s="311"/>
      <c r="J22" s="311"/>
      <c r="K22" s="311"/>
      <c r="L22" s="311"/>
      <c r="M22" s="311"/>
      <c r="N22" s="320">
        <v>1396570</v>
      </c>
      <c r="O22" s="309"/>
      <c r="P22" s="316"/>
      <c r="Q22" s="316"/>
      <c r="R22" s="316"/>
      <c r="S22" s="316"/>
      <c r="T22" s="316"/>
      <c r="U22" s="316"/>
      <c r="V22" s="316"/>
      <c r="W22" s="317"/>
      <c r="X22" s="317"/>
      <c r="Y22" s="317"/>
      <c r="Z22" s="317"/>
      <c r="AA22" s="317"/>
      <c r="AB22" s="317"/>
      <c r="AC22" s="317"/>
      <c r="AD22" s="317"/>
      <c r="AE22" s="317"/>
      <c r="AF22" s="317"/>
      <c r="AG22" s="318"/>
      <c r="AH22" s="319"/>
      <c r="AI22" s="287"/>
      <c r="AJ22" s="287"/>
      <c r="AK22" s="287"/>
      <c r="AL22" s="287"/>
      <c r="AM22" s="287"/>
      <c r="AN22" s="287"/>
      <c r="AO22" s="287"/>
      <c r="AP22" s="287"/>
      <c r="AQ22" s="287"/>
      <c r="AR22" s="289"/>
      <c r="AS22" s="3"/>
      <c r="AT22" s="3"/>
      <c r="AU22" s="3"/>
      <c r="AV22" s="3"/>
      <c r="AW22" s="3"/>
      <c r="AX22" s="3"/>
      <c r="AY22" s="3"/>
      <c r="AZ22" s="3"/>
      <c r="BA22" s="3"/>
      <c r="BB22" s="3"/>
      <c r="BC22" s="3"/>
      <c r="BD22" s="3"/>
      <c r="BE22" s="3"/>
      <c r="BF22" s="3"/>
      <c r="BG22" s="3"/>
      <c r="BH22" s="3"/>
      <c r="BI22" s="3"/>
      <c r="BJ22" s="3"/>
      <c r="BK22" s="3"/>
      <c r="BL22" s="3"/>
      <c r="BM22" s="3"/>
      <c r="BN22" s="3"/>
      <c r="BO22" s="3"/>
      <c r="BP22" s="3"/>
    </row>
    <row r="23" ht="15.35" customHeight="1">
      <c r="A23" s="306">
        <v>2002</v>
      </c>
      <c r="B23" s="311"/>
      <c r="C23" s="311"/>
      <c r="D23" s="311"/>
      <c r="E23" s="311"/>
      <c r="F23" s="311"/>
      <c r="G23" s="311"/>
      <c r="H23" s="311"/>
      <c r="I23" s="311"/>
      <c r="J23" s="311"/>
      <c r="K23" s="311"/>
      <c r="L23" s="311"/>
      <c r="M23" s="311"/>
      <c r="N23" s="311"/>
      <c r="O23" s="321">
        <v>1352079</v>
      </c>
      <c r="P23" s="311"/>
      <c r="Q23" s="311"/>
      <c r="R23" s="311"/>
      <c r="S23" s="311"/>
      <c r="T23" s="311"/>
      <c r="U23" s="311"/>
      <c r="V23" s="311"/>
      <c r="W23" s="287"/>
      <c r="X23" s="287"/>
      <c r="Y23" s="287"/>
      <c r="Z23" s="287"/>
      <c r="AA23" s="287"/>
      <c r="AB23" s="287"/>
      <c r="AC23" s="287"/>
      <c r="AD23" s="287"/>
      <c r="AE23" s="287"/>
      <c r="AF23" s="287"/>
      <c r="AG23" s="287"/>
      <c r="AH23" s="287"/>
      <c r="AI23" s="287"/>
      <c r="AJ23" s="287"/>
      <c r="AK23" s="287"/>
      <c r="AL23" s="287"/>
      <c r="AM23" s="287"/>
      <c r="AN23" s="287"/>
      <c r="AO23" s="287"/>
      <c r="AP23" s="287"/>
      <c r="AQ23" s="287"/>
      <c r="AR23" s="289"/>
      <c r="AS23" s="3"/>
      <c r="AT23" s="3"/>
      <c r="AU23" s="3"/>
      <c r="AV23" s="3"/>
      <c r="AW23" s="3"/>
      <c r="AX23" s="3"/>
      <c r="AY23" s="3"/>
      <c r="AZ23" s="3"/>
      <c r="BA23" s="3"/>
      <c r="BB23" s="3"/>
      <c r="BC23" s="3"/>
      <c r="BD23" s="3"/>
      <c r="BE23" s="3"/>
      <c r="BF23" s="3"/>
      <c r="BG23" s="3"/>
      <c r="BH23" s="3"/>
      <c r="BI23" s="3"/>
      <c r="BJ23" s="3"/>
      <c r="BK23" s="3"/>
      <c r="BL23" s="3"/>
      <c r="BM23" s="3"/>
      <c r="BN23" s="3"/>
      <c r="BO23" s="3"/>
      <c r="BP23" s="3"/>
    </row>
    <row r="24" ht="15.35" customHeight="1">
      <c r="A24" s="306">
        <v>2003</v>
      </c>
      <c r="B24" s="311"/>
      <c r="C24" s="311"/>
      <c r="D24" s="311"/>
      <c r="E24" s="311"/>
      <c r="F24" s="311"/>
      <c r="G24" s="311"/>
      <c r="H24" s="311"/>
      <c r="I24" s="311"/>
      <c r="J24" s="311"/>
      <c r="K24" s="311"/>
      <c r="L24" s="311"/>
      <c r="M24" s="311"/>
      <c r="N24" s="311"/>
      <c r="O24" s="311"/>
      <c r="P24" s="306">
        <v>2431101</v>
      </c>
      <c r="Q24" s="311"/>
      <c r="R24" s="311"/>
      <c r="S24" s="311"/>
      <c r="T24" s="311"/>
      <c r="U24" s="311"/>
      <c r="V24" s="311"/>
      <c r="W24" s="287"/>
      <c r="X24" s="287"/>
      <c r="Y24" s="287"/>
      <c r="Z24" s="287"/>
      <c r="AA24" s="287"/>
      <c r="AB24" s="287"/>
      <c r="AC24" s="287"/>
      <c r="AD24" s="287"/>
      <c r="AE24" s="287"/>
      <c r="AF24" s="287"/>
      <c r="AG24" s="287"/>
      <c r="AH24" s="287"/>
      <c r="AI24" s="287"/>
      <c r="AJ24" s="287"/>
      <c r="AK24" s="287"/>
      <c r="AL24" s="287"/>
      <c r="AM24" s="287"/>
      <c r="AN24" s="287"/>
      <c r="AO24" s="287"/>
      <c r="AP24" s="287"/>
      <c r="AQ24" s="287"/>
      <c r="AR24" s="289"/>
      <c r="AS24" s="3"/>
      <c r="AT24" s="3"/>
      <c r="AU24" s="3"/>
      <c r="AV24" s="3"/>
      <c r="AW24" s="3"/>
      <c r="AX24" s="3"/>
      <c r="AY24" s="3"/>
      <c r="AZ24" s="3"/>
      <c r="BA24" s="3"/>
      <c r="BB24" s="3"/>
      <c r="BC24" s="3"/>
      <c r="BD24" s="3"/>
      <c r="BE24" s="3"/>
      <c r="BF24" s="3"/>
      <c r="BG24" s="3"/>
      <c r="BH24" s="3"/>
      <c r="BI24" s="3"/>
      <c r="BJ24" s="3"/>
      <c r="BK24" s="3"/>
      <c r="BL24" s="3"/>
      <c r="BM24" s="3"/>
      <c r="BN24" s="3"/>
      <c r="BO24" s="3"/>
      <c r="BP24" s="3"/>
    </row>
    <row r="25" ht="15.35" customHeight="1">
      <c r="A25" s="306">
        <v>2004</v>
      </c>
      <c r="B25" s="311"/>
      <c r="C25" s="311"/>
      <c r="D25" s="311"/>
      <c r="E25" s="311"/>
      <c r="F25" s="311"/>
      <c r="G25" s="311"/>
      <c r="H25" s="311"/>
      <c r="I25" s="311"/>
      <c r="J25" s="311"/>
      <c r="K25" s="311"/>
      <c r="L25" s="311"/>
      <c r="M25" s="311"/>
      <c r="N25" s="311"/>
      <c r="O25" s="311"/>
      <c r="P25" s="311"/>
      <c r="Q25" s="306">
        <v>3037920</v>
      </c>
      <c r="R25" s="311"/>
      <c r="S25" s="311"/>
      <c r="T25" s="311"/>
      <c r="U25" s="311"/>
      <c r="V25" s="311"/>
      <c r="W25" s="287"/>
      <c r="X25" s="287"/>
      <c r="Y25" s="287"/>
      <c r="Z25" s="287"/>
      <c r="AA25" s="287"/>
      <c r="AB25" s="287"/>
      <c r="AC25" s="287"/>
      <c r="AD25" s="287"/>
      <c r="AE25" s="287"/>
      <c r="AF25" s="287"/>
      <c r="AG25" s="287"/>
      <c r="AH25" s="287"/>
      <c r="AI25" s="287"/>
      <c r="AJ25" s="287"/>
      <c r="AK25" s="287"/>
      <c r="AL25" s="287"/>
      <c r="AM25" s="287"/>
      <c r="AN25" s="287"/>
      <c r="AO25" s="287"/>
      <c r="AP25" s="287"/>
      <c r="AQ25" s="287"/>
      <c r="AR25" s="289"/>
      <c r="AS25" s="3"/>
      <c r="AT25" s="3"/>
      <c r="AU25" s="3"/>
      <c r="AV25" s="3"/>
      <c r="AW25" s="3"/>
      <c r="AX25" s="3"/>
      <c r="AY25" s="3"/>
      <c r="AZ25" s="3"/>
      <c r="BA25" s="3"/>
      <c r="BB25" s="3"/>
      <c r="BC25" s="3"/>
      <c r="BD25" s="3"/>
      <c r="BE25" s="3"/>
      <c r="BF25" s="3"/>
      <c r="BG25" s="3"/>
      <c r="BH25" s="3"/>
      <c r="BI25" s="3"/>
      <c r="BJ25" s="3"/>
      <c r="BK25" s="3"/>
      <c r="BL25" s="3"/>
      <c r="BM25" s="3"/>
      <c r="BN25" s="3"/>
      <c r="BO25" s="3"/>
      <c r="BP25" s="3"/>
    </row>
    <row r="26" ht="15.35" customHeight="1">
      <c r="A26" s="306">
        <v>2005</v>
      </c>
      <c r="B26" s="311"/>
      <c r="C26" s="311"/>
      <c r="D26" s="311"/>
      <c r="E26" s="311"/>
      <c r="F26" s="311"/>
      <c r="G26" s="311"/>
      <c r="H26" s="311"/>
      <c r="I26" s="311"/>
      <c r="J26" s="311"/>
      <c r="K26" s="311"/>
      <c r="L26" s="311"/>
      <c r="M26" s="311"/>
      <c r="N26" s="311"/>
      <c r="O26" s="311"/>
      <c r="P26" s="311"/>
      <c r="Q26" s="311"/>
      <c r="R26" s="306">
        <v>5013066</v>
      </c>
      <c r="S26" s="311"/>
      <c r="T26" s="311"/>
      <c r="U26" s="311"/>
      <c r="V26" s="311"/>
      <c r="W26" s="287"/>
      <c r="X26" s="287"/>
      <c r="Y26" s="287"/>
      <c r="Z26" s="287"/>
      <c r="AA26" s="287"/>
      <c r="AB26" s="287"/>
      <c r="AC26" s="287"/>
      <c r="AD26" s="287"/>
      <c r="AE26" s="287"/>
      <c r="AF26" s="287"/>
      <c r="AG26" s="287"/>
      <c r="AH26" s="287"/>
      <c r="AI26" s="287"/>
      <c r="AJ26" s="287"/>
      <c r="AK26" s="287"/>
      <c r="AL26" s="287"/>
      <c r="AM26" s="287"/>
      <c r="AN26" s="287"/>
      <c r="AO26" s="287"/>
      <c r="AP26" s="287"/>
      <c r="AQ26" s="287"/>
      <c r="AR26" s="289"/>
      <c r="AS26" s="3"/>
      <c r="AT26" s="3"/>
      <c r="AU26" s="3"/>
      <c r="AV26" s="3"/>
      <c r="AW26" s="3"/>
      <c r="AX26" s="3"/>
      <c r="AY26" s="3"/>
      <c r="AZ26" s="3"/>
      <c r="BA26" s="3"/>
      <c r="BB26" s="3"/>
      <c r="BC26" s="3"/>
      <c r="BD26" s="3"/>
      <c r="BE26" s="3"/>
      <c r="BF26" s="3"/>
      <c r="BG26" s="3"/>
      <c r="BH26" s="3"/>
      <c r="BI26" s="3"/>
      <c r="BJ26" s="3"/>
      <c r="BK26" s="3"/>
      <c r="BL26" s="3"/>
      <c r="BM26" s="3"/>
      <c r="BN26" s="3"/>
      <c r="BO26" s="3"/>
      <c r="BP26" s="3"/>
    </row>
    <row r="27" ht="15.35" customHeight="1">
      <c r="A27" s="306">
        <v>2006</v>
      </c>
      <c r="B27" s="311"/>
      <c r="C27" s="311"/>
      <c r="D27" s="311"/>
      <c r="E27" s="311"/>
      <c r="F27" s="311"/>
      <c r="G27" s="311"/>
      <c r="H27" s="311"/>
      <c r="I27" s="311"/>
      <c r="J27" s="311"/>
      <c r="K27" s="311"/>
      <c r="L27" s="311"/>
      <c r="M27" s="311"/>
      <c r="N27" s="311"/>
      <c r="O27" s="311"/>
      <c r="P27" s="311"/>
      <c r="Q27" s="311"/>
      <c r="R27" s="311"/>
      <c r="S27" s="306">
        <v>5966884</v>
      </c>
      <c r="T27" s="311"/>
      <c r="U27" s="311"/>
      <c r="V27" s="311"/>
      <c r="W27" s="322"/>
      <c r="X27" s="323"/>
      <c r="Y27" s="323"/>
      <c r="Z27" s="323"/>
      <c r="AA27" s="323"/>
      <c r="AB27" s="323"/>
      <c r="AC27" s="323"/>
      <c r="AD27" s="324"/>
      <c r="AE27" s="324"/>
      <c r="AF27" s="324"/>
      <c r="AG27" s="324"/>
      <c r="AH27" s="325"/>
      <c r="AI27" s="287"/>
      <c r="AJ27" s="287"/>
      <c r="AK27" s="287"/>
      <c r="AL27" s="287"/>
      <c r="AM27" s="287"/>
      <c r="AN27" s="287"/>
      <c r="AO27" s="287"/>
      <c r="AP27" s="287"/>
      <c r="AQ27" s="287"/>
      <c r="AR27" s="289"/>
      <c r="AS27" s="3"/>
      <c r="AT27" s="3"/>
      <c r="AU27" s="3"/>
      <c r="AV27" s="3"/>
      <c r="AW27" s="3"/>
      <c r="AX27" s="3"/>
      <c r="AY27" s="3"/>
      <c r="AZ27" s="3"/>
      <c r="BA27" s="3"/>
      <c r="BB27" s="3"/>
      <c r="BC27" s="3"/>
      <c r="BD27" s="3"/>
      <c r="BE27" s="3"/>
      <c r="BF27" s="3"/>
      <c r="BG27" s="3"/>
      <c r="BH27" s="3"/>
      <c r="BI27" s="3"/>
      <c r="BJ27" s="3"/>
      <c r="BK27" s="3"/>
      <c r="BL27" s="3"/>
      <c r="BM27" s="3"/>
      <c r="BN27" s="3"/>
      <c r="BO27" s="3"/>
      <c r="BP27" s="3"/>
    </row>
    <row r="28" ht="15.35" customHeight="1">
      <c r="A28" s="306">
        <v>2007</v>
      </c>
      <c r="B28" s="311"/>
      <c r="C28" s="311"/>
      <c r="D28" s="311"/>
      <c r="E28" s="311"/>
      <c r="F28" s="311"/>
      <c r="G28" s="311"/>
      <c r="H28" s="311"/>
      <c r="I28" s="311"/>
      <c r="J28" s="311"/>
      <c r="K28" s="311"/>
      <c r="L28" s="311"/>
      <c r="M28" s="311"/>
      <c r="N28" s="311"/>
      <c r="O28" s="311"/>
      <c r="P28" s="311"/>
      <c r="Q28" s="311"/>
      <c r="R28" s="311"/>
      <c r="S28" s="311"/>
      <c r="T28" s="306">
        <v>5595341</v>
      </c>
      <c r="U28" s="311"/>
      <c r="V28" s="311"/>
      <c r="W28" s="287"/>
      <c r="X28" s="287"/>
      <c r="Y28" s="287"/>
      <c r="Z28" s="287"/>
      <c r="AA28" s="287"/>
      <c r="AB28" s="287"/>
      <c r="AC28" s="287"/>
      <c r="AD28" s="287"/>
      <c r="AE28" s="287"/>
      <c r="AF28" s="287"/>
      <c r="AG28" s="287"/>
      <c r="AH28" s="287"/>
      <c r="AI28" s="287"/>
      <c r="AJ28" s="287"/>
      <c r="AK28" s="287"/>
      <c r="AL28" s="287"/>
      <c r="AM28" s="287"/>
      <c r="AN28" s="287"/>
      <c r="AO28" s="287"/>
      <c r="AP28" s="287"/>
      <c r="AQ28" s="287"/>
      <c r="AR28" s="289"/>
      <c r="AS28" s="3"/>
      <c r="AT28" s="3"/>
      <c r="AU28" s="3"/>
      <c r="AV28" s="3"/>
      <c r="AW28" s="3"/>
      <c r="AX28" s="3"/>
      <c r="AY28" s="3"/>
      <c r="AZ28" s="3"/>
      <c r="BA28" s="3"/>
      <c r="BB28" s="3"/>
      <c r="BC28" s="3"/>
      <c r="BD28" s="3"/>
      <c r="BE28" s="3"/>
      <c r="BF28" s="3"/>
      <c r="BG28" s="3"/>
      <c r="BH28" s="3"/>
      <c r="BI28" s="3"/>
      <c r="BJ28" s="3"/>
      <c r="BK28" s="3"/>
      <c r="BL28" s="3"/>
      <c r="BM28" s="3"/>
      <c r="BN28" s="3"/>
      <c r="BO28" s="3"/>
      <c r="BP28" s="3"/>
    </row>
    <row r="29" ht="15.35" customHeight="1">
      <c r="A29" s="306">
        <v>2008</v>
      </c>
      <c r="B29" s="311"/>
      <c r="C29" s="311"/>
      <c r="D29" s="311"/>
      <c r="E29" s="311"/>
      <c r="F29" s="311"/>
      <c r="G29" s="311"/>
      <c r="H29" s="311"/>
      <c r="I29" s="311"/>
      <c r="J29" s="311"/>
      <c r="K29" s="311"/>
      <c r="L29" s="311"/>
      <c r="M29" s="311"/>
      <c r="N29" s="311"/>
      <c r="O29" s="311"/>
      <c r="P29" s="311"/>
      <c r="Q29" s="311"/>
      <c r="R29" s="311"/>
      <c r="S29" s="311"/>
      <c r="T29" s="311"/>
      <c r="U29" s="306">
        <v>8803501</v>
      </c>
      <c r="V29" s="311"/>
      <c r="W29" s="287"/>
      <c r="X29" s="287"/>
      <c r="Y29" s="287"/>
      <c r="Z29" s="287"/>
      <c r="AA29" s="287"/>
      <c r="AB29" s="287"/>
      <c r="AC29" s="287"/>
      <c r="AD29" s="287"/>
      <c r="AE29" s="287"/>
      <c r="AF29" s="287"/>
      <c r="AG29" s="287"/>
      <c r="AH29" s="287"/>
      <c r="AI29" s="287"/>
      <c r="AJ29" s="287"/>
      <c r="AK29" s="287"/>
      <c r="AL29" s="287"/>
      <c r="AM29" s="287"/>
      <c r="AN29" s="287"/>
      <c r="AO29" s="287"/>
      <c r="AP29" s="287"/>
      <c r="AQ29" s="287"/>
      <c r="AR29" s="289"/>
      <c r="AS29" s="3"/>
      <c r="AT29" s="3"/>
      <c r="AU29" s="3"/>
      <c r="AV29" s="3"/>
      <c r="AW29" s="3"/>
      <c r="AX29" s="3"/>
      <c r="AY29" s="3"/>
      <c r="AZ29" s="3"/>
      <c r="BA29" s="3"/>
      <c r="BB29" s="3"/>
      <c r="BC29" s="3"/>
      <c r="BD29" s="3"/>
      <c r="BE29" s="3"/>
      <c r="BF29" s="3"/>
      <c r="BG29" s="3"/>
      <c r="BH29" s="3"/>
      <c r="BI29" s="3"/>
      <c r="BJ29" s="3"/>
      <c r="BK29" s="3"/>
      <c r="BL29" s="3"/>
      <c r="BM29" s="3"/>
      <c r="BN29" s="3"/>
      <c r="BO29" s="3"/>
      <c r="BP29" s="3"/>
    </row>
    <row r="30" ht="15.35" customHeight="1">
      <c r="A30" s="306">
        <v>2009</v>
      </c>
      <c r="B30" s="311"/>
      <c r="C30" s="311"/>
      <c r="D30" s="311"/>
      <c r="E30" s="311"/>
      <c r="F30" s="311"/>
      <c r="G30" s="311"/>
      <c r="H30" s="311"/>
      <c r="I30" s="311"/>
      <c r="J30" s="311"/>
      <c r="K30" s="311"/>
      <c r="L30" s="311"/>
      <c r="M30" s="311"/>
      <c r="N30" s="311"/>
      <c r="O30" s="311"/>
      <c r="P30" s="311"/>
      <c r="Q30" s="311"/>
      <c r="R30" s="311"/>
      <c r="S30" s="311"/>
      <c r="T30" s="311"/>
      <c r="U30" s="311"/>
      <c r="V30" s="306">
        <v>8378551</v>
      </c>
      <c r="W30" s="326"/>
      <c r="X30" s="287"/>
      <c r="Y30" s="287"/>
      <c r="Z30" s="287"/>
      <c r="AA30" s="287"/>
      <c r="AB30" s="287"/>
      <c r="AC30" s="287"/>
      <c r="AD30" s="287"/>
      <c r="AE30" s="287"/>
      <c r="AF30" s="287"/>
      <c r="AG30" s="287"/>
      <c r="AH30" s="287"/>
      <c r="AI30" s="287"/>
      <c r="AJ30" s="287"/>
      <c r="AK30" s="287"/>
      <c r="AL30" s="287"/>
      <c r="AM30" s="287"/>
      <c r="AN30" s="287"/>
      <c r="AO30" s="287"/>
      <c r="AP30" s="287"/>
      <c r="AQ30" s="287"/>
      <c r="AR30" s="289"/>
      <c r="AS30" s="3"/>
      <c r="AT30" s="3"/>
      <c r="AU30" s="3"/>
      <c r="AV30" s="3"/>
      <c r="AW30" s="3"/>
      <c r="AX30" s="3"/>
      <c r="AY30" s="3"/>
      <c r="AZ30" s="3"/>
      <c r="BA30" s="3"/>
      <c r="BB30" s="3"/>
      <c r="BC30" s="3"/>
      <c r="BD30" s="3"/>
      <c r="BE30" s="3"/>
      <c r="BF30" s="3"/>
      <c r="BG30" s="3"/>
      <c r="BH30" s="3"/>
      <c r="BI30" s="3"/>
      <c r="BJ30" s="3"/>
      <c r="BK30" s="3"/>
      <c r="BL30" s="3"/>
      <c r="BM30" s="3"/>
      <c r="BN30" s="3"/>
      <c r="BO30" s="3"/>
      <c r="BP30" s="3"/>
    </row>
    <row r="31" ht="15.35" customHeight="1">
      <c r="A31" s="306">
        <v>2010</v>
      </c>
      <c r="B31" s="311"/>
      <c r="C31" s="311"/>
      <c r="D31" s="311"/>
      <c r="E31" s="311"/>
      <c r="F31" s="311"/>
      <c r="G31" s="311"/>
      <c r="H31" s="311"/>
      <c r="I31" s="311"/>
      <c r="J31" s="311"/>
      <c r="K31" s="311"/>
      <c r="L31" s="311"/>
      <c r="M31" s="311"/>
      <c r="N31" s="311"/>
      <c r="O31" s="311"/>
      <c r="P31" s="311"/>
      <c r="Q31" s="311"/>
      <c r="R31" s="311"/>
      <c r="S31" s="311"/>
      <c r="T31" s="311"/>
      <c r="U31" s="311"/>
      <c r="V31" s="311"/>
      <c r="W31" s="292">
        <v>9772698</v>
      </c>
      <c r="X31" s="326"/>
      <c r="Y31" s="287"/>
      <c r="Z31" s="287"/>
      <c r="AA31" s="287"/>
      <c r="AB31" s="287"/>
      <c r="AC31" s="287"/>
      <c r="AD31" s="287"/>
      <c r="AE31" s="287"/>
      <c r="AF31" s="287"/>
      <c r="AG31" s="287"/>
      <c r="AH31" s="287"/>
      <c r="AI31" s="287"/>
      <c r="AJ31" s="287"/>
      <c r="AK31" s="287"/>
      <c r="AL31" s="287"/>
      <c r="AM31" s="287"/>
      <c r="AN31" s="287"/>
      <c r="AO31" s="287"/>
      <c r="AP31" s="287"/>
      <c r="AQ31" s="287"/>
      <c r="AR31" s="289"/>
      <c r="AS31" s="3"/>
      <c r="AT31" s="3"/>
      <c r="AU31" s="3"/>
      <c r="AV31" s="3"/>
      <c r="AW31" s="3"/>
      <c r="AX31" s="3"/>
      <c r="AY31" s="3"/>
      <c r="AZ31" s="3"/>
      <c r="BA31" s="3"/>
      <c r="BB31" s="3"/>
      <c r="BC31" s="3"/>
      <c r="BD31" s="3"/>
      <c r="BE31" s="3"/>
      <c r="BF31" s="3"/>
      <c r="BG31" s="3"/>
      <c r="BH31" s="3"/>
      <c r="BI31" s="3"/>
      <c r="BJ31" s="3"/>
      <c r="BK31" s="3"/>
      <c r="BL31" s="3"/>
      <c r="BM31" s="3"/>
      <c r="BN31" s="3"/>
      <c r="BO31" s="3"/>
      <c r="BP31" s="3"/>
    </row>
    <row r="32" ht="15.35" customHeight="1">
      <c r="A32" s="306">
        <v>2011</v>
      </c>
      <c r="B32" s="311"/>
      <c r="C32" s="311"/>
      <c r="D32" s="311"/>
      <c r="E32" s="311"/>
      <c r="F32" s="311"/>
      <c r="G32" s="311"/>
      <c r="H32" s="311"/>
      <c r="I32" s="311"/>
      <c r="J32" s="311"/>
      <c r="K32" s="311"/>
      <c r="L32" s="311"/>
      <c r="M32" s="311"/>
      <c r="N32" s="311"/>
      <c r="O32" s="311"/>
      <c r="P32" s="311"/>
      <c r="Q32" s="311"/>
      <c r="R32" s="311"/>
      <c r="S32" s="311"/>
      <c r="T32" s="311"/>
      <c r="U32" s="311"/>
      <c r="V32" s="311"/>
      <c r="W32" s="287"/>
      <c r="X32" s="292">
        <v>10315752</v>
      </c>
      <c r="Y32" s="326"/>
      <c r="Z32" s="287"/>
      <c r="AA32" s="287"/>
      <c r="AB32" s="287"/>
      <c r="AC32" s="287"/>
      <c r="AD32" s="287"/>
      <c r="AE32" s="287"/>
      <c r="AF32" s="287"/>
      <c r="AG32" s="287"/>
      <c r="AH32" s="287"/>
      <c r="AI32" s="287"/>
      <c r="AJ32" s="287"/>
      <c r="AK32" s="287"/>
      <c r="AL32" s="287"/>
      <c r="AM32" s="287"/>
      <c r="AN32" s="287"/>
      <c r="AO32" s="287"/>
      <c r="AP32" s="287"/>
      <c r="AQ32" s="287"/>
      <c r="AR32" s="289"/>
      <c r="AS32" s="3"/>
      <c r="AT32" s="3"/>
      <c r="AU32" s="3"/>
      <c r="AV32" s="3"/>
      <c r="AW32" s="3"/>
      <c r="AX32" s="3"/>
      <c r="AY32" s="3"/>
      <c r="AZ32" s="3"/>
      <c r="BA32" s="3"/>
      <c r="BB32" s="3"/>
      <c r="BC32" s="3"/>
      <c r="BD32" s="3"/>
      <c r="BE32" s="3"/>
      <c r="BF32" s="3"/>
      <c r="BG32" s="3"/>
      <c r="BH32" s="3"/>
      <c r="BI32" s="3"/>
      <c r="BJ32" s="3"/>
      <c r="BK32" s="3"/>
      <c r="BL32" s="3"/>
      <c r="BM32" s="3"/>
      <c r="BN32" s="3"/>
      <c r="BO32" s="3"/>
      <c r="BP32" s="3"/>
    </row>
    <row r="33" ht="15.35" customHeight="1">
      <c r="A33" s="306">
        <v>2012</v>
      </c>
      <c r="B33" s="311"/>
      <c r="C33" s="311"/>
      <c r="D33" s="311"/>
      <c r="E33" s="311"/>
      <c r="F33" s="311"/>
      <c r="G33" s="311"/>
      <c r="H33" s="311"/>
      <c r="I33" s="311"/>
      <c r="J33" s="311"/>
      <c r="K33" s="311"/>
      <c r="L33" s="311"/>
      <c r="M33" s="311"/>
      <c r="N33" s="311"/>
      <c r="O33" s="311"/>
      <c r="P33" s="311"/>
      <c r="Q33" s="311"/>
      <c r="R33" s="311"/>
      <c r="S33" s="311"/>
      <c r="T33" s="311"/>
      <c r="U33" s="311"/>
      <c r="V33" s="311"/>
      <c r="W33" s="287"/>
      <c r="X33" s="287"/>
      <c r="Y33" s="292">
        <v>14396949</v>
      </c>
      <c r="Z33" s="326"/>
      <c r="AA33" s="287"/>
      <c r="AB33" s="287"/>
      <c r="AC33" s="287"/>
      <c r="AD33" s="287"/>
      <c r="AE33" s="287"/>
      <c r="AF33" s="287"/>
      <c r="AG33" s="287"/>
      <c r="AH33" s="287"/>
      <c r="AI33" s="287"/>
      <c r="AJ33" s="287"/>
      <c r="AK33" s="287"/>
      <c r="AL33" s="287"/>
      <c r="AM33" s="287"/>
      <c r="AN33" s="287"/>
      <c r="AO33" s="287"/>
      <c r="AP33" s="287"/>
      <c r="AQ33" s="287"/>
      <c r="AR33" s="289"/>
      <c r="AS33" s="3"/>
      <c r="AT33" s="3"/>
      <c r="AU33" s="3"/>
      <c r="AV33" s="3"/>
      <c r="AW33" s="3"/>
      <c r="AX33" s="3"/>
      <c r="AY33" s="3"/>
      <c r="AZ33" s="3"/>
      <c r="BA33" s="3"/>
      <c r="BB33" s="3"/>
      <c r="BC33" s="3"/>
      <c r="BD33" s="3"/>
      <c r="BE33" s="3"/>
      <c r="BF33" s="3"/>
      <c r="BG33" s="3"/>
      <c r="BH33" s="3"/>
      <c r="BI33" s="3"/>
      <c r="BJ33" s="3"/>
      <c r="BK33" s="3"/>
      <c r="BL33" s="3"/>
      <c r="BM33" s="3"/>
      <c r="BN33" s="3"/>
      <c r="BO33" s="3"/>
      <c r="BP33" s="3"/>
    </row>
    <row r="34" ht="15.35" customHeight="1">
      <c r="A34" s="306">
        <v>2013</v>
      </c>
      <c r="B34" s="311"/>
      <c r="C34" s="311"/>
      <c r="D34" s="311"/>
      <c r="E34" s="311"/>
      <c r="F34" s="311"/>
      <c r="G34" s="311"/>
      <c r="H34" s="311"/>
      <c r="I34" s="311"/>
      <c r="J34" s="311"/>
      <c r="K34" s="311"/>
      <c r="L34" s="311"/>
      <c r="M34" s="311"/>
      <c r="N34" s="311"/>
      <c r="O34" s="311"/>
      <c r="P34" s="311"/>
      <c r="Q34" s="311"/>
      <c r="R34" s="311"/>
      <c r="S34" s="311"/>
      <c r="T34" s="311"/>
      <c r="U34" s="311"/>
      <c r="V34" s="311"/>
      <c r="W34" s="287"/>
      <c r="X34" s="287"/>
      <c r="Y34" s="287"/>
      <c r="Z34" s="292">
        <v>16825514</v>
      </c>
      <c r="AA34" s="326"/>
      <c r="AB34" s="287"/>
      <c r="AC34" s="287"/>
      <c r="AD34" s="287"/>
      <c r="AE34" s="287"/>
      <c r="AF34" s="287"/>
      <c r="AG34" s="287"/>
      <c r="AH34" s="287"/>
      <c r="AI34" s="287"/>
      <c r="AJ34" s="287"/>
      <c r="AK34" s="287"/>
      <c r="AL34" s="287"/>
      <c r="AM34" s="287"/>
      <c r="AN34" s="287"/>
      <c r="AO34" s="287"/>
      <c r="AP34" s="287"/>
      <c r="AQ34" s="287"/>
      <c r="AR34" s="289"/>
      <c r="AS34" s="3"/>
      <c r="AT34" s="3"/>
      <c r="AU34" s="3"/>
      <c r="AV34" s="3"/>
      <c r="AW34" s="3"/>
      <c r="AX34" s="3"/>
      <c r="AY34" s="3"/>
      <c r="AZ34" s="3"/>
      <c r="BA34" s="3"/>
      <c r="BB34" s="3"/>
      <c r="BC34" s="3"/>
      <c r="BD34" s="3"/>
      <c r="BE34" s="3"/>
      <c r="BF34" s="3"/>
      <c r="BG34" s="3"/>
      <c r="BH34" s="3"/>
      <c r="BI34" s="3"/>
      <c r="BJ34" s="3"/>
      <c r="BK34" s="3"/>
      <c r="BL34" s="3"/>
      <c r="BM34" s="3"/>
      <c r="BN34" s="3"/>
      <c r="BO34" s="3"/>
      <c r="BP34" s="3"/>
    </row>
    <row r="35" ht="15.35" customHeight="1">
      <c r="A35" s="306">
        <v>2014</v>
      </c>
      <c r="B35" s="311"/>
      <c r="C35" s="311"/>
      <c r="D35" s="311"/>
      <c r="E35" s="311"/>
      <c r="F35" s="311"/>
      <c r="G35" s="311"/>
      <c r="H35" s="311"/>
      <c r="I35" s="311"/>
      <c r="J35" s="311"/>
      <c r="K35" s="311"/>
      <c r="L35" s="311"/>
      <c r="M35" s="311"/>
      <c r="N35" s="311"/>
      <c r="O35" s="311"/>
      <c r="P35" s="311"/>
      <c r="Q35" s="311"/>
      <c r="R35" s="311"/>
      <c r="S35" s="311"/>
      <c r="T35" s="311"/>
      <c r="U35" s="311"/>
      <c r="V35" s="311"/>
      <c r="W35" s="287"/>
      <c r="X35" s="287"/>
      <c r="Y35" s="287"/>
      <c r="Z35" s="287"/>
      <c r="AA35" s="292">
        <v>16713910</v>
      </c>
      <c r="AB35" s="326"/>
      <c r="AC35" s="287"/>
      <c r="AD35" s="287"/>
      <c r="AE35" s="287"/>
      <c r="AF35" s="287"/>
      <c r="AG35" s="287"/>
      <c r="AH35" s="287"/>
      <c r="AI35" s="287"/>
      <c r="AJ35" s="287"/>
      <c r="AK35" s="287"/>
      <c r="AL35" s="287"/>
      <c r="AM35" s="287"/>
      <c r="AN35" s="287"/>
      <c r="AO35" s="287"/>
      <c r="AP35" s="287"/>
      <c r="AQ35" s="287"/>
      <c r="AR35" s="289"/>
      <c r="AS35" s="3"/>
      <c r="AT35" s="3"/>
      <c r="AU35" s="3"/>
      <c r="AV35" s="3"/>
      <c r="AW35" s="3"/>
      <c r="AX35" s="3"/>
      <c r="AY35" s="3"/>
      <c r="AZ35" s="3"/>
      <c r="BA35" s="3"/>
      <c r="BB35" s="3"/>
      <c r="BC35" s="3"/>
      <c r="BD35" s="3"/>
      <c r="BE35" s="3"/>
      <c r="BF35" s="3"/>
      <c r="BG35" s="3"/>
      <c r="BH35" s="3"/>
      <c r="BI35" s="3"/>
      <c r="BJ35" s="3"/>
      <c r="BK35" s="3"/>
      <c r="BL35" s="3"/>
      <c r="BM35" s="3"/>
      <c r="BN35" s="3"/>
      <c r="BO35" s="3"/>
      <c r="BP35" s="3"/>
    </row>
    <row r="36" ht="15.35" customHeight="1">
      <c r="A36" s="306">
        <v>2015</v>
      </c>
      <c r="B36" s="311"/>
      <c r="C36" s="311"/>
      <c r="D36" s="311"/>
      <c r="E36" s="311"/>
      <c r="F36" s="311"/>
      <c r="G36" s="311"/>
      <c r="H36" s="311"/>
      <c r="I36" s="311"/>
      <c r="J36" s="311"/>
      <c r="K36" s="311"/>
      <c r="L36" s="311"/>
      <c r="M36" s="311"/>
      <c r="N36" s="311"/>
      <c r="O36" s="311"/>
      <c r="P36" s="311"/>
      <c r="Q36" s="311"/>
      <c r="R36" s="311"/>
      <c r="S36" s="311"/>
      <c r="T36" s="311"/>
      <c r="U36" s="311"/>
      <c r="V36" s="311"/>
      <c r="W36" s="287"/>
      <c r="X36" s="287"/>
      <c r="Y36" s="287"/>
      <c r="Z36" s="287"/>
      <c r="AA36" s="287"/>
      <c r="AB36" s="292">
        <v>15428002</v>
      </c>
      <c r="AC36" s="326"/>
      <c r="AD36" s="287"/>
      <c r="AE36" s="287"/>
      <c r="AF36" s="287"/>
      <c r="AG36" s="287"/>
      <c r="AH36" s="287"/>
      <c r="AI36" s="287"/>
      <c r="AJ36" s="287"/>
      <c r="AK36" s="287"/>
      <c r="AL36" s="287"/>
      <c r="AM36" s="287"/>
      <c r="AN36" s="287"/>
      <c r="AO36" s="287"/>
      <c r="AP36" s="287"/>
      <c r="AQ36" s="287"/>
      <c r="AR36" s="289"/>
      <c r="AS36" s="3"/>
      <c r="AT36" s="3"/>
      <c r="AU36" s="3"/>
      <c r="AV36" s="3"/>
      <c r="AW36" s="3"/>
      <c r="AX36" s="3"/>
      <c r="AY36" s="3"/>
      <c r="AZ36" s="3"/>
      <c r="BA36" s="3"/>
      <c r="BB36" s="3"/>
      <c r="BC36" s="3"/>
      <c r="BD36" s="3"/>
      <c r="BE36" s="3"/>
      <c r="BF36" s="3"/>
      <c r="BG36" s="3"/>
      <c r="BH36" s="3"/>
      <c r="BI36" s="3"/>
      <c r="BJ36" s="3"/>
      <c r="BK36" s="3"/>
      <c r="BL36" s="3"/>
      <c r="BM36" s="3"/>
      <c r="BN36" s="3"/>
      <c r="BO36" s="3"/>
      <c r="BP36" s="3"/>
    </row>
    <row r="37" ht="15.35" customHeight="1">
      <c r="A37" s="306">
        <v>2016</v>
      </c>
      <c r="B37" s="311"/>
      <c r="C37" s="311"/>
      <c r="D37" s="311"/>
      <c r="E37" s="311"/>
      <c r="F37" s="311"/>
      <c r="G37" s="311"/>
      <c r="H37" s="311"/>
      <c r="I37" s="311"/>
      <c r="J37" s="311"/>
      <c r="K37" s="311"/>
      <c r="L37" s="311"/>
      <c r="M37" s="311"/>
      <c r="N37" s="311"/>
      <c r="O37" s="311"/>
      <c r="P37" s="311"/>
      <c r="Q37" s="311"/>
      <c r="R37" s="311"/>
      <c r="S37" s="311"/>
      <c r="T37" s="311"/>
      <c r="U37" s="311"/>
      <c r="V37" s="311"/>
      <c r="W37" s="287"/>
      <c r="X37" s="287"/>
      <c r="Y37" s="287"/>
      <c r="Z37" s="287"/>
      <c r="AA37" s="287"/>
      <c r="AB37" s="287"/>
      <c r="AC37" s="292">
        <v>15489995</v>
      </c>
      <c r="AD37" s="326"/>
      <c r="AE37" s="287"/>
      <c r="AF37" s="287"/>
      <c r="AG37" s="287"/>
      <c r="AH37" s="287"/>
      <c r="AI37" s="287"/>
      <c r="AJ37" s="287"/>
      <c r="AK37" s="287"/>
      <c r="AL37" s="287"/>
      <c r="AM37" s="287"/>
      <c r="AN37" s="287"/>
      <c r="AO37" s="287"/>
      <c r="AP37" s="287"/>
      <c r="AQ37" s="287"/>
      <c r="AR37" s="289"/>
      <c r="AS37" s="3"/>
      <c r="AT37" s="3"/>
      <c r="AU37" s="3"/>
      <c r="AV37" s="3"/>
      <c r="AW37" s="3"/>
      <c r="AX37" s="3"/>
      <c r="AY37" s="3"/>
      <c r="AZ37" s="3"/>
      <c r="BA37" s="3"/>
      <c r="BB37" s="3"/>
      <c r="BC37" s="3"/>
      <c r="BD37" s="3"/>
      <c r="BE37" s="3"/>
      <c r="BF37" s="3"/>
      <c r="BG37" s="3"/>
      <c r="BH37" s="3"/>
      <c r="BI37" s="3"/>
      <c r="BJ37" s="3"/>
      <c r="BK37" s="3"/>
      <c r="BL37" s="3"/>
      <c r="BM37" s="3"/>
      <c r="BN37" s="3"/>
      <c r="BO37" s="3"/>
      <c r="BP37" s="3"/>
    </row>
    <row r="38" ht="15.35" customHeight="1">
      <c r="A38" s="306">
        <v>2017</v>
      </c>
      <c r="B38" s="311"/>
      <c r="C38" s="311"/>
      <c r="D38" s="311"/>
      <c r="E38" s="311"/>
      <c r="F38" s="311"/>
      <c r="G38" s="311"/>
      <c r="H38" s="311"/>
      <c r="I38" s="311"/>
      <c r="J38" s="311"/>
      <c r="K38" s="311"/>
      <c r="L38" s="311"/>
      <c r="M38" s="311"/>
      <c r="N38" s="311"/>
      <c r="O38" s="311"/>
      <c r="P38" s="311"/>
      <c r="Q38" s="311"/>
      <c r="R38" s="311"/>
      <c r="S38" s="311"/>
      <c r="T38" s="311"/>
      <c r="U38" s="311"/>
      <c r="V38" s="311"/>
      <c r="W38" s="287"/>
      <c r="X38" s="287"/>
      <c r="Y38" s="287"/>
      <c r="Z38" s="287"/>
      <c r="AA38" s="287"/>
      <c r="AB38" s="287"/>
      <c r="AC38" s="287"/>
      <c r="AD38" s="292">
        <v>13216884</v>
      </c>
      <c r="AE38" s="326"/>
      <c r="AF38" s="287"/>
      <c r="AG38" s="287"/>
      <c r="AH38" s="287"/>
      <c r="AI38" s="327"/>
      <c r="AJ38" s="328"/>
      <c r="AK38" s="328"/>
      <c r="AL38" s="328"/>
      <c r="AM38" s="328"/>
      <c r="AN38" s="328"/>
      <c r="AO38" s="328"/>
      <c r="AP38" s="328"/>
      <c r="AQ38" s="329"/>
      <c r="AR38" s="3"/>
      <c r="AS38" s="3"/>
      <c r="AT38" s="3"/>
      <c r="AU38" s="3"/>
      <c r="AV38" s="3"/>
      <c r="AW38" s="3"/>
      <c r="AX38" s="3"/>
      <c r="AY38" s="3"/>
      <c r="AZ38" s="3"/>
      <c r="BA38" s="3"/>
      <c r="BB38" s="3"/>
      <c r="BC38" s="3"/>
      <c r="BD38" s="3"/>
      <c r="BE38" s="3"/>
      <c r="BF38" s="3"/>
      <c r="BG38" s="3"/>
      <c r="BH38" s="3"/>
      <c r="BI38" s="3"/>
      <c r="BJ38" s="3"/>
      <c r="BK38" s="3"/>
      <c r="BL38" s="3"/>
      <c r="BM38" s="3"/>
      <c r="BN38" s="3"/>
      <c r="BO38" s="3"/>
      <c r="BP38" s="3"/>
    </row>
    <row r="39" ht="15.35" customHeight="1">
      <c r="A39" s="306">
        <v>2018</v>
      </c>
      <c r="B39" s="311"/>
      <c r="C39" s="311"/>
      <c r="D39" s="311"/>
      <c r="E39" s="311"/>
      <c r="F39" s="311"/>
      <c r="G39" s="311"/>
      <c r="H39" s="311"/>
      <c r="I39" s="311"/>
      <c r="J39" s="311"/>
      <c r="K39" s="311"/>
      <c r="L39" s="311"/>
      <c r="M39" s="311"/>
      <c r="N39" s="311"/>
      <c r="O39" s="311"/>
      <c r="P39" s="311"/>
      <c r="Q39" s="311"/>
      <c r="R39" s="311"/>
      <c r="S39" s="311"/>
      <c r="T39" s="311"/>
      <c r="U39" s="311"/>
      <c r="V39" s="311"/>
      <c r="W39" s="287"/>
      <c r="X39" s="287"/>
      <c r="Y39" s="287"/>
      <c r="Z39" s="287"/>
      <c r="AA39" s="287"/>
      <c r="AB39" s="287"/>
      <c r="AC39" s="287"/>
      <c r="AD39" s="287"/>
      <c r="AE39" s="292">
        <v>14131710</v>
      </c>
      <c r="AF39" s="326"/>
      <c r="AG39" s="287"/>
      <c r="AH39" s="287"/>
      <c r="AI39" s="330"/>
      <c r="AJ39" s="331"/>
      <c r="AK39" s="331"/>
      <c r="AL39" s="331"/>
      <c r="AM39" s="331"/>
      <c r="AN39" s="331"/>
      <c r="AO39" s="331"/>
      <c r="AP39" s="331"/>
      <c r="AQ39" s="329"/>
      <c r="AR39" s="3"/>
      <c r="AS39" s="3"/>
      <c r="AT39" s="3"/>
      <c r="AU39" s="3"/>
      <c r="AV39" s="3"/>
      <c r="AW39" s="3"/>
      <c r="AX39" s="3"/>
      <c r="AY39" s="3"/>
      <c r="AZ39" s="3"/>
      <c r="BA39" s="3"/>
      <c r="BB39" s="3"/>
      <c r="BC39" s="3"/>
      <c r="BD39" s="3"/>
      <c r="BE39" s="3"/>
      <c r="BF39" s="3"/>
      <c r="BG39" s="3"/>
      <c r="BH39" s="3"/>
      <c r="BI39" s="3"/>
      <c r="BJ39" s="3"/>
      <c r="BK39" s="3"/>
      <c r="BL39" s="3"/>
      <c r="BM39" s="3"/>
      <c r="BN39" s="3"/>
      <c r="BO39" s="3"/>
      <c r="BP39" s="3"/>
    </row>
    <row r="40" ht="15.35" customHeight="1">
      <c r="A40" s="306">
        <v>2019</v>
      </c>
      <c r="B40" s="311"/>
      <c r="C40" s="311"/>
      <c r="D40" s="311"/>
      <c r="E40" s="311"/>
      <c r="F40" s="311"/>
      <c r="G40" s="311"/>
      <c r="H40" s="311"/>
      <c r="I40" s="311"/>
      <c r="J40" s="311"/>
      <c r="K40" s="311"/>
      <c r="L40" s="311"/>
      <c r="M40" s="311"/>
      <c r="N40" s="311"/>
      <c r="O40" s="311"/>
      <c r="P40" s="311"/>
      <c r="Q40" s="311"/>
      <c r="R40" s="311"/>
      <c r="S40" s="311"/>
      <c r="T40" s="311"/>
      <c r="U40" s="311"/>
      <c r="V40" s="311"/>
      <c r="W40" s="287"/>
      <c r="X40" s="287"/>
      <c r="Y40" s="287"/>
      <c r="Z40" s="287"/>
      <c r="AA40" s="287"/>
      <c r="AB40" s="287"/>
      <c r="AC40" s="287"/>
      <c r="AD40" s="287"/>
      <c r="AE40" s="287"/>
      <c r="AF40" s="292">
        <v>17481651</v>
      </c>
      <c r="AG40" s="313"/>
      <c r="AH40" s="287"/>
      <c r="AI40" s="287"/>
      <c r="AJ40" s="287"/>
      <c r="AK40" s="287"/>
      <c r="AL40" s="287"/>
      <c r="AM40" s="287"/>
      <c r="AN40" s="287"/>
      <c r="AO40" s="287"/>
      <c r="AP40" s="287"/>
      <c r="AQ40" s="287"/>
      <c r="AR40" s="289"/>
      <c r="AS40" s="3"/>
      <c r="AT40" s="3"/>
      <c r="AU40" s="3"/>
      <c r="AV40" s="3"/>
      <c r="AW40" s="3"/>
      <c r="AX40" s="3"/>
      <c r="AY40" s="3"/>
      <c r="AZ40" s="3"/>
      <c r="BA40" s="3"/>
      <c r="BB40" s="3"/>
      <c r="BC40" s="3"/>
      <c r="BD40" s="3"/>
      <c r="BE40" s="3"/>
      <c r="BF40" s="3"/>
      <c r="BG40" s="3"/>
      <c r="BH40" s="3"/>
      <c r="BI40" s="3"/>
      <c r="BJ40" s="3"/>
      <c r="BK40" s="3"/>
      <c r="BL40" s="3"/>
      <c r="BM40" s="3"/>
      <c r="BN40" s="3"/>
      <c r="BO40" s="3"/>
      <c r="BP40" s="3"/>
    </row>
    <row r="41" ht="15.35" customHeight="1">
      <c r="A41" s="306">
        <v>2020</v>
      </c>
      <c r="B41" s="311"/>
      <c r="C41" s="311"/>
      <c r="D41" s="311"/>
      <c r="E41" s="311"/>
      <c r="F41" s="311"/>
      <c r="G41" s="311"/>
      <c r="H41" s="311"/>
      <c r="I41" s="311"/>
      <c r="J41" s="311"/>
      <c r="K41" s="311"/>
      <c r="L41" s="311"/>
      <c r="M41" s="311"/>
      <c r="N41" s="311"/>
      <c r="O41" s="311"/>
      <c r="P41" s="311"/>
      <c r="Q41" s="311"/>
      <c r="R41" s="311"/>
      <c r="S41" s="311"/>
      <c r="T41" s="311"/>
      <c r="U41" s="311"/>
      <c r="V41" s="311"/>
      <c r="W41" s="287"/>
      <c r="X41" s="287"/>
      <c r="Y41" s="287"/>
      <c r="Z41" s="287"/>
      <c r="AA41" s="287"/>
      <c r="AB41" s="287"/>
      <c r="AC41" s="287"/>
      <c r="AD41" s="287"/>
      <c r="AE41" s="287"/>
      <c r="AF41" s="287"/>
      <c r="AG41" s="313">
        <v>19839830</v>
      </c>
      <c r="AH41" s="313"/>
      <c r="AI41" s="287"/>
      <c r="AJ41" s="287"/>
      <c r="AK41" s="287"/>
      <c r="AL41" s="287"/>
      <c r="AM41" s="287"/>
      <c r="AN41" s="287"/>
      <c r="AO41" s="287"/>
      <c r="AP41" s="287"/>
      <c r="AQ41" s="287"/>
      <c r="AR41" s="289"/>
      <c r="AS41" s="3"/>
      <c r="AT41" s="3"/>
      <c r="AU41" s="3"/>
      <c r="AV41" s="3"/>
      <c r="AW41" s="3"/>
      <c r="AX41" s="3"/>
      <c r="AY41" s="3"/>
      <c r="AZ41" s="3"/>
      <c r="BA41" s="3"/>
      <c r="BB41" s="3"/>
      <c r="BC41" s="3"/>
      <c r="BD41" s="3"/>
      <c r="BE41" s="3"/>
      <c r="BF41" s="3"/>
      <c r="BG41" s="3"/>
      <c r="BH41" s="3"/>
      <c r="BI41" s="3"/>
      <c r="BJ41" s="3"/>
      <c r="BK41" s="3"/>
      <c r="BL41" s="3"/>
      <c r="BM41" s="3"/>
      <c r="BN41" s="3"/>
      <c r="BO41" s="3"/>
      <c r="BP41" s="3"/>
    </row>
    <row r="42" ht="15.35" customHeight="1">
      <c r="A42" s="306">
        <v>2021</v>
      </c>
      <c r="B42" s="311"/>
      <c r="C42" s="311"/>
      <c r="D42" s="311"/>
      <c r="E42" s="311"/>
      <c r="F42" s="311"/>
      <c r="G42" s="311"/>
      <c r="H42" s="311"/>
      <c r="I42" s="311"/>
      <c r="J42" s="311"/>
      <c r="K42" s="311"/>
      <c r="L42" s="311"/>
      <c r="M42" s="311"/>
      <c r="N42" s="311"/>
      <c r="O42" s="311"/>
      <c r="P42" s="311"/>
      <c r="Q42" s="311"/>
      <c r="R42" s="311"/>
      <c r="S42" s="311"/>
      <c r="T42" s="311"/>
      <c r="U42" s="311"/>
      <c r="V42" s="311"/>
      <c r="W42" s="287"/>
      <c r="X42" s="287"/>
      <c r="Y42" s="287"/>
      <c r="Z42" s="287"/>
      <c r="AA42" s="287"/>
      <c r="AB42" s="287"/>
      <c r="AC42" s="287"/>
      <c r="AD42" s="287"/>
      <c r="AE42" s="287"/>
      <c r="AF42" s="287"/>
      <c r="AG42" s="287"/>
      <c r="AH42" s="313">
        <v>16803113</v>
      </c>
      <c r="AI42" s="287"/>
      <c r="AJ42" s="287"/>
      <c r="AK42" s="287"/>
      <c r="AL42" s="287"/>
      <c r="AM42" s="287"/>
      <c r="AN42" s="287"/>
      <c r="AO42" s="287"/>
      <c r="AP42" s="287"/>
      <c r="AQ42" s="287"/>
      <c r="AR42" s="289"/>
      <c r="AS42" s="3"/>
      <c r="AT42" s="3"/>
      <c r="AU42" s="3"/>
      <c r="AV42" s="3"/>
      <c r="AW42" s="3"/>
      <c r="AX42" s="3"/>
      <c r="AY42" s="3"/>
      <c r="AZ42" s="3"/>
      <c r="BA42" s="3"/>
      <c r="BB42" s="3"/>
      <c r="BC42" s="3"/>
      <c r="BD42" s="3"/>
      <c r="BE42" s="3"/>
      <c r="BF42" s="3"/>
      <c r="BG42" s="3"/>
      <c r="BH42" s="3"/>
      <c r="BI42" s="3"/>
      <c r="BJ42" s="3"/>
      <c r="BK42" s="3"/>
      <c r="BL42" s="3"/>
      <c r="BM42" s="3"/>
      <c r="BN42" s="3"/>
      <c r="BO42" s="3"/>
      <c r="BP42" s="3"/>
    </row>
    <row r="43" ht="15.35" customHeight="1">
      <c r="A43" s="306">
        <v>2022</v>
      </c>
      <c r="B43" s="311"/>
      <c r="C43" s="311"/>
      <c r="D43" s="311"/>
      <c r="E43" s="311"/>
      <c r="F43" s="311"/>
      <c r="G43" s="311"/>
      <c r="H43" s="311"/>
      <c r="I43" s="311"/>
      <c r="J43" s="311"/>
      <c r="K43" s="311"/>
      <c r="L43" s="311"/>
      <c r="M43" s="311"/>
      <c r="N43" s="311"/>
      <c r="O43" s="311"/>
      <c r="P43" s="311"/>
      <c r="Q43" s="311"/>
      <c r="R43" s="311"/>
      <c r="S43" s="311"/>
      <c r="T43" s="311"/>
      <c r="U43" s="311"/>
      <c r="V43" s="311"/>
      <c r="W43" s="287"/>
      <c r="X43" s="287"/>
      <c r="Y43" s="287"/>
      <c r="Z43" s="287"/>
      <c r="AA43" s="287"/>
      <c r="AB43" s="287"/>
      <c r="AC43" s="287"/>
      <c r="AD43" s="287"/>
      <c r="AE43" s="287"/>
      <c r="AF43" s="287"/>
      <c r="AG43" s="287"/>
      <c r="AH43" s="287"/>
      <c r="AI43" s="313">
        <v>16803113</v>
      </c>
      <c r="AJ43" s="287"/>
      <c r="AK43" s="287"/>
      <c r="AL43" s="287"/>
      <c r="AM43" s="287"/>
      <c r="AN43" s="287"/>
      <c r="AO43" s="287"/>
      <c r="AP43" s="287"/>
      <c r="AQ43" s="287"/>
      <c r="AR43" s="289"/>
      <c r="AS43" s="3"/>
      <c r="AT43" s="3"/>
      <c r="AU43" s="3"/>
      <c r="AV43" s="3"/>
      <c r="AW43" s="3"/>
      <c r="AX43" s="3"/>
      <c r="AY43" s="3"/>
      <c r="AZ43" s="3"/>
      <c r="BA43" s="3"/>
      <c r="BB43" s="3"/>
      <c r="BC43" s="3"/>
      <c r="BD43" s="3"/>
      <c r="BE43" s="3"/>
      <c r="BF43" s="3"/>
      <c r="BG43" s="3"/>
      <c r="BH43" s="3"/>
      <c r="BI43" s="3"/>
      <c r="BJ43" s="3"/>
      <c r="BK43" s="3"/>
      <c r="BL43" s="3"/>
      <c r="BM43" s="3"/>
      <c r="BN43" s="3"/>
      <c r="BO43" s="3"/>
      <c r="BP43" s="3"/>
    </row>
    <row r="44" ht="15.35" customHeight="1">
      <c r="A44" s="306">
        <v>2023</v>
      </c>
      <c r="B44" s="311"/>
      <c r="C44" s="311"/>
      <c r="D44" s="311"/>
      <c r="E44" s="311"/>
      <c r="F44" s="311"/>
      <c r="G44" s="311"/>
      <c r="H44" s="311"/>
      <c r="I44" s="311"/>
      <c r="J44" s="311"/>
      <c r="K44" s="311"/>
      <c r="L44" s="311"/>
      <c r="M44" s="311"/>
      <c r="N44" s="311"/>
      <c r="O44" s="311"/>
      <c r="P44" s="311"/>
      <c r="Q44" s="311"/>
      <c r="R44" s="311"/>
      <c r="S44" s="311"/>
      <c r="T44" s="311"/>
      <c r="U44" s="311"/>
      <c r="V44" s="311"/>
      <c r="W44" s="287"/>
      <c r="X44" s="287"/>
      <c r="Y44" s="287"/>
      <c r="Z44" s="287"/>
      <c r="AA44" s="287"/>
      <c r="AB44" s="287"/>
      <c r="AC44" s="287"/>
      <c r="AD44" s="287"/>
      <c r="AE44" s="287"/>
      <c r="AF44" s="287"/>
      <c r="AG44" s="287"/>
      <c r="AH44" s="287"/>
      <c r="AI44" s="287"/>
      <c r="AJ44" s="313">
        <v>16803113</v>
      </c>
      <c r="AK44" s="287"/>
      <c r="AL44" s="287"/>
      <c r="AM44" s="287"/>
      <c r="AN44" s="287"/>
      <c r="AO44" s="287"/>
      <c r="AP44" s="287"/>
      <c r="AQ44" s="287"/>
      <c r="AR44" s="289"/>
      <c r="AS44" s="3"/>
      <c r="AT44" s="3"/>
      <c r="AU44" s="3"/>
      <c r="AV44" s="3"/>
      <c r="AW44" s="3"/>
      <c r="AX44" s="3"/>
      <c r="AY44" s="3"/>
      <c r="AZ44" s="3"/>
      <c r="BA44" s="3"/>
      <c r="BB44" s="3"/>
      <c r="BC44" s="3"/>
      <c r="BD44" s="3"/>
      <c r="BE44" s="3"/>
      <c r="BF44" s="3"/>
      <c r="BG44" s="3"/>
      <c r="BH44" s="3"/>
      <c r="BI44" s="3"/>
      <c r="BJ44" s="3"/>
      <c r="BK44" s="3"/>
      <c r="BL44" s="3"/>
      <c r="BM44" s="3"/>
      <c r="BN44" s="3"/>
      <c r="BO44" s="3"/>
      <c r="BP44" s="3"/>
    </row>
    <row r="45" ht="15.35" customHeight="1">
      <c r="A45" s="306">
        <v>2024</v>
      </c>
      <c r="B45" s="311"/>
      <c r="C45" s="311"/>
      <c r="D45" s="311"/>
      <c r="E45" s="311"/>
      <c r="F45" s="311"/>
      <c r="G45" s="311"/>
      <c r="H45" s="311"/>
      <c r="I45" s="311"/>
      <c r="J45" s="311"/>
      <c r="K45" s="311"/>
      <c r="L45" s="311"/>
      <c r="M45" s="311"/>
      <c r="N45" s="311"/>
      <c r="O45" s="311"/>
      <c r="P45" s="311"/>
      <c r="Q45" s="311"/>
      <c r="R45" s="311"/>
      <c r="S45" s="311"/>
      <c r="T45" s="311"/>
      <c r="U45" s="311"/>
      <c r="V45" s="311"/>
      <c r="W45" s="287"/>
      <c r="X45" s="287"/>
      <c r="Y45" s="287"/>
      <c r="Z45" s="287"/>
      <c r="AA45" s="287"/>
      <c r="AB45" s="287"/>
      <c r="AC45" s="287"/>
      <c r="AD45" s="287"/>
      <c r="AE45" s="287"/>
      <c r="AF45" s="287"/>
      <c r="AG45" s="287"/>
      <c r="AH45" s="287"/>
      <c r="AI45" s="287"/>
      <c r="AJ45" s="287"/>
      <c r="AK45" s="313">
        <v>16803113</v>
      </c>
      <c r="AL45" s="287"/>
      <c r="AM45" s="287"/>
      <c r="AN45" s="287"/>
      <c r="AO45" s="287"/>
      <c r="AP45" s="287"/>
      <c r="AQ45" s="287"/>
      <c r="AR45" s="289"/>
      <c r="AS45" s="3"/>
      <c r="AT45" s="3"/>
      <c r="AU45" s="3"/>
      <c r="AV45" s="3"/>
      <c r="AW45" s="3"/>
      <c r="AX45" s="3"/>
      <c r="AY45" s="3"/>
      <c r="AZ45" s="3"/>
      <c r="BA45" s="3"/>
      <c r="BB45" s="3"/>
      <c r="BC45" s="3"/>
      <c r="BD45" s="3"/>
      <c r="BE45" s="3"/>
      <c r="BF45" s="3"/>
      <c r="BG45" s="3"/>
      <c r="BH45" s="3"/>
      <c r="BI45" s="3"/>
      <c r="BJ45" s="3"/>
      <c r="BK45" s="3"/>
      <c r="BL45" s="3"/>
      <c r="BM45" s="3"/>
      <c r="BN45" s="3"/>
      <c r="BO45" s="3"/>
      <c r="BP45" s="3"/>
    </row>
    <row r="46" ht="15.35" customHeight="1">
      <c r="A46" s="306">
        <v>2025</v>
      </c>
      <c r="B46" s="311"/>
      <c r="C46" s="311"/>
      <c r="D46" s="311"/>
      <c r="E46" s="311"/>
      <c r="F46" s="311"/>
      <c r="G46" s="311"/>
      <c r="H46" s="311"/>
      <c r="I46" s="311"/>
      <c r="J46" s="311"/>
      <c r="K46" s="311"/>
      <c r="L46" s="311"/>
      <c r="M46" s="311"/>
      <c r="N46" s="311"/>
      <c r="O46" s="311"/>
      <c r="P46" s="311"/>
      <c r="Q46" s="311"/>
      <c r="R46" s="311"/>
      <c r="S46" s="311"/>
      <c r="T46" s="311"/>
      <c r="U46" s="311"/>
      <c r="V46" s="311"/>
      <c r="W46" s="287"/>
      <c r="X46" s="287"/>
      <c r="Y46" s="287"/>
      <c r="Z46" s="287"/>
      <c r="AA46" s="287"/>
      <c r="AB46" s="287"/>
      <c r="AC46" s="287"/>
      <c r="AD46" s="287"/>
      <c r="AE46" s="287"/>
      <c r="AF46" s="287"/>
      <c r="AG46" s="287"/>
      <c r="AH46" s="287"/>
      <c r="AI46" s="287"/>
      <c r="AJ46" s="287"/>
      <c r="AK46" s="287"/>
      <c r="AL46" s="313">
        <v>16803113</v>
      </c>
      <c r="AM46" s="287"/>
      <c r="AN46" s="287"/>
      <c r="AO46" s="287"/>
      <c r="AP46" s="287"/>
      <c r="AQ46" s="287"/>
      <c r="AR46" s="289"/>
      <c r="AS46" s="3"/>
      <c r="AT46" s="3"/>
      <c r="AU46" s="3"/>
      <c r="AV46" s="3"/>
      <c r="AW46" s="3"/>
      <c r="AX46" s="3"/>
      <c r="AY46" s="3"/>
      <c r="AZ46" s="3"/>
      <c r="BA46" s="3"/>
      <c r="BB46" s="3"/>
      <c r="BC46" s="3"/>
      <c r="BD46" s="3"/>
      <c r="BE46" s="3"/>
      <c r="BF46" s="3"/>
      <c r="BG46" s="3"/>
      <c r="BH46" s="3"/>
      <c r="BI46" s="3"/>
      <c r="BJ46" s="3"/>
      <c r="BK46" s="3"/>
      <c r="BL46" s="3"/>
      <c r="BM46" s="3"/>
      <c r="BN46" s="3"/>
      <c r="BO46" s="3"/>
      <c r="BP46" s="3"/>
    </row>
    <row r="47" ht="15.35" customHeight="1">
      <c r="A47" s="306">
        <v>2026</v>
      </c>
      <c r="B47" s="311"/>
      <c r="C47" s="311"/>
      <c r="D47" s="311"/>
      <c r="E47" s="311"/>
      <c r="F47" s="311"/>
      <c r="G47" s="311"/>
      <c r="H47" s="311"/>
      <c r="I47" s="311"/>
      <c r="J47" s="311"/>
      <c r="K47" s="311"/>
      <c r="L47" s="311"/>
      <c r="M47" s="311"/>
      <c r="N47" s="311"/>
      <c r="O47" s="311"/>
      <c r="P47" s="311"/>
      <c r="Q47" s="311"/>
      <c r="R47" s="311"/>
      <c r="S47" s="311"/>
      <c r="T47" s="311"/>
      <c r="U47" s="311"/>
      <c r="V47" s="311"/>
      <c r="W47" s="287"/>
      <c r="X47" s="287"/>
      <c r="Y47" s="287"/>
      <c r="Z47" s="287"/>
      <c r="AA47" s="287"/>
      <c r="AB47" s="287"/>
      <c r="AC47" s="287"/>
      <c r="AD47" s="287"/>
      <c r="AE47" s="287"/>
      <c r="AF47" s="287"/>
      <c r="AG47" s="287"/>
      <c r="AH47" s="287"/>
      <c r="AI47" s="287"/>
      <c r="AJ47" s="287"/>
      <c r="AK47" s="287"/>
      <c r="AL47" s="287"/>
      <c r="AM47" s="313">
        <v>16803113</v>
      </c>
      <c r="AN47" s="287"/>
      <c r="AO47" s="287"/>
      <c r="AP47" s="287"/>
      <c r="AQ47" s="287"/>
      <c r="AR47" s="289"/>
      <c r="AS47" s="3"/>
      <c r="AT47" s="3"/>
      <c r="AU47" s="3"/>
      <c r="AV47" s="3"/>
      <c r="AW47" s="3"/>
      <c r="AX47" s="3"/>
      <c r="AY47" s="3"/>
      <c r="AZ47" s="3"/>
      <c r="BA47" s="3"/>
      <c r="BB47" s="3"/>
      <c r="BC47" s="3"/>
      <c r="BD47" s="3"/>
      <c r="BE47" s="3"/>
      <c r="BF47" s="3"/>
      <c r="BG47" s="3"/>
      <c r="BH47" s="3"/>
      <c r="BI47" s="3"/>
      <c r="BJ47" s="3"/>
      <c r="BK47" s="3"/>
      <c r="BL47" s="3"/>
      <c r="BM47" s="3"/>
      <c r="BN47" s="3"/>
      <c r="BO47" s="3"/>
      <c r="BP47" s="3"/>
    </row>
    <row r="48" ht="15.35" customHeight="1">
      <c r="A48" s="306">
        <v>2027</v>
      </c>
      <c r="B48" s="311"/>
      <c r="C48" s="311"/>
      <c r="D48" s="311"/>
      <c r="E48" s="311"/>
      <c r="F48" s="311"/>
      <c r="G48" s="311"/>
      <c r="H48" s="311"/>
      <c r="I48" s="311"/>
      <c r="J48" s="311"/>
      <c r="K48" s="311"/>
      <c r="L48" s="311"/>
      <c r="M48" s="311"/>
      <c r="N48" s="311"/>
      <c r="O48" s="311"/>
      <c r="P48" s="311"/>
      <c r="Q48" s="311"/>
      <c r="R48" s="311"/>
      <c r="S48" s="311"/>
      <c r="T48" s="311"/>
      <c r="U48" s="311"/>
      <c r="V48" s="311"/>
      <c r="W48" s="287"/>
      <c r="X48" s="287"/>
      <c r="Y48" s="287"/>
      <c r="Z48" s="287"/>
      <c r="AA48" s="287"/>
      <c r="AB48" s="287"/>
      <c r="AC48" s="287"/>
      <c r="AD48" s="287"/>
      <c r="AE48" s="287"/>
      <c r="AF48" s="287"/>
      <c r="AG48" s="287"/>
      <c r="AH48" s="287"/>
      <c r="AI48" s="287"/>
      <c r="AJ48" s="287"/>
      <c r="AK48" s="287"/>
      <c r="AL48" s="287"/>
      <c r="AM48" s="287"/>
      <c r="AN48" s="313">
        <v>16803113</v>
      </c>
      <c r="AO48" s="287"/>
      <c r="AP48" s="287"/>
      <c r="AQ48" s="287"/>
      <c r="AR48" s="289"/>
      <c r="AS48" s="3"/>
      <c r="AT48" s="3"/>
      <c r="AU48" s="3"/>
      <c r="AV48" s="3"/>
      <c r="AW48" s="3"/>
      <c r="AX48" s="3"/>
      <c r="AY48" s="3"/>
      <c r="AZ48" s="3"/>
      <c r="BA48" s="3"/>
      <c r="BB48" s="3"/>
      <c r="BC48" s="3"/>
      <c r="BD48" s="3"/>
      <c r="BE48" s="3"/>
      <c r="BF48" s="3"/>
      <c r="BG48" s="3"/>
      <c r="BH48" s="3"/>
      <c r="BI48" s="3"/>
      <c r="BJ48" s="3"/>
      <c r="BK48" s="3"/>
      <c r="BL48" s="3"/>
      <c r="BM48" s="3"/>
      <c r="BN48" s="3"/>
      <c r="BO48" s="3"/>
      <c r="BP48" s="3"/>
    </row>
    <row r="49" ht="15.35" customHeight="1">
      <c r="A49" s="306">
        <v>2028</v>
      </c>
      <c r="B49" s="311"/>
      <c r="C49" s="311"/>
      <c r="D49" s="311"/>
      <c r="E49" s="311"/>
      <c r="F49" s="311"/>
      <c r="G49" s="311"/>
      <c r="H49" s="311"/>
      <c r="I49" s="311"/>
      <c r="J49" s="311"/>
      <c r="K49" s="311"/>
      <c r="L49" s="311"/>
      <c r="M49" s="311"/>
      <c r="N49" s="311"/>
      <c r="O49" s="311"/>
      <c r="P49" s="311"/>
      <c r="Q49" s="311"/>
      <c r="R49" s="311"/>
      <c r="S49" s="311"/>
      <c r="T49" s="311"/>
      <c r="U49" s="311"/>
      <c r="V49" s="311"/>
      <c r="W49" s="287"/>
      <c r="X49" s="287"/>
      <c r="Y49" s="287"/>
      <c r="Z49" s="287"/>
      <c r="AA49" s="287"/>
      <c r="AB49" s="287"/>
      <c r="AC49" s="287"/>
      <c r="AD49" s="287"/>
      <c r="AE49" s="287"/>
      <c r="AF49" s="287"/>
      <c r="AG49" s="287"/>
      <c r="AH49" s="287"/>
      <c r="AI49" s="287"/>
      <c r="AJ49" s="287"/>
      <c r="AK49" s="287"/>
      <c r="AL49" s="287"/>
      <c r="AM49" s="287"/>
      <c r="AN49" s="287"/>
      <c r="AO49" s="313">
        <v>16803113</v>
      </c>
      <c r="AP49" s="287"/>
      <c r="AQ49" s="287"/>
      <c r="AR49" s="289"/>
      <c r="AS49" s="3"/>
      <c r="AT49" s="3"/>
      <c r="AU49" s="3"/>
      <c r="AV49" s="3"/>
      <c r="AW49" s="3"/>
      <c r="AX49" s="3"/>
      <c r="AY49" s="3"/>
      <c r="AZ49" s="3"/>
      <c r="BA49" s="3"/>
      <c r="BB49" s="3"/>
      <c r="BC49" s="3"/>
      <c r="BD49" s="3"/>
      <c r="BE49" s="3"/>
      <c r="BF49" s="3"/>
      <c r="BG49" s="3"/>
      <c r="BH49" s="3"/>
      <c r="BI49" s="3"/>
      <c r="BJ49" s="3"/>
      <c r="BK49" s="3"/>
      <c r="BL49" s="3"/>
      <c r="BM49" s="3"/>
      <c r="BN49" s="3"/>
      <c r="BO49" s="3"/>
      <c r="BP49" s="3"/>
    </row>
    <row r="50" ht="15.35" customHeight="1">
      <c r="A50" s="306">
        <v>2029</v>
      </c>
      <c r="B50" s="311"/>
      <c r="C50" s="311"/>
      <c r="D50" s="311"/>
      <c r="E50" s="311"/>
      <c r="F50" s="311"/>
      <c r="G50" s="311"/>
      <c r="H50" s="311"/>
      <c r="I50" s="311"/>
      <c r="J50" s="311"/>
      <c r="K50" s="311"/>
      <c r="L50" s="311"/>
      <c r="M50" s="311"/>
      <c r="N50" s="311"/>
      <c r="O50" s="311"/>
      <c r="P50" s="311"/>
      <c r="Q50" s="311"/>
      <c r="R50" s="311"/>
      <c r="S50" s="311"/>
      <c r="T50" s="311"/>
      <c r="U50" s="311"/>
      <c r="V50" s="311"/>
      <c r="W50" s="287"/>
      <c r="X50" s="287"/>
      <c r="Y50" s="287"/>
      <c r="Z50" s="287"/>
      <c r="AA50" s="287"/>
      <c r="AB50" s="287"/>
      <c r="AC50" s="287"/>
      <c r="AD50" s="287"/>
      <c r="AE50" s="287"/>
      <c r="AF50" s="287"/>
      <c r="AG50" s="287"/>
      <c r="AH50" s="287"/>
      <c r="AI50" s="287"/>
      <c r="AJ50" s="287"/>
      <c r="AK50" s="287"/>
      <c r="AL50" s="287"/>
      <c r="AM50" s="287"/>
      <c r="AN50" s="287"/>
      <c r="AO50" s="287"/>
      <c r="AP50" s="313">
        <v>16803113</v>
      </c>
      <c r="AQ50" s="287"/>
      <c r="AR50" s="289"/>
      <c r="AS50" s="3"/>
      <c r="AT50" s="3"/>
      <c r="AU50" s="3"/>
      <c r="AV50" s="3"/>
      <c r="AW50" s="3"/>
      <c r="AX50" s="3"/>
      <c r="AY50" s="3"/>
      <c r="AZ50" s="3"/>
      <c r="BA50" s="3"/>
      <c r="BB50" s="3"/>
      <c r="BC50" s="3"/>
      <c r="BD50" s="3"/>
      <c r="BE50" s="3"/>
      <c r="BF50" s="3"/>
      <c r="BG50" s="3"/>
      <c r="BH50" s="3"/>
      <c r="BI50" s="3"/>
      <c r="BJ50" s="3"/>
      <c r="BK50" s="3"/>
      <c r="BL50" s="3"/>
      <c r="BM50" s="3"/>
      <c r="BN50" s="3"/>
      <c r="BO50" s="3"/>
      <c r="BP50" s="3"/>
    </row>
    <row r="51" ht="15.35" customHeight="1">
      <c r="A51" s="306">
        <v>2030</v>
      </c>
      <c r="B51" s="311"/>
      <c r="C51" s="311"/>
      <c r="D51" s="311"/>
      <c r="E51" s="311"/>
      <c r="F51" s="311"/>
      <c r="G51" s="311"/>
      <c r="H51" s="311"/>
      <c r="I51" s="311"/>
      <c r="J51" s="311"/>
      <c r="K51" s="311"/>
      <c r="L51" s="311"/>
      <c r="M51" s="311"/>
      <c r="N51" s="311"/>
      <c r="O51" s="311"/>
      <c r="P51" s="311"/>
      <c r="Q51" s="311"/>
      <c r="R51" s="311"/>
      <c r="S51" s="311"/>
      <c r="T51" s="311"/>
      <c r="U51" s="311"/>
      <c r="V51" s="311"/>
      <c r="W51" s="287"/>
      <c r="X51" s="287"/>
      <c r="Y51" s="287"/>
      <c r="Z51" s="287"/>
      <c r="AA51" s="287"/>
      <c r="AB51" s="287"/>
      <c r="AC51" s="287"/>
      <c r="AD51" s="287"/>
      <c r="AE51" s="287"/>
      <c r="AF51" s="287"/>
      <c r="AG51" s="287"/>
      <c r="AH51" s="287"/>
      <c r="AI51" s="287"/>
      <c r="AJ51" s="287"/>
      <c r="AK51" s="287"/>
      <c r="AL51" s="287"/>
      <c r="AM51" s="287"/>
      <c r="AN51" s="287"/>
      <c r="AO51" s="287"/>
      <c r="AP51" s="287"/>
      <c r="AQ51" s="332">
        <v>16803113</v>
      </c>
      <c r="AR51" s="3"/>
      <c r="AS51" s="3"/>
      <c r="AT51" s="3"/>
      <c r="AU51" s="3"/>
      <c r="AV51" s="3"/>
      <c r="AW51" s="3"/>
      <c r="AX51" s="3"/>
      <c r="AY51" s="3"/>
      <c r="AZ51" s="3"/>
      <c r="BA51" s="3"/>
      <c r="BB51" s="3"/>
      <c r="BC51" s="3"/>
      <c r="BD51" s="3"/>
      <c r="BE51" s="3"/>
      <c r="BF51" s="3"/>
      <c r="BG51" s="3"/>
      <c r="BH51" s="3"/>
      <c r="BI51" s="3"/>
      <c r="BJ51" s="3"/>
      <c r="BK51" s="3"/>
      <c r="BL51" s="3"/>
      <c r="BM51" s="3"/>
      <c r="BN51" s="3"/>
      <c r="BO51" s="3"/>
      <c r="BP51" s="3"/>
    </row>
    <row r="52" ht="15.35" customHeight="1">
      <c r="A52" s="316"/>
      <c r="B52" s="316"/>
      <c r="C52" s="316"/>
      <c r="D52" s="316"/>
      <c r="E52" s="316"/>
      <c r="F52" s="316"/>
      <c r="G52" s="316"/>
      <c r="H52" s="316"/>
      <c r="I52" s="316"/>
      <c r="J52" s="316"/>
      <c r="K52" s="316"/>
      <c r="L52" s="316"/>
      <c r="M52" s="316"/>
      <c r="N52" s="316"/>
      <c r="O52" s="316"/>
      <c r="P52" s="316"/>
      <c r="Q52" s="316"/>
      <c r="R52" s="316"/>
      <c r="S52" s="316"/>
      <c r="T52" s="316"/>
      <c r="U52" s="316"/>
      <c r="V52" s="316"/>
      <c r="W52" s="317"/>
      <c r="X52" s="317"/>
      <c r="Y52" s="317"/>
      <c r="Z52" s="317"/>
      <c r="AA52" s="317"/>
      <c r="AB52" s="317"/>
      <c r="AC52" s="317"/>
      <c r="AD52" s="317"/>
      <c r="AE52" s="317"/>
      <c r="AF52" s="317"/>
      <c r="AG52" s="317"/>
      <c r="AH52" s="317"/>
      <c r="AI52" s="317"/>
      <c r="AJ52" s="317"/>
      <c r="AK52" s="317"/>
      <c r="AL52" s="317"/>
      <c r="AM52" s="317"/>
      <c r="AN52" s="317"/>
      <c r="AO52" s="317"/>
      <c r="AP52" s="317"/>
      <c r="AQ52" s="100"/>
      <c r="AR52" s="3"/>
      <c r="AS52" s="3"/>
      <c r="AT52" s="3"/>
      <c r="AU52" s="3"/>
      <c r="AV52" s="3"/>
      <c r="AW52" s="3"/>
      <c r="AX52" s="3"/>
      <c r="AY52" s="3"/>
      <c r="AZ52" s="3"/>
      <c r="BA52" s="3"/>
      <c r="BB52" s="3"/>
      <c r="BC52" s="3"/>
      <c r="BD52" s="3"/>
      <c r="BE52" s="3"/>
      <c r="BF52" s="3"/>
      <c r="BG52" s="3"/>
      <c r="BH52" s="3"/>
      <c r="BI52" s="3"/>
      <c r="BJ52" s="3"/>
      <c r="BK52" s="3"/>
      <c r="BL52" s="3"/>
      <c r="BM52" s="3"/>
      <c r="BN52" s="3"/>
      <c r="BO52" s="3"/>
      <c r="BP52" s="3"/>
    </row>
    <row r="53" ht="15.35" customHeight="1">
      <c r="A53" t="s" s="333">
        <v>521</v>
      </c>
      <c r="B53" s="334">
        <f>SUM(B10:B51)</f>
        <v>10801</v>
      </c>
      <c r="C53" s="334">
        <f>SUM(C10:C51)</f>
        <v>43777</v>
      </c>
      <c r="D53" s="334">
        <f>SUM(D10:D51)</f>
        <v>95904</v>
      </c>
      <c r="E53" s="334">
        <f>SUM(E10:E51)</f>
        <v>132428</v>
      </c>
      <c r="F53" s="335">
        <f>SUM(F10:F51)</f>
        <v>150086</v>
      </c>
      <c r="G53" s="334">
        <f>SUM(G10:G51)</f>
        <v>155891</v>
      </c>
      <c r="H53" s="334">
        <f>SUM(H10:H51)</f>
        <v>156938</v>
      </c>
      <c r="I53" s="334">
        <f>SUM(I10:I51)</f>
        <v>156764</v>
      </c>
      <c r="J53" s="334">
        <f>SUM(J10:J51)</f>
        <v>155893</v>
      </c>
      <c r="K53" s="334">
        <f>SUM(K10:K51)</f>
        <v>153200</v>
      </c>
      <c r="L53" s="334">
        <f>SUM(L10:L51)</f>
        <v>147213</v>
      </c>
      <c r="M53" s="334">
        <f>SUM(M10:M51)</f>
        <v>1396570</v>
      </c>
      <c r="N53" s="334">
        <f>SUM(N10:N51)</f>
        <v>1396570</v>
      </c>
      <c r="O53" s="334">
        <f>SUM(O10:O51)</f>
        <v>1352079</v>
      </c>
      <c r="P53" s="334">
        <f>SUM(P10:P51)</f>
        <v>2431101</v>
      </c>
      <c r="Q53" s="334">
        <f>SUM(Q10:Q51)</f>
        <v>3037920</v>
      </c>
      <c r="R53" s="334">
        <f>SUM(R10:R51)</f>
        <v>5013066</v>
      </c>
      <c r="S53" s="334">
        <f>SUM(S10:S51)</f>
        <v>5966884</v>
      </c>
      <c r="T53" s="334">
        <f>SUM(T10:T51)</f>
        <v>5595341</v>
      </c>
      <c r="U53" s="334">
        <f>SUM(U10:U51)</f>
        <v>8803501</v>
      </c>
      <c r="V53" s="334">
        <f>SUM(V10:V51)</f>
        <v>8378551</v>
      </c>
      <c r="W53" s="334">
        <f>SUM(W10:W51)</f>
        <v>9772698</v>
      </c>
      <c r="X53" s="334">
        <f>SUM(X10:X51)</f>
        <v>10315752</v>
      </c>
      <c r="Y53" s="334">
        <f>SUM(Y10:Y51)</f>
        <v>14396949</v>
      </c>
      <c r="Z53" s="334">
        <f>SUM(Z10:Z51)</f>
        <v>16825514</v>
      </c>
      <c r="AA53" s="334">
        <f>SUM(AA10:AA51)</f>
        <v>16713910</v>
      </c>
      <c r="AB53" s="334">
        <f>SUM(AB10:AB51)</f>
        <v>15428002</v>
      </c>
      <c r="AC53" s="334">
        <f>SUM(AC10:AC51)</f>
        <v>15489995</v>
      </c>
      <c r="AD53" s="334">
        <f>SUM(AD10:AD51)</f>
        <v>13216884</v>
      </c>
      <c r="AE53" s="334">
        <f>SUM(AE10:AE51)</f>
        <v>14131710</v>
      </c>
      <c r="AF53" s="334">
        <f>SUM(AF10:AF51)</f>
        <v>17481651</v>
      </c>
      <c r="AG53" s="334">
        <f>SUM(AG10:AG51)</f>
        <v>19839830</v>
      </c>
      <c r="AH53" s="335">
        <f>SUM(AH10:AH51)</f>
        <v>16803113</v>
      </c>
      <c r="AI53" s="335">
        <f>SUM(AI10:AI51)</f>
        <v>16803113</v>
      </c>
      <c r="AJ53" s="335">
        <f>SUM(AJ10:AJ51)</f>
        <v>16803113</v>
      </c>
      <c r="AK53" s="335">
        <f>SUM(AK10:AK51)</f>
        <v>16803113</v>
      </c>
      <c r="AL53" s="335">
        <f>SUM(AL10:AL51)</f>
        <v>16803113</v>
      </c>
      <c r="AM53" s="335">
        <f>SUM(AM10:AM51)</f>
        <v>16803113</v>
      </c>
      <c r="AN53" s="335">
        <f>SUM(AN10:AN51)</f>
        <v>16803113</v>
      </c>
      <c r="AO53" s="335">
        <f>SUM(AO10:AO51)</f>
        <v>16803113</v>
      </c>
      <c r="AP53" s="335">
        <f>SUM(AP10:AP51)</f>
        <v>16803113</v>
      </c>
      <c r="AQ53" s="335">
        <f>SUM(AQ10:AQ51)</f>
        <v>16803113</v>
      </c>
      <c r="AR53" s="289"/>
      <c r="AS53" s="3"/>
      <c r="AT53" s="3"/>
      <c r="AU53" s="3"/>
      <c r="AV53" s="3"/>
      <c r="AW53" s="3"/>
      <c r="AX53" s="3"/>
      <c r="AY53" s="3"/>
      <c r="AZ53" s="3"/>
      <c r="BA53" s="3"/>
      <c r="BB53" s="3"/>
      <c r="BC53" s="3"/>
      <c r="BD53" s="3"/>
      <c r="BE53" s="3"/>
      <c r="BF53" s="3"/>
      <c r="BG53" s="3"/>
      <c r="BH53" s="3"/>
      <c r="BI53" s="3"/>
      <c r="BJ53" s="3"/>
      <c r="BK53" s="3"/>
      <c r="BL53" s="3"/>
      <c r="BM53" s="3"/>
      <c r="BN53" s="3"/>
      <c r="BO53" s="3"/>
      <c r="BP53" s="3"/>
    </row>
    <row r="54" ht="15.35" customHeight="1">
      <c r="A54" s="309"/>
      <c r="B54" s="309"/>
      <c r="C54" s="309"/>
      <c r="D54" s="309"/>
      <c r="E54" s="309"/>
      <c r="F54" s="309"/>
      <c r="G54" s="309"/>
      <c r="H54" s="309"/>
      <c r="I54" s="309"/>
      <c r="J54" s="309"/>
      <c r="K54" s="309"/>
      <c r="L54" s="309"/>
      <c r="M54" s="309"/>
      <c r="N54" s="309"/>
      <c r="O54" s="309"/>
      <c r="P54" s="309"/>
      <c r="Q54" s="309"/>
      <c r="R54" s="309"/>
      <c r="S54" s="309"/>
      <c r="T54" s="309"/>
      <c r="U54" s="309"/>
      <c r="V54" s="309"/>
      <c r="W54" s="51"/>
      <c r="X54" s="51"/>
      <c r="Y54" s="51"/>
      <c r="Z54" s="51"/>
      <c r="AA54" s="51"/>
      <c r="AB54" s="51"/>
      <c r="AC54" s="51"/>
      <c r="AD54" s="51"/>
      <c r="AE54" s="51"/>
      <c r="AF54" s="51"/>
      <c r="AG54" s="51"/>
      <c r="AH54" s="51"/>
      <c r="AI54" s="51"/>
      <c r="AJ54" s="51"/>
      <c r="AK54" s="51"/>
      <c r="AL54" s="51"/>
      <c r="AM54" s="51"/>
      <c r="AN54" s="51"/>
      <c r="AO54" s="51"/>
      <c r="AP54" s="51"/>
      <c r="AQ54" s="51"/>
      <c r="AR54" s="3"/>
      <c r="AS54" s="3"/>
      <c r="AT54" s="3"/>
      <c r="AU54" s="3"/>
      <c r="AV54" s="3"/>
      <c r="AW54" s="3"/>
      <c r="AX54" s="3"/>
      <c r="AY54" s="3"/>
      <c r="AZ54" s="3"/>
      <c r="BA54" s="3"/>
      <c r="BB54" s="3"/>
      <c r="BC54" s="3"/>
      <c r="BD54" s="3"/>
      <c r="BE54" s="3"/>
      <c r="BF54" s="3"/>
      <c r="BG54" s="3"/>
      <c r="BH54" s="3"/>
      <c r="BI54" s="3"/>
      <c r="BJ54" s="3"/>
      <c r="BK54" s="3"/>
      <c r="BL54" s="3"/>
      <c r="BM54" s="3"/>
      <c r="BN54" s="3"/>
      <c r="BO54" s="3"/>
      <c r="BP54" s="3"/>
    </row>
    <row r="55" ht="15.35" customHeight="1">
      <c r="A55" s="301"/>
      <c r="B55" s="301"/>
      <c r="C55" s="301"/>
      <c r="D55" s="301"/>
      <c r="E55" s="301"/>
      <c r="F55" s="301"/>
      <c r="G55" s="301"/>
      <c r="H55" s="301"/>
      <c r="I55" s="301"/>
      <c r="J55" s="301"/>
      <c r="K55" s="301"/>
      <c r="L55" s="301"/>
      <c r="M55" s="301"/>
      <c r="N55" s="301"/>
      <c r="O55" s="301"/>
      <c r="P55" s="301"/>
      <c r="Q55" s="301"/>
      <c r="R55" s="301"/>
      <c r="S55" s="301"/>
      <c r="T55" s="301"/>
      <c r="U55" s="301"/>
      <c r="V55" s="301"/>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row>
    <row r="56" ht="21" customHeight="1">
      <c r="A56" t="s" s="303">
        <v>522</v>
      </c>
      <c r="B56" s="304"/>
      <c r="C56" s="304"/>
      <c r="D56" s="304"/>
      <c r="E56" s="304"/>
      <c r="F56" s="304"/>
      <c r="G56" s="304"/>
      <c r="H56" s="304"/>
      <c r="I56" s="304"/>
      <c r="J56" s="304"/>
      <c r="K56" s="304"/>
      <c r="L56" s="304"/>
      <c r="M56" s="304"/>
      <c r="N56" s="304"/>
      <c r="O56" s="304"/>
      <c r="P56" s="304"/>
      <c r="Q56" s="304"/>
      <c r="R56" s="304"/>
      <c r="S56" s="304"/>
      <c r="T56" s="304"/>
      <c r="U56" s="304"/>
      <c r="V56" s="304"/>
      <c r="W56" s="100"/>
      <c r="X56" s="100"/>
      <c r="Y56" s="100"/>
      <c r="Z56" s="100"/>
      <c r="AA56" s="100"/>
      <c r="AB56" s="100"/>
      <c r="AC56" s="100"/>
      <c r="AD56" s="100"/>
      <c r="AE56" s="100"/>
      <c r="AF56" s="100"/>
      <c r="AG56" s="100"/>
      <c r="AH56" s="100"/>
      <c r="AI56" s="100"/>
      <c r="AJ56" s="100"/>
      <c r="AK56" s="100"/>
      <c r="AL56" s="100"/>
      <c r="AM56" s="100"/>
      <c r="AN56" s="100"/>
      <c r="AO56" s="100"/>
      <c r="AP56" s="100"/>
      <c r="AQ56" s="100"/>
      <c r="AR56" s="3"/>
      <c r="AS56" s="3"/>
      <c r="AT56" s="3"/>
      <c r="AU56" s="3"/>
      <c r="AV56" s="3"/>
      <c r="AW56" s="3"/>
      <c r="AX56" s="3"/>
      <c r="AY56" s="3"/>
      <c r="AZ56" s="3"/>
      <c r="BA56" s="3"/>
      <c r="BB56" s="3"/>
      <c r="BC56" s="3"/>
      <c r="BD56" s="3"/>
      <c r="BE56" s="3"/>
      <c r="BF56" s="3"/>
      <c r="BG56" s="3"/>
      <c r="BH56" s="3"/>
      <c r="BI56" s="3"/>
      <c r="BJ56" s="3"/>
      <c r="BK56" s="3"/>
      <c r="BL56" s="3"/>
      <c r="BM56" s="3"/>
      <c r="BN56" s="3"/>
      <c r="BO56" s="3"/>
      <c r="BP56" s="3"/>
    </row>
    <row r="57" ht="15.35" customHeight="1">
      <c r="A57" s="311"/>
      <c r="B57" s="306">
        <v>1989</v>
      </c>
      <c r="C57" s="306">
        <v>1990</v>
      </c>
      <c r="D57" s="306">
        <v>1991</v>
      </c>
      <c r="E57" s="306">
        <v>1992</v>
      </c>
      <c r="F57" s="306">
        <v>1993</v>
      </c>
      <c r="G57" s="306">
        <v>1994</v>
      </c>
      <c r="H57" s="306">
        <v>1995</v>
      </c>
      <c r="I57" s="306">
        <v>1996</v>
      </c>
      <c r="J57" s="306">
        <v>1997</v>
      </c>
      <c r="K57" s="306">
        <v>1998</v>
      </c>
      <c r="L57" s="306">
        <v>1999</v>
      </c>
      <c r="M57" s="306">
        <v>2000</v>
      </c>
      <c r="N57" s="306">
        <v>2001</v>
      </c>
      <c r="O57" s="306">
        <v>2002</v>
      </c>
      <c r="P57" s="306">
        <v>2003</v>
      </c>
      <c r="Q57" s="306">
        <v>2004</v>
      </c>
      <c r="R57" s="306">
        <v>2005</v>
      </c>
      <c r="S57" s="306">
        <v>2006</v>
      </c>
      <c r="T57" s="306">
        <v>2007</v>
      </c>
      <c r="U57" s="306">
        <v>2008</v>
      </c>
      <c r="V57" s="306">
        <v>2009</v>
      </c>
      <c r="W57" s="290">
        <v>2010</v>
      </c>
      <c r="X57" s="290">
        <v>2011</v>
      </c>
      <c r="Y57" s="290">
        <v>2012</v>
      </c>
      <c r="Z57" s="290">
        <v>2013</v>
      </c>
      <c r="AA57" s="290">
        <v>2014</v>
      </c>
      <c r="AB57" s="290">
        <v>2015</v>
      </c>
      <c r="AC57" s="290">
        <v>2016</v>
      </c>
      <c r="AD57" s="290">
        <v>2017</v>
      </c>
      <c r="AE57" s="290">
        <v>2018</v>
      </c>
      <c r="AF57" s="290">
        <v>2019</v>
      </c>
      <c r="AG57" s="290">
        <v>2020</v>
      </c>
      <c r="AH57" s="290">
        <v>2021</v>
      </c>
      <c r="AI57" s="290">
        <v>2022</v>
      </c>
      <c r="AJ57" s="290">
        <v>2023</v>
      </c>
      <c r="AK57" s="290">
        <v>2024</v>
      </c>
      <c r="AL57" s="290">
        <v>2025</v>
      </c>
      <c r="AM57" s="290">
        <v>2026</v>
      </c>
      <c r="AN57" s="290">
        <v>2027</v>
      </c>
      <c r="AO57" s="290">
        <v>2028</v>
      </c>
      <c r="AP57" s="290">
        <v>2029</v>
      </c>
      <c r="AQ57" s="290">
        <v>2030</v>
      </c>
      <c r="AR57" s="289"/>
      <c r="AS57" s="3"/>
      <c r="AT57" s="3"/>
      <c r="AU57" s="3"/>
      <c r="AV57" s="3"/>
      <c r="AW57" s="3"/>
      <c r="AX57" s="3"/>
      <c r="AY57" s="3"/>
      <c r="AZ57" s="3"/>
      <c r="BA57" s="3"/>
      <c r="BB57" s="3"/>
      <c r="BC57" s="3"/>
      <c r="BD57" s="3"/>
      <c r="BE57" s="3"/>
      <c r="BF57" s="3"/>
      <c r="BG57" s="3"/>
      <c r="BH57" s="3"/>
      <c r="BI57" s="3"/>
      <c r="BJ57" s="3"/>
      <c r="BK57" s="3"/>
      <c r="BL57" s="3"/>
      <c r="BM57" s="3"/>
      <c r="BN57" s="3"/>
      <c r="BO57" s="3"/>
      <c r="BP57" s="3"/>
    </row>
    <row r="58" ht="15.35" customHeight="1">
      <c r="A58" s="306">
        <v>1989</v>
      </c>
      <c r="B58" s="312">
        <f>(SUM($B$10:$B$51)*'Lifespan_distribution'!$B8)</f>
        <v>830.198938582740</v>
      </c>
      <c r="C58" s="312">
        <f>(SUM($B$10:$B$51)*'Lifespan_distribution'!C8)</f>
        <v>1472.640810339850</v>
      </c>
      <c r="D58" s="312">
        <f>(SUM($B$10:$B$51)*'Lifespan_distribution'!D8)</f>
        <v>1808.544479494380</v>
      </c>
      <c r="E58" s="312">
        <f>(SUM($B$10:$B$51)*'Lifespan_distribution'!E8)</f>
        <v>1822.491351068470</v>
      </c>
      <c r="F58" s="312">
        <f>(SUM($B$10:$B$51)*'Lifespan_distribution'!F8)</f>
        <v>1589.3863376371</v>
      </c>
      <c r="G58" s="312">
        <f>(SUM($B$10:$B$51)*'Lifespan_distribution'!G8)</f>
        <v>1228.347226332280</v>
      </c>
      <c r="H58" s="312">
        <f>(SUM($B$10:$B$51)*'Lifespan_distribution'!H8)</f>
        <v>851.990610446196</v>
      </c>
      <c r="I58" s="312">
        <f>(SUM($B$10:$B$51)*'Lifespan_distribution'!I8)</f>
        <v>534.379840977971</v>
      </c>
      <c r="J58" s="312">
        <f>(SUM($B$10:$B$51)*'Lifespan_distribution'!J8)</f>
        <v>304.566646294195</v>
      </c>
      <c r="K58" s="312">
        <f>(SUM($B$10:$B$51)*'Lifespan_distribution'!K8)</f>
        <v>158.261772509774</v>
      </c>
      <c r="L58" s="312">
        <f>(SUM($B$10:$B$51)*'Lifespan_distribution'!L8)</f>
        <v>75.1555999139095</v>
      </c>
      <c r="M58" s="312">
        <f>(SUM($B$10:$B$51)*'Lifespan_distribution'!M8)</f>
        <v>32.6737501198065</v>
      </c>
      <c r="N58" s="312">
        <f>(SUM($B$10:$B$51)*'Lifespan_distribution'!N8)</f>
        <v>13.0216676796373</v>
      </c>
      <c r="O58" s="312">
        <f>(SUM($B$10:$B$51)*'Lifespan_distribution'!O8)</f>
        <v>4.76226162508936</v>
      </c>
      <c r="P58" s="312">
        <f>(SUM($B$10:$B$51)*'Lifespan_distribution'!P8)</f>
        <v>1.59953915272827</v>
      </c>
      <c r="Q58" s="312">
        <f>(SUM($B$10:$B$51)*'Lifespan_distribution'!Q8)</f>
        <v>0.493740145893507</v>
      </c>
      <c r="R58" s="312">
        <f>(SUM($B$10:$B$51)*'Lifespan_distribution'!R8)</f>
        <v>0.140138886901296</v>
      </c>
      <c r="S58" s="312">
        <f>(SUM($B$10:$B$51)*'Lifespan_distribution'!S8)</f>
        <v>0.0365906372188401</v>
      </c>
      <c r="T58" s="312">
        <f>(SUM($B$10:$B$51)*'Lifespan_distribution'!T8)</f>
        <v>0.008792152965931209</v>
      </c>
      <c r="U58" s="312">
        <f>(SUM($B$10:$B$51)*'Lifespan_distribution'!U8)</f>
        <v>0.00194478787542835</v>
      </c>
      <c r="V58" s="312">
        <f>(SUM($B$10:$B$51)*'Lifespan_distribution'!V8)</f>
        <v>0.000396112536038523</v>
      </c>
      <c r="W58" s="313">
        <f>(SUM($B$10:$B$51)*'Lifespan_distribution'!W8)</f>
        <v>7.430798149015061e-05</v>
      </c>
      <c r="X58" s="313">
        <f>(SUM($B$10:$B$51)*'Lifespan_distribution'!X8)</f>
        <v>1.28413461229628e-05</v>
      </c>
      <c r="Y58" s="313">
        <f>(SUM($B$10:$B$51)*'Lifespan_distribution'!Y8)</f>
        <v>2.04465637874466e-06</v>
      </c>
      <c r="Z58" s="313">
        <f>(SUM($B$10:$B$51)*'Lifespan_distribution'!Z8)</f>
        <v>3.00007363370953e-07</v>
      </c>
      <c r="AA58" s="313">
        <f>(SUM($B$10:$B$51)*'Lifespan_distribution'!AA8)</f>
        <v>4.05699535416869e-08</v>
      </c>
      <c r="AB58" s="313">
        <f>(SUM($B$10:$B$51)*'Lifespan_distribution'!AB8)</f>
        <v>5.05697288425213e-09</v>
      </c>
      <c r="AC58" s="313">
        <f>(SUM($B$10:$B$51)*'Lifespan_distribution'!AC8)</f>
        <v>5.81081477228851e-10</v>
      </c>
      <c r="AD58" s="313">
        <f>(SUM($B$10:$B$51)*'Lifespan_distribution'!AD8)</f>
        <v>6.15581528617115e-11</v>
      </c>
      <c r="AE58" s="313">
        <f>(SUM($B$10:$B$51)*'Lifespan_distribution'!AE8)</f>
        <v>6.01275986147059e-12</v>
      </c>
      <c r="AF58" s="313">
        <f>(SUM($B$10:$B$51)*'Lifespan_distribution'!AF8)</f>
        <v>5.41546511467602e-13</v>
      </c>
      <c r="AG58" s="313">
        <f>(SUM($B$10:$B$51)*'Lifespan_distribution'!AG8)</f>
        <v>4.49781877153698e-14</v>
      </c>
      <c r="AH58" s="313">
        <f>(SUM($B$10:$B$51)*'Lifespan_distribution'!AH8)</f>
        <v>3.4450875351921e-15</v>
      </c>
      <c r="AI58" s="313">
        <f>(SUM($B$10:$B$51)*'Lifespan_distribution'!AI8)</f>
        <v>2.43363827379153e-16</v>
      </c>
      <c r="AJ58" s="313">
        <f>(SUM($B$10:$B$51)*'Lifespan_distribution'!AJ8)</f>
        <v>1.5855954253997e-17</v>
      </c>
      <c r="AK58" s="313">
        <f>(SUM($B$10:$B$51)*'Lifespan_distribution'!AK8)</f>
        <v>0</v>
      </c>
      <c r="AL58" s="313">
        <f>(SUM($B$10:$B$51)*'Lifespan_distribution'!AL8)</f>
        <v>0</v>
      </c>
      <c r="AM58" s="313">
        <f>(SUM($B$10:$B$51)*'Lifespan_distribution'!AM8)</f>
        <v>0</v>
      </c>
      <c r="AN58" s="313">
        <f>(SUM($B$10:$B$51)*'Lifespan_distribution'!AN8)</f>
        <v>0</v>
      </c>
      <c r="AO58" s="313">
        <f>(SUM($B$10:$B$51)*'Lifespan_distribution'!AO8)</f>
        <v>0</v>
      </c>
      <c r="AP58" s="313">
        <f>(SUM($B$10:$B$51)*'Lifespan_distribution'!AP8)</f>
        <v>0</v>
      </c>
      <c r="AQ58" s="313">
        <f>(SUM($B$10:$B$51)*'Lifespan_distribution'!AQ8)</f>
        <v>0</v>
      </c>
      <c r="AR58" s="289"/>
      <c r="AS58" s="3"/>
      <c r="AT58" s="3"/>
      <c r="AU58" s="3"/>
      <c r="AV58" s="3"/>
      <c r="AW58" s="3"/>
      <c r="AX58" s="3"/>
      <c r="AY58" s="3"/>
      <c r="AZ58" s="3"/>
      <c r="BA58" s="3"/>
      <c r="BB58" s="3"/>
      <c r="BC58" s="3"/>
      <c r="BD58" s="3"/>
      <c r="BE58" s="3"/>
      <c r="BF58" s="3"/>
      <c r="BG58" s="3"/>
      <c r="BH58" s="3"/>
      <c r="BI58" s="3"/>
      <c r="BJ58" s="3"/>
      <c r="BK58" s="3"/>
      <c r="BL58" s="3"/>
      <c r="BM58" s="3"/>
      <c r="BN58" s="3"/>
      <c r="BO58" s="3"/>
      <c r="BP58" s="3"/>
    </row>
    <row r="59" ht="15.35" customHeight="1">
      <c r="A59" s="306">
        <v>1990</v>
      </c>
      <c r="B59" s="311"/>
      <c r="C59" s="312">
        <f>(SUM($C$10:$C$51)*'Lifespan_distribution'!B8)</f>
        <v>3364.8383422217</v>
      </c>
      <c r="D59" s="312">
        <f>(SUM($C$10:$C$51)*'Lifespan_distribution'!C8)</f>
        <v>5968.687783931820</v>
      </c>
      <c r="E59" s="312">
        <f>(SUM($C$10:$C$51)*'Lifespan_distribution'!D8)</f>
        <v>7330.122366338790</v>
      </c>
      <c r="F59" s="312">
        <f>(SUM($C$10:$C$51)*'Lifespan_distribution'!E8)</f>
        <v>7386.649743146430</v>
      </c>
      <c r="G59" s="312">
        <f>(SUM($C$10:$C$51)*'Lifespan_distribution'!F8)</f>
        <v>6441.8633184649</v>
      </c>
      <c r="H59" s="312">
        <f>(SUM($C$10:$C$51)*'Lifespan_distribution'!G8)</f>
        <v>4978.553516077060</v>
      </c>
      <c r="I59" s="312">
        <f>(SUM($C$10:$C$51)*'Lifespan_distribution'!H8)</f>
        <v>3453.161091889930</v>
      </c>
      <c r="J59" s="312">
        <f>(SUM($C$10:$C$51)*'Lifespan_distribution'!I8)</f>
        <v>2165.868558327250</v>
      </c>
      <c r="K59" s="312">
        <f>(SUM($C$10:$C$51)*'Lifespan_distribution'!J8)</f>
        <v>1234.424041738820</v>
      </c>
      <c r="L59" s="312">
        <f>(SUM($C$10:$C$51)*'Lifespan_distribution'!K8)</f>
        <v>641.442978905691</v>
      </c>
      <c r="M59" s="312">
        <f>(SUM($C$10:$C$51)*'Lifespan_distribution'!L8)</f>
        <v>304.609452590613</v>
      </c>
      <c r="N59" s="312">
        <f>(SUM($C$10:$C$51)*'Lifespan_distribution'!M8)</f>
        <v>132.428363947298</v>
      </c>
      <c r="O59" s="312">
        <f>(SUM($C$10:$C$51)*'Lifespan_distribution'!N8)</f>
        <v>52.7774785678624</v>
      </c>
      <c r="P59" s="312">
        <f>(SUM($C$10:$C$51)*'Lifespan_distribution'!O8)</f>
        <v>19.3016875438883</v>
      </c>
      <c r="Q59" s="312">
        <f>(SUM($C$10:$C$51)*'Lifespan_distribution'!P8)</f>
        <v>6.48301319220306</v>
      </c>
      <c r="R59" s="312">
        <f>(SUM($C$10:$C$51)*'Lifespan_distribution'!Q8)</f>
        <v>2.00115381601519</v>
      </c>
      <c r="S59" s="312">
        <f>(SUM($C$10:$C$51)*'Lifespan_distribution'!R8)</f>
        <v>0.567990005728916</v>
      </c>
      <c r="T59" s="312">
        <f>(SUM($C$10:$C$51)*'Lifespan_distribution'!S8)</f>
        <v>0.148303705724392</v>
      </c>
      <c r="U59" s="312">
        <f>(SUM($C$10:$C$51)*'Lifespan_distribution'!T8)</f>
        <v>0.0356350412359569</v>
      </c>
      <c r="V59" s="312">
        <f>(SUM($C$10:$C$51)*'Lifespan_distribution'!U8)</f>
        <v>0.007882323749896031</v>
      </c>
      <c r="W59" s="313">
        <f>(SUM($C$10:$C$51)*'Lifespan_distribution'!V8)</f>
        <v>0.00160546416907309</v>
      </c>
      <c r="X59" s="313">
        <f>(SUM($C$10:$C$51)*'Lifespan_distribution'!W8)</f>
        <v>0.00030117401219279</v>
      </c>
      <c r="Y59" s="313">
        <f>(SUM($C$10:$C$51)*'Lifespan_distribution'!X8)</f>
        <v>5.20466261665532e-05</v>
      </c>
      <c r="Z59" s="313">
        <f>(SUM($C$10:$C$51)*'Lifespan_distribution'!Y8)</f>
        <v>8.287095851523461e-06</v>
      </c>
      <c r="AA59" s="313">
        <f>(SUM($C$10:$C$51)*'Lifespan_distribution'!Z8)</f>
        <v>1.21594503715306e-06</v>
      </c>
      <c r="AB59" s="313">
        <f>(SUM($C$10:$C$51)*'Lifespan_distribution'!AA8)</f>
        <v>1.64432076307233e-07</v>
      </c>
      <c r="AC59" s="313">
        <f>(SUM($C$10:$C$51)*'Lifespan_distribution'!AB8)</f>
        <v>2.04961672024725e-08</v>
      </c>
      <c r="AD59" s="313">
        <f>(SUM($C$10:$C$51)*'Lifespan_distribution'!AC8)</f>
        <v>2.35515265518446e-09</v>
      </c>
      <c r="AE59" s="313">
        <f>(SUM($C$10:$C$51)*'Lifespan_distribution'!AD8)</f>
        <v>2.49498311066304e-10</v>
      </c>
      <c r="AF59" s="313">
        <f>(SUM($C$10:$C$51)*'Lifespan_distribution'!AE8)</f>
        <v>2.43700202254975e-11</v>
      </c>
      <c r="AG59" s="313">
        <f>(SUM($C$10:$C$51)*'Lifespan_distribution'!AF8)</f>
        <v>2.19491543676671e-12</v>
      </c>
      <c r="AH59" s="313">
        <f>(SUM($C$10:$C$51)*'Lifespan_distribution'!AG8)</f>
        <v>1.82298872661397e-13</v>
      </c>
      <c r="AI59" s="313">
        <f>(SUM($C$10:$C$51)*'Lifespan_distribution'!AH8)</f>
        <v>1.39631142512827e-14</v>
      </c>
      <c r="AJ59" s="313">
        <f>(SUM($C$10:$C$51)*'Lifespan_distribution'!AI8)</f>
        <v>9.863659171537051e-16</v>
      </c>
      <c r="AK59" s="313">
        <f>(SUM($C$10:$C$51)*'Lifespan_distribution'!AJ8)</f>
        <v>6.426498559181789e-17</v>
      </c>
      <c r="AL59" s="313">
        <f>(SUM($C$10:$C$51)*'Lifespan_distribution'!AK8)</f>
        <v>0</v>
      </c>
      <c r="AM59" s="313">
        <f>(SUM($C$10:$C$51)*'Lifespan_distribution'!AL8)</f>
        <v>0</v>
      </c>
      <c r="AN59" s="313">
        <f>(SUM($C$10:$C$51)*'Lifespan_distribution'!AM8)</f>
        <v>0</v>
      </c>
      <c r="AO59" s="313">
        <f>(SUM($C$10:$C$51)*'Lifespan_distribution'!AN8)</f>
        <v>0</v>
      </c>
      <c r="AP59" s="313">
        <f>(SUM($C$10:$C$51)*'Lifespan_distribution'!AO8)</f>
        <v>0</v>
      </c>
      <c r="AQ59" s="313">
        <f>(SUM($C$10:$C$51)*'Lifespan_distribution'!AP8)</f>
        <v>0</v>
      </c>
      <c r="AR59" s="289"/>
      <c r="AS59" s="3"/>
      <c r="AT59" s="3"/>
      <c r="AU59" s="3"/>
      <c r="AV59" s="3"/>
      <c r="AW59" s="3"/>
      <c r="AX59" s="3"/>
      <c r="AY59" s="3"/>
      <c r="AZ59" s="3"/>
      <c r="BA59" s="3"/>
      <c r="BB59" s="3"/>
      <c r="BC59" s="3"/>
      <c r="BD59" s="3"/>
      <c r="BE59" s="3"/>
      <c r="BF59" s="3"/>
      <c r="BG59" s="3"/>
      <c r="BH59" s="3"/>
      <c r="BI59" s="3"/>
      <c r="BJ59" s="3"/>
      <c r="BK59" s="3"/>
      <c r="BL59" s="3"/>
      <c r="BM59" s="3"/>
      <c r="BN59" s="3"/>
      <c r="BO59" s="3"/>
      <c r="BP59" s="3"/>
    </row>
    <row r="60" ht="15.35" customHeight="1">
      <c r="A60" s="306">
        <v>1991</v>
      </c>
      <c r="B60" s="311"/>
      <c r="C60" s="312"/>
      <c r="D60" s="312">
        <f>(SUM($D$10:$D$52)*'Lifespan_distribution'!B8)</f>
        <v>7371.484029797160</v>
      </c>
      <c r="E60" s="312">
        <f>(SUM($D$10:$D$52)*'Lifespan_distribution'!C8)</f>
        <v>13075.8396699225</v>
      </c>
      <c r="F60" s="312">
        <f>(SUM($D$10:$D$52)*'Lifespan_distribution'!D8)</f>
        <v>16058.3880901239</v>
      </c>
      <c r="G60" s="312">
        <f>(SUM($D$10:$D$52)*'Lifespan_distribution'!E8)</f>
        <v>16182.2248433359</v>
      </c>
      <c r="H60" s="312">
        <f>(SUM($D$10:$D$52)*'Lifespan_distribution'!F8)</f>
        <v>14112.4439704424</v>
      </c>
      <c r="I60" s="312">
        <f>(SUM($D$10:$D$52)*'Lifespan_distribution'!G8)</f>
        <v>10906.7134889521</v>
      </c>
      <c r="J60" s="312">
        <f>(SUM($D$10:$D$52)*'Lifespan_distribution'!H8)</f>
        <v>7564.976160006660</v>
      </c>
      <c r="K60" s="312">
        <f>(SUM($D$10:$D$52)*'Lifespan_distribution'!I8)</f>
        <v>4744.8536495835</v>
      </c>
      <c r="L60" s="312">
        <f>(SUM($D$10:$D$52)*'Lifespan_distribution'!J8)</f>
        <v>2704.301420812750</v>
      </c>
      <c r="M60" s="312">
        <f>(SUM($D$10:$D$52)*'Lifespan_distribution'!K8)</f>
        <v>1405.234425588130</v>
      </c>
      <c r="N60" s="312">
        <f>(SUM($D$10:$D$52)*'Lifespan_distribution'!L8)</f>
        <v>667.319938352335</v>
      </c>
      <c r="O60" s="312">
        <f>(SUM($D$10:$D$52)*'Lifespan_distribution'!M8)</f>
        <v>290.116038467728</v>
      </c>
      <c r="P60" s="312">
        <f>(SUM($D$10:$D$52)*'Lifespan_distribution'!N8)</f>
        <v>115.621703281912</v>
      </c>
      <c r="Q60" s="312">
        <f>(SUM($D$10:$D$52)*'Lifespan_distribution'!O8)</f>
        <v>42.2849679559828</v>
      </c>
      <c r="R60" s="312">
        <f>(SUM($D$10:$D$52)*'Lifespan_distribution'!P8)</f>
        <v>14.2025926213547</v>
      </c>
      <c r="S60" s="312">
        <f>(SUM($D$10:$D$52)*'Lifespan_distribution'!Q8)</f>
        <v>4.38400656900017</v>
      </c>
      <c r="T60" s="312">
        <f>(SUM($D$10:$D$52)*'Lifespan_distribution'!R8)</f>
        <v>1.24431810104452</v>
      </c>
      <c r="U60" s="312">
        <f>(SUM($D$10:$D$52)*'Lifespan_distribution'!S8)</f>
        <v>0.324894775653702</v>
      </c>
      <c r="V60" s="312">
        <f>(SUM($D$10:$D$52)*'Lifespan_distribution'!T8)</f>
        <v>0.0780670899032188</v>
      </c>
      <c r="W60" s="313">
        <f>(SUM($D$10:$D$52)*'Lifespan_distribution'!U8)</f>
        <v>0.0172681174340414</v>
      </c>
      <c r="X60" s="313">
        <f>(SUM($D$10:$D$52)*'Lifespan_distribution'!V8)</f>
        <v>0.00351715365764638</v>
      </c>
      <c r="Y60" s="313">
        <f>(SUM($D$10:$D$52)*'Lifespan_distribution'!W8)</f>
        <v>0.0006597937836155359</v>
      </c>
      <c r="Z60" s="313">
        <f>(SUM($D$10:$D$52)*'Lifespan_distribution'!X8)</f>
        <v>0.000114020596109307</v>
      </c>
      <c r="AA60" s="313">
        <f>(SUM($D$10:$D$52)*'Lifespan_distribution'!Y8)</f>
        <v>1.81548676369899e-05</v>
      </c>
      <c r="AB60" s="313">
        <f>(SUM($D$10:$D$52)*'Lifespan_distribution'!Z8)</f>
        <v>2.66381873685102e-06</v>
      </c>
      <c r="AC60" s="313">
        <f>(SUM($D$10:$D$52)*'Lifespan_distribution'!AA8)</f>
        <v>3.60227833021196e-07</v>
      </c>
      <c r="AD60" s="313">
        <f>(SUM($D$10:$D$52)*'Lifespan_distribution'!AB8)</f>
        <v>4.49017616416365e-08</v>
      </c>
      <c r="AE60" s="313">
        <f>(SUM($D$10:$D$52)*'Lifespan_distribution'!AC8)</f>
        <v>5.15952578392331e-09</v>
      </c>
      <c r="AF60" s="313">
        <f>(SUM($D$10:$D$52)*'Lifespan_distribution'!AD8)</f>
        <v>5.46585787616849e-10</v>
      </c>
      <c r="AG60" s="313">
        <f>(SUM($D$10:$D$52)*'Lifespan_distribution'!AE8)</f>
        <v>5.33883642028031e-11</v>
      </c>
      <c r="AH60" s="313">
        <f>(SUM($D$10:$D$52)*'Lifespan_distribution'!AF8)</f>
        <v>4.80848779148124e-12</v>
      </c>
      <c r="AI60" s="313">
        <f>(SUM($D$10:$D$52)*'Lifespan_distribution'!AG8)</f>
        <v>3.99369328270978e-13</v>
      </c>
      <c r="AJ60" s="313">
        <f>(SUM($D$10:$D$52)*'Lifespan_distribution'!AH8)</f>
        <v>3.0589544947233e-14</v>
      </c>
      <c r="AK60" s="313">
        <f>(SUM($D$10:$D$52)*'Lifespan_distribution'!AI8)</f>
        <v>2.1608707065059e-15</v>
      </c>
      <c r="AL60" s="313">
        <f>(SUM($D$10:$D$52)*'Lifespan_distribution'!AJ8)</f>
        <v>1.4078783786458e-16</v>
      </c>
      <c r="AM60" s="313">
        <f>(SUM($D$10:$D$52)*'Lifespan_distribution'!AK8)</f>
        <v>0</v>
      </c>
      <c r="AN60" s="313">
        <f>(SUM($D$10:$D$52)*'Lifespan_distribution'!AL8)</f>
        <v>0</v>
      </c>
      <c r="AO60" s="313">
        <f>(SUM($D$10:$D$52)*'Lifespan_distribution'!AM8)</f>
        <v>0</v>
      </c>
      <c r="AP60" s="313">
        <f>(SUM($D$10:$D$52)*'Lifespan_distribution'!AN8)</f>
        <v>0</v>
      </c>
      <c r="AQ60" s="313">
        <f>(SUM($D$10:$D$52)*'Lifespan_distribution'!AO8)</f>
        <v>0</v>
      </c>
      <c r="AR60" s="289"/>
      <c r="AS60" s="3"/>
      <c r="AT60" s="3"/>
      <c r="AU60" s="3"/>
      <c r="AV60" s="3"/>
      <c r="AW60" s="3"/>
      <c r="AX60" s="3"/>
      <c r="AY60" s="3"/>
      <c r="AZ60" s="3"/>
      <c r="BA60" s="3"/>
      <c r="BB60" s="3"/>
      <c r="BC60" s="3"/>
      <c r="BD60" s="3"/>
      <c r="BE60" s="3"/>
      <c r="BF60" s="3"/>
      <c r="BG60" s="3"/>
      <c r="BH60" s="3"/>
      <c r="BI60" s="3"/>
      <c r="BJ60" s="3"/>
      <c r="BK60" s="3"/>
      <c r="BL60" s="3"/>
      <c r="BM60" s="3"/>
      <c r="BN60" s="3"/>
      <c r="BO60" s="3"/>
      <c r="BP60" s="3"/>
    </row>
    <row r="61" ht="15.35" customHeight="1">
      <c r="A61" s="306">
        <v>1992</v>
      </c>
      <c r="B61" s="311"/>
      <c r="C61" s="312"/>
      <c r="D61" s="311"/>
      <c r="E61" s="312">
        <f>(SUM($E$10:$E$51)*'Lifespan_distribution'!B8)</f>
        <v>10178.8339078451</v>
      </c>
      <c r="F61" s="312">
        <f>(SUM($E$10:$E$51)*'Lifespan_distribution'!C8)</f>
        <v>18055.6316296348</v>
      </c>
      <c r="G61" s="312">
        <f>(SUM($E$10:$E$51)*'Lifespan_distribution'!D8)</f>
        <v>22174.0513221444</v>
      </c>
      <c r="H61" s="312">
        <f>(SUM($E$10:$E$51)*'Lifespan_distribution'!E8)</f>
        <v>22345.0499619754</v>
      </c>
      <c r="I61" s="312">
        <f>(SUM($E$10:$E$51)*'Lifespan_distribution'!F8)</f>
        <v>19487.0154541807</v>
      </c>
      <c r="J61" s="312">
        <f>(SUM($E$10:$E$51)*'Lifespan_distribution'!G8)</f>
        <v>15060.4172288428</v>
      </c>
      <c r="K61" s="312">
        <f>(SUM($E$10:$E$51)*'Lifespan_distribution'!H8)</f>
        <v>10446.01542081</v>
      </c>
      <c r="L61" s="312">
        <f>(SUM($E$10:$E$51)*'Lifespan_distribution'!I8)</f>
        <v>6551.879787152190</v>
      </c>
      <c r="M61" s="312">
        <f>(SUM($E$10:$E$51)*'Lifespan_distribution'!J8)</f>
        <v>3734.205336121440</v>
      </c>
      <c r="N61" s="312">
        <f>(SUM($E$10:$E$51)*'Lifespan_distribution'!K8)</f>
        <v>1940.402741405830</v>
      </c>
      <c r="O61" s="312">
        <f>(SUM($E$10:$E$51)*'Lifespan_distribution'!L8)</f>
        <v>921.461511471087</v>
      </c>
      <c r="P61" s="312">
        <f>(SUM($E$10:$E$51)*'Lifespan_distribution'!M8)</f>
        <v>400.603590488449</v>
      </c>
      <c r="Q61" s="312">
        <f>(SUM($E$10:$E$51)*'Lifespan_distribution'!N8)</f>
        <v>159.654977083511</v>
      </c>
      <c r="R61" s="312">
        <f>(SUM($E$10:$E$51)*'Lifespan_distribution'!O8)</f>
        <v>58.3887401617752</v>
      </c>
      <c r="S61" s="312">
        <f>(SUM($E$10:$E$51)*'Lifespan_distribution'!P8)</f>
        <v>19.6114962427089</v>
      </c>
      <c r="T61" s="312">
        <f>(SUM($E$10:$E$51)*'Lifespan_distribution'!Q8)</f>
        <v>6.05360800299836</v>
      </c>
      <c r="U61" s="312">
        <f>(SUM($E$10:$E$51)*'Lifespan_distribution'!R8)</f>
        <v>1.71820317698035</v>
      </c>
      <c r="V61" s="312">
        <f>(SUM($E$10:$E$51)*'Lifespan_distribution'!S8)</f>
        <v>0.448627433165129</v>
      </c>
      <c r="W61" s="313">
        <f>(SUM($E$10:$E$51)*'Lifespan_distribution'!T8)</f>
        <v>0.1077980958219</v>
      </c>
      <c r="X61" s="313">
        <f>(SUM($E$10:$E$51)*'Lifespan_distribution'!U8)</f>
        <v>0.0238444929883553</v>
      </c>
      <c r="Y61" s="313">
        <f>(SUM($E$10:$E$51)*'Lifespan_distribution'!V8)</f>
        <v>0.00485662354620031</v>
      </c>
      <c r="Z61" s="313">
        <f>(SUM($E$10:$E$51)*'Lifespan_distribution'!W8)</f>
        <v>0.000911069102192174</v>
      </c>
      <c r="AA61" s="313">
        <f>(SUM($E$10:$E$51)*'Lifespan_distribution'!X8)</f>
        <v>0.000157444105580198</v>
      </c>
      <c r="AB61" s="313">
        <f>(SUM($E$10:$E$51)*'Lifespan_distribution'!Y8)</f>
        <v>2.50689524048142e-05</v>
      </c>
      <c r="AC61" s="313">
        <f>(SUM($E$10:$E$51)*'Lifespan_distribution'!Z8)</f>
        <v>3.67830526029892e-06</v>
      </c>
      <c r="AD61" s="313">
        <f>(SUM($E$10:$E$51)*'Lifespan_distribution'!AA8)</f>
        <v>4.9741670286256e-07</v>
      </c>
      <c r="AE61" s="313">
        <f>(SUM($E$10:$E$51)*'Lifespan_distribution'!AB8)</f>
        <v>6.20021113892918e-08</v>
      </c>
      <c r="AF61" s="313">
        <f>(SUM($E$10:$E$51)*'Lifespan_distribution'!AC8)</f>
        <v>7.12447531399521e-09</v>
      </c>
      <c r="AG61" s="313">
        <f>(SUM($E$10:$E$51)*'Lifespan_distribution'!AD8)</f>
        <v>7.54747066676301e-10</v>
      </c>
      <c r="AH61" s="313">
        <f>(SUM($E$10:$E$51)*'Lifespan_distribution'!AE8)</f>
        <v>7.37207446472389e-11</v>
      </c>
      <c r="AI61" s="313">
        <f>(SUM($E$10:$E$51)*'Lifespan_distribution'!AF8)</f>
        <v>6.63974830299339e-12</v>
      </c>
      <c r="AJ61" s="313">
        <f>(SUM($E$10:$E$51)*'Lifespan_distribution'!AG8)</f>
        <v>5.5146481277391e-13</v>
      </c>
      <c r="AK61" s="313">
        <f>(SUM($E$10:$E$51)*'Lifespan_distribution'!AH8)</f>
        <v>4.22392419322673e-14</v>
      </c>
      <c r="AL61" s="313">
        <f>(SUM($E$10:$E$51)*'Lifespan_distribution'!AI8)</f>
        <v>2.98381491826372e-15</v>
      </c>
      <c r="AM61" s="313">
        <f>(SUM($E$10:$E$51)*'Lifespan_distribution'!AJ8)</f>
        <v>1.94405361535812e-16</v>
      </c>
      <c r="AN61" s="313">
        <f>(SUM($E$10:$E$51)*'Lifespan_distribution'!AK8)</f>
        <v>0</v>
      </c>
      <c r="AO61" s="313">
        <f>(SUM($E$10:$E$51)*'Lifespan_distribution'!AL8)</f>
        <v>0</v>
      </c>
      <c r="AP61" s="313">
        <f>(SUM($E$10:$E$51)*'Lifespan_distribution'!AM8)</f>
        <v>0</v>
      </c>
      <c r="AQ61" s="313">
        <f>(SUM($E$10:$E$51)*'Lifespan_distribution'!AN8)</f>
        <v>0</v>
      </c>
      <c r="AR61" s="289"/>
      <c r="AS61" s="3"/>
      <c r="AT61" s="3"/>
      <c r="AU61" s="3"/>
      <c r="AV61" s="3"/>
      <c r="AW61" s="3"/>
      <c r="AX61" s="3"/>
      <c r="AY61" s="3"/>
      <c r="AZ61" s="3"/>
      <c r="BA61" s="3"/>
      <c r="BB61" s="3"/>
      <c r="BC61" s="3"/>
      <c r="BD61" s="3"/>
      <c r="BE61" s="3"/>
      <c r="BF61" s="3"/>
      <c r="BG61" s="3"/>
      <c r="BH61" s="3"/>
      <c r="BI61" s="3"/>
      <c r="BJ61" s="3"/>
      <c r="BK61" s="3"/>
      <c r="BL61" s="3"/>
      <c r="BM61" s="3"/>
      <c r="BN61" s="3"/>
      <c r="BO61" s="3"/>
      <c r="BP61" s="3"/>
    </row>
    <row r="62" ht="15.35" customHeight="1">
      <c r="A62" s="306">
        <v>1993</v>
      </c>
      <c r="B62" s="311"/>
      <c r="C62" s="312"/>
      <c r="D62" s="311"/>
      <c r="E62" s="311"/>
      <c r="F62" s="312">
        <f>(SUM($F$10:$F$51)*'Lifespan_distribution'!B8)</f>
        <v>11536.0835011693</v>
      </c>
      <c r="G62" s="312">
        <f>(SUM($F$10:$F$51)*'Lifespan_distribution'!C8)</f>
        <v>20463.1764337253</v>
      </c>
      <c r="H62" s="312">
        <f>(SUM($F$10:$F$51)*'Lifespan_distribution'!D8)</f>
        <v>25130.7477779273</v>
      </c>
      <c r="I62" s="312">
        <f>(SUM($F$10:$F$51)*'Lifespan_distribution'!E8)</f>
        <v>25324.5474415761</v>
      </c>
      <c r="J62" s="312">
        <f>(SUM($F$10:$F$51)*'Lifespan_distribution'!F8)</f>
        <v>22085.4215230628</v>
      </c>
      <c r="K62" s="312">
        <f>(SUM($F$10:$F$51)*'Lifespan_distribution'!G8)</f>
        <v>17068.5790029911</v>
      </c>
      <c r="L62" s="312">
        <f>(SUM($F$10:$F$51)*'Lifespan_distribution'!H8)</f>
        <v>11838.8910989193</v>
      </c>
      <c r="M62" s="312">
        <f>(SUM($F$10:$F$51)*'Lifespan_distribution'!I8)</f>
        <v>7425.509935470770</v>
      </c>
      <c r="N62" s="312">
        <f>(SUM($F$10:$F$51)*'Lifespan_distribution'!J8)</f>
        <v>4232.125699075130</v>
      </c>
      <c r="O62" s="312">
        <f>(SUM($F$10:$F$51)*'Lifespan_distribution'!K8)</f>
        <v>2199.136782603640</v>
      </c>
      <c r="P62" s="312">
        <f>(SUM($F$10:$F$51)*'Lifespan_distribution'!L8)</f>
        <v>1044.329540660960</v>
      </c>
      <c r="Q62" s="312">
        <f>(SUM($F$10:$F$51)*'Lifespan_distribution'!M8)</f>
        <v>454.020225949568</v>
      </c>
      <c r="R62" s="312">
        <f>(SUM($F$10:$F$51)*'Lifespan_distribution'!N8)</f>
        <v>180.943432586431</v>
      </c>
      <c r="S62" s="312">
        <f>(SUM($F$10:$F$51)*'Lifespan_distribution'!O8)</f>
        <v>66.1743170320491</v>
      </c>
      <c r="T62" s="312">
        <f>(SUM($F$10:$F$51)*'Lifespan_distribution'!P8)</f>
        <v>22.226500627384</v>
      </c>
      <c r="U62" s="312">
        <f>(SUM($F$10:$F$51)*'Lifespan_distribution'!Q8)</f>
        <v>6.86079840168252</v>
      </c>
      <c r="V62" s="312">
        <f>(SUM($F$10:$F$51)*'Lifespan_distribution'!R8)</f>
        <v>1.94730904355781</v>
      </c>
      <c r="W62" s="313">
        <f>(SUM($F$10:$F$51)*'Lifespan_distribution'!S8)</f>
        <v>0.5084475861148809</v>
      </c>
      <c r="X62" s="313">
        <f>(SUM($F$10:$F$51)*'Lifespan_distribution'!T8)</f>
        <v>0.122171935010161</v>
      </c>
      <c r="Y62" s="313">
        <f>(SUM($F$10:$F$51)*'Lifespan_distribution'!U8)</f>
        <v>0.0270239267726636</v>
      </c>
      <c r="Z62" s="313">
        <f>(SUM($F$10:$F$51)*'Lifespan_distribution'!V8)</f>
        <v>0.00550420758113858</v>
      </c>
      <c r="AA62" s="313">
        <f>(SUM($F$10:$F$51)*'Lifespan_distribution'!W8)</f>
        <v>0.00103255140356733</v>
      </c>
      <c r="AB62" s="313">
        <f>(SUM($F$10:$F$51)*'Lifespan_distribution'!X8)</f>
        <v>0.000178437762634107</v>
      </c>
      <c r="AC62" s="313">
        <f>(SUM($F$10:$F$51)*'Lifespan_distribution'!Y8)</f>
        <v>2.84116560744626e-05</v>
      </c>
      <c r="AD62" s="313">
        <f>(SUM($F$10:$F$51)*'Lifespan_distribution'!Z8)</f>
        <v>4.16877188583399e-06</v>
      </c>
      <c r="AE62" s="313">
        <f>(SUM($F$10:$F$51)*'Lifespan_distribution'!AA8)</f>
        <v>5.63742435631666e-07</v>
      </c>
      <c r="AF62" s="313">
        <f>(SUM($F$10:$F$51)*'Lifespan_distribution'!AB8)</f>
        <v>7.02694965564175e-08</v>
      </c>
      <c r="AG62" s="313">
        <f>(SUM($F$10:$F$51)*'Lifespan_distribution'!AC8)</f>
        <v>8.07445556812974e-09</v>
      </c>
      <c r="AH62" s="313">
        <f>(SUM($F$10:$F$51)*'Lifespan_distribution'!AD8)</f>
        <v>8.55385328247647e-10</v>
      </c>
      <c r="AI62" s="313">
        <f>(SUM($F$10:$F$51)*'Lifespan_distribution'!AE8)</f>
        <v>8.35506968399848e-11</v>
      </c>
      <c r="AJ62" s="313">
        <f>(SUM($F$10:$F$51)*'Lifespan_distribution'!AF8)</f>
        <v>7.525094872708679e-12</v>
      </c>
      <c r="AK62" s="313">
        <f>(SUM($F$10:$F$51)*'Lifespan_distribution'!AG8)</f>
        <v>6.249973411211e-13</v>
      </c>
      <c r="AL62" s="313">
        <f>(SUM($F$10:$F$51)*'Lifespan_distribution'!AH8)</f>
        <v>4.78714385526194e-14</v>
      </c>
      <c r="AM62" s="313">
        <f>(SUM($F$10:$F$51)*'Lifespan_distribution'!AI8)</f>
        <v>3.38167793686025e-15</v>
      </c>
      <c r="AN62" s="313">
        <f>(SUM($F$10:$F$51)*'Lifespan_distribution'!AJ8)</f>
        <v>2.20327446548041e-16</v>
      </c>
      <c r="AO62" s="313">
        <f>(SUM($F$10:$F$51)*'Lifespan_distribution'!AK8)</f>
        <v>0</v>
      </c>
      <c r="AP62" s="313">
        <f>(SUM($F$10:$F$51)*'Lifespan_distribution'!AL8)</f>
        <v>0</v>
      </c>
      <c r="AQ62" s="313">
        <f>(SUM($F$10:$F$51)*'Lifespan_distribution'!AM8)</f>
        <v>0</v>
      </c>
      <c r="AR62" s="289"/>
      <c r="AS62" s="3"/>
      <c r="AT62" s="3"/>
      <c r="AU62" s="3"/>
      <c r="AV62" s="3"/>
      <c r="AW62" s="3"/>
      <c r="AX62" s="3"/>
      <c r="AY62" s="3"/>
      <c r="AZ62" s="3"/>
      <c r="BA62" s="3"/>
      <c r="BB62" s="3"/>
      <c r="BC62" s="3"/>
      <c r="BD62" s="3"/>
      <c r="BE62" s="3"/>
      <c r="BF62" s="3"/>
      <c r="BG62" s="3"/>
      <c r="BH62" s="3"/>
      <c r="BI62" s="3"/>
      <c r="BJ62" s="3"/>
      <c r="BK62" s="3"/>
      <c r="BL62" s="3"/>
      <c r="BM62" s="3"/>
      <c r="BN62" s="3"/>
      <c r="BO62" s="3"/>
      <c r="BP62" s="3"/>
    </row>
    <row r="63" ht="15.35" customHeight="1">
      <c r="A63" s="306">
        <v>1994</v>
      </c>
      <c r="B63" s="311"/>
      <c r="C63" s="311"/>
      <c r="D63" s="311"/>
      <c r="E63" s="311"/>
      <c r="F63" s="311"/>
      <c r="G63" s="312">
        <f>(SUM($G$11:$G$52)*'Lifespan_distribution'!B8)</f>
        <v>11982.2741167116</v>
      </c>
      <c r="H63" s="312">
        <f>(SUM($G$11:$G$52)*'Lifespan_distribution'!C8)</f>
        <v>21254.6475849171</v>
      </c>
      <c r="I63" s="312">
        <f>(SUM($G$11:$G$52)*'Lifespan_distribution'!D8)</f>
        <v>26102.7504354095</v>
      </c>
      <c r="J63" s="312">
        <f>(SUM($G$11:$G$52)*'Lifespan_distribution'!E8)</f>
        <v>26304.0458484784</v>
      </c>
      <c r="K63" s="312">
        <f>(SUM($G$11:$G$52)*'Lifespan_distribution'!F8)</f>
        <v>22939.6375854629</v>
      </c>
      <c r="L63" s="312">
        <f>(SUM($G$11:$G$52)*'Lifespan_distribution'!G8)</f>
        <v>17728.754509783</v>
      </c>
      <c r="M63" s="312">
        <f>(SUM($G$11:$G$52)*'Lifespan_distribution'!H8)</f>
        <v>12296.7936536495</v>
      </c>
      <c r="N63" s="312">
        <f>(SUM($G$11:$G$52)*'Lifespan_distribution'!I8)</f>
        <v>7712.712507165720</v>
      </c>
      <c r="O63" s="312">
        <f>(SUM($G$11:$G$52)*'Lifespan_distribution'!J8)</f>
        <v>4395.815115030860</v>
      </c>
      <c r="P63" s="312">
        <f>(SUM($G$11:$G$52)*'Lifespan_distribution'!K8)</f>
        <v>2284.194609602920</v>
      </c>
      <c r="Q63" s="312">
        <f>(SUM($G$11:$G$52)*'Lifespan_distribution'!L8)</f>
        <v>1084.721935578120</v>
      </c>
      <c r="R63" s="312">
        <f>(SUM($G$11:$G$52)*'Lifespan_distribution'!M8)</f>
        <v>471.580740665379</v>
      </c>
      <c r="S63" s="312">
        <f>(SUM($G$11:$G$52)*'Lifespan_distribution'!N8)</f>
        <v>187.941930955128</v>
      </c>
      <c r="T63" s="312">
        <f>(SUM($G$11:$G$52)*'Lifespan_distribution'!O8)</f>
        <v>68.7337956667722</v>
      </c>
      <c r="U63" s="312">
        <f>(SUM($G$11:$G$52)*'Lifespan_distribution'!P8)</f>
        <v>23.0861733226518</v>
      </c>
      <c r="V63" s="312">
        <f>(SUM($G$11:$G$52)*'Lifespan_distribution'!Q8)</f>
        <v>7.12615915965972</v>
      </c>
      <c r="W63" s="313">
        <f>(SUM($G$11:$G$52)*'Lifespan_distribution'!R8)</f>
        <v>2.02262672140819</v>
      </c>
      <c r="X63" s="313">
        <f>(SUM($G$11:$G$52)*'Lifespan_distribution'!S8)</f>
        <v>0.528113232726803</v>
      </c>
      <c r="Y63" s="313">
        <f>(SUM($G$11:$G$52)*'Lifespan_distribution'!T8)</f>
        <v>0.126897279697434</v>
      </c>
      <c r="Z63" s="313">
        <f>(SUM($G$11:$G$52)*'Lifespan_distribution'!U8)</f>
        <v>0.0280691534754561</v>
      </c>
      <c r="AA63" s="313">
        <f>(SUM($G$11:$G$52)*'Lifespan_distribution'!V8)</f>
        <v>0.0057170983571504</v>
      </c>
      <c r="AB63" s="313">
        <f>(SUM($G$11:$G$52)*'Lifespan_distribution'!W8)</f>
        <v>0.00107248824576253</v>
      </c>
      <c r="AC63" s="313">
        <f>(SUM($G$11:$G$52)*'Lifespan_distribution'!X8)</f>
        <v>0.000185339347139597</v>
      </c>
      <c r="AD63" s="313">
        <f>(SUM($G$11:$G$52)*'Lifespan_distribution'!Y8)</f>
        <v>2.95105571279403e-05</v>
      </c>
      <c r="AE63" s="313">
        <f>(SUM($G$11:$G$52)*'Lifespan_distribution'!Z8)</f>
        <v>4.33001091410622e-06</v>
      </c>
      <c r="AF63" s="313">
        <f>(SUM($G$11:$G$52)*'Lifespan_distribution'!AA8)</f>
        <v>5.85546766740775e-07</v>
      </c>
      <c r="AG63" s="313">
        <f>(SUM($G$11:$G$52)*'Lifespan_distribution'!AB8)</f>
        <v>7.29873678269557e-08</v>
      </c>
      <c r="AH63" s="313">
        <f>(SUM($G$11:$G$52)*'Lifespan_distribution'!AC8)</f>
        <v>8.38675794525348e-09</v>
      </c>
      <c r="AI63" s="313">
        <f>(SUM($G$11:$G$52)*'Lifespan_distribution'!AD8)</f>
        <v>8.884697720363921e-10</v>
      </c>
      <c r="AJ63" s="313">
        <f>(SUM($G$11:$G$52)*'Lifespan_distribution'!AE8)</f>
        <v>8.67822560470801e-11</v>
      </c>
      <c r="AK63" s="313">
        <f>(SUM($G$11:$G$52)*'Lifespan_distribution'!AF8)</f>
        <v>7.81614917315026e-12</v>
      </c>
      <c r="AL63" s="313">
        <f>(SUM($G$11:$G$52)*'Lifespan_distribution'!AG8)</f>
        <v>6.49170878727592e-13</v>
      </c>
      <c r="AM63" s="313">
        <f>(SUM($G$11:$G$52)*'Lifespan_distribution'!AH8)</f>
        <v>4.97230016617565e-14</v>
      </c>
      <c r="AN63" s="313">
        <f>(SUM($G$11:$G$52)*'Lifespan_distribution'!AI8)</f>
        <v>3.51247388334076e-15</v>
      </c>
      <c r="AO63" s="313">
        <f>(SUM($G$11:$G$52)*'Lifespan_distribution'!AJ8)</f>
        <v>2.28849232905272e-16</v>
      </c>
      <c r="AP63" s="313">
        <f>(SUM($G$11:$G$52)*'Lifespan_distribution'!AK8)</f>
        <v>0</v>
      </c>
      <c r="AQ63" s="313">
        <f>(SUM($G$11:$G$52)*'Lifespan_distribution'!AL8)</f>
        <v>0</v>
      </c>
      <c r="AR63" s="289"/>
      <c r="AS63" s="3"/>
      <c r="AT63" s="3"/>
      <c r="AU63" s="3"/>
      <c r="AV63" s="3"/>
      <c r="AW63" s="3"/>
      <c r="AX63" s="3"/>
      <c r="AY63" s="3"/>
      <c r="AZ63" s="3"/>
      <c r="BA63" s="3"/>
      <c r="BB63" s="3"/>
      <c r="BC63" s="3"/>
      <c r="BD63" s="3"/>
      <c r="BE63" s="3"/>
      <c r="BF63" s="3"/>
      <c r="BG63" s="3"/>
      <c r="BH63" s="3"/>
      <c r="BI63" s="3"/>
      <c r="BJ63" s="3"/>
      <c r="BK63" s="3"/>
      <c r="BL63" s="3"/>
      <c r="BM63" s="3"/>
      <c r="BN63" s="3"/>
      <c r="BO63" s="3"/>
      <c r="BP63" s="3"/>
    </row>
    <row r="64" ht="15.35" customHeight="1">
      <c r="A64" s="306">
        <v>1995</v>
      </c>
      <c r="B64" s="311"/>
      <c r="C64" s="311"/>
      <c r="D64" s="311"/>
      <c r="E64" s="311"/>
      <c r="F64" s="311"/>
      <c r="G64" s="311"/>
      <c r="H64" s="312">
        <f>(SUM($H$11:$H$52)*'Lifespan_distribution'!B8)</f>
        <v>12062.749840135</v>
      </c>
      <c r="I64" s="312">
        <f>(SUM($H$11:$H$52)*'Lifespan_distribution'!C8)</f>
        <v>21397.3987124447</v>
      </c>
      <c r="J64" s="312">
        <f>(SUM($H$11:$H$52)*'Lifespan_distribution'!D8)</f>
        <v>26278.0625426246</v>
      </c>
      <c r="K64" s="312">
        <f>(SUM($H$11:$H$52)*'Lifespan_distribution'!E8)</f>
        <v>26480.7099022298</v>
      </c>
      <c r="L64" s="312">
        <f>(SUM($H$11:$H$52)*'Lifespan_distribution'!F8)</f>
        <v>23093.7054954255</v>
      </c>
      <c r="M64" s="312">
        <f>(SUM($H$11:$H$52)*'Lifespan_distribution'!G8)</f>
        <v>17847.8249241862</v>
      </c>
      <c r="N64" s="312">
        <f>(SUM($H$11:$H$52)*'Lifespan_distribution'!H8)</f>
        <v>12379.3817630039</v>
      </c>
      <c r="O64" s="312">
        <f>(SUM($H$11:$H$52)*'Lifespan_distribution'!I8)</f>
        <v>7764.512867641960</v>
      </c>
      <c r="P64" s="312">
        <f>(SUM($H$11:$H$52)*'Lifespan_distribution'!J8)</f>
        <v>4425.338425712280</v>
      </c>
      <c r="Q64" s="312">
        <f>(SUM($H$11:$H$52)*'Lifespan_distribution'!K8)</f>
        <v>2299.535788736120</v>
      </c>
      <c r="R64" s="312">
        <f>(SUM($H$11:$H$52)*'Lifespan_distribution'!L8)</f>
        <v>1092.0071788991</v>
      </c>
      <c r="S64" s="312">
        <f>(SUM($H$11:$H$52)*'Lifespan_distribution'!M8)</f>
        <v>474.747985955208</v>
      </c>
      <c r="T64" s="312">
        <f>(SUM($H$11:$H$52)*'Lifespan_distribution'!N8)</f>
        <v>189.204192418009</v>
      </c>
      <c r="U64" s="312">
        <f>(SUM($H$11:$H$52)*'Lifespan_distribution'!O8)</f>
        <v>69.1954277306059</v>
      </c>
      <c r="V64" s="312">
        <f>(SUM($H$11:$H$52)*'Lifespan_distribution'!P8)</f>
        <v>23.2412254005063</v>
      </c>
      <c r="W64" s="313">
        <f>(SUM($H$11:$H$52)*'Lifespan_distribution'!Q8)</f>
        <v>7.17402009223546</v>
      </c>
      <c r="X64" s="313">
        <f>(SUM($H$11:$H$52)*'Lifespan_distribution'!R8)</f>
        <v>2.03621115012643</v>
      </c>
      <c r="Y64" s="313">
        <f>(SUM($H$11:$H$52)*'Lifespan_distribution'!S8)</f>
        <v>0.5316601633043539</v>
      </c>
      <c r="Z64" s="313">
        <f>(SUM($H$11:$H$52)*'Lifespan_distribution'!T8)</f>
        <v>0.127749551168161</v>
      </c>
      <c r="AA64" s="313">
        <f>(SUM($H$11:$H$52)*'Lifespan_distribution'!U8)</f>
        <v>0.0282576724001458</v>
      </c>
      <c r="AB64" s="313">
        <f>(SUM($H$11:$H$52)*'Lifespan_distribution'!V8)</f>
        <v>0.00575549571158354</v>
      </c>
      <c r="AC64" s="313">
        <f>(SUM($H$11:$H$52)*'Lifespan_distribution'!W8)</f>
        <v>0.00107969132479412</v>
      </c>
      <c r="AD64" s="313">
        <f>(SUM($H$11:$H$52)*'Lifespan_distribution'!X8)</f>
        <v>0.000186584129047823</v>
      </c>
      <c r="AE64" s="313">
        <f>(SUM($H$11:$H$52)*'Lifespan_distribution'!Y8)</f>
        <v>2.97087568528311e-05</v>
      </c>
      <c r="AF64" s="313">
        <f>(SUM($H$11:$H$52)*'Lifespan_distribution'!Z8)</f>
        <v>4.35909226855946e-06</v>
      </c>
      <c r="AG64" s="313">
        <f>(SUM($H$11:$H$52)*'Lifespan_distribution'!AA8)</f>
        <v>5.89479434212134e-07</v>
      </c>
      <c r="AH64" s="313">
        <f>(SUM($H$11:$H$52)*'Lifespan_distribution'!AB8)</f>
        <v>7.347756786489779e-08</v>
      </c>
      <c r="AI64" s="313">
        <f>(SUM($H$11:$H$52)*'Lifespan_distribution'!AC8)</f>
        <v>8.44308535073988e-09</v>
      </c>
      <c r="AJ64" s="313">
        <f>(SUM($H$11:$H$52)*'Lifespan_distribution'!AD8)</f>
        <v>8.94436940451003e-10</v>
      </c>
      <c r="AK64" s="313">
        <f>(SUM($H$11:$H$52)*'Lifespan_distribution'!AE8)</f>
        <v>8.73651057438637e-11</v>
      </c>
      <c r="AL64" s="313">
        <f>(SUM($H$11:$H$52)*'Lifespan_distribution'!AF8)</f>
        <v>7.868644238191139e-12</v>
      </c>
      <c r="AM64" s="313">
        <f>(SUM($H$11:$H$52)*'Lifespan_distribution'!AG8)</f>
        <v>6.53530860445765e-13</v>
      </c>
      <c r="AN64" s="313">
        <f>(SUM($H$11:$H$52)*'Lifespan_distribution'!AH8)</f>
        <v>5.0056952837513e-14</v>
      </c>
      <c r="AO64" s="313">
        <f>(SUM($H$11:$H$52)*'Lifespan_distribution'!AI8)</f>
        <v>3.53606447007032e-15</v>
      </c>
      <c r="AP64" s="313">
        <f>(SUM($H$11:$H$52)*'Lifespan_distribution'!AJ8)</f>
        <v>2.30386237266343e-16</v>
      </c>
      <c r="AQ64" s="313">
        <f>(SUM($H$11:$H$52)*'Lifespan_distribution'!AK8)</f>
        <v>0</v>
      </c>
      <c r="AR64" s="289"/>
      <c r="AS64" s="3"/>
      <c r="AT64" s="3"/>
      <c r="AU64" s="3"/>
      <c r="AV64" s="3"/>
      <c r="AW64" s="3"/>
      <c r="AX64" s="3"/>
      <c r="AY64" s="3"/>
      <c r="AZ64" s="3"/>
      <c r="BA64" s="3"/>
      <c r="BB64" s="3"/>
      <c r="BC64" s="3"/>
      <c r="BD64" s="3"/>
      <c r="BE64" s="3"/>
      <c r="BF64" s="3"/>
      <c r="BG64" s="3"/>
      <c r="BH64" s="3"/>
      <c r="BI64" s="3"/>
      <c r="BJ64" s="3"/>
      <c r="BK64" s="3"/>
      <c r="BL64" s="3"/>
      <c r="BM64" s="3"/>
      <c r="BN64" s="3"/>
      <c r="BO64" s="3"/>
      <c r="BP64" s="3"/>
    </row>
    <row r="65" ht="15.35" customHeight="1">
      <c r="A65" s="306">
        <v>1996</v>
      </c>
      <c r="B65" s="311"/>
      <c r="C65" s="311"/>
      <c r="D65" s="311"/>
      <c r="E65" s="311"/>
      <c r="F65" s="311"/>
      <c r="G65" s="311"/>
      <c r="H65" s="311"/>
      <c r="I65" s="312">
        <f>(SUM($I$10:$I$51)*'Lifespan_distribution'!B8)</f>
        <v>12049.375651142</v>
      </c>
      <c r="J65" s="312">
        <f>(SUM($I$10:$I$51)*'Lifespan_distribution'!C8)</f>
        <v>21373.6750293599</v>
      </c>
      <c r="K65" s="312">
        <f>(SUM($I$10:$I$51)*'Lifespan_distribution'!D8)</f>
        <v>26248.9275792479</v>
      </c>
      <c r="L65" s="312">
        <f>(SUM($I$10:$I$51)*'Lifespan_distribution'!E8)</f>
        <v>26451.3502600591</v>
      </c>
      <c r="M65" s="312">
        <f>(SUM($I$10:$I$51)*'Lifespan_distribution'!F8)</f>
        <v>23068.10108632</v>
      </c>
      <c r="N65" s="312">
        <f>(SUM($I$10:$I$51)*'Lifespan_distribution'!G8)</f>
        <v>17828.0367177811</v>
      </c>
      <c r="O65" s="312">
        <f>(SUM($I$10:$I$51)*'Lifespan_distribution'!H8)</f>
        <v>12365.6565184694</v>
      </c>
      <c r="P65" s="312">
        <f>(SUM($I$10:$I$51)*'Lifespan_distribution'!I8)</f>
        <v>7755.9042117462</v>
      </c>
      <c r="Q65" s="312">
        <f>(SUM($I$10:$I$51)*'Lifespan_distribution'!J8)</f>
        <v>4420.431972934280</v>
      </c>
      <c r="R65" s="312">
        <f>(SUM($I$10:$I$51)*'Lifespan_distribution'!K8)</f>
        <v>2296.986251802810</v>
      </c>
      <c r="S65" s="312">
        <f>(SUM($I$10:$I$51)*'Lifespan_distribution'!L8)</f>
        <v>1090.796450782720</v>
      </c>
      <c r="T65" s="312">
        <f>(SUM($I$10:$I$51)*'Lifespan_distribution'!M8)</f>
        <v>474.221624273804</v>
      </c>
      <c r="U65" s="312">
        <f>(SUM($I$10:$I$51)*'Lifespan_distribution'!N8)</f>
        <v>188.994418306699</v>
      </c>
      <c r="V65" s="312">
        <f>(SUM($I$10:$I$51)*'Lifespan_distribution'!O8)</f>
        <v>69.1187095079631</v>
      </c>
      <c r="W65" s="313">
        <f>(SUM($I$10:$I$51)*'Lifespan_distribution'!P8)</f>
        <v>23.215457433413</v>
      </c>
      <c r="X65" s="313">
        <f>(SUM($I$10:$I$51)*'Lifespan_distribution'!Q8)</f>
        <v>7.16606612636327</v>
      </c>
      <c r="Y65" s="313">
        <f>(SUM($I$10:$I$51)*'Lifespan_distribution'!R8)</f>
        <v>2.03395356598414</v>
      </c>
      <c r="Z65" s="313">
        <f>(SUM($I$10:$I$51)*'Lifespan_distribution'!S8)</f>
        <v>0.5310707020622391</v>
      </c>
      <c r="AA65" s="313">
        <f>(SUM($I$10:$I$51)*'Lifespan_distribution'!T8)</f>
        <v>0.127607912929473</v>
      </c>
      <c r="AB65" s="313">
        <f>(SUM($I$10:$I$51)*'Lifespan_distribution'!U8)</f>
        <v>0.028226342607504</v>
      </c>
      <c r="AC65" s="313">
        <f>(SUM($I$10:$I$51)*'Lifespan_distribution'!V8)</f>
        <v>0.00574911448935683</v>
      </c>
      <c r="AD65" s="313">
        <f>(SUM($I$10:$I$51)*'Lifespan_distribution'!W8)</f>
        <v>0.00107849425148801</v>
      </c>
      <c r="AE65" s="313">
        <f>(SUM($I$10:$I$51)*'Lifespan_distribution'!X8)</f>
        <v>0.000186377259848175</v>
      </c>
      <c r="AF65" s="313">
        <f>(SUM($I$10:$I$51)*'Lifespan_distribution'!Y8)</f>
        <v>2.96758182166029e-05</v>
      </c>
      <c r="AG65" s="313">
        <f>(SUM($I$10:$I$51)*'Lifespan_distribution'!Z8)</f>
        <v>4.35425926409445e-06</v>
      </c>
      <c r="AH65" s="313">
        <f>(SUM($I$10:$I$51)*'Lifespan_distribution'!AA8)</f>
        <v>5.88825867698269e-07</v>
      </c>
      <c r="AI65" s="313">
        <f>(SUM($I$10:$I$51)*'Lifespan_distribution'!AB8)</f>
        <v>7.33961019560134e-08</v>
      </c>
      <c r="AJ65" s="313">
        <f>(SUM($I$10:$I$51)*'Lifespan_distribution'!AC8)</f>
        <v>8.43372434925503e-09</v>
      </c>
      <c r="AK65" s="313">
        <f>(SUM($I$10:$I$51)*'Lifespan_distribution'!AD8)</f>
        <v>8.93445262032529e-10</v>
      </c>
      <c r="AL65" s="313">
        <f>(SUM($I$10:$I$51)*'Lifespan_distribution'!AE8)</f>
        <v>8.72682424704728e-11</v>
      </c>
      <c r="AM65" s="313">
        <f>(SUM($I$10:$I$51)*'Lifespan_distribution'!AF8)</f>
        <v>7.85992012996085e-12</v>
      </c>
      <c r="AN65" s="313">
        <f>(SUM($I$10:$I$51)*'Lifespan_distribution'!AG8)</f>
        <v>6.52806278956785e-13</v>
      </c>
      <c r="AO65" s="313">
        <f>(SUM($I$10:$I$51)*'Lifespan_distribution'!AH8)</f>
        <v>5.00014537882469e-14</v>
      </c>
      <c r="AP65" s="313">
        <f>(SUM($I$10:$I$51)*'Lifespan_distribution'!AI8)</f>
        <v>3.53214397141612e-15</v>
      </c>
      <c r="AQ65" s="313">
        <f>(SUM($I$10:$I$51)*'Lifespan_distribution'!AJ8)</f>
        <v>2.30130803876824e-16</v>
      </c>
      <c r="AR65" s="289"/>
      <c r="AS65" s="3"/>
      <c r="AT65" s="3"/>
      <c r="AU65" s="3"/>
      <c r="AV65" s="3"/>
      <c r="AW65" s="3"/>
      <c r="AX65" s="3"/>
      <c r="AY65" s="3"/>
      <c r="AZ65" s="3"/>
      <c r="BA65" s="3"/>
      <c r="BB65" s="3"/>
      <c r="BC65" s="3"/>
      <c r="BD65" s="3"/>
      <c r="BE65" s="3"/>
      <c r="BF65" s="3"/>
      <c r="BG65" s="3"/>
      <c r="BH65" s="3"/>
      <c r="BI65" s="3"/>
      <c r="BJ65" s="3"/>
      <c r="BK65" s="3"/>
      <c r="BL65" s="3"/>
      <c r="BM65" s="3"/>
      <c r="BN65" s="3"/>
      <c r="BO65" s="3"/>
      <c r="BP65" s="3"/>
    </row>
    <row r="66" ht="15.35" customHeight="1">
      <c r="A66" s="306">
        <v>1997</v>
      </c>
      <c r="B66" s="311"/>
      <c r="C66" s="311"/>
      <c r="D66" s="311"/>
      <c r="E66" s="311"/>
      <c r="F66" s="311"/>
      <c r="G66" s="311"/>
      <c r="H66" s="311"/>
      <c r="I66" s="311"/>
      <c r="J66" s="312">
        <f>(SUM($J$11:$J$52)*'Lifespan_distribution'!B8)</f>
        <v>11982.4278430219</v>
      </c>
      <c r="K66" s="312">
        <f>(SUM($J$11:$J$52)*'Lifespan_distribution'!C8)</f>
        <v>21254.9202709296</v>
      </c>
      <c r="L66" s="312">
        <f>(SUM($J$11:$J$52)*'Lifespan_distribution'!D8)</f>
        <v>26103.085320046</v>
      </c>
      <c r="M66" s="312">
        <f>(SUM($J$11:$J$52)*'Lifespan_distribution'!E8)</f>
        <v>26304.3833156298</v>
      </c>
      <c r="N66" s="312">
        <f>(SUM($J$11:$J$52)*'Lifespan_distribution'!F8)</f>
        <v>22939.9318890159</v>
      </c>
      <c r="O66" s="312">
        <f>(SUM($J$11:$J$52)*'Lifespan_distribution'!G8)</f>
        <v>17728.9819604313</v>
      </c>
      <c r="P66" s="312">
        <f>(SUM($J$11:$J$52)*'Lifespan_distribution'!H8)</f>
        <v>12296.9514150809</v>
      </c>
      <c r="Q66" s="312">
        <f>(SUM($J$11:$J$52)*'Lifespan_distribution'!I8)</f>
        <v>7712.811457233480</v>
      </c>
      <c r="R66" s="312">
        <f>(SUM($J$11:$J$52)*'Lifespan_distribution'!J8)</f>
        <v>4395.8715110398</v>
      </c>
      <c r="S66" s="312">
        <f>(SUM($J$11:$J$52)*'Lifespan_distribution'!K8)</f>
        <v>2284.223914625140</v>
      </c>
      <c r="T66" s="312">
        <f>(SUM($J$11:$J$52)*'Lifespan_distribution'!L8)</f>
        <v>1084.735851993250</v>
      </c>
      <c r="U66" s="312">
        <f>(SUM($J$11:$J$52)*'Lifespan_distribution'!M8)</f>
        <v>471.586790799648</v>
      </c>
      <c r="V66" s="312">
        <f>(SUM($J$11:$J$52)*'Lifespan_distribution'!N8)</f>
        <v>187.944342151810</v>
      </c>
      <c r="W66" s="313">
        <f>(SUM($J$11:$J$52)*'Lifespan_distribution'!O8)</f>
        <v>68.73467748542321</v>
      </c>
      <c r="X66" s="313">
        <f>(SUM($J$11:$J$52)*'Lifespan_distribution'!P8)</f>
        <v>23.0864695061816</v>
      </c>
      <c r="Y66" s="313">
        <f>(SUM($J$11:$J$52)*'Lifespan_distribution'!Q8)</f>
        <v>7.12625058455481</v>
      </c>
      <c r="Z66" s="313">
        <f>(SUM($J$11:$J$52)*'Lifespan_distribution'!R8)</f>
        <v>2.02265267065121</v>
      </c>
      <c r="AA66" s="313">
        <f>(SUM($J$11:$J$52)*'Lifespan_distribution'!S8)</f>
        <v>0.528120008143379</v>
      </c>
      <c r="AB66" s="313">
        <f>(SUM($J$11:$J$52)*'Lifespan_distribution'!T8)</f>
        <v>0.126898907723166</v>
      </c>
      <c r="AC66" s="313">
        <f>(SUM($J$11:$J$52)*'Lifespan_distribution'!U8)</f>
        <v>0.0280695135880152</v>
      </c>
      <c r="AD66" s="313">
        <f>(SUM($J$11:$J$52)*'Lifespan_distribution'!V8)</f>
        <v>0.00571717170453231</v>
      </c>
      <c r="AE66" s="313">
        <f>(SUM($J$11:$J$52)*'Lifespan_distribution'!W8)</f>
        <v>0.00107250200522582</v>
      </c>
      <c r="AF66" s="313">
        <f>(SUM($J$11:$J$52)*'Lifespan_distribution'!X8)</f>
        <v>0.00018534172494649</v>
      </c>
      <c r="AG66" s="313">
        <f>(SUM($J$11:$J$52)*'Lifespan_distribution'!Y8)</f>
        <v>2.95109357329545e-05</v>
      </c>
      <c r="AH66" s="313">
        <f>(SUM($J$11:$J$52)*'Lifespan_distribution'!Z8)</f>
        <v>4.33006646588168e-06</v>
      </c>
      <c r="AI66" s="313">
        <f>(SUM($J$11:$J$52)*'Lifespan_distribution'!AA8)</f>
        <v>5.85554278999555e-07</v>
      </c>
      <c r="AJ66" s="313">
        <f>(SUM($J$11:$J$52)*'Lifespan_distribution'!AB8)</f>
        <v>7.2988304216713e-08</v>
      </c>
      <c r="AK66" s="313">
        <f>(SUM($J$11:$J$52)*'Lifespan_distribution'!AC8)</f>
        <v>8.38686554297169e-09</v>
      </c>
      <c r="AL66" s="313">
        <f>(SUM($J$11:$J$52)*'Lifespan_distribution'!AD8)</f>
        <v>8.88481170638903e-10</v>
      </c>
      <c r="AM66" s="313">
        <f>(SUM($J$11:$J$52)*'Lifespan_distribution'!AE8)</f>
        <v>8.67833694180386e-11</v>
      </c>
      <c r="AN66" s="313">
        <f>(SUM($J$11:$J$52)*'Lifespan_distribution'!AF8)</f>
        <v>7.81624945025635e-12</v>
      </c>
      <c r="AO66" s="313">
        <f>(SUM($J$11:$J$52)*'Lifespan_distribution'!AG8)</f>
        <v>6.49179207250454e-13</v>
      </c>
      <c r="AP66" s="313">
        <f>(SUM($J$11:$J$52)*'Lifespan_distribution'!AH8)</f>
        <v>4.9723639581863e-14</v>
      </c>
      <c r="AQ66" s="313">
        <f>(SUM($J$11:$J$52)*'Lifespan_distribution'!AI8)</f>
        <v>3.51251894654368e-15</v>
      </c>
      <c r="AR66" s="289"/>
      <c r="AS66" s="3"/>
      <c r="AT66" s="3"/>
      <c r="AU66" s="3"/>
      <c r="AV66" s="3"/>
      <c r="AW66" s="3"/>
      <c r="AX66" s="3"/>
      <c r="AY66" s="3"/>
      <c r="AZ66" s="3"/>
      <c r="BA66" s="3"/>
      <c r="BB66" s="3"/>
      <c r="BC66" s="3"/>
      <c r="BD66" s="3"/>
      <c r="BE66" s="3"/>
      <c r="BF66" s="3"/>
      <c r="BG66" s="3"/>
      <c r="BH66" s="3"/>
      <c r="BI66" s="3"/>
      <c r="BJ66" s="3"/>
      <c r="BK66" s="3"/>
      <c r="BL66" s="3"/>
      <c r="BM66" s="3"/>
      <c r="BN66" s="3"/>
      <c r="BO66" s="3"/>
      <c r="BP66" s="3"/>
    </row>
    <row r="67" ht="15.35" customHeight="1">
      <c r="A67" s="306">
        <v>1998</v>
      </c>
      <c r="B67" s="311"/>
      <c r="C67" s="311"/>
      <c r="D67" s="311"/>
      <c r="E67" s="311"/>
      <c r="F67" s="311"/>
      <c r="G67" s="311"/>
      <c r="H67" s="311"/>
      <c r="I67" s="311"/>
      <c r="J67" s="311"/>
      <c r="K67" s="312">
        <f>(SUM($K$10:$K$51)*'Lifespan_distribution'!B8)</f>
        <v>11775.4353662509</v>
      </c>
      <c r="L67" s="312">
        <f>(SUM($K$10:$K$51)*'Lifespan_distribution'!C8)</f>
        <v>20887.7485551398</v>
      </c>
      <c r="M67" s="312">
        <f>(SUM($K$10:$K$51)*'Lifespan_distribution'!D8)</f>
        <v>25652.1631569798</v>
      </c>
      <c r="N67" s="312">
        <f>(SUM($K$10:$K$51)*'Lifespan_distribution'!E8)</f>
        <v>25849.9837962865</v>
      </c>
      <c r="O67" s="312">
        <f>(SUM($K$10:$K$51)*'Lifespan_distribution'!F8)</f>
        <v>22543.652154986</v>
      </c>
      <c r="P67" s="312">
        <f>(SUM($K$10:$K$51)*'Lifespan_distribution'!G8)</f>
        <v>17422.7196624484</v>
      </c>
      <c r="Q67" s="312">
        <f>(SUM($K$10:$K$51)*'Lifespan_distribution'!H8)</f>
        <v>12084.5256476583</v>
      </c>
      <c r="R67" s="312">
        <f>(SUM($K$10:$K$51)*'Lifespan_distribution'!I8)</f>
        <v>7579.575190984650</v>
      </c>
      <c r="S67" s="312">
        <f>(SUM($K$10:$K$51)*'Lifespan_distribution'!J8)</f>
        <v>4319.934284998670</v>
      </c>
      <c r="T67" s="312">
        <f>(SUM($K$10:$K$51)*'Lifespan_distribution'!K8)</f>
        <v>2244.764702203250</v>
      </c>
      <c r="U67" s="312">
        <f>(SUM($K$10:$K$51)*'Lifespan_distribution'!L8)</f>
        <v>1065.997399019620</v>
      </c>
      <c r="V67" s="312">
        <f>(SUM($K$10:$K$51)*'Lifespan_distribution'!M8)</f>
        <v>463.440285006422</v>
      </c>
      <c r="W67" s="313">
        <f>(SUM($K$10:$K$51)*'Lifespan_distribution'!N8)</f>
        <v>184.697665819871</v>
      </c>
      <c r="X67" s="313">
        <f>(SUM($K$10:$K$51)*'Lifespan_distribution'!O8)</f>
        <v>67.547308671761</v>
      </c>
      <c r="Y67" s="313">
        <f>(SUM($K$10:$K$51)*'Lifespan_distribution'!P8)</f>
        <v>22.6876583832951</v>
      </c>
      <c r="Z67" s="313">
        <f>(SUM($K$10:$K$51)*'Lifespan_distribution'!Q8)</f>
        <v>7.0031469633261</v>
      </c>
      <c r="AA67" s="313">
        <f>(SUM($K$10:$K$51)*'Lifespan_distribution'!R8)</f>
        <v>1.98771201493181</v>
      </c>
      <c r="AB67" s="313">
        <f>(SUM($K$10:$K$51)*'Lifespan_distribution'!S8)</f>
        <v>0.518996909723757</v>
      </c>
      <c r="AC67" s="313">
        <f>(SUM($K$10:$K$51)*'Lifespan_distribution'!T8)</f>
        <v>0.124706771074962</v>
      </c>
      <c r="AD67" s="313">
        <f>(SUM($K$10:$K$51)*'Lifespan_distribution'!U8)</f>
        <v>0.0275846220271849</v>
      </c>
      <c r="AE67" s="313">
        <f>(SUM($K$10:$K$51)*'Lifespan_distribution'!V8)</f>
        <v>0.00561840945478213</v>
      </c>
      <c r="AF67" s="313">
        <f>(SUM($K$10:$K$51)*'Lifespan_distribution'!W8)</f>
        <v>0.0010539748879077</v>
      </c>
      <c r="AG67" s="313">
        <f>(SUM($K$10:$K$51)*'Lifespan_distribution'!X8)</f>
        <v>0.000182140007965734</v>
      </c>
      <c r="AH67" s="313">
        <f>(SUM($K$10:$K$51)*'Lifespan_distribution'!Y8)</f>
        <v>2.90011440814445e-05</v>
      </c>
      <c r="AI67" s="313">
        <f>(SUM($K$10:$K$51)*'Lifespan_distribution'!Z8)</f>
        <v>4.25526600022498e-06</v>
      </c>
      <c r="AJ67" s="313">
        <f>(SUM($K$10:$K$51)*'Lifespan_distribution'!AA8)</f>
        <v>5.75439022552211e-07</v>
      </c>
      <c r="AK67" s="313">
        <f>(SUM($K$10:$K$51)*'Lifespan_distribution'!AB8)</f>
        <v>7.172745540852021e-08</v>
      </c>
      <c r="AL67" s="313">
        <f>(SUM($K$10:$K$51)*'Lifespan_distribution'!AC8)</f>
        <v>8.241985215393019e-09</v>
      </c>
      <c r="AM67" s="313">
        <f>(SUM($K$10:$K$51)*'Lifespan_distribution'!AD8)</f>
        <v>8.73132952357578e-10</v>
      </c>
      <c r="AN67" s="313">
        <f>(SUM($K$10:$K$51)*'Lifespan_distribution'!AE8)</f>
        <v>8.52842154223956e-11</v>
      </c>
      <c r="AO67" s="313">
        <f>(SUM($K$10:$K$51)*'Lifespan_distribution'!AF8)</f>
        <v>7.681226326899051e-12</v>
      </c>
      <c r="AP67" s="313">
        <f>(SUM($K$10:$K$51)*'Lifespan_distribution'!AG8)</f>
        <v>6.37964851216985e-13</v>
      </c>
      <c r="AQ67" s="313">
        <f>(SUM($K$10:$K$51)*'Lifespan_distribution'!AH8)</f>
        <v>4.88646801584511e-14</v>
      </c>
      <c r="AR67" s="289"/>
      <c r="AS67" s="3"/>
      <c r="AT67" s="3"/>
      <c r="AU67" s="3"/>
      <c r="AV67" s="3"/>
      <c r="AW67" s="3"/>
      <c r="AX67" s="3"/>
      <c r="AY67" s="3"/>
      <c r="AZ67" s="3"/>
      <c r="BA67" s="3"/>
      <c r="BB67" s="3"/>
      <c r="BC67" s="3"/>
      <c r="BD67" s="3"/>
      <c r="BE67" s="3"/>
      <c r="BF67" s="3"/>
      <c r="BG67" s="3"/>
      <c r="BH67" s="3"/>
      <c r="BI67" s="3"/>
      <c r="BJ67" s="3"/>
      <c r="BK67" s="3"/>
      <c r="BL67" s="3"/>
      <c r="BM67" s="3"/>
      <c r="BN67" s="3"/>
      <c r="BO67" s="3"/>
      <c r="BP67" s="3"/>
    </row>
    <row r="68" ht="15.35" customHeight="1">
      <c r="A68" s="306">
        <v>1999</v>
      </c>
      <c r="B68" s="311"/>
      <c r="C68" s="311"/>
      <c r="D68" s="311"/>
      <c r="E68" s="311"/>
      <c r="F68" s="311"/>
      <c r="G68" s="311"/>
      <c r="H68" s="311"/>
      <c r="I68" s="311"/>
      <c r="J68" s="311"/>
      <c r="K68" s="311"/>
      <c r="L68" s="312">
        <f>(SUM($L$10:$L$51)*'Lifespan_distribution'!B8)</f>
        <v>11315.2556564745</v>
      </c>
      <c r="M68" s="312">
        <f>(SUM($L$10:$L$51)*'Lifespan_distribution'!C8)</f>
        <v>20071.4629768133</v>
      </c>
      <c r="N68" s="312">
        <f>(SUM($L$10:$L$51)*'Lifespan_distribution'!D8)</f>
        <v>24649.6859975748</v>
      </c>
      <c r="O68" s="312">
        <f>(SUM($L$10:$L$51)*'Lifespan_distribution'!E8)</f>
        <v>24839.7758786078</v>
      </c>
      <c r="P68" s="312">
        <f>(SUM($L$10:$L$51)*'Lifespan_distribution'!F8)</f>
        <v>21662.6544692686</v>
      </c>
      <c r="Q68" s="312">
        <f>(SUM($L$10:$L$51)*'Lifespan_distribution'!G8)</f>
        <v>16741.8461466581</v>
      </c>
      <c r="R68" s="312">
        <f>(SUM($L$10:$L$51)*'Lifespan_distribution'!H8)</f>
        <v>11612.2668026679</v>
      </c>
      <c r="S68" s="312">
        <f>(SUM($L$10:$L$51)*'Lifespan_distribution'!I8)</f>
        <v>7283.368163122870</v>
      </c>
      <c r="T68" s="312">
        <f>(SUM($L$10:$L$51)*'Lifespan_distribution'!J8)</f>
        <v>4151.112832229170</v>
      </c>
      <c r="U68" s="312">
        <f>(SUM($L$10:$L$51)*'Lifespan_distribution'!K8)</f>
        <v>2157.040118181770</v>
      </c>
      <c r="V68" s="312">
        <f>(SUM($L$10:$L$51)*'Lifespan_distribution'!L8)</f>
        <v>1024.338610325560</v>
      </c>
      <c r="W68" s="313">
        <f>(SUM($L$10:$L$51)*'Lifespan_distribution'!M8)</f>
        <v>445.329208072130</v>
      </c>
      <c r="X68" s="313">
        <f>(SUM($L$10:$L$51)*'Lifespan_distribution'!N8)</f>
        <v>177.479748553138</v>
      </c>
      <c r="Y68" s="313">
        <f>(SUM($L$10:$L$51)*'Lifespan_distribution'!O8)</f>
        <v>64.9075845397908</v>
      </c>
      <c r="Z68" s="313">
        <f>(SUM($L$10:$L$51)*'Lifespan_distribution'!P8)</f>
        <v>21.8010329868148</v>
      </c>
      <c r="AA68" s="313">
        <f>(SUM($L$10:$L$51)*'Lifespan_distribution'!Q8)</f>
        <v>6.72946653989638</v>
      </c>
      <c r="AB68" s="313">
        <f>(SUM($L$10:$L$51)*'Lifespan_distribution'!R8)</f>
        <v>1.91003295596708</v>
      </c>
      <c r="AC68" s="313">
        <f>(SUM($L$10:$L$51)*'Lifespan_distribution'!S8)</f>
        <v>0.498714700203417</v>
      </c>
      <c r="AD68" s="313">
        <f>(SUM($L$10:$L$51)*'Lifespan_distribution'!T8)</f>
        <v>0.119833276046073</v>
      </c>
      <c r="AE68" s="313">
        <f>(SUM($L$10:$L$51)*'Lifespan_distribution'!U8)</f>
        <v>0.0265066250815141</v>
      </c>
      <c r="AF68" s="313">
        <f>(SUM($L$10:$L$51)*'Lifespan_distribution'!V8)</f>
        <v>0.00539884406701594</v>
      </c>
      <c r="AG68" s="313">
        <f>(SUM($L$10:$L$51)*'Lifespan_distribution'!W8)</f>
        <v>0.00101278593455324</v>
      </c>
      <c r="AH68" s="313">
        <f>(SUM($L$10:$L$51)*'Lifespan_distribution'!X8)</f>
        <v>0.000175022043033026</v>
      </c>
      <c r="AI68" s="313">
        <f>(SUM($L$10:$L$51)*'Lifespan_distribution'!Y8)</f>
        <v>2.7867789971682e-05</v>
      </c>
      <c r="AJ68" s="313">
        <f>(SUM($L$10:$L$51)*'Lifespan_distribution'!Z8)</f>
        <v>4.08897176038591e-06</v>
      </c>
      <c r="AK68" s="313">
        <f>(SUM($L$10:$L$51)*'Lifespan_distribution'!AA8)</f>
        <v>5.52951075894117e-07</v>
      </c>
      <c r="AL68" s="313">
        <f>(SUM($L$10:$L$51)*'Lifespan_distribution'!AB8)</f>
        <v>6.89243726700684e-08</v>
      </c>
      <c r="AM68" s="313">
        <f>(SUM($L$10:$L$51)*'Lifespan_distribution'!AC8)</f>
        <v>7.919891445911571e-09</v>
      </c>
      <c r="AN68" s="313">
        <f>(SUM($L$10:$L$51)*'Lifespan_distribution'!AD8)</f>
        <v>8.39011235740315e-10</v>
      </c>
      <c r="AO68" s="313">
        <f>(SUM($L$10:$L$51)*'Lifespan_distribution'!AE8)</f>
        <v>8.19513394580752e-11</v>
      </c>
      <c r="AP68" s="313">
        <f>(SUM($L$10:$L$51)*'Lifespan_distribution'!AF8)</f>
        <v>7.381046809802799e-12</v>
      </c>
      <c r="AQ68" s="313">
        <f>(SUM($L$10:$L$51)*'Lifespan_distribution'!AG8)</f>
        <v>6.13033418030066e-13</v>
      </c>
      <c r="AR68" s="289"/>
      <c r="AS68" s="3"/>
      <c r="AT68" s="3"/>
      <c r="AU68" s="3"/>
      <c r="AV68" s="3"/>
      <c r="AW68" s="3"/>
      <c r="AX68" s="3"/>
      <c r="AY68" s="3"/>
      <c r="AZ68" s="3"/>
      <c r="BA68" s="3"/>
      <c r="BB68" s="3"/>
      <c r="BC68" s="3"/>
      <c r="BD68" s="3"/>
      <c r="BE68" s="3"/>
      <c r="BF68" s="3"/>
      <c r="BG68" s="3"/>
      <c r="BH68" s="3"/>
      <c r="BI68" s="3"/>
      <c r="BJ68" s="3"/>
      <c r="BK68" s="3"/>
      <c r="BL68" s="3"/>
      <c r="BM68" s="3"/>
      <c r="BN68" s="3"/>
      <c r="BO68" s="3"/>
      <c r="BP68" s="3"/>
    </row>
    <row r="69" ht="15.35" customHeight="1">
      <c r="A69" s="306">
        <v>2000</v>
      </c>
      <c r="B69" s="311"/>
      <c r="C69" s="311"/>
      <c r="D69" s="311"/>
      <c r="E69" s="311"/>
      <c r="F69" s="311"/>
      <c r="G69" s="311"/>
      <c r="H69" s="311"/>
      <c r="I69" s="311"/>
      <c r="J69" s="311"/>
      <c r="K69" s="311"/>
      <c r="L69" s="311"/>
      <c r="M69" s="312">
        <f>(SUM($M$10:$M$51)*'Lifespan_distribution'!B8)</f>
        <v>107344.776562957</v>
      </c>
      <c r="N69" s="312">
        <f>(SUM($M$10:$M$51)*'Lifespan_distribution'!C8)</f>
        <v>190412.552217047</v>
      </c>
      <c r="O69" s="312">
        <f>(SUM($M$10:$M$51)*'Lifespan_distribution'!D8)</f>
        <v>233844.918408246</v>
      </c>
      <c r="P69" s="312">
        <f>(SUM($M$10:$M$51)*'Lifespan_distribution'!E8)</f>
        <v>235648.249806657</v>
      </c>
      <c r="Q69" s="312">
        <f>(SUM($M$10:$M$51)*'Lifespan_distribution'!F8)</f>
        <v>205507.756462721</v>
      </c>
      <c r="R69" s="312">
        <f>(SUM($M$10:$M$51)*'Lifespan_distribution'!G8)</f>
        <v>158825.375972491</v>
      </c>
      <c r="S69" s="312">
        <f>(SUM($M$10:$M$51)*'Lifespan_distribution'!H8)</f>
        <v>110162.441147194</v>
      </c>
      <c r="T69" s="312">
        <f>(SUM($M$10:$M$51)*'Lifespan_distribution'!I8)</f>
        <v>69095.348070975393</v>
      </c>
      <c r="U69" s="312">
        <f>(SUM($M$10:$M$51)*'Lifespan_distribution'!J8)</f>
        <v>39380.4871044425</v>
      </c>
      <c r="V69" s="312">
        <f>(SUM($M$10:$M$51)*'Lifespan_distribution'!K8)</f>
        <v>20463.2574422715</v>
      </c>
      <c r="W69" s="313">
        <f>(SUM($M$10:$M$51)*'Lifespan_distribution'!L8)</f>
        <v>9717.623939613790</v>
      </c>
      <c r="X69" s="313">
        <f>(SUM($M$10:$M$51)*'Lifespan_distribution'!M8)</f>
        <v>4224.718008037980</v>
      </c>
      <c r="Y69" s="313">
        <f>(SUM($M$10:$M$51)*'Lifespan_distribution'!N8)</f>
        <v>1683.702474895940</v>
      </c>
      <c r="Z69" s="313">
        <f>(SUM($M$10:$M$51)*'Lifespan_distribution'!O8)</f>
        <v>615.760736760583</v>
      </c>
      <c r="AA69" s="313">
        <f>(SUM($M$10:$M$51)*'Lifespan_distribution'!P8)</f>
        <v>206.820516112</v>
      </c>
      <c r="AB69" s="313">
        <f>(SUM($M$10:$M$51)*'Lifespan_distribution'!Q8)</f>
        <v>63.8406328627437</v>
      </c>
      <c r="AC69" s="313">
        <f>(SUM($M$10:$M$51)*'Lifespan_distribution'!R8)</f>
        <v>18.1199671585726</v>
      </c>
      <c r="AD69" s="313">
        <f>(SUM($M$10:$M$51)*'Lifespan_distribution'!S8)</f>
        <v>4.73117176379182</v>
      </c>
      <c r="AE69" s="313">
        <f>(SUM($M$10:$M$51)*'Lifespan_distribution'!T8)</f>
        <v>1.13682594830391</v>
      </c>
      <c r="AF69" s="313">
        <f>(SUM($M$10:$M$51)*'Lifespan_distribution'!U8)</f>
        <v>0.251461198332282</v>
      </c>
      <c r="AG69" s="313">
        <f>(SUM($M$10:$M$51)*'Lifespan_distribution'!V8)</f>
        <v>0.0512173765813647</v>
      </c>
      <c r="AH69" s="313">
        <f>(SUM($M$10:$M$51)*'Lifespan_distribution'!W8)</f>
        <v>0.00960802682248863</v>
      </c>
      <c r="AI69" s="313">
        <f>(SUM($M$10:$M$51)*'Lifespan_distribution'!X8)</f>
        <v>0.0016603868859315</v>
      </c>
      <c r="AJ69" s="313">
        <f>(SUM($M$10:$M$51)*'Lifespan_distribution'!Y8)</f>
        <v>0.000264374202283439</v>
      </c>
      <c r="AK69" s="313">
        <f>(SUM($M$10:$M$51)*'Lifespan_distribution'!Z8)</f>
        <v>3.87909715269857e-05</v>
      </c>
      <c r="AL69" s="313">
        <f>(SUM($M$10:$M$51)*'Lifespan_distribution'!AA8)</f>
        <v>5.24569762223069e-06</v>
      </c>
      <c r="AM69" s="313">
        <f>(SUM($M$10:$M$51)*'Lifespan_distribution'!AB8)</f>
        <v>6.53866921670215e-07</v>
      </c>
      <c r="AN69" s="313">
        <f>(SUM($M$10:$M$51)*'Lifespan_distribution'!AC8)</f>
        <v>7.51338726648918e-08</v>
      </c>
      <c r="AO69" s="313">
        <f>(SUM($M$10:$M$51)*'Lifespan_distribution'!AD8)</f>
        <v>7.95947315453018e-09</v>
      </c>
      <c r="AP69" s="313">
        <f>(SUM($M$10:$M$51)*'Lifespan_distribution'!AE8)</f>
        <v>7.77450239767983e-10</v>
      </c>
      <c r="AQ69" s="313">
        <f>(SUM($M$10:$M$51)*'Lifespan_distribution'!AF8)</f>
        <v>7.0021999029748e-11</v>
      </c>
      <c r="AR69" s="289"/>
      <c r="AS69" s="3"/>
      <c r="AT69" s="3"/>
      <c r="AU69" s="3"/>
      <c r="AV69" s="3"/>
      <c r="AW69" s="3"/>
      <c r="AX69" s="3"/>
      <c r="AY69" s="3"/>
      <c r="AZ69" s="3"/>
      <c r="BA69" s="3"/>
      <c r="BB69" s="3"/>
      <c r="BC69" s="3"/>
      <c r="BD69" s="3"/>
      <c r="BE69" s="3"/>
      <c r="BF69" s="3"/>
      <c r="BG69" s="3"/>
      <c r="BH69" s="3"/>
      <c r="BI69" s="3"/>
      <c r="BJ69" s="3"/>
      <c r="BK69" s="3"/>
      <c r="BL69" s="3"/>
      <c r="BM69" s="3"/>
      <c r="BN69" s="3"/>
      <c r="BO69" s="3"/>
      <c r="BP69" s="3"/>
    </row>
    <row r="70" ht="15.35" customHeight="1">
      <c r="A70" s="306">
        <v>2001</v>
      </c>
      <c r="B70" s="311"/>
      <c r="C70" s="311"/>
      <c r="D70" s="311"/>
      <c r="E70" s="311"/>
      <c r="F70" s="311"/>
      <c r="G70" s="311"/>
      <c r="H70" s="311"/>
      <c r="I70" s="311"/>
      <c r="J70" s="311"/>
      <c r="K70" s="311"/>
      <c r="L70" s="311"/>
      <c r="M70" s="311"/>
      <c r="N70" s="312">
        <f>(SUM($N$10:$N$51)*'Lifespan_distribution'!B8)</f>
        <v>107344.776562957</v>
      </c>
      <c r="O70" s="312">
        <f>(SUM($N$10:$N$51)*'Lifespan_distribution'!C8)</f>
        <v>190412.552217047</v>
      </c>
      <c r="P70" s="312">
        <f>(SUM($N$10:$N$51)*'Lifespan_distribution'!D8)</f>
        <v>233844.918408246</v>
      </c>
      <c r="Q70" s="312">
        <f>(SUM($N$10:$N$51)*'Lifespan_distribution'!E8)</f>
        <v>235648.249806657</v>
      </c>
      <c r="R70" s="312">
        <f>(SUM($N$10:$N$51)*'Lifespan_distribution'!F8)</f>
        <v>205507.756462721</v>
      </c>
      <c r="S70" s="312">
        <f>(SUM($N$10:$N$51)*'Lifespan_distribution'!G8)</f>
        <v>158825.375972491</v>
      </c>
      <c r="T70" s="312">
        <f>(SUM($N$10:$N$51)*'Lifespan_distribution'!H8)</f>
        <v>110162.441147194</v>
      </c>
      <c r="U70" s="312">
        <f>(SUM($N$10:$N$51)*'Lifespan_distribution'!I8)</f>
        <v>69095.348070975393</v>
      </c>
      <c r="V70" s="312">
        <f>(SUM($N$10:$N$51)*'Lifespan_distribution'!J8)</f>
        <v>39380.4871044425</v>
      </c>
      <c r="W70" s="313">
        <f>(SUM($N$10:$N$51)*'Lifespan_distribution'!K8)</f>
        <v>20463.2574422715</v>
      </c>
      <c r="X70" s="313">
        <f>(SUM($N$10:$N$51)*'Lifespan_distribution'!L8)</f>
        <v>9717.623939613790</v>
      </c>
      <c r="Y70" s="313">
        <f>(SUM($N$10:$N$51)*'Lifespan_distribution'!M8)</f>
        <v>4224.718008037980</v>
      </c>
      <c r="Z70" s="313">
        <f>(SUM($N$10:$N$51)*'Lifespan_distribution'!N8)</f>
        <v>1683.702474895940</v>
      </c>
      <c r="AA70" s="313">
        <f>(SUM($N$10:$N$51)*'Lifespan_distribution'!O8)</f>
        <v>615.760736760583</v>
      </c>
      <c r="AB70" s="313">
        <f>(SUM($N$10:$N$51)*'Lifespan_distribution'!P8)</f>
        <v>206.820516112</v>
      </c>
      <c r="AC70" s="313">
        <f>(SUM($N$10:$N$51)*'Lifespan_distribution'!Q8)</f>
        <v>63.8406328627437</v>
      </c>
      <c r="AD70" s="313">
        <f>(SUM($N$10:$N$51)*'Lifespan_distribution'!R8)</f>
        <v>18.1199671585726</v>
      </c>
      <c r="AE70" s="313">
        <f>(SUM($N$10:$N$51)*'Lifespan_distribution'!S8)</f>
        <v>4.73117176379182</v>
      </c>
      <c r="AF70" s="313">
        <f>(SUM($N$10:$N$51)*'Lifespan_distribution'!T8)</f>
        <v>1.13682594830391</v>
      </c>
      <c r="AG70" s="313">
        <f>(SUM($N$10:$N$51)*'Lifespan_distribution'!U8)</f>
        <v>0.251461198332282</v>
      </c>
      <c r="AH70" s="313">
        <f>(SUM($N$10:$N$51)*'Lifespan_distribution'!V8)</f>
        <v>0.0512173765813647</v>
      </c>
      <c r="AI70" s="313">
        <f>(SUM($N$10:$N$51)*'Lifespan_distribution'!W8)</f>
        <v>0.00960802682248863</v>
      </c>
      <c r="AJ70" s="313">
        <f>(SUM($N$10:$N$51)*'Lifespan_distribution'!X8)</f>
        <v>0.0016603868859315</v>
      </c>
      <c r="AK70" s="313">
        <f>(SUM($N$10:$N$51)*'Lifespan_distribution'!Y8)</f>
        <v>0.000264374202283439</v>
      </c>
      <c r="AL70" s="313">
        <f>(SUM($N$10:$N$51)*'Lifespan_distribution'!Z8)</f>
        <v>3.87909715269857e-05</v>
      </c>
      <c r="AM70" s="313">
        <f>(SUM($N$10:$N$51)*'Lifespan_distribution'!AA8)</f>
        <v>5.24569762223069e-06</v>
      </c>
      <c r="AN70" s="313">
        <f>(SUM($N$10:$N$51)*'Lifespan_distribution'!AB8)</f>
        <v>6.53866921670215e-07</v>
      </c>
      <c r="AO70" s="313">
        <f>(SUM($N$10:$N$51)*'Lifespan_distribution'!AC8)</f>
        <v>7.51338726648918e-08</v>
      </c>
      <c r="AP70" s="313">
        <f>(SUM($N$10:$N$51)*'Lifespan_distribution'!AD8)</f>
        <v>7.95947315453018e-09</v>
      </c>
      <c r="AQ70" s="313">
        <f>(SUM($N$10:$N$51)*'Lifespan_distribution'!AE8)</f>
        <v>7.77450239767983e-10</v>
      </c>
      <c r="AR70" s="289"/>
      <c r="AS70" s="3"/>
      <c r="AT70" s="3"/>
      <c r="AU70" s="3"/>
      <c r="AV70" s="3"/>
      <c r="AW70" s="3"/>
      <c r="AX70" s="3"/>
      <c r="AY70" s="3"/>
      <c r="AZ70" s="3"/>
      <c r="BA70" s="3"/>
      <c r="BB70" s="3"/>
      <c r="BC70" s="3"/>
      <c r="BD70" s="3"/>
      <c r="BE70" s="3"/>
      <c r="BF70" s="3"/>
      <c r="BG70" s="3"/>
      <c r="BH70" s="3"/>
      <c r="BI70" s="3"/>
      <c r="BJ70" s="3"/>
      <c r="BK70" s="3"/>
      <c r="BL70" s="3"/>
      <c r="BM70" s="3"/>
      <c r="BN70" s="3"/>
      <c r="BO70" s="3"/>
      <c r="BP70" s="3"/>
    </row>
    <row r="71" ht="15.35" customHeight="1">
      <c r="A71" s="306">
        <v>2002</v>
      </c>
      <c r="B71" s="311"/>
      <c r="C71" s="311"/>
      <c r="D71" s="311"/>
      <c r="E71" s="311"/>
      <c r="F71" s="311"/>
      <c r="G71" s="311"/>
      <c r="H71" s="311"/>
      <c r="I71" s="311"/>
      <c r="J71" s="311"/>
      <c r="K71" s="311"/>
      <c r="L71" s="311"/>
      <c r="M71" s="311"/>
      <c r="N71" s="311"/>
      <c r="O71" s="312">
        <f>(SUM($O$10:$O$51)*'Lifespan_distribution'!B8)</f>
        <v>103925.057927971</v>
      </c>
      <c r="P71" s="312">
        <f>(SUM($O$10:$O$51)*'Lifespan_distribution'!C8)</f>
        <v>184346.515526664</v>
      </c>
      <c r="Q71" s="312">
        <f>(SUM($O$10:$O$51)*'Lifespan_distribution'!D8)</f>
        <v>226395.242226671</v>
      </c>
      <c r="R71" s="312">
        <f>(SUM($O$10:$O$51)*'Lifespan_distribution'!E8)</f>
        <v>228141.124290465</v>
      </c>
      <c r="S71" s="312">
        <f>(SUM($O$10:$O$51)*'Lifespan_distribution'!F8)</f>
        <v>198960.826775857</v>
      </c>
      <c r="T71" s="312">
        <f>(SUM($O$10:$O$51)*'Lifespan_distribution'!G8)</f>
        <v>153765.622574958</v>
      </c>
      <c r="U71" s="312">
        <f>(SUM($O$10:$O$51)*'Lifespan_distribution'!H8)</f>
        <v>106652.959224283</v>
      </c>
      <c r="V71" s="312">
        <f>(SUM($O$10:$O$51)*'Lifespan_distribution'!I8)</f>
        <v>66894.154338455206</v>
      </c>
      <c r="W71" s="313">
        <f>(SUM($O$10:$O$51)*'Lifespan_distribution'!J8)</f>
        <v>38125.9296875112</v>
      </c>
      <c r="X71" s="313">
        <f>(SUM($O$10:$O$51)*'Lifespan_distribution'!K8)</f>
        <v>19811.3525704326</v>
      </c>
      <c r="Y71" s="313">
        <f>(SUM($O$10:$O$51)*'Lifespan_distribution'!L8)</f>
        <v>9408.046326821481</v>
      </c>
      <c r="Z71" s="313">
        <f>(SUM($O$10:$O$51)*'Lifespan_distribution'!M8)</f>
        <v>4090.129746156640</v>
      </c>
      <c r="AA71" s="313">
        <f>(SUM($O$10:$O$51)*'Lifespan_distribution'!N8)</f>
        <v>1630.0641991127</v>
      </c>
      <c r="AB71" s="313">
        <f>(SUM($O$10:$O$51)*'Lifespan_distribution'!O8)</f>
        <v>596.144239958263</v>
      </c>
      <c r="AC71" s="313">
        <f>(SUM($O$10:$O$51)*'Lifespan_distribution'!P8)</f>
        <v>200.231765399656</v>
      </c>
      <c r="AD71" s="313">
        <f>(SUM($O$10:$O$51)*'Lifespan_distribution'!Q8)</f>
        <v>61.806840359184</v>
      </c>
      <c r="AE71" s="313">
        <f>(SUM($O$10:$O$51)*'Lifespan_distribution'!R8)</f>
        <v>17.5427132730874</v>
      </c>
      <c r="AF71" s="313">
        <f>(SUM($O$10:$O$51)*'Lifespan_distribution'!S8)</f>
        <v>4.58044923434979</v>
      </c>
      <c r="AG71" s="313">
        <f>(SUM($O$10:$O$51)*'Lifespan_distribution'!T8)</f>
        <v>1.10060970188161</v>
      </c>
      <c r="AH71" s="313">
        <f>(SUM($O$10:$O$51)*'Lifespan_distribution'!U8)</f>
        <v>0.243450314398786</v>
      </c>
      <c r="AI71" s="313">
        <f>(SUM($O$10:$O$51)*'Lifespan_distribution'!V8)</f>
        <v>0.0495857273969476</v>
      </c>
      <c r="AJ71" s="313">
        <f>(SUM($O$10:$O$51)*'Lifespan_distribution'!W8)</f>
        <v>0.009301940681901801</v>
      </c>
      <c r="AK71" s="313">
        <f>(SUM($O$10:$O$51)*'Lifespan_distribution'!X8)</f>
        <v>0.00160749138270432</v>
      </c>
      <c r="AL71" s="313">
        <f>(SUM($O$10:$O$51)*'Lifespan_distribution'!Y8)</f>
        <v>0.000255951944441876</v>
      </c>
      <c r="AM71" s="313">
        <f>(SUM($O$10:$O$51)*'Lifespan_distribution'!Z8)</f>
        <v>3.75551945059935e-05</v>
      </c>
      <c r="AN71" s="313">
        <f>(SUM($O$10:$O$51)*'Lifespan_distribution'!AA8)</f>
        <v>5.07858366953898e-06</v>
      </c>
      <c r="AO71" s="313">
        <f>(SUM($O$10:$O$51)*'Lifespan_distribution'!AB8)</f>
        <v>6.330364633243901e-07</v>
      </c>
      <c r="AP71" s="313">
        <f>(SUM($O$10:$O$51)*'Lifespan_distribution'!AC8)</f>
        <v>7.2740307624304e-08</v>
      </c>
      <c r="AQ71" s="313">
        <f>(SUM($O$10:$O$51)*'Lifespan_distribution'!AD8)</f>
        <v>7.70590554236738e-09</v>
      </c>
      <c r="AR71" s="289"/>
      <c r="AS71" s="3"/>
      <c r="AT71" s="3"/>
      <c r="AU71" s="3"/>
      <c r="AV71" s="3"/>
      <c r="AW71" s="3"/>
      <c r="AX71" s="3"/>
      <c r="AY71" s="3"/>
      <c r="AZ71" s="3"/>
      <c r="BA71" s="3"/>
      <c r="BB71" s="3"/>
      <c r="BC71" s="3"/>
      <c r="BD71" s="3"/>
      <c r="BE71" s="3"/>
      <c r="BF71" s="3"/>
      <c r="BG71" s="3"/>
      <c r="BH71" s="3"/>
      <c r="BI71" s="3"/>
      <c r="BJ71" s="3"/>
      <c r="BK71" s="3"/>
      <c r="BL71" s="3"/>
      <c r="BM71" s="3"/>
      <c r="BN71" s="3"/>
      <c r="BO71" s="3"/>
      <c r="BP71" s="3"/>
    </row>
    <row r="72" ht="15.35" customHeight="1">
      <c r="A72" s="306">
        <v>2003</v>
      </c>
      <c r="B72" s="311"/>
      <c r="C72" s="311"/>
      <c r="D72" s="311"/>
      <c r="E72" s="311"/>
      <c r="F72" s="311"/>
      <c r="G72" s="311"/>
      <c r="H72" s="311"/>
      <c r="I72" s="311"/>
      <c r="J72" s="311"/>
      <c r="K72" s="311"/>
      <c r="L72" s="311"/>
      <c r="M72" s="311"/>
      <c r="N72" s="311"/>
      <c r="O72" s="311"/>
      <c r="P72" s="312">
        <f>(SUM($P$10:$P$51)*'Lifespan_distribution'!B8)</f>
        <v>186862.093305012</v>
      </c>
      <c r="Q72" s="312">
        <f>(SUM($P$10:$P$51)*'Lifespan_distribution'!C8)</f>
        <v>331463.618799928</v>
      </c>
      <c r="R72" s="312">
        <f>(SUM($P$10:$P$51)*'Lifespan_distribution'!D8)</f>
        <v>407069.187357028</v>
      </c>
      <c r="S72" s="312">
        <f>(SUM($P$10:$P$51)*'Lifespan_distribution'!E8)</f>
        <v>410208.364602715</v>
      </c>
      <c r="T72" s="312">
        <f>(SUM($P$10:$P$51)*'Lifespan_distribution'!F8)</f>
        <v>357740.830924534</v>
      </c>
      <c r="U72" s="312">
        <f>(SUM($P$10:$P$51)*'Lifespan_distribution'!G8)</f>
        <v>276477.749308734</v>
      </c>
      <c r="V72" s="312">
        <f>(SUM($P$10:$P$51)*'Lifespan_distribution'!H8)</f>
        <v>191766.986857361</v>
      </c>
      <c r="W72" s="313">
        <f>(SUM($P$10:$P$51)*'Lifespan_distribution'!I8)</f>
        <v>120278.804349726</v>
      </c>
      <c r="X72" s="313">
        <f>(SUM($P$10:$P$51)*'Lifespan_distribution'!J8)</f>
        <v>68552.1968681107</v>
      </c>
      <c r="Y72" s="313">
        <f>(SUM($P$10:$P$51)*'Lifespan_distribution'!K8)</f>
        <v>35621.7344144323</v>
      </c>
      <c r="Z72" s="313">
        <f>(SUM($P$10:$P$51)*'Lifespan_distribution'!L8)</f>
        <v>16916.1053704569</v>
      </c>
      <c r="AA72" s="313">
        <f>(SUM($P$10:$P$51)*'Lifespan_distribution'!M8)</f>
        <v>7354.2437357663</v>
      </c>
      <c r="AB72" s="313">
        <f>(SUM($P$10:$P$51)*'Lifespan_distribution'!N8)</f>
        <v>2930.931332064980</v>
      </c>
      <c r="AC72" s="313">
        <f>(SUM($P$10:$P$51)*'Lifespan_distribution'!O8)</f>
        <v>1071.895102214270</v>
      </c>
      <c r="AD72" s="313">
        <f>(SUM($P$10:$P$51)*'Lifespan_distribution'!P8)</f>
        <v>360.026037749916</v>
      </c>
      <c r="AE72" s="313">
        <f>(SUM($P$10:$P$51)*'Lifespan_distribution'!Q8)</f>
        <v>111.131576930085</v>
      </c>
      <c r="AF72" s="313">
        <f>(SUM($P$10:$P$51)*'Lifespan_distribution'!R8)</f>
        <v>31.542615321232</v>
      </c>
      <c r="AG72" s="313">
        <f>(SUM($P$10:$P$51)*'Lifespan_distribution'!S8)</f>
        <v>8.23586100669932</v>
      </c>
      <c r="AH72" s="313">
        <f>(SUM($P$10:$P$51)*'Lifespan_distribution'!T8)</f>
        <v>1.97894749260516</v>
      </c>
      <c r="AI72" s="313">
        <f>(SUM($P$10:$P$51)*'Lifespan_distribution'!U8)</f>
        <v>0.437735001272266</v>
      </c>
      <c r="AJ72" s="313">
        <f>(SUM($P$10:$P$51)*'Lifespan_distribution'!V8)</f>
        <v>0.0891574467619471</v>
      </c>
      <c r="AK72" s="313">
        <f>(SUM($P$10:$P$51)*'Lifespan_distribution'!W8)</f>
        <v>0.0167253224802043</v>
      </c>
      <c r="AL72" s="313">
        <f>(SUM($P$10:$P$51)*'Lifespan_distribution'!X8)</f>
        <v>0.00289034435708554</v>
      </c>
      <c r="AM72" s="313">
        <f>(SUM($P$10:$P$51)*'Lifespan_distribution'!Y8)</f>
        <v>0.000460213514213732</v>
      </c>
      <c r="AN72" s="313">
        <f>(SUM($P$10:$P$51)*'Lifespan_distribution'!Z8)</f>
        <v>6.75259884361159e-05</v>
      </c>
      <c r="AO72" s="313">
        <f>(SUM($P$10:$P$51)*'Lifespan_distribution'!AA8)</f>
        <v>9.13152991622522e-06</v>
      </c>
      <c r="AP72" s="313">
        <f>(SUM($P$10:$P$51)*'Lifespan_distribution'!AB8)</f>
        <v>1.13822903767042e-06</v>
      </c>
      <c r="AQ72" s="313">
        <f>(SUM($P$10:$P$51)*'Lifespan_distribution'!AC8)</f>
        <v>1.3079046017707e-07</v>
      </c>
      <c r="AR72" s="289"/>
      <c r="AS72" s="3"/>
      <c r="AT72" s="3"/>
      <c r="AU72" s="3"/>
      <c r="AV72" s="3"/>
      <c r="AW72" s="3"/>
      <c r="AX72" s="3"/>
      <c r="AY72" s="3"/>
      <c r="AZ72" s="3"/>
      <c r="BA72" s="3"/>
      <c r="BB72" s="3"/>
      <c r="BC72" s="3"/>
      <c r="BD72" s="3"/>
      <c r="BE72" s="3"/>
      <c r="BF72" s="3"/>
      <c r="BG72" s="3"/>
      <c r="BH72" s="3"/>
      <c r="BI72" s="3"/>
      <c r="BJ72" s="3"/>
      <c r="BK72" s="3"/>
      <c r="BL72" s="3"/>
      <c r="BM72" s="3"/>
      <c r="BN72" s="3"/>
      <c r="BO72" s="3"/>
      <c r="BP72" s="3"/>
    </row>
    <row r="73" ht="15.35" customHeight="1">
      <c r="A73" s="306">
        <v>2004</v>
      </c>
      <c r="B73" s="311"/>
      <c r="C73" s="311"/>
      <c r="D73" s="311"/>
      <c r="E73" s="311"/>
      <c r="F73" s="311"/>
      <c r="G73" s="311"/>
      <c r="H73" s="311"/>
      <c r="I73" s="311"/>
      <c r="J73" s="311"/>
      <c r="K73" s="311"/>
      <c r="L73" s="311"/>
      <c r="M73" s="311"/>
      <c r="N73" s="311"/>
      <c r="O73" s="311"/>
      <c r="P73" s="311"/>
      <c r="Q73" s="312">
        <f>(SUM($Q$9:$Q$51)*'Lifespan_distribution'!B8)</f>
        <v>233658.150002055</v>
      </c>
      <c r="R73" s="312">
        <f>(SUM($Q$9:$Q$51)*'Lifespan_distribution'!C8)</f>
        <v>414472.376884692</v>
      </c>
      <c r="S73" s="312">
        <f>(SUM($Q$9:$Q$51)*'Lifespan_distribution'!D8)</f>
        <v>509011.921885238</v>
      </c>
      <c r="T73" s="312">
        <f>(SUM($Q$9:$Q$51)*'Lifespan_distribution'!E8)</f>
        <v>512937.246357326</v>
      </c>
      <c r="U73" s="312">
        <f>(SUM($Q$9:$Q$51)*'Lifespan_distribution'!F8)</f>
        <v>447330.216929462</v>
      </c>
      <c r="V73" s="312">
        <f>(SUM($Q$9:$Q$51)*'Lifespan_distribution'!G8)</f>
        <v>345716.342344314</v>
      </c>
      <c r="W73" s="313">
        <f>(SUM($Q$9:$Q$51)*'Lifespan_distribution'!H8)</f>
        <v>239791.380841593</v>
      </c>
      <c r="X73" s="313">
        <f>(SUM($Q$9:$Q$51)*'Lifespan_distribution'!I8)</f>
        <v>150400.342903909</v>
      </c>
      <c r="Y73" s="313">
        <f>(SUM($Q$9:$Q$51)*'Lifespan_distribution'!J8)</f>
        <v>85719.7905443231</v>
      </c>
      <c r="Z73" s="313">
        <f>(SUM($Q$9:$Q$51)*'Lifespan_distribution'!K8)</f>
        <v>44542.520186557</v>
      </c>
      <c r="AA73" s="313">
        <f>(SUM($Q$9:$Q$51)*'Lifespan_distribution'!L8)</f>
        <v>21152.4221750478</v>
      </c>
      <c r="AB73" s="313">
        <f>(SUM($Q$9:$Q$51)*'Lifespan_distribution'!M8)</f>
        <v>9195.974183798049</v>
      </c>
      <c r="AC73" s="313">
        <f>(SUM($Q$9:$Q$51)*'Lifespan_distribution'!N8)</f>
        <v>3664.927330742870</v>
      </c>
      <c r="AD73" s="313">
        <f>(SUM($Q$9:$Q$51)*'Lifespan_distribution'!O8)</f>
        <v>1340.330840513670</v>
      </c>
      <c r="AE73" s="313">
        <f>(SUM($Q$9:$Q$51)*'Lifespan_distribution'!P8)</f>
        <v>450.187710334073</v>
      </c>
      <c r="AF73" s="313">
        <f>(SUM($Q$9:$Q$51)*'Lifespan_distribution'!Q8)</f>
        <v>138.962366379518</v>
      </c>
      <c r="AG73" s="313">
        <f>(SUM($Q$9:$Q$51)*'Lifespan_distribution'!R8)</f>
        <v>39.4418633112244</v>
      </c>
      <c r="AH73" s="313">
        <f>(SUM($Q$9:$Q$51)*'Lifespan_distribution'!S8)</f>
        <v>10.2983757297329</v>
      </c>
      <c r="AI73" s="313">
        <f>(SUM($Q$9:$Q$51)*'Lifespan_distribution'!T8)</f>
        <v>2.47453724773683</v>
      </c>
      <c r="AJ73" s="313">
        <f>(SUM($Q$9:$Q$51)*'Lifespan_distribution'!U8)</f>
        <v>0.547357405557232</v>
      </c>
      <c r="AK73" s="313">
        <f>(SUM($Q$9:$Q$51)*'Lifespan_distribution'!V8)</f>
        <v>0.111485233312135</v>
      </c>
      <c r="AL73" s="313">
        <f>(SUM($Q$9:$Q$51)*'Lifespan_distribution'!W8)</f>
        <v>0.0209138613390857</v>
      </c>
      <c r="AM73" s="313">
        <f>(SUM($Q$9:$Q$51)*'Lifespan_distribution'!X8)</f>
        <v>0.00361417611994274</v>
      </c>
      <c r="AN73" s="313">
        <f>(SUM($Q$9:$Q$51)*'Lifespan_distribution'!Y8)</f>
        <v>0.000575465234468936</v>
      </c>
      <c r="AO73" s="313">
        <f>(SUM($Q$9:$Q$51)*'Lifespan_distribution'!Z8)</f>
        <v>8.44365877315139e-05</v>
      </c>
      <c r="AP73" s="313">
        <f>(SUM($Q$9:$Q$51)*'Lifespan_distribution'!AA8)</f>
        <v>1.14183478798499e-05</v>
      </c>
      <c r="AQ73" s="313">
        <f>(SUM($Q$9:$Q$51)*'Lifespan_distribution'!AB8)</f>
        <v>1.42327684827213e-06</v>
      </c>
      <c r="AR73" s="289"/>
      <c r="AS73" s="3"/>
      <c r="AT73" s="3"/>
      <c r="AU73" s="3"/>
      <c r="AV73" s="3"/>
      <c r="AW73" s="3"/>
      <c r="AX73" s="3"/>
      <c r="AY73" s="3"/>
      <c r="AZ73" s="3"/>
      <c r="BA73" s="3"/>
      <c r="BB73" s="3"/>
      <c r="BC73" s="3"/>
      <c r="BD73" s="3"/>
      <c r="BE73" s="3"/>
      <c r="BF73" s="3"/>
      <c r="BG73" s="3"/>
      <c r="BH73" s="3"/>
      <c r="BI73" s="3"/>
      <c r="BJ73" s="3"/>
      <c r="BK73" s="3"/>
      <c r="BL73" s="3"/>
      <c r="BM73" s="3"/>
      <c r="BN73" s="3"/>
      <c r="BO73" s="3"/>
      <c r="BP73" s="3"/>
    </row>
    <row r="74" ht="15.35" customHeight="1">
      <c r="A74" s="306">
        <v>2005</v>
      </c>
      <c r="B74" s="311"/>
      <c r="C74" s="311"/>
      <c r="D74" s="311"/>
      <c r="E74" s="311"/>
      <c r="F74" s="311"/>
      <c r="G74" s="311"/>
      <c r="H74" s="311"/>
      <c r="I74" s="311"/>
      <c r="J74" s="311"/>
      <c r="K74" s="311"/>
      <c r="L74" s="311"/>
      <c r="M74" s="311"/>
      <c r="N74" s="311"/>
      <c r="O74" s="311"/>
      <c r="P74" s="311"/>
      <c r="Q74" s="311"/>
      <c r="R74" s="312">
        <f>(SUM($R$10:$R$51)*'Lifespan_distribution'!B8)</f>
        <v>385320.069645887</v>
      </c>
      <c r="S74" s="312">
        <f>(SUM($R$10:$R$51)*'Lifespan_distribution'!C8)</f>
        <v>683496.488892431</v>
      </c>
      <c r="T74" s="312">
        <f>(SUM($R$10:$R$51)*'Lifespan_distribution'!D8)</f>
        <v>839399.392615587</v>
      </c>
      <c r="U74" s="312">
        <f>(SUM($R$10:$R$51)*'Lifespan_distribution'!E8)</f>
        <v>845872.551368895</v>
      </c>
      <c r="V74" s="312">
        <f>(SUM($R$10:$R$51)*'Lifespan_distribution'!F8)</f>
        <v>737681.5674542231</v>
      </c>
      <c r="W74" s="313">
        <f>(SUM($R$10:$R$51)*'Lifespan_distribution'!G8)</f>
        <v>570112.555922661</v>
      </c>
      <c r="X74" s="313">
        <f>(SUM($R$10:$R$51)*'Lifespan_distribution'!H8)</f>
        <v>395434.234010468</v>
      </c>
      <c r="Y74" s="313">
        <f>(SUM($R$10:$R$51)*'Lifespan_distribution'!I8)</f>
        <v>248021.610211284</v>
      </c>
      <c r="Z74" s="313">
        <f>(SUM($R$10:$R$51)*'Lifespan_distribution'!J8)</f>
        <v>141358.457482775</v>
      </c>
      <c r="AA74" s="313">
        <f>(SUM($R$10:$R$51)*'Lifespan_distribution'!K8)</f>
        <v>73454.0052651127</v>
      </c>
      <c r="AB74" s="313">
        <f>(SUM($R$10:$R$51)*'Lifespan_distribution'!L8)</f>
        <v>34881.9537670607</v>
      </c>
      <c r="AC74" s="313">
        <f>(SUM($R$10:$R$51)*'Lifespan_distribution'!M8)</f>
        <v>15164.8611997128</v>
      </c>
      <c r="AD74" s="313">
        <f>(SUM($R$10:$R$51)*'Lifespan_distribution'!N8)</f>
        <v>6043.744052225590</v>
      </c>
      <c r="AE74" s="313">
        <f>(SUM($R$10:$R$51)*'Lifespan_distribution'!O8)</f>
        <v>2210.307548915860</v>
      </c>
      <c r="AF74" s="313">
        <f>(SUM($R$10:$R$51)*'Lifespan_distribution'!P8)</f>
        <v>742.393791520311</v>
      </c>
      <c r="AG74" s="313">
        <f>(SUM($R$10:$R$51)*'Lifespan_distribution'!Q8)</f>
        <v>229.159516546040</v>
      </c>
      <c r="AH74" s="313">
        <f>(SUM($R$10:$R$51)*'Lifespan_distribution'!R8)</f>
        <v>65.0426339415545</v>
      </c>
      <c r="AI74" s="313">
        <f>(SUM($R$10:$R$51)*'Lifespan_distribution'!S8)</f>
        <v>16.9828052365616</v>
      </c>
      <c r="AJ74" s="313">
        <f>(SUM($R$10:$R$51)*'Lifespan_distribution'!T8)</f>
        <v>4.08070022223025</v>
      </c>
      <c r="AK74" s="313">
        <f>(SUM($R$10:$R$51)*'Lifespan_distribution'!U8)</f>
        <v>0.902634013102686</v>
      </c>
      <c r="AL74" s="313">
        <f>(SUM($R$10:$R$51)*'Lifespan_distribution'!V8)</f>
        <v>0.183847633236598</v>
      </c>
      <c r="AM74" s="313">
        <f>(SUM($R$10:$R$51)*'Lifespan_distribution'!W8)</f>
        <v>0.0344885487951952</v>
      </c>
      <c r="AN74" s="313">
        <f>(SUM($R$10:$R$51)*'Lifespan_distribution'!X8)</f>
        <v>0.00596005144368637</v>
      </c>
      <c r="AO74" s="313">
        <f>(SUM($R$10:$R$51)*'Lifespan_distribution'!Y8)</f>
        <v>0.000948985961852418</v>
      </c>
      <c r="AP74" s="313">
        <f>(SUM($R$10:$R$51)*'Lifespan_distribution'!Z8)</f>
        <v>0.00013924235839872</v>
      </c>
      <c r="AQ74" s="313">
        <f>(SUM($R$10:$R$51)*'Lifespan_distribution'!AA8)</f>
        <v>1.88297245367475e-05</v>
      </c>
      <c r="AR74" s="289"/>
      <c r="AS74" s="3"/>
      <c r="AT74" s="3"/>
      <c r="AU74" s="3"/>
      <c r="AV74" s="3"/>
      <c r="AW74" s="3"/>
      <c r="AX74" s="3"/>
      <c r="AY74" s="3"/>
      <c r="AZ74" s="3"/>
      <c r="BA74" s="3"/>
      <c r="BB74" s="3"/>
      <c r="BC74" s="3"/>
      <c r="BD74" s="3"/>
      <c r="BE74" s="3"/>
      <c r="BF74" s="3"/>
      <c r="BG74" s="3"/>
      <c r="BH74" s="3"/>
      <c r="BI74" s="3"/>
      <c r="BJ74" s="3"/>
      <c r="BK74" s="3"/>
      <c r="BL74" s="3"/>
      <c r="BM74" s="3"/>
      <c r="BN74" s="3"/>
      <c r="BO74" s="3"/>
      <c r="BP74" s="3"/>
    </row>
    <row r="75" ht="15.35" customHeight="1">
      <c r="A75" s="306">
        <v>2006</v>
      </c>
      <c r="B75" s="311"/>
      <c r="C75" s="311"/>
      <c r="D75" s="311"/>
      <c r="E75" s="311"/>
      <c r="F75" s="311"/>
      <c r="G75" s="311"/>
      <c r="H75" s="311"/>
      <c r="I75" s="311"/>
      <c r="J75" s="311"/>
      <c r="K75" s="311"/>
      <c r="L75" s="311"/>
      <c r="M75" s="311"/>
      <c r="N75" s="311"/>
      <c r="O75" s="311"/>
      <c r="P75" s="311"/>
      <c r="Q75" s="311"/>
      <c r="R75" s="311"/>
      <c r="S75" s="312">
        <f>(SUM($S$10:$S$51)*'Lifespan_distribution'!B8)</f>
        <v>458633.530547758</v>
      </c>
      <c r="T75" s="312">
        <f>(SUM($S$10:$S$51)*'Lifespan_distribution'!C8)</f>
        <v>813542.902413099</v>
      </c>
      <c r="U75" s="312">
        <f>(SUM($S$10:$S$51)*'Lifespan_distribution'!D8)</f>
        <v>999108.889730888</v>
      </c>
      <c r="V75" s="312">
        <f>(SUM($S$10:$S$51)*'Lifespan_distribution'!E8)</f>
        <v>1006813.67306998</v>
      </c>
      <c r="W75" s="313">
        <f>(SUM($S$10:$S$51)*'Lifespan_distribution'!F8)</f>
        <v>878037.580581929</v>
      </c>
      <c r="X75" s="313">
        <f>(SUM($S$10:$S$51)*'Lifespan_distribution'!G8)</f>
        <v>678585.81716938</v>
      </c>
      <c r="Y75" s="313">
        <f>(SUM($S$10:$S$51)*'Lifespan_distribution'!H8)</f>
        <v>470672.080513067</v>
      </c>
      <c r="Z75" s="313">
        <f>(SUM($S$10:$S$51)*'Lifespan_distribution'!I8)</f>
        <v>295211.788080178</v>
      </c>
      <c r="AA75" s="313">
        <f>(SUM($S$10:$S$51)*'Lifespan_distribution'!J8)</f>
        <v>168254.221711554</v>
      </c>
      <c r="AB75" s="313">
        <f>(SUM($S$10:$S$51)*'Lifespan_distribution'!K8)</f>
        <v>87429.8341079723</v>
      </c>
      <c r="AC75" s="313">
        <f>(SUM($S$10:$S$51)*'Lifespan_distribution'!L8)</f>
        <v>41518.8173906775</v>
      </c>
      <c r="AD75" s="313">
        <f>(SUM($S$10:$S$51)*'Lifespan_distribution'!M8)</f>
        <v>18050.2246838137</v>
      </c>
      <c r="AE75" s="313">
        <f>(SUM($S$10:$S$51)*'Lifespan_distribution'!N8)</f>
        <v>7193.665450508730</v>
      </c>
      <c r="AF75" s="313">
        <f>(SUM($S$10:$S$51)*'Lifespan_distribution'!O8)</f>
        <v>2630.854799977750</v>
      </c>
      <c r="AG75" s="313">
        <f>(SUM($S$10:$S$51)*'Lifespan_distribution'!P8)</f>
        <v>883.646382537529</v>
      </c>
      <c r="AH75" s="313">
        <f>(SUM($S$10:$S$51)*'Lifespan_distribution'!Q8)</f>
        <v>272.760871834981</v>
      </c>
      <c r="AI75" s="313">
        <f>(SUM($S$10:$S$51)*'Lifespan_distribution'!R8)</f>
        <v>77.4180614784881</v>
      </c>
      <c r="AJ75" s="313">
        <f>(SUM($S$10:$S$51)*'Lifespan_distribution'!S8)</f>
        <v>20.2140623804186</v>
      </c>
      <c r="AK75" s="313">
        <f>(SUM($S$10:$S$51)*'Lifespan_distribution'!T8)</f>
        <v>4.85712034607605</v>
      </c>
      <c r="AL75" s="313">
        <f>(SUM($S$10:$S$51)*'Lifespan_distribution'!U8)</f>
        <v>1.07437493355129</v>
      </c>
      <c r="AM75" s="313">
        <f>(SUM($S$10:$S$51)*'Lifespan_distribution'!V8)</f>
        <v>0.218827659798879</v>
      </c>
      <c r="AN75" s="313">
        <f>(SUM($S$10:$S$51)*'Lifespan_distribution'!W8)</f>
        <v>0.041050560672704</v>
      </c>
      <c r="AO75" s="313">
        <f>(SUM($S$10:$S$51)*'Lifespan_distribution'!X8)</f>
        <v>0.00709404895098311</v>
      </c>
      <c r="AP75" s="313">
        <f>(SUM($S$10:$S$51)*'Lifespan_distribution'!Y8)</f>
        <v>0.00112954610053045</v>
      </c>
      <c r="AQ75" s="313">
        <f>(SUM($S$10:$S$51)*'Lifespan_distribution'!Z8)</f>
        <v>0.000165735500081504</v>
      </c>
      <c r="AR75" s="289"/>
      <c r="AS75" s="3"/>
      <c r="AT75" s="3"/>
      <c r="AU75" s="3"/>
      <c r="AV75" s="3"/>
      <c r="AW75" s="3"/>
      <c r="AX75" s="3"/>
      <c r="AY75" s="3"/>
      <c r="AZ75" s="3"/>
      <c r="BA75" s="3"/>
      <c r="BB75" s="3"/>
      <c r="BC75" s="3"/>
      <c r="BD75" s="3"/>
      <c r="BE75" s="3"/>
      <c r="BF75" s="3"/>
      <c r="BG75" s="3"/>
      <c r="BH75" s="3"/>
      <c r="BI75" s="3"/>
      <c r="BJ75" s="3"/>
      <c r="BK75" s="3"/>
      <c r="BL75" s="3"/>
      <c r="BM75" s="3"/>
      <c r="BN75" s="3"/>
      <c r="BO75" s="3"/>
      <c r="BP75" s="3"/>
    </row>
    <row r="76" ht="15.35" customHeight="1">
      <c r="A76" s="306">
        <v>2007</v>
      </c>
      <c r="B76" s="311"/>
      <c r="C76" s="311"/>
      <c r="D76" s="311"/>
      <c r="E76" s="311"/>
      <c r="F76" s="311"/>
      <c r="G76" s="311"/>
      <c r="H76" s="311"/>
      <c r="I76" s="311"/>
      <c r="J76" s="311"/>
      <c r="K76" s="311"/>
      <c r="L76" s="311"/>
      <c r="M76" s="311"/>
      <c r="N76" s="311"/>
      <c r="O76" s="311"/>
      <c r="P76" s="311"/>
      <c r="Q76" s="311"/>
      <c r="R76" s="311"/>
      <c r="S76" s="311"/>
      <c r="T76" s="312">
        <f>(SUM($T$10:$T$51)*'Lifespan_distribution'!B8)</f>
        <v>430075.56330048</v>
      </c>
      <c r="U76" s="312">
        <f>(SUM($T$10:$T$51)*'Lifespan_distribution'!C8)</f>
        <v>762885.6128476789</v>
      </c>
      <c r="V76" s="312">
        <f>(SUM($T$10:$T$51)*'Lifespan_distribution'!D8)</f>
        <v>936896.868478709</v>
      </c>
      <c r="W76" s="313">
        <f>(SUM($T$10:$T$51)*'Lifespan_distribution'!E8)</f>
        <v>944121.894155988</v>
      </c>
      <c r="X76" s="313">
        <f>(SUM($T$10:$T$51)*'Lifespan_distribution'!F8)</f>
        <v>823364.368097464</v>
      </c>
      <c r="Y76" s="313">
        <f>(SUM($T$10:$T$51)*'Lifespan_distribution'!G8)</f>
        <v>636331.969052245</v>
      </c>
      <c r="Z76" s="313">
        <f>(SUM($T$10:$T$51)*'Lifespan_distribution'!H8)</f>
        <v>441364.502753877</v>
      </c>
      <c r="AA76" s="313">
        <f>(SUM($T$10:$T$51)*'Lifespan_distribution'!I8)</f>
        <v>276829.685565922</v>
      </c>
      <c r="AB76" s="313">
        <f>(SUM($T$10:$T$51)*'Lifespan_distribution'!J8)</f>
        <v>157777.450536284</v>
      </c>
      <c r="AC76" s="313">
        <f>(SUM($T$10:$T$51)*'Lifespan_distribution'!K8)</f>
        <v>81985.7961722628</v>
      </c>
      <c r="AD76" s="313">
        <f>(SUM($T$10:$T$51)*'Lifespan_distribution'!L8)</f>
        <v>38933.5440772053</v>
      </c>
      <c r="AE76" s="313">
        <f>(SUM($T$10:$T$51)*'Lifespan_distribution'!M8)</f>
        <v>16926.2821654577</v>
      </c>
      <c r="AF76" s="313">
        <f>(SUM($T$10:$T$51)*'Lifespan_distribution'!N8)</f>
        <v>6745.7338261503</v>
      </c>
      <c r="AG76" s="313">
        <f>(SUM($T$10:$T$51)*'Lifespan_distribution'!O8)</f>
        <v>2467.038026440990</v>
      </c>
      <c r="AH76" s="313">
        <f>(SUM($T$10:$T$51)*'Lifespan_distribution'!P8)</f>
        <v>828.623923929796</v>
      </c>
      <c r="AI76" s="313">
        <f>(SUM($T$10:$T$51)*'Lifespan_distribution'!Q8)</f>
        <v>255.776731938146</v>
      </c>
      <c r="AJ76" s="313">
        <f>(SUM($T$10:$T$51)*'Lifespan_distribution'!R8)</f>
        <v>72.5974316797688</v>
      </c>
      <c r="AK76" s="313">
        <f>(SUM($T$10:$T$51)*'Lifespan_distribution'!S8)</f>
        <v>18.955383079965</v>
      </c>
      <c r="AL76" s="313">
        <f>(SUM($T$10:$T$51)*'Lifespan_distribution'!T8)</f>
        <v>4.55467956379469</v>
      </c>
      <c r="AM76" s="313">
        <f>(SUM($T$10:$T$51)*'Lifespan_distribution'!U8)</f>
        <v>1.00747628327814</v>
      </c>
      <c r="AN76" s="313">
        <f>(SUM($T$10:$T$51)*'Lifespan_distribution'!V8)</f>
        <v>0.20520180663923</v>
      </c>
      <c r="AO76" s="313">
        <f>(SUM($T$10:$T$51)*'Lifespan_distribution'!W8)</f>
        <v>0.0384944445383836</v>
      </c>
      <c r="AP76" s="313">
        <f>(SUM($T$10:$T$51)*'Lifespan_distribution'!X8)</f>
        <v>0.00665232019785248</v>
      </c>
      <c r="AQ76" s="313">
        <f>(SUM($T$10:$T$51)*'Lifespan_distribution'!Y8)</f>
        <v>0.00105921207915022</v>
      </c>
      <c r="AR76" s="289"/>
      <c r="AS76" s="3"/>
      <c r="AT76" s="3"/>
      <c r="AU76" s="3"/>
      <c r="AV76" s="3"/>
      <c r="AW76" s="3"/>
      <c r="AX76" s="3"/>
      <c r="AY76" s="3"/>
      <c r="AZ76" s="3"/>
      <c r="BA76" s="3"/>
      <c r="BB76" s="3"/>
      <c r="BC76" s="3"/>
      <c r="BD76" s="3"/>
      <c r="BE76" s="3"/>
      <c r="BF76" s="3"/>
      <c r="BG76" s="3"/>
      <c r="BH76" s="3"/>
      <c r="BI76" s="3"/>
      <c r="BJ76" s="3"/>
      <c r="BK76" s="3"/>
      <c r="BL76" s="3"/>
      <c r="BM76" s="3"/>
      <c r="BN76" s="3"/>
      <c r="BO76" s="3"/>
      <c r="BP76" s="3"/>
    </row>
    <row r="77" ht="15.35" customHeight="1">
      <c r="A77" s="306">
        <v>2008</v>
      </c>
      <c r="B77" s="311"/>
      <c r="C77" s="311"/>
      <c r="D77" s="311"/>
      <c r="E77" s="311"/>
      <c r="F77" s="311"/>
      <c r="G77" s="311"/>
      <c r="H77" s="311"/>
      <c r="I77" s="311"/>
      <c r="J77" s="311"/>
      <c r="K77" s="311"/>
      <c r="L77" s="311"/>
      <c r="M77" s="311"/>
      <c r="N77" s="311"/>
      <c r="O77" s="311"/>
      <c r="P77" s="311"/>
      <c r="Q77" s="311"/>
      <c r="R77" s="311"/>
      <c r="S77" s="311"/>
      <c r="T77" s="311"/>
      <c r="U77" s="312">
        <f>(SUM($U$10:$U$51)*'Lifespan_distribution'!B8)</f>
        <v>676664.863069354</v>
      </c>
      <c r="V77" s="312">
        <f>(SUM($U$10:$U$51)*'Lifespan_distribution'!C8)</f>
        <v>1200295.79172925</v>
      </c>
      <c r="W77" s="313">
        <f>(SUM($U$10:$U$51)*'Lifespan_distribution'!D8)</f>
        <v>1474078.61621824</v>
      </c>
      <c r="X77" s="313">
        <f>(SUM($U$10:$U$51)*'Lifespan_distribution'!E8)</f>
        <v>1485446.20235373</v>
      </c>
      <c r="Y77" s="313">
        <f>(SUM($U$10:$U$51)*'Lifespan_distribution'!F8)</f>
        <v>1295450.81129289</v>
      </c>
      <c r="Z77" s="313">
        <f>(SUM($U$10:$U$51)*'Lifespan_distribution'!G8)</f>
        <v>1001181.00503319</v>
      </c>
      <c r="AA77" s="313">
        <f>(SUM($U$10:$U$51)*'Lifespan_distribution'!H8)</f>
        <v>694426.459684631</v>
      </c>
      <c r="AB77" s="313">
        <f>(SUM($U$10:$U$51)*'Lifespan_distribution'!I8)</f>
        <v>435553.510270291</v>
      </c>
      <c r="AC77" s="313">
        <f>(SUM($U$10:$U$51)*'Lifespan_distribution'!J8)</f>
        <v>248241.160560836</v>
      </c>
      <c r="AD77" s="313">
        <f>(SUM($U$10:$U$51)*'Lifespan_distribution'!K8)</f>
        <v>128993.396218088</v>
      </c>
      <c r="AE77" s="313">
        <f>(SUM($U$10:$U$51)*'Lifespan_distribution'!L8)</f>
        <v>61256.5872602261</v>
      </c>
      <c r="AF77" s="313">
        <f>(SUM($U$10:$U$51)*'Lifespan_distribution'!M8)</f>
        <v>26631.1815436966</v>
      </c>
      <c r="AG77" s="313">
        <f>(SUM($U$10:$U$51)*'Lifespan_distribution'!N8)</f>
        <v>10613.4861993662</v>
      </c>
      <c r="AH77" s="313">
        <f>(SUM($U$10:$U$51)*'Lifespan_distribution'!O8)</f>
        <v>3881.545688245150</v>
      </c>
      <c r="AI77" s="313">
        <f>(SUM($U$10:$U$51)*'Lifespan_distribution'!P8)</f>
        <v>1303.726000424260</v>
      </c>
      <c r="AJ77" s="313">
        <f>(SUM($U$10:$U$51)*'Lifespan_distribution'!Q8)</f>
        <v>402.429577642221</v>
      </c>
      <c r="AK77" s="313">
        <f>(SUM($U$10:$U$51)*'Lifespan_distribution'!R8)</f>
        <v>114.222093414910</v>
      </c>
      <c r="AL77" s="313">
        <f>(SUM($U$10:$U$51)*'Lifespan_distribution'!S8)</f>
        <v>29.8236933012402</v>
      </c>
      <c r="AM77" s="313">
        <f>(SUM($U$10:$U$51)*'Lifespan_distribution'!T8)</f>
        <v>7.16616308006003</v>
      </c>
      <c r="AN77" s="313">
        <f>(SUM($U$10:$U$51)*'Lifespan_distribution'!U8)</f>
        <v>1.58512563708188</v>
      </c>
      <c r="AO77" s="313">
        <f>(SUM($U$10:$U$51)*'Lifespan_distribution'!V8)</f>
        <v>0.322856875023394</v>
      </c>
      <c r="AP77" s="313">
        <f>(SUM($U$10:$U$51)*'Lifespan_distribution'!W8)</f>
        <v>0.0605657244103807</v>
      </c>
      <c r="AQ77" s="313">
        <f>(SUM($U$10:$U$51)*'Lifespan_distribution'!X8)</f>
        <v>0.0104665126779788</v>
      </c>
      <c r="AR77" s="289"/>
      <c r="AS77" s="3"/>
      <c r="AT77" s="3"/>
      <c r="AU77" s="3"/>
      <c r="AV77" s="3"/>
      <c r="AW77" s="3"/>
      <c r="AX77" s="3"/>
      <c r="AY77" s="3"/>
      <c r="AZ77" s="3"/>
      <c r="BA77" s="3"/>
      <c r="BB77" s="3"/>
      <c r="BC77" s="3"/>
      <c r="BD77" s="3"/>
      <c r="BE77" s="3"/>
      <c r="BF77" s="3"/>
      <c r="BG77" s="3"/>
      <c r="BH77" s="3"/>
      <c r="BI77" s="3"/>
      <c r="BJ77" s="3"/>
      <c r="BK77" s="3"/>
      <c r="BL77" s="3"/>
      <c r="BM77" s="3"/>
      <c r="BN77" s="3"/>
      <c r="BO77" s="3"/>
      <c r="BP77" s="3"/>
    </row>
    <row r="78" ht="15.35" customHeight="1">
      <c r="A78" s="306">
        <v>2009</v>
      </c>
      <c r="B78" s="311"/>
      <c r="C78" s="311"/>
      <c r="D78" s="311"/>
      <c r="E78" s="311"/>
      <c r="F78" s="311"/>
      <c r="G78" s="311"/>
      <c r="H78" s="311"/>
      <c r="I78" s="311"/>
      <c r="J78" s="311"/>
      <c r="K78" s="311"/>
      <c r="L78" s="311"/>
      <c r="M78" s="311"/>
      <c r="N78" s="311"/>
      <c r="O78" s="311"/>
      <c r="P78" s="311"/>
      <c r="Q78" s="311"/>
      <c r="R78" s="311"/>
      <c r="S78" s="311"/>
      <c r="T78" s="311"/>
      <c r="U78" s="311"/>
      <c r="V78" s="312">
        <f>(SUM($V$10:$V$51)*'Lifespan_distribution'!B8)</f>
        <v>644001.865295931</v>
      </c>
      <c r="W78" s="313">
        <f>(SUM($V$10:$V$51)*'Lifespan_distribution'!C8)</f>
        <v>1142356.83122986</v>
      </c>
      <c r="X78" s="313">
        <f>(SUM($V$10:$V$51)*'Lifespan_distribution'!D8)</f>
        <v>1402924.00307491</v>
      </c>
      <c r="Y78" s="313">
        <f>(SUM($V$10:$V$51)*'Lifespan_distribution'!E8)</f>
        <v>1413742.86936266</v>
      </c>
      <c r="Z78" s="313">
        <f>(SUM($V$10:$V$51)*'Lifespan_distribution'!F8)</f>
        <v>1232918.66388257</v>
      </c>
      <c r="AA78" s="313">
        <f>(SUM($V$10:$V$51)*'Lifespan_distribution'!G8)</f>
        <v>952853.428528244</v>
      </c>
      <c r="AB78" s="313">
        <f>(SUM($V$10:$V$51)*'Lifespan_distribution'!H8)</f>
        <v>660906.099541208</v>
      </c>
      <c r="AC78" s="313">
        <f>(SUM($V$10:$V$51)*'Lifespan_distribution'!I8)</f>
        <v>414529.094621407</v>
      </c>
      <c r="AD78" s="313">
        <f>(SUM($V$10:$V$51)*'Lifespan_distribution'!J8)</f>
        <v>236258.41856077</v>
      </c>
      <c r="AE78" s="313">
        <f>(SUM($V$10:$V$51)*'Lifespan_distribution'!K8)</f>
        <v>122766.811621474</v>
      </c>
      <c r="AF78" s="313">
        <f>(SUM($V$10:$V$51)*'Lifespan_distribution'!L8)</f>
        <v>58299.6969553084</v>
      </c>
      <c r="AG78" s="313">
        <f>(SUM($V$10:$V$51)*'Lifespan_distribution'!M8)</f>
        <v>25345.679264888</v>
      </c>
      <c r="AH78" s="313">
        <f>(SUM($V$10:$V$51)*'Lifespan_distribution'!N8)</f>
        <v>10101.1671844174</v>
      </c>
      <c r="AI78" s="313">
        <f>(SUM($V$10:$V$51)*'Lifespan_distribution'!O8)</f>
        <v>3694.181270359610</v>
      </c>
      <c r="AJ78" s="313">
        <f>(SUM($V$10:$V$51)*'Lifespan_distribution'!P8)</f>
        <v>1240.7944049283</v>
      </c>
      <c r="AK78" s="313">
        <f>(SUM($V$10:$V$51)*'Lifespan_distribution'!Q8)</f>
        <v>383.004073059549</v>
      </c>
      <c r="AL78" s="313">
        <f>(SUM($V$10:$V$51)*'Lifespan_distribution'!R8)</f>
        <v>108.708528005346</v>
      </c>
      <c r="AM78" s="313">
        <f>(SUM($V$10:$V$51)*'Lifespan_distribution'!S8)</f>
        <v>28.3840866642487</v>
      </c>
      <c r="AN78" s="313">
        <f>(SUM($V$10:$V$51)*'Lifespan_distribution'!T8)</f>
        <v>6.82024831264289</v>
      </c>
      <c r="AO78" s="313">
        <f>(SUM($V$10:$V$51)*'Lifespan_distribution'!U8)</f>
        <v>1.50861072108676</v>
      </c>
      <c r="AP78" s="313">
        <f>(SUM($V$10:$V$51)*'Lifespan_distribution'!V8)</f>
        <v>0.307272390050746</v>
      </c>
      <c r="AQ78" s="313">
        <f>(SUM($V$10:$V$51)*'Lifespan_distribution'!W8)</f>
        <v>0.0576421824481329</v>
      </c>
      <c r="AR78" s="289"/>
      <c r="AS78" s="3"/>
      <c r="AT78" s="3"/>
      <c r="AU78" s="3"/>
      <c r="AV78" s="3"/>
      <c r="AW78" s="3"/>
      <c r="AX78" s="3"/>
      <c r="AY78" s="3"/>
      <c r="AZ78" s="3"/>
      <c r="BA78" s="3"/>
      <c r="BB78" s="3"/>
      <c r="BC78" s="3"/>
      <c r="BD78" s="3"/>
      <c r="BE78" s="3"/>
      <c r="BF78" s="3"/>
      <c r="BG78" s="3"/>
      <c r="BH78" s="3"/>
      <c r="BI78" s="3"/>
      <c r="BJ78" s="3"/>
      <c r="BK78" s="3"/>
      <c r="BL78" s="3"/>
      <c r="BM78" s="3"/>
      <c r="BN78" s="3"/>
      <c r="BO78" s="3"/>
      <c r="BP78" s="3"/>
    </row>
    <row r="79" ht="15.35" customHeight="1">
      <c r="A79" s="306">
        <v>2010</v>
      </c>
      <c r="B79" s="311"/>
      <c r="C79" s="311"/>
      <c r="D79" s="311"/>
      <c r="E79" s="311"/>
      <c r="F79" s="311"/>
      <c r="G79" s="311"/>
      <c r="H79" s="311"/>
      <c r="I79" s="311"/>
      <c r="J79" s="311"/>
      <c r="K79" s="311"/>
      <c r="L79" s="311"/>
      <c r="M79" s="311"/>
      <c r="N79" s="311"/>
      <c r="O79" s="311"/>
      <c r="P79" s="311"/>
      <c r="Q79" s="311"/>
      <c r="R79" s="311"/>
      <c r="S79" s="311"/>
      <c r="T79" s="311"/>
      <c r="U79" s="311"/>
      <c r="V79" s="311"/>
      <c r="W79" s="313">
        <f>(SUM($W$9:$W$51)*'Lifespan_distribution'!B8)</f>
        <v>751314.897375819</v>
      </c>
      <c r="X79" s="313">
        <f>(SUM($W$9:$W$51)*'Lifespan_distribution'!C8)</f>
        <v>1332713.07378534</v>
      </c>
      <c r="Y79" s="313">
        <f>(SUM($W$9:$W$51)*'Lifespan_distribution'!D8)</f>
        <v>1636699.76780571</v>
      </c>
      <c r="Z79" s="313">
        <f>(SUM($W$9:$W$51)*'Lifespan_distribution'!E8)</f>
        <v>1649321.43220256</v>
      </c>
      <c r="AA79" s="313">
        <f>(SUM($W$9:$W$51)*'Lifespan_distribution'!F8)</f>
        <v>1438365.64666161</v>
      </c>
      <c r="AB79" s="313">
        <f>(SUM($W$9:$W$51)*'Lifespan_distribution'!G8)</f>
        <v>1111631.83594185</v>
      </c>
      <c r="AC79" s="313">
        <f>(SUM($W$9:$W$51)*'Lifespan_distribution'!H8)</f>
        <v>771035.962952811</v>
      </c>
      <c r="AD79" s="313">
        <f>(SUM($W$9:$W$51)*'Lifespan_distribution'!I8)</f>
        <v>483604.009503389</v>
      </c>
      <c r="AE79" s="313">
        <f>(SUM($W$9:$W$51)*'Lifespan_distribution'!J8)</f>
        <v>275627.259889365</v>
      </c>
      <c r="AF79" s="313">
        <f>(SUM($W$9:$W$51)*'Lifespan_distribution'!K8)</f>
        <v>143224.017576656</v>
      </c>
      <c r="AG79" s="313">
        <f>(SUM($W$9:$W$51)*'Lifespan_distribution'!L8)</f>
        <v>68014.4471551977</v>
      </c>
      <c r="AH79" s="313">
        <f>(SUM($W$9:$W$51)*'Lifespan_distribution'!M8)</f>
        <v>29569.1479201994</v>
      </c>
      <c r="AI79" s="313">
        <f>(SUM($W$9:$W$51)*'Lifespan_distribution'!N8)</f>
        <v>11784.3717471986</v>
      </c>
      <c r="AJ79" s="313">
        <f>(SUM($W$9:$W$51)*'Lifespan_distribution'!O8)</f>
        <v>4309.759911568740</v>
      </c>
      <c r="AK79" s="313">
        <f>(SUM($W$9:$W$51)*'Lifespan_distribution'!P8)</f>
        <v>1447.553759141390</v>
      </c>
      <c r="AL79" s="313">
        <f>(SUM($W$9:$W$51)*'Lifespan_distribution'!Q8)</f>
        <v>446.825826681458</v>
      </c>
      <c r="AM79" s="313">
        <f>(SUM($W$9:$W$51)*'Lifespan_distribution'!R8)</f>
        <v>126.823136645236</v>
      </c>
      <c r="AN79" s="313">
        <f>(SUM($W$9:$W$51)*'Lifespan_distribution'!S8)</f>
        <v>33.1138593045175</v>
      </c>
      <c r="AO79" s="313">
        <f>(SUM($W$9:$W$51)*'Lifespan_distribution'!T8)</f>
        <v>7.95673807363314</v>
      </c>
      <c r="AP79" s="313">
        <f>(SUM($W$9:$W$51)*'Lifespan_distribution'!U8)</f>
        <v>1.75999755617559</v>
      </c>
      <c r="AQ79" s="313">
        <f>(SUM($W$9:$W$51)*'Lifespan_distribution'!V8)</f>
        <v>0.358474620397745</v>
      </c>
      <c r="AR79" s="289"/>
      <c r="AS79" s="3"/>
      <c r="AT79" s="3"/>
      <c r="AU79" s="3"/>
      <c r="AV79" s="3"/>
      <c r="AW79" s="3"/>
      <c r="AX79" s="3"/>
      <c r="AY79" s="3"/>
      <c r="AZ79" s="3"/>
      <c r="BA79" s="3"/>
      <c r="BB79" s="3"/>
      <c r="BC79" s="3"/>
      <c r="BD79" s="3"/>
      <c r="BE79" s="3"/>
      <c r="BF79" s="3"/>
      <c r="BG79" s="3"/>
      <c r="BH79" s="3"/>
      <c r="BI79" s="3"/>
      <c r="BJ79" s="3"/>
      <c r="BK79" s="3"/>
      <c r="BL79" s="3"/>
      <c r="BM79" s="3"/>
      <c r="BN79" s="3"/>
      <c r="BO79" s="3"/>
      <c r="BP79" s="3"/>
    </row>
    <row r="80" ht="15.35" customHeight="1">
      <c r="A80" s="306">
        <v>2011</v>
      </c>
      <c r="B80" s="311"/>
      <c r="C80" s="311"/>
      <c r="D80" s="311"/>
      <c r="E80" s="311"/>
      <c r="F80" s="311"/>
      <c r="G80" s="311"/>
      <c r="H80" s="311"/>
      <c r="I80" s="311"/>
      <c r="J80" s="311"/>
      <c r="K80" s="311"/>
      <c r="L80" s="311"/>
      <c r="M80" s="311"/>
      <c r="N80" s="311"/>
      <c r="O80" s="311"/>
      <c r="P80" s="311"/>
      <c r="Q80" s="311"/>
      <c r="R80" s="311"/>
      <c r="S80" s="311"/>
      <c r="T80" s="311"/>
      <c r="U80" s="311"/>
      <c r="V80" s="311"/>
      <c r="W80" s="336"/>
      <c r="X80" s="313">
        <f>(SUM($X$9:$X$51)*'Lifespan_distribution'!B8)</f>
        <v>793055.818086128</v>
      </c>
      <c r="Y80" s="313">
        <f>(SUM($X$9:$X$51)*'Lifespan_distribution'!C8)</f>
        <v>1406754.82503606</v>
      </c>
      <c r="Z80" s="313">
        <f>(SUM($X$9:$X$51)*'Lifespan_distribution'!D8)</f>
        <v>1727630.15594679</v>
      </c>
      <c r="AA80" s="313">
        <f>(SUM($X$9:$X$51)*'Lifespan_distribution'!E8)</f>
        <v>1740953.04415094</v>
      </c>
      <c r="AB80" s="313">
        <f>(SUM($X$9:$X$51)*'Lifespan_distribution'!F8)</f>
        <v>1518277.15463175</v>
      </c>
      <c r="AC80" s="313">
        <f>(SUM($X$9:$X$51)*'Lifespan_distribution'!G8)</f>
        <v>1173390.94185759</v>
      </c>
      <c r="AD80" s="313">
        <f>(SUM($X$9:$X$51)*'Lifespan_distribution'!H8)</f>
        <v>813872.530025847</v>
      </c>
      <c r="AE80" s="313">
        <f>(SUM($X$9:$X$51)*'Lifespan_distribution'!I8)</f>
        <v>510471.674029108</v>
      </c>
      <c r="AF80" s="313">
        <f>(SUM($X$9:$X$51)*'Lifespan_distribution'!J8)</f>
        <v>290940.327207511</v>
      </c>
      <c r="AG80" s="313">
        <f>(SUM($X$9:$X$51)*'Lifespan_distribution'!K8)</f>
        <v>151181.136998034</v>
      </c>
      <c r="AH80" s="313">
        <f>(SUM($X$9:$X$51)*'Lifespan_distribution'!L8)</f>
        <v>71793.1365646272</v>
      </c>
      <c r="AI80" s="313">
        <f>(SUM($X$9:$X$51)*'Lifespan_distribution'!M8)</f>
        <v>31211.9257529289</v>
      </c>
      <c r="AJ80" s="313">
        <f>(SUM($X$9:$X$51)*'Lifespan_distribution'!N8)</f>
        <v>12439.0779541947</v>
      </c>
      <c r="AK80" s="313">
        <f>(SUM($X$9:$X$51)*'Lifespan_distribution'!O8)</f>
        <v>4549.197925346440</v>
      </c>
      <c r="AL80" s="313">
        <f>(SUM($X$9:$X$51)*'Lifespan_distribution'!P8)</f>
        <v>1527.975732531340</v>
      </c>
      <c r="AM80" s="313">
        <f>(SUM($X$9:$X$51)*'Lifespan_distribution'!Q8)</f>
        <v>471.650199880995</v>
      </c>
      <c r="AN80" s="313">
        <f>(SUM($X$9:$X$51)*'Lifespan_distribution'!R8)</f>
        <v>133.869069727930</v>
      </c>
      <c r="AO80" s="313">
        <f>(SUM($X$9:$X$51)*'Lifespan_distribution'!S8)</f>
        <v>34.953571228865</v>
      </c>
      <c r="AP80" s="313">
        <f>(SUM($X$9:$X$51)*'Lifespan_distribution'!T8)</f>
        <v>8.398791830592099</v>
      </c>
      <c r="AQ80" s="313">
        <f>(SUM($X$9:$X$51)*'Lifespan_distribution'!U8)</f>
        <v>1.85777801906706</v>
      </c>
      <c r="AR80" s="289"/>
      <c r="AS80" s="3"/>
      <c r="AT80" s="3"/>
      <c r="AU80" s="3"/>
      <c r="AV80" s="3"/>
      <c r="AW80" s="3"/>
      <c r="AX80" s="3"/>
      <c r="AY80" s="3"/>
      <c r="AZ80" s="3"/>
      <c r="BA80" s="3"/>
      <c r="BB80" s="3"/>
      <c r="BC80" s="3"/>
      <c r="BD80" s="3"/>
      <c r="BE80" s="3"/>
      <c r="BF80" s="3"/>
      <c r="BG80" s="3"/>
      <c r="BH80" s="3"/>
      <c r="BI80" s="3"/>
      <c r="BJ80" s="3"/>
      <c r="BK80" s="3"/>
      <c r="BL80" s="3"/>
      <c r="BM80" s="3"/>
      <c r="BN80" s="3"/>
      <c r="BO80" s="3"/>
      <c r="BP80" s="3"/>
    </row>
    <row r="81" ht="15.35" customHeight="1">
      <c r="A81" s="306">
        <v>2012</v>
      </c>
      <c r="B81" s="311"/>
      <c r="C81" s="311"/>
      <c r="D81" s="311"/>
      <c r="E81" s="311"/>
      <c r="F81" s="311"/>
      <c r="G81" s="311"/>
      <c r="H81" s="311"/>
      <c r="I81" s="311"/>
      <c r="J81" s="311"/>
      <c r="K81" s="311"/>
      <c r="L81" s="311"/>
      <c r="M81" s="311"/>
      <c r="N81" s="311"/>
      <c r="O81" s="311"/>
      <c r="P81" s="311"/>
      <c r="Q81" s="311"/>
      <c r="R81" s="311"/>
      <c r="S81" s="311"/>
      <c r="T81" s="311"/>
      <c r="U81" s="311"/>
      <c r="V81" s="311"/>
      <c r="W81" s="336"/>
      <c r="X81" s="336"/>
      <c r="Y81" s="313">
        <f>(SUM($Y$10:$Y$51)*'Lifespan_distribution'!B8)</f>
        <v>1106594.92441717</v>
      </c>
      <c r="Z81" s="313">
        <f>(SUM($Y$10:$Y$51)*'Lifespan_distribution'!C8)</f>
        <v>1962923.30726613</v>
      </c>
      <c r="AA81" s="313">
        <f>(SUM($Y$10:$Y$51)*'Lifespan_distribution'!D8)</f>
        <v>2410658.51638849</v>
      </c>
      <c r="AB81" s="313">
        <f>(SUM($Y$10:$Y$51)*'Lifespan_distribution'!E8)</f>
        <v>2429248.68385093</v>
      </c>
      <c r="AC81" s="313">
        <f>(SUM($Y$10:$Y$51)*'Lifespan_distribution'!F8)</f>
        <v>2118536.6210775</v>
      </c>
      <c r="AD81" s="313">
        <f>(SUM($Y$10:$Y$51)*'Lifespan_distribution'!G8)</f>
        <v>1637297.69204678</v>
      </c>
      <c r="AE81" s="313">
        <f>(SUM($Y$10:$Y$51)*'Lifespan_distribution'!H8)</f>
        <v>1135641.64124366</v>
      </c>
      <c r="AF81" s="313">
        <f>(SUM($Y$10:$Y$51)*'Lifespan_distribution'!I8)</f>
        <v>712289.539597071</v>
      </c>
      <c r="AG81" s="313">
        <f>(SUM($Y$10:$Y$51)*'Lifespan_distribution'!J8)</f>
        <v>405965.232274656</v>
      </c>
      <c r="AH81" s="313">
        <f>(SUM($Y$10:$Y$51)*'Lifespan_distribution'!K8)</f>
        <v>210951.455186817</v>
      </c>
      <c r="AI81" s="313">
        <f>(SUM($Y$10:$Y$51)*'Lifespan_distribution'!L8)</f>
        <v>100176.95945051</v>
      </c>
      <c r="AJ81" s="313">
        <f>(SUM($Y$10:$Y$51)*'Lifespan_distribution'!M8)</f>
        <v>43551.7372570687</v>
      </c>
      <c r="AK81" s="313">
        <f>(SUM($Y$10:$Y$51)*'Lifespan_distribution'!N8)</f>
        <v>17356.9378278573</v>
      </c>
      <c r="AL81" s="313">
        <f>(SUM($Y$10:$Y$51)*'Lifespan_distribution'!O8)</f>
        <v>6347.7490733329</v>
      </c>
      <c r="AM81" s="313">
        <f>(SUM($Y$10:$Y$51)*'Lifespan_distribution'!P8)</f>
        <v>2132.069586643090</v>
      </c>
      <c r="AN81" s="313">
        <f>(SUM($Y$10:$Y$51)*'Lifespan_distribution'!Q8)</f>
        <v>658.119775917172</v>
      </c>
      <c r="AO81" s="313">
        <f>(SUM($Y$10:$Y$51)*'Lifespan_distribution'!R8)</f>
        <v>186.794964136165</v>
      </c>
      <c r="AP81" s="313">
        <f>(SUM($Y$10:$Y$51)*'Lifespan_distribution'!S8)</f>
        <v>48.772663449416</v>
      </c>
      <c r="AQ81" s="313">
        <f>(SUM($Y$10:$Y$51)*'Lifespan_distribution'!T8)</f>
        <v>11.7193017174993</v>
      </c>
      <c r="AR81" s="289"/>
      <c r="AS81" s="3"/>
      <c r="AT81" s="3"/>
      <c r="AU81" s="3"/>
      <c r="AV81" s="3"/>
      <c r="AW81" s="3"/>
      <c r="AX81" s="3"/>
      <c r="AY81" s="3"/>
      <c r="AZ81" s="3"/>
      <c r="BA81" s="3"/>
      <c r="BB81" s="3"/>
      <c r="BC81" s="3"/>
      <c r="BD81" s="3"/>
      <c r="BE81" s="3"/>
      <c r="BF81" s="3"/>
      <c r="BG81" s="3"/>
      <c r="BH81" s="3"/>
      <c r="BI81" s="3"/>
      <c r="BJ81" s="3"/>
      <c r="BK81" s="3"/>
      <c r="BL81" s="3"/>
      <c r="BM81" s="3"/>
      <c r="BN81" s="3"/>
      <c r="BO81" s="3"/>
      <c r="BP81" s="3"/>
    </row>
    <row r="82" ht="15.35" customHeight="1">
      <c r="A82" s="306">
        <v>2013</v>
      </c>
      <c r="B82" s="311"/>
      <c r="C82" s="311"/>
      <c r="D82" s="311"/>
      <c r="E82" s="311"/>
      <c r="F82" s="311"/>
      <c r="G82" s="311"/>
      <c r="H82" s="311"/>
      <c r="I82" s="311"/>
      <c r="J82" s="311"/>
      <c r="K82" s="311"/>
      <c r="L82" s="311"/>
      <c r="M82" s="311"/>
      <c r="N82" s="311"/>
      <c r="O82" s="311"/>
      <c r="P82" s="311"/>
      <c r="Q82" s="311"/>
      <c r="R82" s="311"/>
      <c r="S82" s="311"/>
      <c r="T82" s="311"/>
      <c r="U82" s="311"/>
      <c r="V82" s="311"/>
      <c r="W82" s="336"/>
      <c r="X82" s="336"/>
      <c r="Y82" s="336"/>
      <c r="Z82" s="313">
        <f>(SUM($Z$10:$Z$51)*'Lifespan_distribution'!B8)</f>
        <v>1293262.09276077</v>
      </c>
      <c r="AA82" s="313">
        <f>(SUM($Z$10:$Z$51)*'Lifespan_distribution'!C8)</f>
        <v>2294041.16020225</v>
      </c>
      <c r="AB82" s="313">
        <f>(SUM($Z$10:$Z$51)*'Lifespan_distribution'!D8)</f>
        <v>2817303.07002642</v>
      </c>
      <c r="AC82" s="313">
        <f>(SUM($Z$10:$Z$51)*'Lifespan_distribution'!E8)</f>
        <v>2839029.14010569</v>
      </c>
      <c r="AD82" s="313">
        <f>(SUM($Z$10:$Z$51)*'Lifespan_distribution'!F8)</f>
        <v>2475904.27509691</v>
      </c>
      <c r="AE82" s="313">
        <f>(SUM($Z$10:$Z$51)*'Lifespan_distribution'!G8)</f>
        <v>1913487.03393343</v>
      </c>
      <c r="AF82" s="313">
        <f>(SUM($Z$10:$Z$51)*'Lifespan_distribution'!H8)</f>
        <v>1327208.58660596</v>
      </c>
      <c r="AG82" s="313">
        <f>(SUM($Z$10:$Z$51)*'Lifespan_distribution'!I8)</f>
        <v>832442.8752608669</v>
      </c>
      <c r="AH82" s="313">
        <f>(SUM($Z$10:$Z$51)*'Lifespan_distribution'!J8)</f>
        <v>474445.919003428</v>
      </c>
      <c r="AI82" s="313">
        <f>(SUM($Z$10:$Z$51)*'Lifespan_distribution'!K8)</f>
        <v>246536.030833072</v>
      </c>
      <c r="AJ82" s="313">
        <f>(SUM($Z$10:$Z$51)*'Lifespan_distribution'!L8)</f>
        <v>117075.418806581</v>
      </c>
      <c r="AK82" s="313">
        <f>(SUM($Z$10:$Z$51)*'Lifespan_distribution'!M8)</f>
        <v>50898.3094225819</v>
      </c>
      <c r="AL82" s="313">
        <f>(SUM($Z$10:$Z$51)*'Lifespan_distribution'!N8)</f>
        <v>20284.8117625298</v>
      </c>
      <c r="AM82" s="313">
        <f>(SUM($Z$10:$Z$51)*'Lifespan_distribution'!O8)</f>
        <v>7418.526029497620</v>
      </c>
      <c r="AN82" s="313">
        <f>(SUM($Z$10:$Z$51)*'Lifespan_distribution'!P8)</f>
        <v>2491.720063677210</v>
      </c>
      <c r="AO82" s="313">
        <f>(SUM($Z$10:$Z$51)*'Lifespan_distribution'!Q8)</f>
        <v>769.135426080293</v>
      </c>
      <c r="AP82" s="313">
        <f>(SUM($Z$10:$Z$51)*'Lifespan_distribution'!R8)</f>
        <v>218.304675817255</v>
      </c>
      <c r="AQ82" s="313">
        <f>(SUM($Z$10:$Z$51)*'Lifespan_distribution'!S8)</f>
        <v>56.9999332278969</v>
      </c>
      <c r="AR82" s="289"/>
      <c r="AS82" s="3"/>
      <c r="AT82" s="3"/>
      <c r="AU82" s="3"/>
      <c r="AV82" s="3"/>
      <c r="AW82" s="3"/>
      <c r="AX82" s="3"/>
      <c r="AY82" s="3"/>
      <c r="AZ82" s="3"/>
      <c r="BA82" s="3"/>
      <c r="BB82" s="3"/>
      <c r="BC82" s="3"/>
      <c r="BD82" s="3"/>
      <c r="BE82" s="3"/>
      <c r="BF82" s="3"/>
      <c r="BG82" s="3"/>
      <c r="BH82" s="3"/>
      <c r="BI82" s="3"/>
      <c r="BJ82" s="3"/>
      <c r="BK82" s="3"/>
      <c r="BL82" s="3"/>
      <c r="BM82" s="3"/>
      <c r="BN82" s="3"/>
      <c r="BO82" s="3"/>
      <c r="BP82" s="3"/>
    </row>
    <row r="83" ht="15.35" customHeight="1">
      <c r="A83" s="306">
        <v>2014</v>
      </c>
      <c r="B83" s="311"/>
      <c r="C83" s="311"/>
      <c r="D83" s="311"/>
      <c r="E83" s="311"/>
      <c r="F83" s="311"/>
      <c r="G83" s="311"/>
      <c r="H83" s="311"/>
      <c r="I83" s="311"/>
      <c r="J83" s="311"/>
      <c r="K83" s="311"/>
      <c r="L83" s="311"/>
      <c r="M83" s="311"/>
      <c r="N83" s="311"/>
      <c r="O83" s="311"/>
      <c r="P83" s="311"/>
      <c r="Q83" s="311"/>
      <c r="R83" s="311"/>
      <c r="S83" s="311"/>
      <c r="T83" s="311"/>
      <c r="U83" s="311"/>
      <c r="V83" s="311"/>
      <c r="W83" s="336"/>
      <c r="X83" s="336"/>
      <c r="Y83" s="336"/>
      <c r="Z83" s="336"/>
      <c r="AA83" s="313">
        <f>(SUM($AA$10:$AA$51)*'Lifespan_distribution'!B8)</f>
        <v>1284683.85719539</v>
      </c>
      <c r="AB83" s="313">
        <f>(SUM($AA$10:$AA$51)*'Lifespan_distribution'!C8)</f>
        <v>2278824.73533444</v>
      </c>
      <c r="AC83" s="313">
        <f>(SUM($AA$10:$AA$51)*'Lifespan_distribution'!D8)</f>
        <v>2798615.83753966</v>
      </c>
      <c r="AD83" s="313">
        <f>(SUM($AA$10:$AA$51)*'Lifespan_distribution'!E8)</f>
        <v>2820197.79812396</v>
      </c>
      <c r="AE83" s="313">
        <f>(SUM($AA$10:$AA$51)*'Lifespan_distribution'!F8)</f>
        <v>2459481.54823591</v>
      </c>
      <c r="AF83" s="313">
        <f>(SUM($AA$10:$AA$51)*'Lifespan_distribution'!G8)</f>
        <v>1900794.83285505</v>
      </c>
      <c r="AG83" s="313">
        <f>(SUM($AA$10:$AA$51)*'Lifespan_distribution'!H8)</f>
        <v>1318405.18320922</v>
      </c>
      <c r="AH83" s="313">
        <f>(SUM($AA$10:$AA$51)*'Lifespan_distribution'!I8)</f>
        <v>826921.263579309</v>
      </c>
      <c r="AI83" s="313">
        <f>(SUM($AA$10:$AA$51)*'Lifespan_distribution'!J8)</f>
        <v>471298.908912416</v>
      </c>
      <c r="AJ83" s="313">
        <f>(SUM($AA$10:$AA$51)*'Lifespan_distribution'!K8)</f>
        <v>244900.751983042</v>
      </c>
      <c r="AK83" s="313">
        <f>(SUM($AA$10:$AA$51)*'Lifespan_distribution'!L8)</f>
        <v>116298.855009452</v>
      </c>
      <c r="AL83" s="313">
        <f>(SUM($AA$10:$AA$51)*'Lifespan_distribution'!M8)</f>
        <v>50560.6998301024</v>
      </c>
      <c r="AM83" s="313">
        <f>(SUM($AA$10:$AA$51)*'Lifespan_distribution'!N8)</f>
        <v>20150.2621652964</v>
      </c>
      <c r="AN83" s="313">
        <f>(SUM($AA$10:$AA$51)*'Lifespan_distribution'!O8)</f>
        <v>7369.318785130760</v>
      </c>
      <c r="AO83" s="313">
        <f>(SUM($AA$10:$AA$51)*'Lifespan_distribution'!P8)</f>
        <v>2475.192430346870</v>
      </c>
      <c r="AP83" s="313">
        <f>(SUM($AA$10:$AA$51)*'Lifespan_distribution'!Q8)</f>
        <v>764.033734084894</v>
      </c>
      <c r="AQ83" s="313">
        <f>(SUM($AA$10:$AA$51)*'Lifespan_distribution'!R8)</f>
        <v>216.856656158544</v>
      </c>
      <c r="AR83" s="289"/>
      <c r="AS83" s="3"/>
      <c r="AT83" s="3"/>
      <c r="AU83" s="3"/>
      <c r="AV83" s="3"/>
      <c r="AW83" s="3"/>
      <c r="AX83" s="3"/>
      <c r="AY83" s="3"/>
      <c r="AZ83" s="3"/>
      <c r="BA83" s="3"/>
      <c r="BB83" s="3"/>
      <c r="BC83" s="3"/>
      <c r="BD83" s="3"/>
      <c r="BE83" s="3"/>
      <c r="BF83" s="3"/>
      <c r="BG83" s="3"/>
      <c r="BH83" s="3"/>
      <c r="BI83" s="3"/>
      <c r="BJ83" s="3"/>
      <c r="BK83" s="3"/>
      <c r="BL83" s="3"/>
      <c r="BM83" s="3"/>
      <c r="BN83" s="3"/>
      <c r="BO83" s="3"/>
      <c r="BP83" s="3"/>
    </row>
    <row r="84" ht="15.35" customHeight="1">
      <c r="A84" s="306">
        <v>2015</v>
      </c>
      <c r="B84" s="311"/>
      <c r="C84" s="311"/>
      <c r="D84" s="311"/>
      <c r="E84" s="311"/>
      <c r="F84" s="311"/>
      <c r="G84" s="311"/>
      <c r="H84" s="311"/>
      <c r="I84" s="311"/>
      <c r="J84" s="311"/>
      <c r="K84" s="311"/>
      <c r="L84" s="311"/>
      <c r="M84" s="311"/>
      <c r="N84" s="311"/>
      <c r="O84" s="311"/>
      <c r="P84" s="311"/>
      <c r="Q84" s="311"/>
      <c r="R84" s="311"/>
      <c r="S84" s="311"/>
      <c r="T84" s="311"/>
      <c r="U84" s="311"/>
      <c r="V84" s="311"/>
      <c r="W84" s="336"/>
      <c r="X84" s="336"/>
      <c r="Y84" s="336"/>
      <c r="Z84" s="336"/>
      <c r="AA84" s="336"/>
      <c r="AB84" s="313">
        <f>(SUM($AB$10:$AB$51)*'Lifespan_distribution'!B8)</f>
        <v>1185844.91110567</v>
      </c>
      <c r="AC84" s="313">
        <f>(SUM($AB$10:$AB$51)*'Lifespan_distribution'!C8)</f>
        <v>2103500.17287333</v>
      </c>
      <c r="AD84" s="313">
        <f>(SUM($AB$10:$AB$51)*'Lifespan_distribution'!D8)</f>
        <v>2583300.42095437</v>
      </c>
      <c r="AE84" s="313">
        <f>(SUM($AB$10:$AB$51)*'Lifespan_distribution'!E8)</f>
        <v>2603221.94327073</v>
      </c>
      <c r="AF84" s="313">
        <f>(SUM($AB$10:$AB$51)*'Lifespan_distribution'!F8)</f>
        <v>2270257.90166076</v>
      </c>
      <c r="AG84" s="313">
        <f>(SUM($AB$10:$AB$51)*'Lifespan_distribution'!G8)</f>
        <v>1754554.52870557</v>
      </c>
      <c r="AH84" s="313">
        <f>(SUM($AB$10:$AB$51)*'Lifespan_distribution'!H8)</f>
        <v>1216971.83982457</v>
      </c>
      <c r="AI84" s="313">
        <f>(SUM($AB$10:$AB$51)*'Lifespan_distribution'!I8)</f>
        <v>763300.921707973</v>
      </c>
      <c r="AJ84" s="313">
        <f>(SUM($AB$10:$AB$51)*'Lifespan_distribution'!J8)</f>
        <v>435038.869378773</v>
      </c>
      <c r="AK84" s="313">
        <f>(SUM($AB$10:$AB$51)*'Lifespan_distribution'!K8)</f>
        <v>226058.970725334</v>
      </c>
      <c r="AL84" s="313">
        <f>(SUM($AB$10:$AB$51)*'Lifespan_distribution'!L8)</f>
        <v>107351.240235441</v>
      </c>
      <c r="AM84" s="313">
        <f>(SUM($AB$10:$AB$51)*'Lifespan_distribution'!M8)</f>
        <v>46670.7418013032</v>
      </c>
      <c r="AN84" s="313">
        <f>(SUM($AB$10:$AB$51)*'Lifespan_distribution'!N8)</f>
        <v>18599.9736139968</v>
      </c>
      <c r="AO84" s="313">
        <f>(SUM($AB$10:$AB$51)*'Lifespan_distribution'!O8)</f>
        <v>6802.349956152390</v>
      </c>
      <c r="AP84" s="313">
        <f>(SUM($AB$10:$AB$51)*'Lifespan_distribution'!P8)</f>
        <v>2284.760045122670</v>
      </c>
      <c r="AQ84" s="313">
        <f>(SUM($AB$10:$AB$51)*'Lifespan_distribution'!Q8)</f>
        <v>705.251732091965</v>
      </c>
      <c r="AR84" s="289"/>
      <c r="AS84" s="3"/>
      <c r="AT84" s="3"/>
      <c r="AU84" s="3"/>
      <c r="AV84" s="3"/>
      <c r="AW84" s="3"/>
      <c r="AX84" s="3"/>
      <c r="AY84" s="3"/>
      <c r="AZ84" s="3"/>
      <c r="BA84" s="3"/>
      <c r="BB84" s="3"/>
      <c r="BC84" s="3"/>
      <c r="BD84" s="3"/>
      <c r="BE84" s="3"/>
      <c r="BF84" s="3"/>
      <c r="BG84" s="3"/>
      <c r="BH84" s="3"/>
      <c r="BI84" s="3"/>
      <c r="BJ84" s="3"/>
      <c r="BK84" s="3"/>
      <c r="BL84" s="3"/>
      <c r="BM84" s="3"/>
      <c r="BN84" s="3"/>
      <c r="BO84" s="3"/>
      <c r="BP84" s="3"/>
    </row>
    <row r="85" ht="15.35" customHeight="1">
      <c r="A85" s="306">
        <v>2016</v>
      </c>
      <c r="B85" s="311"/>
      <c r="C85" s="311"/>
      <c r="D85" s="311"/>
      <c r="E85" s="311"/>
      <c r="F85" s="311"/>
      <c r="G85" s="311"/>
      <c r="H85" s="311"/>
      <c r="I85" s="311"/>
      <c r="J85" s="311"/>
      <c r="K85" s="311"/>
      <c r="L85" s="311"/>
      <c r="M85" s="311"/>
      <c r="N85" s="311"/>
      <c r="O85" s="311"/>
      <c r="P85" s="311"/>
      <c r="Q85" s="311"/>
      <c r="R85" s="311"/>
      <c r="S85" s="311"/>
      <c r="T85" s="311"/>
      <c r="U85" s="311"/>
      <c r="V85" s="311"/>
      <c r="W85" s="336"/>
      <c r="X85" s="336"/>
      <c r="Y85" s="336"/>
      <c r="Z85" s="336"/>
      <c r="AA85" s="336"/>
      <c r="AB85" s="336"/>
      <c r="AC85" s="313">
        <f>(SUM($AC$9:$AC$51)*'Lifespan_distribution'!B8)</f>
        <v>1190764.84480253</v>
      </c>
      <c r="AD85" s="313">
        <f>(SUM($AC$9:$AC$51)*'Lifespan_distribution'!C8)</f>
        <v>2112227.3523594</v>
      </c>
      <c r="AE85" s="313">
        <f>(SUM($AC$9:$AC$51)*'Lifespan_distribution'!D8)</f>
        <v>2594018.23630369</v>
      </c>
      <c r="AF85" s="313">
        <f>(SUM($AC$9:$AC$51)*'Lifespan_distribution'!E8)</f>
        <v>2614022.41071731</v>
      </c>
      <c r="AG85" s="313">
        <f>(SUM($AC$9:$AC$51)*'Lifespan_distribution'!F8)</f>
        <v>2279676.93972074</v>
      </c>
      <c r="AH85" s="313">
        <f>(SUM($AC$9:$AC$51)*'Lifespan_distribution'!G8)</f>
        <v>1761833.97298021</v>
      </c>
      <c r="AI85" s="313">
        <f>(SUM($AC$9:$AC$51)*'Lifespan_distribution'!H8)</f>
        <v>1222020.91555682</v>
      </c>
      <c r="AJ85" s="313">
        <f>(SUM($AC$9:$AC$51)*'Lifespan_distribution'!I8)</f>
        <v>766467.7691518361</v>
      </c>
      <c r="AK85" s="313">
        <f>(SUM($AC$9:$AC$51)*'Lifespan_distribution'!J8)</f>
        <v>436843.795446975</v>
      </c>
      <c r="AL85" s="313">
        <f>(SUM($AC$9:$AC$51)*'Lifespan_distribution'!K8)</f>
        <v>226996.863309037</v>
      </c>
      <c r="AM85" s="313">
        <f>(SUM($AC$9:$AC$51)*'Lifespan_distribution'!L8)</f>
        <v>107796.628143495</v>
      </c>
      <c r="AN85" s="313">
        <f>(SUM($AC$9:$AC$51)*'Lifespan_distribution'!M8)</f>
        <v>46864.3733235158</v>
      </c>
      <c r="AO85" s="313">
        <f>(SUM($AC$9:$AC$51)*'Lifespan_distribution'!N8)</f>
        <v>18677.142758197</v>
      </c>
      <c r="AP85" s="313">
        <f>(SUM($AC$9:$AC$51)*'Lifespan_distribution'!O8)</f>
        <v>6830.572121170480</v>
      </c>
      <c r="AQ85" s="313">
        <f>(SUM($AC$9:$AC$51)*'Lifespan_distribution'!P8)</f>
        <v>2294.239250902410</v>
      </c>
      <c r="AR85" s="289"/>
      <c r="AS85" s="3"/>
      <c r="AT85" s="3"/>
      <c r="AU85" s="3"/>
      <c r="AV85" s="3"/>
      <c r="AW85" s="3"/>
      <c r="AX85" s="3"/>
      <c r="AY85" s="3"/>
      <c r="AZ85" s="3"/>
      <c r="BA85" s="3"/>
      <c r="BB85" s="3"/>
      <c r="BC85" s="3"/>
      <c r="BD85" s="3"/>
      <c r="BE85" s="3"/>
      <c r="BF85" s="3"/>
      <c r="BG85" s="3"/>
      <c r="BH85" s="3"/>
      <c r="BI85" s="3"/>
      <c r="BJ85" s="3"/>
      <c r="BK85" s="3"/>
      <c r="BL85" s="3"/>
      <c r="BM85" s="3"/>
      <c r="BN85" s="3"/>
      <c r="BO85" s="3"/>
      <c r="BP85" s="3"/>
    </row>
    <row r="86" ht="15.35" customHeight="1">
      <c r="A86" s="306">
        <v>2017</v>
      </c>
      <c r="B86" s="311"/>
      <c r="C86" s="311"/>
      <c r="D86" s="311"/>
      <c r="E86" s="311"/>
      <c r="F86" s="311"/>
      <c r="G86" s="311"/>
      <c r="H86" s="311"/>
      <c r="I86" s="311"/>
      <c r="J86" s="311"/>
      <c r="K86" s="311"/>
      <c r="L86" s="311"/>
      <c r="M86" s="311"/>
      <c r="N86" s="311"/>
      <c r="O86" s="311"/>
      <c r="P86" s="311"/>
      <c r="Q86" s="311"/>
      <c r="R86" s="311"/>
      <c r="S86" s="311"/>
      <c r="T86" s="311"/>
      <c r="U86" s="311"/>
      <c r="V86" s="311"/>
      <c r="W86" s="336"/>
      <c r="X86" s="336"/>
      <c r="Y86" s="336"/>
      <c r="Z86" s="336"/>
      <c r="AA86" s="336"/>
      <c r="AB86" s="336"/>
      <c r="AC86" s="336"/>
      <c r="AD86" s="313">
        <f>(SUM($AD$9:$AD$51)*'Lifespan_distribution'!B8)</f>
        <v>1016046.43824001</v>
      </c>
      <c r="AE86" s="313">
        <f>(SUM($AD$9:$AD$51)*'Lifespan_distribution'!C8)</f>
        <v>1802304.70145748</v>
      </c>
      <c r="AF86" s="313">
        <f>(SUM($AD$9:$AD$51)*'Lifespan_distribution'!D8)</f>
        <v>2213403.42825041</v>
      </c>
      <c r="AG86" s="313">
        <f>(SUM($AD$9:$AD$51)*'Lifespan_distribution'!E8)</f>
        <v>2230472.43247203</v>
      </c>
      <c r="AH86" s="313">
        <f>(SUM($AD$9:$AD$51)*'Lifespan_distribution'!F8)</f>
        <v>1945184.76511225</v>
      </c>
      <c r="AI86" s="313">
        <f>(SUM($AD$9:$AD$51)*'Lifespan_distribution'!G8)</f>
        <v>1503323.80136201</v>
      </c>
      <c r="AJ86" s="313">
        <f>(SUM($AD$9:$AD$51)*'Lifespan_distribution'!H8)</f>
        <v>1042716.37185611</v>
      </c>
      <c r="AK86" s="313">
        <f>(SUM($AD$9:$AD$51)*'Lifespan_distribution'!I8)</f>
        <v>654005.574880432</v>
      </c>
      <c r="AL86" s="313">
        <f>(SUM($AD$9:$AD$51)*'Lifespan_distribution'!J8)</f>
        <v>372746.629503285</v>
      </c>
      <c r="AM86" s="313">
        <f>(SUM($AD$9:$AD$51)*'Lifespan_distribution'!K8)</f>
        <v>193690.093777541</v>
      </c>
      <c r="AN86" s="313">
        <f>(SUM($AD$9:$AD$51)*'Lifespan_distribution'!L8)</f>
        <v>91979.8569445031</v>
      </c>
      <c r="AO86" s="313">
        <f>(SUM($AD$9:$AD$51)*'Lifespan_distribution'!M8)</f>
        <v>39988.0629693974</v>
      </c>
      <c r="AP86" s="313">
        <f>(SUM($AD$9:$AD$51)*'Lifespan_distribution'!N8)</f>
        <v>15936.6851136029</v>
      </c>
      <c r="AQ86" s="313">
        <f>(SUM($AD$9:$AD$51)*'Lifespan_distribution'!O8)</f>
        <v>5828.336724206590</v>
      </c>
      <c r="AR86" s="289"/>
      <c r="AS86" s="3"/>
      <c r="AT86" s="3"/>
      <c r="AU86" s="3"/>
      <c r="AV86" s="3"/>
      <c r="AW86" s="3"/>
      <c r="AX86" s="3"/>
      <c r="AY86" s="3"/>
      <c r="AZ86" s="3"/>
      <c r="BA86" s="3"/>
      <c r="BB86" s="3"/>
      <c r="BC86" s="3"/>
      <c r="BD86" s="3"/>
      <c r="BE86" s="3"/>
      <c r="BF86" s="3"/>
      <c r="BG86" s="3"/>
      <c r="BH86" s="3"/>
      <c r="BI86" s="3"/>
      <c r="BJ86" s="3"/>
      <c r="BK86" s="3"/>
      <c r="BL86" s="3"/>
      <c r="BM86" s="3"/>
      <c r="BN86" s="3"/>
      <c r="BO86" s="3"/>
      <c r="BP86" s="3"/>
    </row>
    <row r="87" ht="15.35" customHeight="1">
      <c r="A87" s="306">
        <v>2018</v>
      </c>
      <c r="B87" s="311"/>
      <c r="C87" s="311"/>
      <c r="D87" s="311"/>
      <c r="E87" s="311"/>
      <c r="F87" s="311"/>
      <c r="G87" s="311"/>
      <c r="H87" s="311"/>
      <c r="I87" s="311"/>
      <c r="J87" s="311"/>
      <c r="K87" s="311"/>
      <c r="L87" s="311"/>
      <c r="M87" s="311"/>
      <c r="N87" s="311"/>
      <c r="O87" s="311"/>
      <c r="P87" s="311"/>
      <c r="Q87" s="311"/>
      <c r="R87" s="311"/>
      <c r="S87" s="311"/>
      <c r="T87" s="311"/>
      <c r="U87" s="311"/>
      <c r="V87" s="311"/>
      <c r="W87" s="336"/>
      <c r="X87" s="336"/>
      <c r="Y87" s="336"/>
      <c r="Z87" s="336"/>
      <c r="AA87" s="336"/>
      <c r="AB87" s="336"/>
      <c r="AC87" s="336"/>
      <c r="AD87" s="336"/>
      <c r="AE87" s="313">
        <f>(SUM($AE$9:$AE$51)*'Lifespan_distribution'!B8)</f>
        <v>1086362.92786012</v>
      </c>
      <c r="AF87" s="313">
        <f>(SUM($AE$9:$AE$51)*'Lifespan_distribution'!C8)</f>
        <v>1927034.96482206</v>
      </c>
      <c r="AG87" s="313">
        <f>(SUM($AE$9:$AE$51)*'Lifespan_distribution'!D8)</f>
        <v>2366584.18193455</v>
      </c>
      <c r="AH87" s="313">
        <f>(SUM($AE$9:$AE$51)*'Lifespan_distribution'!E8)</f>
        <v>2384834.46332324</v>
      </c>
      <c r="AI87" s="313">
        <f>(SUM($AE$9:$AE$51)*'Lifespan_distribution'!F8)</f>
        <v>2079803.18332367</v>
      </c>
      <c r="AJ87" s="313">
        <f>(SUM($AE$9:$AE$51)*'Lifespan_distribution'!G8)</f>
        <v>1607362.79849411</v>
      </c>
      <c r="AK87" s="313">
        <f>(SUM($AE$9:$AE$51)*'Lifespan_distribution'!H8)</f>
        <v>1114878.58037223</v>
      </c>
      <c r="AL87" s="313">
        <f>(SUM($AE$9:$AE$51)*'Lifespan_distribution'!I8)</f>
        <v>699266.671703166</v>
      </c>
      <c r="AM87" s="313">
        <f>(SUM($AE$9:$AE$51)*'Lifespan_distribution'!J8)</f>
        <v>398542.925339724</v>
      </c>
      <c r="AN87" s="313">
        <f>(SUM($AE$9:$AE$51)*'Lifespan_distribution'!K8)</f>
        <v>207094.606559672</v>
      </c>
      <c r="AO87" s="313">
        <f>(SUM($AE$9:$AE$51)*'Lifespan_distribution'!L8)</f>
        <v>98345.413096937307</v>
      </c>
      <c r="AP87" s="313">
        <f>(SUM($AE$9:$AE$51)*'Lifespan_distribution'!M8)</f>
        <v>42755.4760608567</v>
      </c>
      <c r="AQ87" s="313">
        <f>(SUM($AE$9:$AE$51)*'Lifespan_distribution'!N8)</f>
        <v>17039.5990269776</v>
      </c>
      <c r="AR87" s="289"/>
      <c r="AS87" s="3"/>
      <c r="AT87" s="3"/>
      <c r="AU87" s="3"/>
      <c r="AV87" s="3"/>
      <c r="AW87" s="3"/>
      <c r="AX87" s="3"/>
      <c r="AY87" s="3"/>
      <c r="AZ87" s="3"/>
      <c r="BA87" s="3"/>
      <c r="BB87" s="3"/>
      <c r="BC87" s="3"/>
      <c r="BD87" s="3"/>
      <c r="BE87" s="3"/>
      <c r="BF87" s="3"/>
      <c r="BG87" s="3"/>
      <c r="BH87" s="3"/>
      <c r="BI87" s="3"/>
      <c r="BJ87" s="3"/>
      <c r="BK87" s="3"/>
      <c r="BL87" s="3"/>
      <c r="BM87" s="3"/>
      <c r="BN87" s="3"/>
      <c r="BO87" s="3"/>
      <c r="BP87" s="3"/>
    </row>
    <row r="88" ht="15.35" customHeight="1">
      <c r="A88" s="306">
        <v>2019</v>
      </c>
      <c r="B88" s="311"/>
      <c r="C88" s="311"/>
      <c r="D88" s="311"/>
      <c r="E88" s="311"/>
      <c r="F88" s="311"/>
      <c r="G88" s="311"/>
      <c r="H88" s="311"/>
      <c r="I88" s="311"/>
      <c r="J88" s="311"/>
      <c r="K88" s="311"/>
      <c r="L88" s="311"/>
      <c r="M88" s="311"/>
      <c r="N88" s="311"/>
      <c r="O88" s="311"/>
      <c r="P88" s="311"/>
      <c r="Q88" s="311"/>
      <c r="R88" s="311"/>
      <c r="S88" s="311"/>
      <c r="T88" s="311"/>
      <c r="U88" s="311"/>
      <c r="V88" s="311"/>
      <c r="W88" s="336"/>
      <c r="X88" s="336"/>
      <c r="Y88" s="336"/>
      <c r="Z88" s="336"/>
      <c r="AA88" s="336"/>
      <c r="AB88" s="336"/>
      <c r="AC88" s="336"/>
      <c r="AD88" s="336"/>
      <c r="AE88" s="336"/>
      <c r="AF88" s="313">
        <f>(SUM($AF$9:$AF$51)*'Lifespan_distribution'!B8)</f>
        <v>1343850.03948994</v>
      </c>
      <c r="AG88" s="313">
        <f>(SUM($AF$9:$AF$51)*'Lifespan_distribution'!C8)</f>
        <v>2383776.12781358</v>
      </c>
      <c r="AH88" s="313">
        <f>(SUM($AF$9:$AF$51)*'Lifespan_distribution'!D8)</f>
        <v>2927506.2364412</v>
      </c>
      <c r="AI88" s="313">
        <f>(SUM($AF$9:$AF$51)*'Lifespan_distribution'!E8)</f>
        <v>2950082.15535</v>
      </c>
      <c r="AJ88" s="313">
        <f>(SUM($AF$9:$AF$51)*'Lifespan_distribution'!F8)</f>
        <v>2572753.09969037</v>
      </c>
      <c r="AK88" s="313">
        <f>(SUM($AF$9:$AF$51)*'Lifespan_distribution'!G8)</f>
        <v>1988336.03838616</v>
      </c>
      <c r="AL88" s="313">
        <f>(SUM($AF$9:$AF$51)*'Lifespan_distribution'!H8)</f>
        <v>1379124.4029386</v>
      </c>
      <c r="AM88" s="313">
        <f>(SUM($AF$9:$AF$51)*'Lifespan_distribution'!I8)</f>
        <v>865005.165661635</v>
      </c>
      <c r="AN88" s="313">
        <f>(SUM($AF$9:$AF$51)*'Lifespan_distribution'!J8)</f>
        <v>493004.604834221</v>
      </c>
      <c r="AO88" s="313">
        <f>(SUM($AF$9:$AF$51)*'Lifespan_distribution'!K8)</f>
        <v>256179.668935835</v>
      </c>
      <c r="AP88" s="313">
        <f>(SUM($AF$9:$AF$51)*'Lifespan_distribution'!L8)</f>
        <v>121655.004864996</v>
      </c>
      <c r="AQ88" s="313">
        <f>(SUM($AF$9:$AF$51)*'Lifespan_distribution'!M8)</f>
        <v>52889.2755075602</v>
      </c>
      <c r="AR88" s="289"/>
      <c r="AS88" s="3"/>
      <c r="AT88" s="3"/>
      <c r="AU88" s="3"/>
      <c r="AV88" s="3"/>
      <c r="AW88" s="3"/>
      <c r="AX88" s="3"/>
      <c r="AY88" s="3"/>
      <c r="AZ88" s="3"/>
      <c r="BA88" s="3"/>
      <c r="BB88" s="3"/>
      <c r="BC88" s="3"/>
      <c r="BD88" s="3"/>
      <c r="BE88" s="3"/>
      <c r="BF88" s="3"/>
      <c r="BG88" s="3"/>
      <c r="BH88" s="3"/>
      <c r="BI88" s="3"/>
      <c r="BJ88" s="3"/>
      <c r="BK88" s="3"/>
      <c r="BL88" s="3"/>
      <c r="BM88" s="3"/>
      <c r="BN88" s="3"/>
      <c r="BO88" s="3"/>
      <c r="BP88" s="3"/>
    </row>
    <row r="89" ht="15.35" customHeight="1">
      <c r="A89" s="306">
        <v>2020</v>
      </c>
      <c r="B89" s="311"/>
      <c r="C89" s="311"/>
      <c r="D89" s="311"/>
      <c r="E89" s="311"/>
      <c r="F89" s="311"/>
      <c r="G89" s="311"/>
      <c r="H89" s="311"/>
      <c r="I89" s="311"/>
      <c r="J89" s="311"/>
      <c r="K89" s="311"/>
      <c r="L89" s="311"/>
      <c r="M89" s="311"/>
      <c r="N89" s="311"/>
      <c r="O89" s="311"/>
      <c r="P89" s="311"/>
      <c r="Q89" s="311"/>
      <c r="R89" s="311"/>
      <c r="S89" s="311"/>
      <c r="T89" s="311"/>
      <c r="U89" s="311"/>
      <c r="V89" s="311"/>
      <c r="W89" s="336"/>
      <c r="X89" s="336"/>
      <c r="Y89" s="336"/>
      <c r="Z89" s="336"/>
      <c r="AA89" s="336"/>
      <c r="AB89" s="336"/>
      <c r="AC89" s="336"/>
      <c r="AD89" s="336"/>
      <c r="AE89" s="336"/>
      <c r="AF89" s="336"/>
      <c r="AG89" s="313">
        <f>(SUM($AG$9:$AG$51)*'Lifespan_distribution'!B8)</f>
        <v>1525107.19465956</v>
      </c>
      <c r="AH89" s="313">
        <f>(SUM($AG$9:$AG$51)*'Lifespan_distribution'!C8)</f>
        <v>2705297.47825588</v>
      </c>
      <c r="AI89" s="313">
        <f>(SUM($AG$9:$AG$51)*'Lifespan_distribution'!D8)</f>
        <v>3322365.36250861</v>
      </c>
      <c r="AJ89" s="313">
        <f>(SUM($AG$9:$AG$51)*'Lifespan_distribution'!E8)</f>
        <v>3347986.29887955</v>
      </c>
      <c r="AK89" s="313">
        <f>(SUM($AG$9:$AG$51)*'Lifespan_distribution'!F8)</f>
        <v>2919763.47592303</v>
      </c>
      <c r="AL89" s="313">
        <f>(SUM($AG$9:$AG$51)*'Lifespan_distribution'!G8)</f>
        <v>2256520.82333128</v>
      </c>
      <c r="AM89" s="313">
        <f>(SUM($AG$9:$AG$51)*'Lifespan_distribution'!H8)</f>
        <v>1565139.32912525</v>
      </c>
      <c r="AN89" s="313">
        <f>(SUM($AG$9:$AG$51)*'Lifespan_distribution'!I8)</f>
        <v>981676.201065527</v>
      </c>
      <c r="AO89" s="313">
        <f>(SUM($AG$9:$AG$51)*'Lifespan_distribution'!J8)</f>
        <v>559500.575018283</v>
      </c>
      <c r="AP89" s="313">
        <f>(SUM($AG$9:$AG$51)*'Lifespan_distribution'!K8)</f>
        <v>290732.927587543</v>
      </c>
      <c r="AQ89" s="313">
        <f>(SUM($AG$9:$AG$51)*'Lifespan_distribution'!L8)</f>
        <v>138063.710781576</v>
      </c>
      <c r="AR89" s="289"/>
      <c r="AS89" s="3"/>
      <c r="AT89" s="3"/>
      <c r="AU89" s="3"/>
      <c r="AV89" s="3"/>
      <c r="AW89" s="3"/>
      <c r="AX89" s="3"/>
      <c r="AY89" s="3"/>
      <c r="AZ89" s="3"/>
      <c r="BA89" s="3"/>
      <c r="BB89" s="3"/>
      <c r="BC89" s="3"/>
      <c r="BD89" s="3"/>
      <c r="BE89" s="3"/>
      <c r="BF89" s="3"/>
      <c r="BG89" s="3"/>
      <c r="BH89" s="3"/>
      <c r="BI89" s="3"/>
      <c r="BJ89" s="3"/>
      <c r="BK89" s="3"/>
      <c r="BL89" s="3"/>
      <c r="BM89" s="3"/>
      <c r="BN89" s="3"/>
      <c r="BO89" s="3"/>
      <c r="BP89" s="3"/>
    </row>
    <row r="90" ht="15.35" customHeight="1">
      <c r="A90" s="306">
        <v>2021</v>
      </c>
      <c r="B90" s="311"/>
      <c r="C90" s="311"/>
      <c r="D90" s="311"/>
      <c r="E90" s="311"/>
      <c r="F90" s="311"/>
      <c r="G90" s="311"/>
      <c r="H90" s="311"/>
      <c r="I90" s="311"/>
      <c r="J90" s="311"/>
      <c r="K90" s="311"/>
      <c r="L90" s="311"/>
      <c r="M90" s="311"/>
      <c r="N90" s="311"/>
      <c r="O90" s="311"/>
      <c r="P90" s="311"/>
      <c r="Q90" s="311"/>
      <c r="R90" s="311"/>
      <c r="S90" s="311"/>
      <c r="T90" s="311"/>
      <c r="U90" s="311"/>
      <c r="V90" s="311"/>
      <c r="W90" s="336"/>
      <c r="X90" s="336"/>
      <c r="Y90" s="336"/>
      <c r="Z90" s="336"/>
      <c r="AA90" s="336"/>
      <c r="AB90" s="336"/>
      <c r="AC90" s="336"/>
      <c r="AD90" s="336"/>
      <c r="AE90" s="336"/>
      <c r="AF90" s="336"/>
      <c r="AG90" s="336"/>
      <c r="AH90" s="313">
        <f>(SUM($AG$9:$AG$51)*'Lifespan_distribution'!B8)</f>
        <v>1525107.19465956</v>
      </c>
      <c r="AI90" s="313">
        <f>(SUM($AG$9:$AG$51)*'Lifespan_distribution'!C8)</f>
        <v>2705297.47825588</v>
      </c>
      <c r="AJ90" s="313">
        <f>(SUM($AG$9:$AG$51)*'Lifespan_distribution'!D8)</f>
        <v>3322365.36250861</v>
      </c>
      <c r="AK90" s="313">
        <f>(SUM($AG$9:$AG$51)*'Lifespan_distribution'!E8)</f>
        <v>3347986.29887955</v>
      </c>
      <c r="AL90" s="313">
        <f>(SUM($AG$9:$AG$51)*'Lifespan_distribution'!F8)</f>
        <v>2919763.47592303</v>
      </c>
      <c r="AM90" s="313">
        <f>(SUM($AG$9:$AG$51)*'Lifespan_distribution'!G8)</f>
        <v>2256520.82333128</v>
      </c>
      <c r="AN90" s="313">
        <f>(SUM($AG$9:$AG$51)*'Lifespan_distribution'!H8)</f>
        <v>1565139.32912525</v>
      </c>
      <c r="AO90" s="313">
        <f>(SUM($AG$9:$AG$51)*'Lifespan_distribution'!I8)</f>
        <v>981676.201065527</v>
      </c>
      <c r="AP90" s="313">
        <f>(SUM($AG$9:$AG$51)*'Lifespan_distribution'!J8)</f>
        <v>559500.575018283</v>
      </c>
      <c r="AQ90" s="313">
        <f>(SUM($AG$9:$AG$51)*'Lifespan_distribution'!K8)</f>
        <v>290732.927587543</v>
      </c>
      <c r="AR90" s="289"/>
      <c r="AS90" s="3"/>
      <c r="AT90" s="3"/>
      <c r="AU90" s="3"/>
      <c r="AV90" s="3"/>
      <c r="AW90" s="3"/>
      <c r="AX90" s="3"/>
      <c r="AY90" s="3"/>
      <c r="AZ90" s="3"/>
      <c r="BA90" s="3"/>
      <c r="BB90" s="3"/>
      <c r="BC90" s="3"/>
      <c r="BD90" s="3"/>
      <c r="BE90" s="3"/>
      <c r="BF90" s="3"/>
      <c r="BG90" s="3"/>
      <c r="BH90" s="3"/>
      <c r="BI90" s="3"/>
      <c r="BJ90" s="3"/>
      <c r="BK90" s="3"/>
      <c r="BL90" s="3"/>
      <c r="BM90" s="3"/>
      <c r="BN90" s="3"/>
      <c r="BO90" s="3"/>
      <c r="BP90" s="3"/>
    </row>
    <row r="91" ht="15.35" customHeight="1">
      <c r="A91" s="306">
        <v>2022</v>
      </c>
      <c r="B91" s="311"/>
      <c r="C91" s="311"/>
      <c r="D91" s="311"/>
      <c r="E91" s="311"/>
      <c r="F91" s="311"/>
      <c r="G91" s="311"/>
      <c r="H91" s="311"/>
      <c r="I91" s="311"/>
      <c r="J91" s="311"/>
      <c r="K91" s="311"/>
      <c r="L91" s="311"/>
      <c r="M91" s="311"/>
      <c r="N91" s="311"/>
      <c r="O91" s="311"/>
      <c r="P91" s="311"/>
      <c r="Q91" s="311"/>
      <c r="R91" s="311"/>
      <c r="S91" s="311"/>
      <c r="T91" s="311"/>
      <c r="U91" s="311"/>
      <c r="V91" s="311"/>
      <c r="W91" s="336"/>
      <c r="X91" s="336"/>
      <c r="Y91" s="336"/>
      <c r="Z91" s="336"/>
      <c r="AA91" s="336"/>
      <c r="AB91" s="336"/>
      <c r="AC91" s="336"/>
      <c r="AD91" s="336"/>
      <c r="AE91" s="336"/>
      <c r="AF91" s="336"/>
      <c r="AG91" s="336"/>
      <c r="AH91" s="336"/>
      <c r="AI91" s="313">
        <f>(SUM($AI$10:$AI$51)*'Lifespan_distribution'!B8)</f>
        <v>1291540.28122265</v>
      </c>
      <c r="AJ91" s="313">
        <f>(SUM($AI$10:$AI$51)*'Lifespan_distribution'!C8)</f>
        <v>2290986.94051959</v>
      </c>
      <c r="AK91" s="313">
        <f>(SUM($AI$10:$AI$51)*'Lifespan_distribution'!D8)</f>
        <v>2813552.19465514</v>
      </c>
      <c r="AL91" s="313">
        <f>(SUM($AI$10:$AI$51)*'Lifespan_distribution'!E8)</f>
        <v>2835249.33927657</v>
      </c>
      <c r="AM91" s="313">
        <f>(SUM($AI$10:$AI$51)*'Lifespan_distribution'!F8)</f>
        <v>2472607.92815224</v>
      </c>
      <c r="AN91" s="313">
        <f>(SUM($AI$10:$AI$51)*'Lifespan_distribution'!G8)</f>
        <v>1910939.47294676</v>
      </c>
      <c r="AO91" s="313">
        <f>(SUM($AI$10:$AI$51)*'Lifespan_distribution'!H8)</f>
        <v>1325441.57969321</v>
      </c>
      <c r="AP91" s="313">
        <f>(SUM($AI$10:$AI$51)*'Lifespan_distribution'!I8)</f>
        <v>831334.585026838</v>
      </c>
      <c r="AQ91" s="313">
        <f>(SUM($AI$10:$AI$51)*'Lifespan_distribution'!J8)</f>
        <v>473814.255505267</v>
      </c>
      <c r="AR91" s="289"/>
      <c r="AS91" s="3"/>
      <c r="AT91" s="3"/>
      <c r="AU91" s="3"/>
      <c r="AV91" s="3"/>
      <c r="AW91" s="3"/>
      <c r="AX91" s="3"/>
      <c r="AY91" s="3"/>
      <c r="AZ91" s="3"/>
      <c r="BA91" s="3"/>
      <c r="BB91" s="3"/>
      <c r="BC91" s="3"/>
      <c r="BD91" s="3"/>
      <c r="BE91" s="3"/>
      <c r="BF91" s="3"/>
      <c r="BG91" s="3"/>
      <c r="BH91" s="3"/>
      <c r="BI91" s="3"/>
      <c r="BJ91" s="3"/>
      <c r="BK91" s="3"/>
      <c r="BL91" s="3"/>
      <c r="BM91" s="3"/>
      <c r="BN91" s="3"/>
      <c r="BO91" s="3"/>
      <c r="BP91" s="3"/>
    </row>
    <row r="92" ht="15.35" customHeight="1">
      <c r="A92" s="306">
        <v>2023</v>
      </c>
      <c r="B92" s="311"/>
      <c r="C92" s="311"/>
      <c r="D92" s="311"/>
      <c r="E92" s="311"/>
      <c r="F92" s="311"/>
      <c r="G92" s="311"/>
      <c r="H92" s="311"/>
      <c r="I92" s="311"/>
      <c r="J92" s="311"/>
      <c r="K92" s="311"/>
      <c r="L92" s="311"/>
      <c r="M92" s="311"/>
      <c r="N92" s="311"/>
      <c r="O92" s="311"/>
      <c r="P92" s="311"/>
      <c r="Q92" s="311"/>
      <c r="R92" s="311"/>
      <c r="S92" s="311"/>
      <c r="T92" s="311"/>
      <c r="U92" s="311"/>
      <c r="V92" s="311"/>
      <c r="W92" s="336"/>
      <c r="X92" s="336"/>
      <c r="Y92" s="336"/>
      <c r="Z92" s="336"/>
      <c r="AA92" s="336"/>
      <c r="AB92" s="336"/>
      <c r="AC92" s="336"/>
      <c r="AD92" s="336"/>
      <c r="AE92" s="336"/>
      <c r="AF92" s="336"/>
      <c r="AG92" s="336"/>
      <c r="AH92" s="336"/>
      <c r="AI92" s="336"/>
      <c r="AJ92" s="313">
        <f>(SUM($AJ$10:$AJ$51)*'Lifespan_distribution'!B8)</f>
        <v>1291540.28122265</v>
      </c>
      <c r="AK92" s="313">
        <f>(SUM($AJ$10:$AJ$51)*'Lifespan_distribution'!C8)</f>
        <v>2290986.94051959</v>
      </c>
      <c r="AL92" s="313">
        <f>(SUM($AJ$10:$AJ$51)*'Lifespan_distribution'!D8)</f>
        <v>2813552.19465514</v>
      </c>
      <c r="AM92" s="313">
        <f>(SUM($AJ$10:$AJ$51)*'Lifespan_distribution'!E8)</f>
        <v>2835249.33927657</v>
      </c>
      <c r="AN92" s="313">
        <f>(SUM($AJ$10:$AJ$51)*'Lifespan_distribution'!F8)</f>
        <v>2472607.92815224</v>
      </c>
      <c r="AO92" s="313">
        <f>(SUM($AJ$10:$AJ$51)*'Lifespan_distribution'!G8)</f>
        <v>1910939.47294676</v>
      </c>
      <c r="AP92" s="313">
        <f>(SUM($AJ$10:$AJ$51)*'Lifespan_distribution'!H8)</f>
        <v>1325441.57969321</v>
      </c>
      <c r="AQ92" s="313">
        <f>(SUM($AJ$10:$AJ$51)*'Lifespan_distribution'!I8)</f>
        <v>831334.585026838</v>
      </c>
      <c r="AR92" s="289"/>
      <c r="AS92" s="3"/>
      <c r="AT92" s="3"/>
      <c r="AU92" s="3"/>
      <c r="AV92" s="3"/>
      <c r="AW92" s="3"/>
      <c r="AX92" s="3"/>
      <c r="AY92" s="3"/>
      <c r="AZ92" s="3"/>
      <c r="BA92" s="3"/>
      <c r="BB92" s="3"/>
      <c r="BC92" s="3"/>
      <c r="BD92" s="3"/>
      <c r="BE92" s="3"/>
      <c r="BF92" s="3"/>
      <c r="BG92" s="3"/>
      <c r="BH92" s="3"/>
      <c r="BI92" s="3"/>
      <c r="BJ92" s="3"/>
      <c r="BK92" s="3"/>
      <c r="BL92" s="3"/>
      <c r="BM92" s="3"/>
      <c r="BN92" s="3"/>
      <c r="BO92" s="3"/>
      <c r="BP92" s="3"/>
    </row>
    <row r="93" ht="15.35" customHeight="1">
      <c r="A93" s="306">
        <v>2024</v>
      </c>
      <c r="B93" s="311"/>
      <c r="C93" s="311"/>
      <c r="D93" s="311"/>
      <c r="E93" s="311"/>
      <c r="F93" s="311"/>
      <c r="G93" s="311"/>
      <c r="H93" s="311"/>
      <c r="I93" s="311"/>
      <c r="J93" s="311"/>
      <c r="K93" s="311"/>
      <c r="L93" s="311"/>
      <c r="M93" s="311"/>
      <c r="N93" s="311"/>
      <c r="O93" s="311"/>
      <c r="P93" s="311"/>
      <c r="Q93" s="311"/>
      <c r="R93" s="311"/>
      <c r="S93" s="311"/>
      <c r="T93" s="311"/>
      <c r="U93" s="311"/>
      <c r="V93" s="311"/>
      <c r="W93" s="336"/>
      <c r="X93" s="336"/>
      <c r="Y93" s="336"/>
      <c r="Z93" s="336"/>
      <c r="AA93" s="336"/>
      <c r="AB93" s="336"/>
      <c r="AC93" s="336"/>
      <c r="AD93" s="336"/>
      <c r="AE93" s="336"/>
      <c r="AF93" s="336"/>
      <c r="AG93" s="336"/>
      <c r="AH93" s="336"/>
      <c r="AI93" s="336"/>
      <c r="AJ93" s="336"/>
      <c r="AK93" s="313">
        <f>(SUM($AK$10:$AK$51)*'Lifespan_distribution'!B8)</f>
        <v>1291540.28122265</v>
      </c>
      <c r="AL93" s="313">
        <f>(SUM($AK$10:$AK$51)*'Lifespan_distribution'!C8)</f>
        <v>2290986.94051959</v>
      </c>
      <c r="AM93" s="313">
        <f>(SUM($AK$10:$AK$51)*'Lifespan_distribution'!D8)</f>
        <v>2813552.19465514</v>
      </c>
      <c r="AN93" s="313">
        <f>(SUM($AK$10:$AK$51)*'Lifespan_distribution'!E8)</f>
        <v>2835249.33927657</v>
      </c>
      <c r="AO93" s="313">
        <f>(SUM($AK$10:$AK$51)*'Lifespan_distribution'!F8)</f>
        <v>2472607.92815224</v>
      </c>
      <c r="AP93" s="313">
        <f>(SUM($AK$10:$AK$51)*'Lifespan_distribution'!G8)</f>
        <v>1910939.47294676</v>
      </c>
      <c r="AQ93" s="313">
        <f>(SUM($AK$10:$AK$51)*'Lifespan_distribution'!H8)</f>
        <v>1325441.57969321</v>
      </c>
      <c r="AR93" s="289"/>
      <c r="AS93" s="3"/>
      <c r="AT93" s="3"/>
      <c r="AU93" s="3"/>
      <c r="AV93" s="3"/>
      <c r="AW93" s="3"/>
      <c r="AX93" s="3"/>
      <c r="AY93" s="3"/>
      <c r="AZ93" s="3"/>
      <c r="BA93" s="3"/>
      <c r="BB93" s="3"/>
      <c r="BC93" s="3"/>
      <c r="BD93" s="3"/>
      <c r="BE93" s="3"/>
      <c r="BF93" s="3"/>
      <c r="BG93" s="3"/>
      <c r="BH93" s="3"/>
      <c r="BI93" s="3"/>
      <c r="BJ93" s="3"/>
      <c r="BK93" s="3"/>
      <c r="BL93" s="3"/>
      <c r="BM93" s="3"/>
      <c r="BN93" s="3"/>
      <c r="BO93" s="3"/>
      <c r="BP93" s="3"/>
    </row>
    <row r="94" ht="15.35" customHeight="1">
      <c r="A94" s="306">
        <v>2025</v>
      </c>
      <c r="B94" s="311"/>
      <c r="C94" s="311"/>
      <c r="D94" s="311"/>
      <c r="E94" s="311"/>
      <c r="F94" s="311"/>
      <c r="G94" s="311"/>
      <c r="H94" s="311"/>
      <c r="I94" s="311"/>
      <c r="J94" s="311"/>
      <c r="K94" s="311"/>
      <c r="L94" s="311"/>
      <c r="M94" s="311"/>
      <c r="N94" s="311"/>
      <c r="O94" s="311"/>
      <c r="P94" s="311"/>
      <c r="Q94" s="311"/>
      <c r="R94" s="311"/>
      <c r="S94" s="311"/>
      <c r="T94" s="311"/>
      <c r="U94" s="311"/>
      <c r="V94" s="311"/>
      <c r="W94" s="336"/>
      <c r="X94" s="336"/>
      <c r="Y94" s="336"/>
      <c r="Z94" s="336"/>
      <c r="AA94" s="336"/>
      <c r="AB94" s="336"/>
      <c r="AC94" s="336"/>
      <c r="AD94" s="336"/>
      <c r="AE94" s="336"/>
      <c r="AF94" s="336"/>
      <c r="AG94" s="336"/>
      <c r="AH94" s="336"/>
      <c r="AI94" s="336"/>
      <c r="AJ94" s="336"/>
      <c r="AK94" s="336"/>
      <c r="AL94" s="313">
        <f>(SUM($AL$10:$AL$51)*'Lifespan_distribution'!B8)</f>
        <v>1291540.28122265</v>
      </c>
      <c r="AM94" s="313">
        <f>(SUM($AL$10:$AL$51)*'Lifespan_distribution'!C8)</f>
        <v>2290986.94051959</v>
      </c>
      <c r="AN94" s="313">
        <f>(SUM($AL$10:$AL$51)*'Lifespan_distribution'!D8)</f>
        <v>2813552.19465514</v>
      </c>
      <c r="AO94" s="313">
        <f>(SUM($AL$10:$AL$51)*'Lifespan_distribution'!E8)</f>
        <v>2835249.33927657</v>
      </c>
      <c r="AP94" s="313">
        <f>(SUM($AL$10:$AL$51)*'Lifespan_distribution'!F8)</f>
        <v>2472607.92815224</v>
      </c>
      <c r="AQ94" s="313">
        <f>(SUM($AL$10:$AL$51)*'Lifespan_distribution'!G8)</f>
        <v>1910939.47294676</v>
      </c>
      <c r="AR94" s="289"/>
      <c r="AS94" s="3"/>
      <c r="AT94" s="3"/>
      <c r="AU94" s="3"/>
      <c r="AV94" s="3"/>
      <c r="AW94" s="3"/>
      <c r="AX94" s="3"/>
      <c r="AY94" s="3"/>
      <c r="AZ94" s="3"/>
      <c r="BA94" s="3"/>
      <c r="BB94" s="3"/>
      <c r="BC94" s="3"/>
      <c r="BD94" s="3"/>
      <c r="BE94" s="3"/>
      <c r="BF94" s="3"/>
      <c r="BG94" s="3"/>
      <c r="BH94" s="3"/>
      <c r="BI94" s="3"/>
      <c r="BJ94" s="3"/>
      <c r="BK94" s="3"/>
      <c r="BL94" s="3"/>
      <c r="BM94" s="3"/>
      <c r="BN94" s="3"/>
      <c r="BO94" s="3"/>
      <c r="BP94" s="3"/>
    </row>
    <row r="95" ht="15.35" customHeight="1">
      <c r="A95" s="306">
        <v>2026</v>
      </c>
      <c r="B95" s="311"/>
      <c r="C95" s="311"/>
      <c r="D95" s="311"/>
      <c r="E95" s="311"/>
      <c r="F95" s="311"/>
      <c r="G95" s="311"/>
      <c r="H95" s="311"/>
      <c r="I95" s="311"/>
      <c r="J95" s="311"/>
      <c r="K95" s="311"/>
      <c r="L95" s="311"/>
      <c r="M95" s="311"/>
      <c r="N95" s="311"/>
      <c r="O95" s="311"/>
      <c r="P95" s="311"/>
      <c r="Q95" s="311"/>
      <c r="R95" s="311"/>
      <c r="S95" s="311"/>
      <c r="T95" s="311"/>
      <c r="U95" s="311"/>
      <c r="V95" s="311"/>
      <c r="W95" s="336"/>
      <c r="X95" s="336"/>
      <c r="Y95" s="336"/>
      <c r="Z95" s="336"/>
      <c r="AA95" s="336"/>
      <c r="AB95" s="336"/>
      <c r="AC95" s="336"/>
      <c r="AD95" s="336"/>
      <c r="AE95" s="336"/>
      <c r="AF95" s="336"/>
      <c r="AG95" s="336"/>
      <c r="AH95" s="336"/>
      <c r="AI95" s="336"/>
      <c r="AJ95" s="336"/>
      <c r="AK95" s="336"/>
      <c r="AL95" s="336"/>
      <c r="AM95" s="313">
        <f>(SUM($AM$10:$AM$51)*'Lifespan_distribution'!B8)</f>
        <v>1291540.28122265</v>
      </c>
      <c r="AN95" s="313">
        <f>(SUM($AM$10:$AM$51)*'Lifespan_distribution'!C8)</f>
        <v>2290986.94051959</v>
      </c>
      <c r="AO95" s="313">
        <f>(SUM($AM$10:$AM$51)*'Lifespan_distribution'!D8)</f>
        <v>2813552.19465514</v>
      </c>
      <c r="AP95" s="313">
        <f>(SUM($AM$10:$AM$51)*'Lifespan_distribution'!E8)</f>
        <v>2835249.33927657</v>
      </c>
      <c r="AQ95" s="313">
        <f>(SUM($AM$10:$AM$51)*'Lifespan_distribution'!F8)</f>
        <v>2472607.92815224</v>
      </c>
      <c r="AR95" s="289"/>
      <c r="AS95" s="3"/>
      <c r="AT95" s="3"/>
      <c r="AU95" s="3"/>
      <c r="AV95" s="3"/>
      <c r="AW95" s="3"/>
      <c r="AX95" s="3"/>
      <c r="AY95" s="3"/>
      <c r="AZ95" s="3"/>
      <c r="BA95" s="3"/>
      <c r="BB95" s="3"/>
      <c r="BC95" s="3"/>
      <c r="BD95" s="3"/>
      <c r="BE95" s="3"/>
      <c r="BF95" s="3"/>
      <c r="BG95" s="3"/>
      <c r="BH95" s="3"/>
      <c r="BI95" s="3"/>
      <c r="BJ95" s="3"/>
      <c r="BK95" s="3"/>
      <c r="BL95" s="3"/>
      <c r="BM95" s="3"/>
      <c r="BN95" s="3"/>
      <c r="BO95" s="3"/>
      <c r="BP95" s="3"/>
    </row>
    <row r="96" ht="15.35" customHeight="1">
      <c r="A96" s="306">
        <v>2027</v>
      </c>
      <c r="B96" s="311"/>
      <c r="C96" s="311"/>
      <c r="D96" s="311"/>
      <c r="E96" s="311"/>
      <c r="F96" s="311"/>
      <c r="G96" s="311"/>
      <c r="H96" s="311"/>
      <c r="I96" s="311"/>
      <c r="J96" s="311"/>
      <c r="K96" s="311"/>
      <c r="L96" s="311"/>
      <c r="M96" s="311"/>
      <c r="N96" s="311"/>
      <c r="O96" s="311"/>
      <c r="P96" s="311"/>
      <c r="Q96" s="311"/>
      <c r="R96" s="311"/>
      <c r="S96" s="311"/>
      <c r="T96" s="311"/>
      <c r="U96" s="311"/>
      <c r="V96" s="311"/>
      <c r="W96" s="336"/>
      <c r="X96" s="336"/>
      <c r="Y96" s="336"/>
      <c r="Z96" s="336"/>
      <c r="AA96" s="336"/>
      <c r="AB96" s="336"/>
      <c r="AC96" s="336"/>
      <c r="AD96" s="336"/>
      <c r="AE96" s="336"/>
      <c r="AF96" s="336"/>
      <c r="AG96" s="336"/>
      <c r="AH96" s="336"/>
      <c r="AI96" s="336"/>
      <c r="AJ96" s="336"/>
      <c r="AK96" s="336"/>
      <c r="AL96" s="336"/>
      <c r="AM96" s="336"/>
      <c r="AN96" s="313">
        <f>(SUM($AN$10:$AN$51)*'Lifespan_distribution'!B8)</f>
        <v>1291540.28122265</v>
      </c>
      <c r="AO96" s="313">
        <f>(SUM($AN$10:$AN$51)*'Lifespan_distribution'!C8)</f>
        <v>2290986.94051959</v>
      </c>
      <c r="AP96" s="313">
        <f>(SUM($AN$10:$AN$51)*'Lifespan_distribution'!D8)</f>
        <v>2813552.19465514</v>
      </c>
      <c r="AQ96" s="313">
        <f>(SUM($AN$10:$AN$51)*'Lifespan_distribution'!E8)</f>
        <v>2835249.33927657</v>
      </c>
      <c r="AR96" s="289"/>
      <c r="AS96" s="3"/>
      <c r="AT96" s="3"/>
      <c r="AU96" s="3"/>
      <c r="AV96" s="3"/>
      <c r="AW96" s="3"/>
      <c r="AX96" s="3"/>
      <c r="AY96" s="3"/>
      <c r="AZ96" s="3"/>
      <c r="BA96" s="3"/>
      <c r="BB96" s="3"/>
      <c r="BC96" s="3"/>
      <c r="BD96" s="3"/>
      <c r="BE96" s="3"/>
      <c r="BF96" s="3"/>
      <c r="BG96" s="3"/>
      <c r="BH96" s="3"/>
      <c r="BI96" s="3"/>
      <c r="BJ96" s="3"/>
      <c r="BK96" s="3"/>
      <c r="BL96" s="3"/>
      <c r="BM96" s="3"/>
      <c r="BN96" s="3"/>
      <c r="BO96" s="3"/>
      <c r="BP96" s="3"/>
    </row>
    <row r="97" ht="15.35" customHeight="1">
      <c r="A97" s="306">
        <v>2028</v>
      </c>
      <c r="B97" s="311"/>
      <c r="C97" s="311"/>
      <c r="D97" s="311"/>
      <c r="E97" s="311"/>
      <c r="F97" s="311"/>
      <c r="G97" s="311"/>
      <c r="H97" s="311"/>
      <c r="I97" s="311"/>
      <c r="J97" s="311"/>
      <c r="K97" s="311"/>
      <c r="L97" s="311"/>
      <c r="M97" s="311"/>
      <c r="N97" s="311"/>
      <c r="O97" s="311"/>
      <c r="P97" s="311"/>
      <c r="Q97" s="311"/>
      <c r="R97" s="311"/>
      <c r="S97" s="311"/>
      <c r="T97" s="311"/>
      <c r="U97" s="311"/>
      <c r="V97" s="311"/>
      <c r="W97" s="336"/>
      <c r="X97" s="336"/>
      <c r="Y97" s="336"/>
      <c r="Z97" s="336"/>
      <c r="AA97" s="336"/>
      <c r="AB97" s="336"/>
      <c r="AC97" s="336"/>
      <c r="AD97" s="336"/>
      <c r="AE97" s="336"/>
      <c r="AF97" s="336"/>
      <c r="AG97" s="336"/>
      <c r="AH97" s="336"/>
      <c r="AI97" s="336"/>
      <c r="AJ97" s="336"/>
      <c r="AK97" s="336"/>
      <c r="AL97" s="336"/>
      <c r="AM97" s="336"/>
      <c r="AN97" s="336"/>
      <c r="AO97" s="313">
        <f>(SUM($AO$10:$AO$51)*'Lifespan_distribution'!B8)</f>
        <v>1291540.28122265</v>
      </c>
      <c r="AP97" s="313">
        <f>(SUM($AO$10:$AO$51)*'Lifespan_distribution'!C8)</f>
        <v>2290986.94051959</v>
      </c>
      <c r="AQ97" s="313">
        <f>(SUM($AO$10:$AO$51)*'Lifespan_distribution'!D8)</f>
        <v>2813552.19465514</v>
      </c>
      <c r="AR97" s="289"/>
      <c r="AS97" s="3"/>
      <c r="AT97" s="3"/>
      <c r="AU97" s="3"/>
      <c r="AV97" s="3"/>
      <c r="AW97" s="3"/>
      <c r="AX97" s="3"/>
      <c r="AY97" s="3"/>
      <c r="AZ97" s="3"/>
      <c r="BA97" s="3"/>
      <c r="BB97" s="3"/>
      <c r="BC97" s="3"/>
      <c r="BD97" s="3"/>
      <c r="BE97" s="3"/>
      <c r="BF97" s="3"/>
      <c r="BG97" s="3"/>
      <c r="BH97" s="3"/>
      <c r="BI97" s="3"/>
      <c r="BJ97" s="3"/>
      <c r="BK97" s="3"/>
      <c r="BL97" s="3"/>
      <c r="BM97" s="3"/>
      <c r="BN97" s="3"/>
      <c r="BO97" s="3"/>
      <c r="BP97" s="3"/>
    </row>
    <row r="98" ht="15.35" customHeight="1">
      <c r="A98" s="306">
        <v>2029</v>
      </c>
      <c r="B98" s="311"/>
      <c r="C98" s="311"/>
      <c r="D98" s="311"/>
      <c r="E98" s="311"/>
      <c r="F98" s="311"/>
      <c r="G98" s="311"/>
      <c r="H98" s="311"/>
      <c r="I98" s="311"/>
      <c r="J98" s="311"/>
      <c r="K98" s="311"/>
      <c r="L98" s="311"/>
      <c r="M98" s="311"/>
      <c r="N98" s="311"/>
      <c r="O98" s="311"/>
      <c r="P98" s="311"/>
      <c r="Q98" s="311"/>
      <c r="R98" s="311"/>
      <c r="S98" s="311"/>
      <c r="T98" s="311"/>
      <c r="U98" s="311"/>
      <c r="V98" s="311"/>
      <c r="W98" s="336"/>
      <c r="X98" s="336"/>
      <c r="Y98" s="336"/>
      <c r="Z98" s="336"/>
      <c r="AA98" s="336"/>
      <c r="AB98" s="336"/>
      <c r="AC98" s="336"/>
      <c r="AD98" s="336"/>
      <c r="AE98" s="336"/>
      <c r="AF98" s="336"/>
      <c r="AG98" s="336"/>
      <c r="AH98" s="336"/>
      <c r="AI98" s="336"/>
      <c r="AJ98" s="336"/>
      <c r="AK98" s="336"/>
      <c r="AL98" s="336"/>
      <c r="AM98" s="336"/>
      <c r="AN98" s="336"/>
      <c r="AO98" s="336"/>
      <c r="AP98" s="313">
        <f>(SUM($AP$10:$AP$51)*'Lifespan_distribution'!B8)</f>
        <v>1291540.28122265</v>
      </c>
      <c r="AQ98" s="313">
        <f>(SUM($AP$10:$AP$51)*'Lifespan_distribution'!C8)</f>
        <v>2290986.94051959</v>
      </c>
      <c r="AR98" s="289"/>
      <c r="AS98" s="3"/>
      <c r="AT98" s="3"/>
      <c r="AU98" s="3"/>
      <c r="AV98" s="3"/>
      <c r="AW98" s="3"/>
      <c r="AX98" s="3"/>
      <c r="AY98" s="3"/>
      <c r="AZ98" s="3"/>
      <c r="BA98" s="3"/>
      <c r="BB98" s="3"/>
      <c r="BC98" s="3"/>
      <c r="BD98" s="3"/>
      <c r="BE98" s="3"/>
      <c r="BF98" s="3"/>
      <c r="BG98" s="3"/>
      <c r="BH98" s="3"/>
      <c r="BI98" s="3"/>
      <c r="BJ98" s="3"/>
      <c r="BK98" s="3"/>
      <c r="BL98" s="3"/>
      <c r="BM98" s="3"/>
      <c r="BN98" s="3"/>
      <c r="BO98" s="3"/>
      <c r="BP98" s="3"/>
    </row>
    <row r="99" ht="15.35" customHeight="1">
      <c r="A99" s="306">
        <v>2030</v>
      </c>
      <c r="B99" s="311"/>
      <c r="C99" s="311"/>
      <c r="D99" s="311"/>
      <c r="E99" s="311"/>
      <c r="F99" s="311"/>
      <c r="G99" s="311"/>
      <c r="H99" s="311"/>
      <c r="I99" s="311"/>
      <c r="J99" s="311"/>
      <c r="K99" s="311"/>
      <c r="L99" s="311"/>
      <c r="M99" s="311"/>
      <c r="N99" s="311"/>
      <c r="O99" s="311"/>
      <c r="P99" s="311"/>
      <c r="Q99" s="311"/>
      <c r="R99" s="311"/>
      <c r="S99" s="311"/>
      <c r="T99" s="311"/>
      <c r="U99" s="311"/>
      <c r="V99" s="311"/>
      <c r="W99" s="336"/>
      <c r="X99" s="336"/>
      <c r="Y99" s="336"/>
      <c r="Z99" s="336"/>
      <c r="AA99" s="336"/>
      <c r="AB99" s="336"/>
      <c r="AC99" s="336"/>
      <c r="AD99" s="336"/>
      <c r="AE99" s="336"/>
      <c r="AF99" s="336"/>
      <c r="AG99" s="336"/>
      <c r="AH99" s="336"/>
      <c r="AI99" s="336"/>
      <c r="AJ99" s="336"/>
      <c r="AK99" s="336"/>
      <c r="AL99" s="336"/>
      <c r="AM99" s="336"/>
      <c r="AN99" s="336"/>
      <c r="AO99" s="336"/>
      <c r="AP99" s="336"/>
      <c r="AQ99" s="313">
        <f>(SUM($AQ$10:$AQ$51)*'Lifespan_distribution'!B8)</f>
        <v>1291540.28122265</v>
      </c>
      <c r="AR99" s="289"/>
      <c r="AS99" s="3"/>
      <c r="AT99" s="3"/>
      <c r="AU99" s="3"/>
      <c r="AV99" s="3"/>
      <c r="AW99" s="3"/>
      <c r="AX99" s="3"/>
      <c r="AY99" s="3"/>
      <c r="AZ99" s="3"/>
      <c r="BA99" s="3"/>
      <c r="BB99" s="3"/>
      <c r="BC99" s="3"/>
      <c r="BD99" s="3"/>
      <c r="BE99" s="3"/>
      <c r="BF99" s="3"/>
      <c r="BG99" s="3"/>
      <c r="BH99" s="3"/>
      <c r="BI99" s="3"/>
      <c r="BJ99" s="3"/>
      <c r="BK99" s="3"/>
      <c r="BL99" s="3"/>
      <c r="BM99" s="3"/>
      <c r="BN99" s="3"/>
      <c r="BO99" s="3"/>
      <c r="BP99" s="3"/>
    </row>
    <row r="100" ht="15.35" customHeight="1">
      <c r="A100" s="316"/>
      <c r="B100" s="316"/>
      <c r="C100" s="316"/>
      <c r="D100" s="316"/>
      <c r="E100" s="316"/>
      <c r="F100" s="316"/>
      <c r="G100" s="316"/>
      <c r="H100" s="316"/>
      <c r="I100" s="316"/>
      <c r="J100" s="316"/>
      <c r="K100" s="316"/>
      <c r="L100" s="316"/>
      <c r="M100" s="316"/>
      <c r="N100" s="316"/>
      <c r="O100" s="316"/>
      <c r="P100" s="316"/>
      <c r="Q100" s="316"/>
      <c r="R100" s="316"/>
      <c r="S100" s="316"/>
      <c r="T100" s="316"/>
      <c r="U100" s="316"/>
      <c r="V100" s="316"/>
      <c r="W100" s="317"/>
      <c r="X100" s="317"/>
      <c r="Y100" s="317"/>
      <c r="Z100" s="317"/>
      <c r="AA100" s="317"/>
      <c r="AB100" s="317"/>
      <c r="AC100" s="317"/>
      <c r="AD100" s="317"/>
      <c r="AE100" s="317"/>
      <c r="AF100" s="317"/>
      <c r="AG100" s="317"/>
      <c r="AH100" s="317"/>
      <c r="AI100" s="317"/>
      <c r="AJ100" s="317"/>
      <c r="AK100" s="317"/>
      <c r="AL100" s="317"/>
      <c r="AM100" s="317"/>
      <c r="AN100" s="317"/>
      <c r="AO100" s="317"/>
      <c r="AP100" s="317"/>
      <c r="AQ100" s="317"/>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row>
    <row r="101" ht="15.35" customHeight="1">
      <c r="A101" t="s" s="305">
        <v>523</v>
      </c>
      <c r="B101" s="337">
        <f>ROUND(SUM(B58:B100),0)</f>
        <v>830</v>
      </c>
      <c r="C101" s="337">
        <f>ROUND(SUM(C58:C100),0)</f>
        <v>4837</v>
      </c>
      <c r="D101" s="337">
        <f>ROUND(SUM(D58:D100),0)</f>
        <v>15149</v>
      </c>
      <c r="E101" s="337">
        <f>ROUND(SUM(E58:E100),0)</f>
        <v>32407</v>
      </c>
      <c r="F101" s="337">
        <f>ROUND(SUM(F58:F100),0)</f>
        <v>54626</v>
      </c>
      <c r="G101" s="337">
        <f>ROUND(SUM(G58:G100),0)</f>
        <v>78472</v>
      </c>
      <c r="H101" s="337">
        <f>ROUND(SUM(H58:H100),0)</f>
        <v>100736</v>
      </c>
      <c r="I101" s="337">
        <f>ROUND(SUM(I58:I100),0)</f>
        <v>119255</v>
      </c>
      <c r="J101" s="337">
        <f>ROUND(SUM(J58:J100),0)</f>
        <v>133119</v>
      </c>
      <c r="K101" s="337">
        <f>ROUND(SUM(K58:K100),0)</f>
        <v>142352</v>
      </c>
      <c r="L101" s="337">
        <f>ROUND(SUM(L58:L100),0)</f>
        <v>147392</v>
      </c>
      <c r="M101" s="337">
        <f>ROUND(SUM(M58:M100),0)</f>
        <v>245488</v>
      </c>
      <c r="N101" s="337">
        <f>ROUND(SUM(N58:N100),0)</f>
        <v>416102</v>
      </c>
      <c r="O101" s="337">
        <f>ROUND(SUM(O58:O100),0)</f>
        <v>621289</v>
      </c>
      <c r="P101" s="337">
        <f>ROUND(SUM(P58:P100),0)</f>
        <v>908131</v>
      </c>
      <c r="Q101" s="337">
        <f>ROUND(SUM(Q58:Q100),0)</f>
        <v>1277680</v>
      </c>
      <c r="R101" s="337">
        <f>ROUND(SUM(R58:R100),0)</f>
        <v>1827040</v>
      </c>
      <c r="S101" s="337">
        <f>ROUND(SUM(S58:S100),0)</f>
        <v>2545031</v>
      </c>
      <c r="T101" s="337">
        <f>ROUND(SUM(T58:T100),0)</f>
        <v>3294962</v>
      </c>
      <c r="U101" s="337">
        <f>ROUND(SUM(U58:U100),0)</f>
        <v>4227454</v>
      </c>
      <c r="V101" s="337">
        <f>ROUND(SUM(V58:V100),0)</f>
        <v>5191689</v>
      </c>
      <c r="W101" s="337">
        <f>ROUND(SUM(W58:W100),0)</f>
        <v>6189131</v>
      </c>
      <c r="X101" s="337">
        <f>ROUND(SUM(X58:X100),0)</f>
        <v>7164508</v>
      </c>
      <c r="Y101" s="337">
        <f>ROUND(SUM(Y58:Y100),0)</f>
        <v>8351024</v>
      </c>
      <c r="Z101" s="338">
        <f>ROUND(SUM(Z58:Z100),0)</f>
        <v>9813051</v>
      </c>
      <c r="AA101" s="337">
        <f>ROUND(SUM(AA58:AA100),0)</f>
        <v>11365489</v>
      </c>
      <c r="AB101" s="337">
        <f>ROUND(SUM(AB58:AB100),0)</f>
        <v>12730676</v>
      </c>
      <c r="AC101" s="337">
        <f>ROUND(SUM(AC58:AC100),0)</f>
        <v>13801333</v>
      </c>
      <c r="AD101" s="337">
        <f>ROUND(SUM(AD58:AD100),0)</f>
        <v>14372515</v>
      </c>
      <c r="AE101" s="337">
        <f>ROUND(SUM(AE58:AE100),0)</f>
        <v>14591555</v>
      </c>
      <c r="AF101" s="337">
        <f>ROUND(SUM(AF58:AF100),0)</f>
        <v>14838252</v>
      </c>
      <c r="AG101" s="337">
        <f>ROUND(SUM(AG58:AG100),0)</f>
        <v>15355768</v>
      </c>
      <c r="AH101" s="337">
        <f>ROUND(SUM(AH58:AH100),0)</f>
        <v>16095579</v>
      </c>
      <c r="AI101" s="337">
        <f>ROUND(SUM(AI58:AI100),0)</f>
        <v>16704093</v>
      </c>
      <c r="AJ101" s="337">
        <f>ROUND(SUM(AJ58:AJ100),0)</f>
        <v>17101235</v>
      </c>
      <c r="AK101" s="337">
        <f>ROUND(SUM(AK58:AK100),0)</f>
        <v>17275025</v>
      </c>
      <c r="AL101" s="337">
        <f>ROUND(SUM(AL58:AL100),0)</f>
        <v>17272411</v>
      </c>
      <c r="AM101" s="337">
        <f>ROUND(SUM(AM58:AM100),0)</f>
        <v>17167639</v>
      </c>
      <c r="AN101" s="337">
        <f>ROUND(SUM(AN58:AN100),0)</f>
        <v>17029930</v>
      </c>
      <c r="AO101" s="337">
        <f>ROUND(SUM(AO58:AO100),0)</f>
        <v>16904963</v>
      </c>
      <c r="AP101" s="337">
        <f>ROUND(SUM(AP58:AP100),0)</f>
        <v>16812390</v>
      </c>
      <c r="AQ101" s="337">
        <f>ROUND(SUM(AQ58:AQ100),0)</f>
        <v>16753308</v>
      </c>
      <c r="AR101" s="289"/>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row>
    <row r="102" ht="15.35" customHeight="1">
      <c r="A102" s="309"/>
      <c r="B102" s="309"/>
      <c r="C102" s="309"/>
      <c r="D102" s="309"/>
      <c r="E102" s="309"/>
      <c r="F102" s="309"/>
      <c r="G102" s="309"/>
      <c r="H102" s="309"/>
      <c r="I102" s="309"/>
      <c r="J102" s="309"/>
      <c r="K102" s="309"/>
      <c r="L102" s="309"/>
      <c r="M102" s="309"/>
      <c r="N102" s="309"/>
      <c r="O102" s="309"/>
      <c r="P102" s="309"/>
      <c r="Q102" s="309"/>
      <c r="R102" s="309"/>
      <c r="S102" s="309"/>
      <c r="T102" s="309"/>
      <c r="U102" s="309"/>
      <c r="V102" s="309"/>
      <c r="W102" s="51"/>
      <c r="X102" s="51"/>
      <c r="Y102" s="51"/>
      <c r="Z102" s="51"/>
      <c r="AA102" s="51"/>
      <c r="AB102" s="51"/>
      <c r="AC102" s="51"/>
      <c r="AD102" s="51"/>
      <c r="AE102" s="51"/>
      <c r="AF102" s="51"/>
      <c r="AG102" s="51"/>
      <c r="AH102" s="51"/>
      <c r="AI102" s="51"/>
      <c r="AJ102" s="51"/>
      <c r="AK102" s="51"/>
      <c r="AL102" s="51"/>
      <c r="AM102" s="51"/>
      <c r="AN102" s="51"/>
      <c r="AO102" s="51"/>
      <c r="AP102" s="51"/>
      <c r="AQ102" s="51"/>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row>
    <row r="103" ht="15.35" customHeight="1">
      <c r="A103" s="301"/>
      <c r="B103" s="301"/>
      <c r="C103" s="301"/>
      <c r="D103" s="301"/>
      <c r="E103" s="301"/>
      <c r="F103" s="301"/>
      <c r="G103" s="301"/>
      <c r="H103" s="301"/>
      <c r="I103" s="301"/>
      <c r="J103" s="301"/>
      <c r="K103" s="301"/>
      <c r="L103" s="301"/>
      <c r="M103" s="301"/>
      <c r="N103" s="301"/>
      <c r="O103" s="301"/>
      <c r="P103" s="301"/>
      <c r="Q103" s="301"/>
      <c r="R103" s="301"/>
      <c r="S103" s="301"/>
      <c r="T103" s="301"/>
      <c r="U103" s="301"/>
      <c r="V103" s="301"/>
      <c r="W103" s="339"/>
      <c r="X103" s="339"/>
      <c r="Y103" s="339"/>
      <c r="Z103" s="339"/>
      <c r="AA103" s="339"/>
      <c r="AB103" s="339"/>
      <c r="AC103" s="339"/>
      <c r="AD103" s="339"/>
      <c r="AE103" s="339"/>
      <c r="AF103" s="339"/>
      <c r="AG103" s="339"/>
      <c r="AH103" s="339"/>
      <c r="AI103" s="339"/>
      <c r="AJ103" s="339"/>
      <c r="AK103" s="339"/>
      <c r="AL103" s="339"/>
      <c r="AM103" s="339"/>
      <c r="AN103" s="339"/>
      <c r="AO103" s="339"/>
      <c r="AP103" s="339"/>
      <c r="AQ103" s="339"/>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row>
    <row r="104" ht="21" customHeight="1">
      <c r="A104" t="s" s="303">
        <v>524</v>
      </c>
      <c r="B104" s="304"/>
      <c r="C104" s="304"/>
      <c r="D104" s="304"/>
      <c r="E104" s="304"/>
      <c r="F104" s="304"/>
      <c r="G104" s="304"/>
      <c r="H104" s="304"/>
      <c r="I104" s="304"/>
      <c r="J104" s="304"/>
      <c r="K104" s="304"/>
      <c r="L104" s="304"/>
      <c r="M104" s="304"/>
      <c r="N104" s="304"/>
      <c r="O104" s="304"/>
      <c r="P104" s="304"/>
      <c r="Q104" s="304"/>
      <c r="R104" s="304"/>
      <c r="S104" s="304"/>
      <c r="T104" s="304"/>
      <c r="U104" s="304"/>
      <c r="V104" s="304"/>
      <c r="W104" s="340"/>
      <c r="X104" s="340"/>
      <c r="Y104" s="340"/>
      <c r="Z104" s="340"/>
      <c r="AA104" s="340"/>
      <c r="AB104" s="340"/>
      <c r="AC104" s="340"/>
      <c r="AD104" s="340"/>
      <c r="AE104" s="340"/>
      <c r="AF104" s="340"/>
      <c r="AG104" s="340"/>
      <c r="AH104" s="340"/>
      <c r="AI104" s="340"/>
      <c r="AJ104" s="340"/>
      <c r="AK104" s="340"/>
      <c r="AL104" s="340"/>
      <c r="AM104" s="340"/>
      <c r="AN104" s="340"/>
      <c r="AO104" s="340"/>
      <c r="AP104" s="340"/>
      <c r="AQ104" s="340"/>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row>
    <row r="105" ht="15.35" customHeight="1">
      <c r="A105" s="311"/>
      <c r="B105" s="306">
        <v>1989</v>
      </c>
      <c r="C105" s="306">
        <v>1990</v>
      </c>
      <c r="D105" s="306">
        <v>1991</v>
      </c>
      <c r="E105" s="306">
        <v>1992</v>
      </c>
      <c r="F105" s="306">
        <v>1993</v>
      </c>
      <c r="G105" s="306">
        <v>1994</v>
      </c>
      <c r="H105" s="306">
        <v>1995</v>
      </c>
      <c r="I105" s="306">
        <v>1996</v>
      </c>
      <c r="J105" s="306">
        <v>1997</v>
      </c>
      <c r="K105" s="306">
        <v>1998</v>
      </c>
      <c r="L105" s="306">
        <v>1999</v>
      </c>
      <c r="M105" s="306">
        <v>2000</v>
      </c>
      <c r="N105" s="306">
        <v>2001</v>
      </c>
      <c r="O105" s="306">
        <v>2002</v>
      </c>
      <c r="P105" s="306">
        <v>2003</v>
      </c>
      <c r="Q105" s="306">
        <v>2004</v>
      </c>
      <c r="R105" s="306">
        <v>2005</v>
      </c>
      <c r="S105" s="306">
        <v>2006</v>
      </c>
      <c r="T105" s="306">
        <v>2007</v>
      </c>
      <c r="U105" s="306">
        <v>2008</v>
      </c>
      <c r="V105" s="306">
        <v>2009</v>
      </c>
      <c r="W105" s="290">
        <v>2010</v>
      </c>
      <c r="X105" s="290">
        <v>2011</v>
      </c>
      <c r="Y105" s="290">
        <v>2012</v>
      </c>
      <c r="Z105" s="290">
        <v>2013</v>
      </c>
      <c r="AA105" s="290">
        <v>2014</v>
      </c>
      <c r="AB105" s="290">
        <v>2015</v>
      </c>
      <c r="AC105" s="290">
        <v>2016</v>
      </c>
      <c r="AD105" s="290">
        <v>2017</v>
      </c>
      <c r="AE105" s="290">
        <v>2018</v>
      </c>
      <c r="AF105" s="290">
        <v>2019</v>
      </c>
      <c r="AG105" s="290">
        <v>2020</v>
      </c>
      <c r="AH105" s="290">
        <v>2021</v>
      </c>
      <c r="AI105" s="290">
        <v>2022</v>
      </c>
      <c r="AJ105" s="290">
        <v>2023</v>
      </c>
      <c r="AK105" s="290">
        <v>2024</v>
      </c>
      <c r="AL105" s="290">
        <v>2025</v>
      </c>
      <c r="AM105" s="290">
        <v>2026</v>
      </c>
      <c r="AN105" s="290">
        <v>2027</v>
      </c>
      <c r="AO105" s="290">
        <v>2028</v>
      </c>
      <c r="AP105" s="290">
        <v>2029</v>
      </c>
      <c r="AQ105" s="290">
        <v>2030</v>
      </c>
      <c r="AR105" s="289"/>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row>
    <row r="106" ht="15.35" customHeight="1">
      <c r="A106" t="s" s="305">
        <v>221</v>
      </c>
      <c r="B106" s="311"/>
      <c r="C106" s="311"/>
      <c r="D106" s="311"/>
      <c r="E106" s="311"/>
      <c r="F106" s="311"/>
      <c r="G106" s="311"/>
      <c r="H106" s="311"/>
      <c r="I106" s="311"/>
      <c r="J106" s="311"/>
      <c r="K106" s="311"/>
      <c r="L106" s="311"/>
      <c r="M106" s="311"/>
      <c r="N106" s="311"/>
      <c r="O106" s="311"/>
      <c r="P106" s="311"/>
      <c r="Q106" s="311"/>
      <c r="R106" s="311"/>
      <c r="S106" s="311"/>
      <c r="T106" s="311"/>
      <c r="U106" s="311"/>
      <c r="V106" s="311"/>
      <c r="W106" s="287"/>
      <c r="X106" s="287"/>
      <c r="Y106" s="287"/>
      <c r="Z106" s="287"/>
      <c r="AA106" s="287"/>
      <c r="AB106" s="287"/>
      <c r="AC106" s="287"/>
      <c r="AD106" s="287"/>
      <c r="AE106" s="287"/>
      <c r="AF106" s="287"/>
      <c r="AG106" s="287"/>
      <c r="AH106" s="287"/>
      <c r="AI106" s="287"/>
      <c r="AJ106" s="287"/>
      <c r="AK106" s="287"/>
      <c r="AL106" s="287"/>
      <c r="AM106" s="287"/>
      <c r="AN106" s="287"/>
      <c r="AO106" s="287"/>
      <c r="AP106" s="287"/>
      <c r="AQ106" s="287"/>
      <c r="AR106" s="289"/>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row>
    <row r="107" ht="15.35" customHeight="1">
      <c r="A107" t="s" s="305">
        <v>525</v>
      </c>
      <c r="B107" s="311"/>
      <c r="C107" s="311"/>
      <c r="D107" s="311"/>
      <c r="E107" s="311"/>
      <c r="F107" s="311"/>
      <c r="G107" s="311"/>
      <c r="H107" s="311"/>
      <c r="I107" s="311"/>
      <c r="J107" s="311"/>
      <c r="K107" s="311"/>
      <c r="L107" s="311"/>
      <c r="M107" s="311"/>
      <c r="N107" s="311"/>
      <c r="O107" s="311"/>
      <c r="P107" s="311"/>
      <c r="Q107" s="311"/>
      <c r="R107" s="311"/>
      <c r="S107" s="311"/>
      <c r="T107" s="311"/>
      <c r="U107" s="311"/>
      <c r="V107" s="311"/>
      <c r="W107" s="287"/>
      <c r="X107" s="287"/>
      <c r="Y107" s="287"/>
      <c r="Z107" s="287"/>
      <c r="AA107" s="287"/>
      <c r="AB107" s="287"/>
      <c r="AC107" s="287"/>
      <c r="AD107" s="287"/>
      <c r="AE107" s="287"/>
      <c r="AF107" s="287"/>
      <c r="AG107" s="287"/>
      <c r="AH107" s="287"/>
      <c r="AI107" s="287"/>
      <c r="AJ107" s="287"/>
      <c r="AK107" s="287"/>
      <c r="AL107" s="287"/>
      <c r="AM107" s="287"/>
      <c r="AN107" s="287"/>
      <c r="AO107" s="287"/>
      <c r="AP107" s="287"/>
      <c r="AQ107" s="287"/>
      <c r="AR107" s="289"/>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row>
    <row r="108" ht="15.35" customHeight="1">
      <c r="A108" t="s" s="305">
        <v>526</v>
      </c>
      <c r="B108" s="311"/>
      <c r="C108" s="311"/>
      <c r="D108" s="311"/>
      <c r="E108" s="311"/>
      <c r="F108" s="311"/>
      <c r="G108" s="311"/>
      <c r="H108" s="311"/>
      <c r="I108" s="311"/>
      <c r="J108" s="311"/>
      <c r="K108" s="311"/>
      <c r="L108" s="311"/>
      <c r="M108" s="311"/>
      <c r="N108" s="311"/>
      <c r="O108" s="311"/>
      <c r="P108" s="311"/>
      <c r="Q108" s="311"/>
      <c r="R108" s="311"/>
      <c r="S108" s="311"/>
      <c r="T108" s="311"/>
      <c r="U108" s="311"/>
      <c r="V108" s="311"/>
      <c r="W108" s="287"/>
      <c r="X108" s="287"/>
      <c r="Y108" s="287"/>
      <c r="Z108" s="287"/>
      <c r="AA108" s="287"/>
      <c r="AB108" s="287"/>
      <c r="AC108" s="287"/>
      <c r="AD108" s="287"/>
      <c r="AE108" s="287"/>
      <c r="AF108" s="287"/>
      <c r="AG108" s="287"/>
      <c r="AH108" s="287"/>
      <c r="AI108" s="287"/>
      <c r="AJ108" s="287"/>
      <c r="AK108" s="287"/>
      <c r="AL108" s="287"/>
      <c r="AM108" s="287"/>
      <c r="AN108" s="287"/>
      <c r="AO108" s="287"/>
      <c r="AP108" s="287"/>
      <c r="AQ108" s="287"/>
      <c r="AR108" s="289"/>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row>
    <row r="109" ht="15.35" customHeight="1">
      <c r="A109" t="s" s="305">
        <v>527</v>
      </c>
      <c r="B109" s="311"/>
      <c r="C109" s="311"/>
      <c r="D109" s="311"/>
      <c r="E109" s="311"/>
      <c r="F109" s="311"/>
      <c r="G109" s="311"/>
      <c r="H109" s="311"/>
      <c r="I109" s="311"/>
      <c r="J109" s="311"/>
      <c r="K109" s="311"/>
      <c r="L109" s="311"/>
      <c r="M109" s="311"/>
      <c r="N109" s="311"/>
      <c r="O109" s="311"/>
      <c r="P109" s="311"/>
      <c r="Q109" s="311"/>
      <c r="R109" s="311"/>
      <c r="S109" s="311"/>
      <c r="T109" s="311"/>
      <c r="U109" s="311"/>
      <c r="V109" s="311"/>
      <c r="W109" s="287"/>
      <c r="X109" s="287"/>
      <c r="Y109" s="287"/>
      <c r="Z109" s="287"/>
      <c r="AA109" s="287"/>
      <c r="AB109" s="287"/>
      <c r="AC109" s="287"/>
      <c r="AD109" s="287"/>
      <c r="AE109" s="287"/>
      <c r="AF109" s="287"/>
      <c r="AG109" s="287"/>
      <c r="AH109" s="287"/>
      <c r="AI109" s="287"/>
      <c r="AJ109" s="287"/>
      <c r="AK109" s="287"/>
      <c r="AL109" s="287"/>
      <c r="AM109" s="287"/>
      <c r="AN109" s="287"/>
      <c r="AO109" s="287"/>
      <c r="AP109" s="287"/>
      <c r="AQ109" s="287"/>
      <c r="AR109" s="289"/>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row>
    <row r="110" ht="15.35" customHeight="1">
      <c r="A110" t="s" s="305">
        <v>528</v>
      </c>
      <c r="B110" s="311"/>
      <c r="C110" s="311"/>
      <c r="D110" s="311"/>
      <c r="E110" s="311"/>
      <c r="F110" s="311"/>
      <c r="G110" s="311"/>
      <c r="H110" s="311"/>
      <c r="I110" s="311"/>
      <c r="J110" s="311"/>
      <c r="K110" s="311"/>
      <c r="L110" s="311"/>
      <c r="M110" s="311"/>
      <c r="N110" s="311"/>
      <c r="O110" s="311"/>
      <c r="P110" s="311"/>
      <c r="Q110" s="311"/>
      <c r="R110" s="311"/>
      <c r="S110" s="311"/>
      <c r="T110" s="311"/>
      <c r="U110" s="311"/>
      <c r="V110" s="311"/>
      <c r="W110" s="287"/>
      <c r="X110" s="287"/>
      <c r="Y110" s="287"/>
      <c r="Z110" s="287"/>
      <c r="AA110" s="287"/>
      <c r="AB110" s="287"/>
      <c r="AC110" s="287"/>
      <c r="AD110" s="287"/>
      <c r="AE110" s="287"/>
      <c r="AF110" s="287"/>
      <c r="AG110" s="287"/>
      <c r="AH110" s="287"/>
      <c r="AI110" s="287"/>
      <c r="AJ110" s="287"/>
      <c r="AK110" s="287"/>
      <c r="AL110" s="287"/>
      <c r="AM110" s="287"/>
      <c r="AN110" s="287"/>
      <c r="AO110" s="287"/>
      <c r="AP110" s="287"/>
      <c r="AQ110" s="287"/>
      <c r="AR110" s="289"/>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row>
    <row r="111" ht="15.35" customHeight="1">
      <c r="A111" t="s" s="305">
        <v>529</v>
      </c>
      <c r="B111" s="311"/>
      <c r="C111" s="311"/>
      <c r="D111" s="311"/>
      <c r="E111" s="311"/>
      <c r="F111" s="311"/>
      <c r="G111" s="311"/>
      <c r="H111" s="311"/>
      <c r="I111" s="311"/>
      <c r="J111" s="311"/>
      <c r="K111" s="311"/>
      <c r="L111" s="311"/>
      <c r="M111" s="311"/>
      <c r="N111" s="311"/>
      <c r="O111" s="311"/>
      <c r="P111" s="311"/>
      <c r="Q111" s="311"/>
      <c r="R111" s="311"/>
      <c r="S111" s="311"/>
      <c r="T111" s="311"/>
      <c r="U111" s="311"/>
      <c r="V111" s="311"/>
      <c r="W111" s="287"/>
      <c r="X111" s="287"/>
      <c r="Y111" s="287"/>
      <c r="Z111" s="287"/>
      <c r="AA111" s="287"/>
      <c r="AB111" s="287"/>
      <c r="AC111" s="287"/>
      <c r="AD111" s="287"/>
      <c r="AE111" s="287"/>
      <c r="AF111" s="287"/>
      <c r="AG111" s="287"/>
      <c r="AH111" s="287"/>
      <c r="AI111" s="287"/>
      <c r="AJ111" s="287"/>
      <c r="AK111" s="287"/>
      <c r="AL111" s="287"/>
      <c r="AM111" s="287"/>
      <c r="AN111" s="287"/>
      <c r="AO111" s="287"/>
      <c r="AP111" s="287"/>
      <c r="AQ111" s="287"/>
      <c r="AR111" s="289"/>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row>
    <row r="112" ht="15.35" customHeight="1">
      <c r="A112" t="s" s="305">
        <v>530</v>
      </c>
      <c r="B112" s="311"/>
      <c r="C112" s="311"/>
      <c r="D112" s="311"/>
      <c r="E112" s="311"/>
      <c r="F112" s="311"/>
      <c r="G112" s="311"/>
      <c r="H112" s="311"/>
      <c r="I112" s="311"/>
      <c r="J112" s="311"/>
      <c r="K112" s="311"/>
      <c r="L112" s="311"/>
      <c r="M112" s="311"/>
      <c r="N112" s="311"/>
      <c r="O112" s="311"/>
      <c r="P112" s="311"/>
      <c r="Q112" s="311"/>
      <c r="R112" s="311"/>
      <c r="S112" s="311"/>
      <c r="T112" s="311"/>
      <c r="U112" s="311"/>
      <c r="V112" s="311"/>
      <c r="W112" s="287"/>
      <c r="X112" s="287"/>
      <c r="Y112" s="287"/>
      <c r="Z112" s="287"/>
      <c r="AA112" s="287"/>
      <c r="AB112" s="287"/>
      <c r="AC112" s="287"/>
      <c r="AD112" s="287"/>
      <c r="AE112" s="287"/>
      <c r="AF112" s="287"/>
      <c r="AG112" s="287"/>
      <c r="AH112" s="287"/>
      <c r="AI112" s="287"/>
      <c r="AJ112" s="287"/>
      <c r="AK112" s="287"/>
      <c r="AL112" s="287"/>
      <c r="AM112" s="287"/>
      <c r="AN112" s="287"/>
      <c r="AO112" s="287"/>
      <c r="AP112" s="287"/>
      <c r="AQ112" s="287"/>
      <c r="AR112" s="289"/>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row>
    <row r="113" ht="15.35" customHeight="1">
      <c r="A113" t="s" s="305">
        <v>531</v>
      </c>
      <c r="B113" s="311"/>
      <c r="C113" s="311"/>
      <c r="D113" s="311"/>
      <c r="E113" s="311"/>
      <c r="F113" s="311"/>
      <c r="G113" s="311"/>
      <c r="H113" s="311"/>
      <c r="I113" s="311"/>
      <c r="J113" s="311"/>
      <c r="K113" s="311"/>
      <c r="L113" s="311"/>
      <c r="M113" s="311"/>
      <c r="N113" s="311"/>
      <c r="O113" s="311"/>
      <c r="P113" s="311"/>
      <c r="Q113" s="311"/>
      <c r="R113" s="311"/>
      <c r="S113" s="311"/>
      <c r="T113" s="311"/>
      <c r="U113" s="311"/>
      <c r="V113" s="311"/>
      <c r="W113" s="287"/>
      <c r="X113" s="287"/>
      <c r="Y113" s="287"/>
      <c r="Z113" s="287"/>
      <c r="AA113" s="287"/>
      <c r="AB113" s="287"/>
      <c r="AC113" s="287"/>
      <c r="AD113" s="287"/>
      <c r="AE113" s="287"/>
      <c r="AF113" s="287"/>
      <c r="AG113" s="287"/>
      <c r="AH113" s="287"/>
      <c r="AI113" s="287"/>
      <c r="AJ113" s="287"/>
      <c r="AK113" s="287"/>
      <c r="AL113" s="287"/>
      <c r="AM113" s="287"/>
      <c r="AN113" s="287"/>
      <c r="AO113" s="287"/>
      <c r="AP113" s="287"/>
      <c r="AQ113" s="287"/>
      <c r="AR113" s="289"/>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row>
    <row r="114" ht="15.35" customHeight="1">
      <c r="A114" t="s" s="305">
        <v>410</v>
      </c>
      <c r="B114" s="311"/>
      <c r="C114" s="311"/>
      <c r="D114" s="311"/>
      <c r="E114" s="311"/>
      <c r="F114" s="311"/>
      <c r="G114" s="311"/>
      <c r="H114" s="311"/>
      <c r="I114" s="311"/>
      <c r="J114" s="311"/>
      <c r="K114" s="311"/>
      <c r="L114" s="311"/>
      <c r="M114" s="311"/>
      <c r="N114" s="311"/>
      <c r="O114" s="311"/>
      <c r="P114" s="311"/>
      <c r="Q114" s="311"/>
      <c r="R114" s="311"/>
      <c r="S114" s="311"/>
      <c r="T114" s="311"/>
      <c r="U114" s="311"/>
      <c r="V114" s="311"/>
      <c r="W114" s="287"/>
      <c r="X114" s="287"/>
      <c r="Y114" s="287"/>
      <c r="Z114" s="287"/>
      <c r="AA114" s="287"/>
      <c r="AB114" s="287"/>
      <c r="AC114" s="287"/>
      <c r="AD114" s="287"/>
      <c r="AE114" s="287"/>
      <c r="AF114" s="287"/>
      <c r="AG114" s="287"/>
      <c r="AH114" s="287"/>
      <c r="AI114" s="287"/>
      <c r="AJ114" s="287"/>
      <c r="AK114" s="287"/>
      <c r="AL114" s="287"/>
      <c r="AM114" s="287"/>
      <c r="AN114" s="287"/>
      <c r="AO114" s="287"/>
      <c r="AP114" s="287"/>
      <c r="AQ114" s="287"/>
      <c r="AR114" s="289"/>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16.xml><?xml version="1.0" encoding="utf-8"?>
<worksheet xmlns:r="http://schemas.openxmlformats.org/officeDocument/2006/relationships" xmlns="http://schemas.openxmlformats.org/spreadsheetml/2006/main">
  <dimension ref="A1:BP114"/>
  <sheetViews>
    <sheetView workbookViewId="0" showGridLines="0" defaultGridColor="1"/>
  </sheetViews>
  <sheetFormatPr defaultColWidth="10.8333" defaultRowHeight="16" customHeight="1" outlineLevelRow="0" outlineLevelCol="0"/>
  <cols>
    <col min="1" max="1" width="10.8516" style="341" customWidth="1"/>
    <col min="2" max="3" width="11.5" style="341" customWidth="1"/>
    <col min="4" max="13" width="12.5" style="341" customWidth="1"/>
    <col min="14" max="16" width="12.3516" style="341" customWidth="1"/>
    <col min="17" max="31" width="14" style="341" customWidth="1"/>
    <col min="32" max="32" width="15.3516" style="341" customWidth="1"/>
    <col min="33" max="33" width="12.8516" style="341" customWidth="1"/>
    <col min="34" max="36" width="14" style="341" customWidth="1"/>
    <col min="37" max="37" width="12.3516" style="341" customWidth="1"/>
    <col min="38" max="39" width="13" style="341" customWidth="1"/>
    <col min="40" max="43" width="14.6719" style="341" customWidth="1"/>
    <col min="44" max="68" width="10.8516" style="341" customWidth="1"/>
    <col min="69" max="16384" width="10.8516" style="341" customWidth="1"/>
  </cols>
  <sheetData>
    <row r="1" ht="21" customHeight="1">
      <c r="A1" t="s" s="300">
        <v>517</v>
      </c>
      <c r="B1" s="301"/>
      <c r="C1" s="301"/>
      <c r="D1" s="301"/>
      <c r="E1" s="301"/>
      <c r="F1" s="301"/>
      <c r="G1" s="301"/>
      <c r="H1" s="301"/>
      <c r="I1" s="301"/>
      <c r="J1" s="301"/>
      <c r="K1" s="301"/>
      <c r="L1" s="301"/>
      <c r="M1" s="301"/>
      <c r="N1" s="301"/>
      <c r="O1" s="301"/>
      <c r="P1" s="301"/>
      <c r="Q1" s="301"/>
      <c r="R1" s="301"/>
      <c r="S1" s="301"/>
      <c r="T1" s="301"/>
      <c r="U1" s="301"/>
      <c r="V1" s="301"/>
      <c r="W1" s="3"/>
      <c r="X1" s="3"/>
      <c r="Y1" s="3"/>
      <c r="Z1" s="3"/>
      <c r="AA1" s="302"/>
      <c r="AB1" s="8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row>
    <row r="2" ht="15.35" customHeight="1">
      <c r="A2" s="301"/>
      <c r="B2" s="301"/>
      <c r="C2" s="301"/>
      <c r="D2" s="301"/>
      <c r="E2" s="301"/>
      <c r="F2" s="301"/>
      <c r="G2" s="301"/>
      <c r="H2" s="301"/>
      <c r="I2" s="301"/>
      <c r="J2" s="301"/>
      <c r="K2" s="301"/>
      <c r="L2" s="301"/>
      <c r="M2" s="301"/>
      <c r="N2" s="301"/>
      <c r="O2" s="301"/>
      <c r="P2" s="301"/>
      <c r="Q2" s="301"/>
      <c r="R2" s="301"/>
      <c r="S2" s="301"/>
      <c r="T2" s="301"/>
      <c r="U2" s="301"/>
      <c r="V2" s="301"/>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row>
    <row r="3" ht="21" customHeight="1">
      <c r="A3" t="s" s="303">
        <v>518</v>
      </c>
      <c r="B3" s="304"/>
      <c r="C3" s="304"/>
      <c r="D3" s="304"/>
      <c r="E3" s="304"/>
      <c r="F3" s="304"/>
      <c r="G3" s="304"/>
      <c r="H3" s="304"/>
      <c r="I3" s="304"/>
      <c r="J3" s="304"/>
      <c r="K3" s="304"/>
      <c r="L3" s="304"/>
      <c r="M3" s="304"/>
      <c r="N3" s="304"/>
      <c r="O3" s="304"/>
      <c r="P3" s="304"/>
      <c r="Q3" s="304"/>
      <c r="R3" s="304"/>
      <c r="S3" s="304"/>
      <c r="T3" s="304"/>
      <c r="U3" s="304"/>
      <c r="V3" s="304"/>
      <c r="W3" s="100"/>
      <c r="X3" s="100"/>
      <c r="Y3" s="100"/>
      <c r="Z3" s="100"/>
      <c r="AA3" s="100"/>
      <c r="AB3" s="100"/>
      <c r="AC3" s="100"/>
      <c r="AD3" s="100"/>
      <c r="AE3" s="100"/>
      <c r="AF3" s="100"/>
      <c r="AG3" s="100"/>
      <c r="AH3" s="100"/>
      <c r="AI3" s="100"/>
      <c r="AJ3" s="100"/>
      <c r="AK3" s="100"/>
      <c r="AL3" s="100"/>
      <c r="AM3" s="100"/>
      <c r="AN3" s="100"/>
      <c r="AO3" s="100"/>
      <c r="AP3" s="100"/>
      <c r="AQ3" s="100"/>
      <c r="AR3" s="3"/>
      <c r="AS3" s="3"/>
      <c r="AT3" s="3"/>
      <c r="AU3" s="3"/>
      <c r="AV3" s="3"/>
      <c r="AW3" s="3"/>
      <c r="AX3" s="3"/>
      <c r="AY3" s="3"/>
      <c r="AZ3" s="3"/>
      <c r="BA3" s="3"/>
      <c r="BB3" s="3"/>
      <c r="BC3" s="3"/>
      <c r="BD3" s="3"/>
      <c r="BE3" s="3"/>
      <c r="BF3" s="3"/>
      <c r="BG3" s="3"/>
      <c r="BH3" s="3"/>
      <c r="BI3" s="3"/>
      <c r="BJ3" s="3"/>
      <c r="BK3" s="3"/>
      <c r="BL3" s="3"/>
      <c r="BM3" s="3"/>
      <c r="BN3" s="3"/>
      <c r="BO3" s="3"/>
      <c r="BP3" s="3"/>
    </row>
    <row r="4" ht="15.35" customHeight="1">
      <c r="A4" t="s" s="305">
        <v>519</v>
      </c>
      <c r="B4" t="s" s="305">
        <v>532</v>
      </c>
      <c r="C4" s="306">
        <v>1990</v>
      </c>
      <c r="D4" s="306">
        <v>1991</v>
      </c>
      <c r="E4" s="306">
        <v>1992</v>
      </c>
      <c r="F4" s="306">
        <v>1993</v>
      </c>
      <c r="G4" s="306">
        <v>1994</v>
      </c>
      <c r="H4" s="306">
        <v>1995</v>
      </c>
      <c r="I4" s="306">
        <v>1996</v>
      </c>
      <c r="J4" s="306">
        <v>1997</v>
      </c>
      <c r="K4" s="306">
        <v>1998</v>
      </c>
      <c r="L4" s="306">
        <v>1999</v>
      </c>
      <c r="M4" s="306">
        <v>2000</v>
      </c>
      <c r="N4" s="306">
        <v>2001</v>
      </c>
      <c r="O4" s="306">
        <v>2002</v>
      </c>
      <c r="P4" s="306">
        <v>2003</v>
      </c>
      <c r="Q4" s="306">
        <v>2004</v>
      </c>
      <c r="R4" s="306">
        <v>2005</v>
      </c>
      <c r="S4" s="306">
        <v>2006</v>
      </c>
      <c r="T4" s="306">
        <v>2007</v>
      </c>
      <c r="U4" s="306">
        <v>2008</v>
      </c>
      <c r="V4" s="306">
        <v>2009</v>
      </c>
      <c r="W4" s="290">
        <v>2010</v>
      </c>
      <c r="X4" s="290">
        <v>2011</v>
      </c>
      <c r="Y4" s="290">
        <v>2012</v>
      </c>
      <c r="Z4" s="290">
        <v>2013</v>
      </c>
      <c r="AA4" s="290">
        <v>2014</v>
      </c>
      <c r="AB4" s="290">
        <v>2015</v>
      </c>
      <c r="AC4" s="290">
        <v>2016</v>
      </c>
      <c r="AD4" s="290">
        <v>2017</v>
      </c>
      <c r="AE4" s="290">
        <v>2018</v>
      </c>
      <c r="AF4" s="290">
        <v>2019</v>
      </c>
      <c r="AG4" s="290">
        <v>2020</v>
      </c>
      <c r="AH4" s="290">
        <v>2021</v>
      </c>
      <c r="AI4" s="290">
        <v>2022</v>
      </c>
      <c r="AJ4" s="290">
        <v>2023</v>
      </c>
      <c r="AK4" s="290">
        <v>2024</v>
      </c>
      <c r="AL4" s="290">
        <v>2025</v>
      </c>
      <c r="AM4" s="290">
        <v>2026</v>
      </c>
      <c r="AN4" s="290">
        <v>2027</v>
      </c>
      <c r="AO4" s="290">
        <v>2028</v>
      </c>
      <c r="AP4" s="290">
        <v>2029</v>
      </c>
      <c r="AQ4" s="290">
        <v>2030</v>
      </c>
      <c r="AR4" s="289"/>
      <c r="AS4" s="3"/>
      <c r="AT4" s="3"/>
      <c r="AU4" s="3"/>
      <c r="AV4" s="3"/>
      <c r="AW4" s="3"/>
      <c r="AX4" s="3"/>
      <c r="AY4" s="3"/>
      <c r="AZ4" s="3"/>
      <c r="BA4" s="3"/>
      <c r="BB4" s="3"/>
      <c r="BC4" s="3"/>
      <c r="BD4" s="3"/>
      <c r="BE4" s="3"/>
      <c r="BF4" s="3"/>
      <c r="BG4" s="3"/>
      <c r="BH4" s="3"/>
      <c r="BI4" s="3"/>
      <c r="BJ4" s="3"/>
      <c r="BK4" s="3"/>
      <c r="BL4" s="3"/>
      <c r="BM4" s="3"/>
      <c r="BN4" s="3"/>
      <c r="BO4" s="3"/>
      <c r="BP4" s="3"/>
    </row>
    <row r="5" ht="15.35" customHeight="1">
      <c r="A5" s="307"/>
      <c r="B5" s="308"/>
      <c r="C5" s="308">
        <f>B5+C53-C101</f>
        <v>0</v>
      </c>
      <c r="D5" s="308">
        <f>C5+D53-D101</f>
        <v>0</v>
      </c>
      <c r="E5" s="308">
        <f>D5+E53-E101</f>
        <v>0</v>
      </c>
      <c r="F5" s="308">
        <f>E5+F53-F101</f>
        <v>0</v>
      </c>
      <c r="G5" s="308">
        <f>F5+G53-G101</f>
        <v>0</v>
      </c>
      <c r="H5" s="308">
        <f>G5+H53-H101</f>
        <v>0</v>
      </c>
      <c r="I5" s="308">
        <f>H5+I53-I101</f>
        <v>0</v>
      </c>
      <c r="J5" s="308">
        <f>I5+J53-J101</f>
        <v>0</v>
      </c>
      <c r="K5" s="308">
        <f>J5+K53-K101</f>
        <v>0</v>
      </c>
      <c r="L5" s="308">
        <f>K5+L53-L101</f>
        <v>0</v>
      </c>
      <c r="M5" s="308">
        <f>L5+M53-M101</f>
        <v>4774503</v>
      </c>
      <c r="N5" s="308">
        <f>M5+N53-N101</f>
        <v>8729262</v>
      </c>
      <c r="O5" s="308">
        <f>N5+O53-O101</f>
        <v>11857829</v>
      </c>
      <c r="P5" s="308">
        <f>O5+P53-P101</f>
        <v>14968263</v>
      </c>
      <c r="Q5" s="308">
        <f>P5+Q53-Q101</f>
        <v>16560089</v>
      </c>
      <c r="R5" s="308">
        <f>Q5+R53-R101</f>
        <v>17670013</v>
      </c>
      <c r="S5" s="308">
        <f>R5+S53-S101</f>
        <v>18680761</v>
      </c>
      <c r="T5" s="308">
        <f>S5+T53-T101</f>
        <v>19729859</v>
      </c>
      <c r="U5" s="308">
        <f>T5+U53-U101</f>
        <v>21353582</v>
      </c>
      <c r="V5" s="308">
        <f>U5+V53-V101</f>
        <v>22165456</v>
      </c>
      <c r="W5" s="308">
        <f>V5+W53-W101</f>
        <v>22697379</v>
      </c>
      <c r="X5" s="308">
        <f>W5+X53-X101</f>
        <v>22280125</v>
      </c>
      <c r="Y5" s="308">
        <f>X5+Y53-Y101</f>
        <v>21916726</v>
      </c>
      <c r="Z5" s="308">
        <f>Y5+Z53-Z101</f>
        <v>21850666</v>
      </c>
      <c r="AA5" s="308">
        <f>Z5+AA53-AA101</f>
        <v>21562878</v>
      </c>
      <c r="AB5" s="308">
        <f>AA5+AB53-AB101</f>
        <v>21920759</v>
      </c>
      <c r="AC5" s="308">
        <f>AB5+AC53-AC101</f>
        <v>22269531</v>
      </c>
      <c r="AD5" s="308">
        <f>AC5+AD53-AD101</f>
        <v>21960793</v>
      </c>
      <c r="AE5" s="308">
        <f>AD5+AE53-AE101</f>
        <v>21381114</v>
      </c>
      <c r="AF5" s="308">
        <f>AE5+AF53-AF101</f>
        <v>20672786</v>
      </c>
      <c r="AG5" s="308">
        <f>AF5+AG53-AG101</f>
        <v>20355201</v>
      </c>
      <c r="AH5" s="308">
        <f>AG5+AH53-AH101</f>
        <v>20920887</v>
      </c>
      <c r="AI5" s="308">
        <f>AH5+AI53-AI101</f>
        <v>15701334</v>
      </c>
      <c r="AJ5" s="308">
        <f>AI5+AJ53-AJ101</f>
        <v>11304446</v>
      </c>
      <c r="AK5" s="308">
        <f>AJ5+AK53-AK101</f>
        <v>7876121</v>
      </c>
      <c r="AL5" s="308">
        <f>AK5+AL53-AL101</f>
        <v>5404068</v>
      </c>
      <c r="AM5" s="308">
        <f>AL5+AM53-AM101</f>
        <v>3756731</v>
      </c>
      <c r="AN5" s="308">
        <f>AM5+AN53-AN101</f>
        <v>2742722</v>
      </c>
      <c r="AO5" s="308">
        <f>AN5+AO53-AO101</f>
        <v>2166380</v>
      </c>
      <c r="AP5" s="308">
        <f>AO5+AP53-AP101</f>
        <v>1863977</v>
      </c>
      <c r="AQ5" s="308">
        <f>AP5+AQ53-AQ101</f>
        <v>1717530</v>
      </c>
      <c r="AR5" s="289"/>
      <c r="AS5" s="3"/>
      <c r="AT5" s="3"/>
      <c r="AU5" s="3"/>
      <c r="AV5" s="3"/>
      <c r="AW5" s="3"/>
      <c r="AX5" s="3"/>
      <c r="AY5" s="3"/>
      <c r="AZ5" s="3"/>
      <c r="BA5" s="3"/>
      <c r="BB5" s="3"/>
      <c r="BC5" s="3"/>
      <c r="BD5" s="3"/>
      <c r="BE5" s="3"/>
      <c r="BF5" s="3"/>
      <c r="BG5" s="3"/>
      <c r="BH5" s="3"/>
      <c r="BI5" s="3"/>
      <c r="BJ5" s="3"/>
      <c r="BK5" s="3"/>
      <c r="BL5" s="3"/>
      <c r="BM5" s="3"/>
      <c r="BN5" s="3"/>
      <c r="BO5" s="3"/>
      <c r="BP5" s="3"/>
    </row>
    <row r="6" ht="15.35" customHeight="1">
      <c r="A6" s="309"/>
      <c r="B6" s="309"/>
      <c r="C6" s="309"/>
      <c r="D6" s="309"/>
      <c r="E6" s="309"/>
      <c r="F6" s="309"/>
      <c r="G6" s="309"/>
      <c r="H6" s="309"/>
      <c r="I6" s="309"/>
      <c r="J6" s="309"/>
      <c r="K6" s="309"/>
      <c r="L6" s="309"/>
      <c r="M6" s="309"/>
      <c r="N6" s="309"/>
      <c r="O6" s="309"/>
      <c r="P6" s="309"/>
      <c r="Q6" s="309"/>
      <c r="R6" s="309"/>
      <c r="S6" s="309"/>
      <c r="T6" s="309"/>
      <c r="U6" s="309"/>
      <c r="V6" s="309"/>
      <c r="W6" s="51"/>
      <c r="X6" s="51"/>
      <c r="Y6" s="51"/>
      <c r="Z6" s="51"/>
      <c r="AA6" s="51"/>
      <c r="AB6" s="51"/>
      <c r="AC6" s="51"/>
      <c r="AD6" s="51"/>
      <c r="AE6" s="51"/>
      <c r="AF6" s="51"/>
      <c r="AG6" s="51"/>
      <c r="AH6" s="51"/>
      <c r="AI6" s="51"/>
      <c r="AJ6" s="51"/>
      <c r="AK6" s="51"/>
      <c r="AL6" s="51"/>
      <c r="AM6" s="51"/>
      <c r="AN6" s="51"/>
      <c r="AO6" s="51"/>
      <c r="AP6" s="51"/>
      <c r="AQ6" s="51"/>
      <c r="AR6" s="3"/>
      <c r="AS6" s="3"/>
      <c r="AT6" s="3"/>
      <c r="AU6" s="3"/>
      <c r="AV6" s="3"/>
      <c r="AW6" s="3"/>
      <c r="AX6" s="3"/>
      <c r="AY6" s="3"/>
      <c r="AZ6" s="3"/>
      <c r="BA6" s="3"/>
      <c r="BB6" s="3"/>
      <c r="BC6" s="3"/>
      <c r="BD6" s="3"/>
      <c r="BE6" s="3"/>
      <c r="BF6" s="3"/>
      <c r="BG6" s="3"/>
      <c r="BH6" s="3"/>
      <c r="BI6" s="3"/>
      <c r="BJ6" s="3"/>
      <c r="BK6" s="3"/>
      <c r="BL6" s="3"/>
      <c r="BM6" s="3"/>
      <c r="BN6" s="3"/>
      <c r="BO6" s="3"/>
      <c r="BP6" s="3"/>
    </row>
    <row r="7" ht="15.35" customHeight="1">
      <c r="A7" s="301"/>
      <c r="B7" s="301"/>
      <c r="C7" s="301"/>
      <c r="D7" s="301"/>
      <c r="E7" s="301"/>
      <c r="F7" s="301"/>
      <c r="G7" s="301"/>
      <c r="H7" s="301"/>
      <c r="I7" s="301"/>
      <c r="J7" s="301"/>
      <c r="K7" s="301"/>
      <c r="L7" s="301"/>
      <c r="M7" s="310"/>
      <c r="N7" s="301"/>
      <c r="O7" s="301"/>
      <c r="P7" s="301"/>
      <c r="Q7" s="301"/>
      <c r="R7" s="301"/>
      <c r="S7" s="301"/>
      <c r="T7" s="301"/>
      <c r="U7" s="301"/>
      <c r="V7" s="301"/>
      <c r="W7" s="3"/>
      <c r="X7" s="3"/>
      <c r="Y7" s="3"/>
      <c r="Z7" s="3"/>
      <c r="AA7" s="3"/>
      <c r="AB7" s="3"/>
      <c r="AC7" s="3"/>
      <c r="AD7" s="3"/>
      <c r="AE7" s="3"/>
      <c r="AF7" s="3"/>
      <c r="AG7" s="107"/>
      <c r="AH7" s="107"/>
      <c r="AI7" s="80"/>
      <c r="AJ7" s="80"/>
      <c r="AK7" s="80"/>
      <c r="AL7" s="80"/>
      <c r="AM7" s="80"/>
      <c r="AN7" s="80"/>
      <c r="AO7" s="80"/>
      <c r="AP7" s="80"/>
      <c r="AQ7" s="80"/>
      <c r="AR7" s="3"/>
      <c r="AS7" s="3"/>
      <c r="AT7" s="3"/>
      <c r="AU7" s="3"/>
      <c r="AV7" s="3"/>
      <c r="AW7" s="3"/>
      <c r="AX7" s="3"/>
      <c r="AY7" s="3"/>
      <c r="AZ7" s="3"/>
      <c r="BA7" s="3"/>
      <c r="BB7" s="3"/>
      <c r="BC7" s="3"/>
      <c r="BD7" s="3"/>
      <c r="BE7" s="3"/>
      <c r="BF7" s="3"/>
      <c r="BG7" s="3"/>
      <c r="BH7" s="3"/>
      <c r="BI7" s="3"/>
      <c r="BJ7" s="3"/>
      <c r="BK7" s="3"/>
      <c r="BL7" s="3"/>
      <c r="BM7" s="3"/>
      <c r="BN7" s="3"/>
      <c r="BO7" s="3"/>
      <c r="BP7" s="3"/>
    </row>
    <row r="8" ht="21" customHeight="1">
      <c r="A8" t="s" s="303">
        <v>520</v>
      </c>
      <c r="B8" s="304"/>
      <c r="C8" s="304"/>
      <c r="D8" s="304"/>
      <c r="E8" s="304"/>
      <c r="F8" s="304"/>
      <c r="G8" s="304"/>
      <c r="H8" s="304"/>
      <c r="I8" s="304"/>
      <c r="J8" s="304"/>
      <c r="K8" s="304"/>
      <c r="L8" s="304"/>
      <c r="M8" s="304"/>
      <c r="N8" s="304"/>
      <c r="O8" s="304"/>
      <c r="P8" s="304"/>
      <c r="Q8" s="304"/>
      <c r="R8" s="304"/>
      <c r="S8" s="304"/>
      <c r="T8" s="304"/>
      <c r="U8" s="304"/>
      <c r="V8" s="304"/>
      <c r="W8" s="100"/>
      <c r="X8" s="100"/>
      <c r="Y8" s="100"/>
      <c r="Z8" s="100"/>
      <c r="AA8" s="100"/>
      <c r="AB8" s="100"/>
      <c r="AC8" s="100"/>
      <c r="AD8" s="100"/>
      <c r="AE8" s="100"/>
      <c r="AF8" s="100"/>
      <c r="AG8" s="100"/>
      <c r="AH8" s="100"/>
      <c r="AI8" s="100"/>
      <c r="AJ8" s="100"/>
      <c r="AK8" s="100"/>
      <c r="AL8" s="100"/>
      <c r="AM8" s="100"/>
      <c r="AN8" s="100"/>
      <c r="AO8" s="100"/>
      <c r="AP8" s="100"/>
      <c r="AQ8" s="100"/>
      <c r="AR8" s="3"/>
      <c r="AS8" s="3"/>
      <c r="AT8" s="3"/>
      <c r="AU8" s="3"/>
      <c r="AV8" s="3"/>
      <c r="AW8" s="3"/>
      <c r="AX8" s="3"/>
      <c r="AY8" s="3"/>
      <c r="AZ8" s="3"/>
      <c r="BA8" s="3"/>
      <c r="BB8" s="3"/>
      <c r="BC8" s="3"/>
      <c r="BD8" s="3"/>
      <c r="BE8" s="3"/>
      <c r="BF8" s="3"/>
      <c r="BG8" s="3"/>
      <c r="BH8" s="3"/>
      <c r="BI8" s="3"/>
      <c r="BJ8" s="3"/>
      <c r="BK8" s="3"/>
      <c r="BL8" s="3"/>
      <c r="BM8" s="3"/>
      <c r="BN8" s="3"/>
      <c r="BO8" s="3"/>
      <c r="BP8" s="3"/>
    </row>
    <row r="9" ht="15.35" customHeight="1">
      <c r="A9" s="311"/>
      <c r="B9" s="306">
        <v>1989</v>
      </c>
      <c r="C9" s="306">
        <v>1990</v>
      </c>
      <c r="D9" s="306">
        <v>1991</v>
      </c>
      <c r="E9" s="306">
        <v>1992</v>
      </c>
      <c r="F9" s="306">
        <v>1993</v>
      </c>
      <c r="G9" s="306">
        <v>1994</v>
      </c>
      <c r="H9" s="306">
        <v>1995</v>
      </c>
      <c r="I9" s="306">
        <v>1996</v>
      </c>
      <c r="J9" s="306">
        <v>1997</v>
      </c>
      <c r="K9" s="306">
        <v>1998</v>
      </c>
      <c r="L9" s="306">
        <v>1999</v>
      </c>
      <c r="M9" s="306">
        <v>2000</v>
      </c>
      <c r="N9" s="306">
        <v>2001</v>
      </c>
      <c r="O9" s="306">
        <v>2002</v>
      </c>
      <c r="P9" s="306">
        <v>2003</v>
      </c>
      <c r="Q9" s="306">
        <v>2004</v>
      </c>
      <c r="R9" s="306">
        <v>2005</v>
      </c>
      <c r="S9" s="306">
        <v>2006</v>
      </c>
      <c r="T9" s="306">
        <v>2007</v>
      </c>
      <c r="U9" s="306">
        <v>2008</v>
      </c>
      <c r="V9" s="306">
        <v>2009</v>
      </c>
      <c r="W9" s="290">
        <v>2010</v>
      </c>
      <c r="X9" s="290">
        <v>2011</v>
      </c>
      <c r="Y9" s="290">
        <v>2012</v>
      </c>
      <c r="Z9" s="290">
        <v>2013</v>
      </c>
      <c r="AA9" s="290">
        <v>2014</v>
      </c>
      <c r="AB9" s="290">
        <v>2015</v>
      </c>
      <c r="AC9" s="290">
        <v>2016</v>
      </c>
      <c r="AD9" s="290">
        <v>2017</v>
      </c>
      <c r="AE9" s="290">
        <v>2018</v>
      </c>
      <c r="AF9" s="290">
        <v>2019</v>
      </c>
      <c r="AG9" s="290">
        <v>2020</v>
      </c>
      <c r="AH9" s="290">
        <v>2021</v>
      </c>
      <c r="AI9" s="290">
        <v>2022</v>
      </c>
      <c r="AJ9" s="290">
        <v>2023</v>
      </c>
      <c r="AK9" s="290">
        <v>2024</v>
      </c>
      <c r="AL9" s="290">
        <v>2025</v>
      </c>
      <c r="AM9" s="290">
        <v>2026</v>
      </c>
      <c r="AN9" s="290">
        <v>2027</v>
      </c>
      <c r="AO9" s="290">
        <v>2028</v>
      </c>
      <c r="AP9" s="290">
        <v>2029</v>
      </c>
      <c r="AQ9" s="290">
        <v>2030</v>
      </c>
      <c r="AR9" s="289"/>
      <c r="AS9" s="3"/>
      <c r="AT9" s="3"/>
      <c r="AU9" s="3"/>
      <c r="AV9" s="3"/>
      <c r="AW9" s="3"/>
      <c r="AX9" s="3"/>
      <c r="AY9" s="3"/>
      <c r="AZ9" s="3"/>
      <c r="BA9" s="3"/>
      <c r="BB9" s="3"/>
      <c r="BC9" s="3"/>
      <c r="BD9" s="3"/>
      <c r="BE9" s="3"/>
      <c r="BF9" s="3"/>
      <c r="BG9" s="3"/>
      <c r="BH9" s="3"/>
      <c r="BI9" s="3"/>
      <c r="BJ9" s="3"/>
      <c r="BK9" s="3"/>
      <c r="BL9" s="3"/>
      <c r="BM9" s="3"/>
      <c r="BN9" s="3"/>
      <c r="BO9" s="3"/>
      <c r="BP9" s="3"/>
    </row>
    <row r="10" ht="15.35" customHeight="1">
      <c r="A10" s="306">
        <v>1989</v>
      </c>
      <c r="B10" s="312"/>
      <c r="C10" s="311"/>
      <c r="D10" s="311"/>
      <c r="E10" s="311"/>
      <c r="F10" s="311"/>
      <c r="G10" s="311"/>
      <c r="H10" s="311"/>
      <c r="I10" s="311"/>
      <c r="J10" s="311"/>
      <c r="K10" s="311"/>
      <c r="L10" s="311"/>
      <c r="M10" s="311"/>
      <c r="N10" s="311"/>
      <c r="O10" s="311"/>
      <c r="P10" s="311"/>
      <c r="Q10" s="311"/>
      <c r="R10" s="311"/>
      <c r="S10" s="311"/>
      <c r="T10" s="311"/>
      <c r="U10" s="311"/>
      <c r="V10" s="311"/>
      <c r="W10" s="287"/>
      <c r="X10" s="287"/>
      <c r="Y10" s="287"/>
      <c r="Z10" s="287"/>
      <c r="AA10" s="287"/>
      <c r="AB10" s="287"/>
      <c r="AC10" s="287"/>
      <c r="AD10" s="287"/>
      <c r="AE10" s="287"/>
      <c r="AF10" s="287"/>
      <c r="AG10" s="287"/>
      <c r="AH10" s="287"/>
      <c r="AI10" s="287"/>
      <c r="AJ10" s="287"/>
      <c r="AK10" s="287"/>
      <c r="AL10" s="287"/>
      <c r="AM10" s="287"/>
      <c r="AN10" s="287"/>
      <c r="AO10" s="287"/>
      <c r="AP10" s="287"/>
      <c r="AQ10" s="287"/>
      <c r="AR10" s="289"/>
      <c r="AS10" s="3"/>
      <c r="AT10" s="3"/>
      <c r="AU10" s="3"/>
      <c r="AV10" s="3"/>
      <c r="AW10" s="3"/>
      <c r="AX10" s="3"/>
      <c r="AY10" s="3"/>
      <c r="AZ10" s="3"/>
      <c r="BA10" s="3"/>
      <c r="BB10" s="3"/>
      <c r="BC10" s="3"/>
      <c r="BD10" s="3"/>
      <c r="BE10" s="3"/>
      <c r="BF10" s="3"/>
      <c r="BG10" s="3"/>
      <c r="BH10" s="3"/>
      <c r="BI10" s="3"/>
      <c r="BJ10" s="3"/>
      <c r="BK10" s="3"/>
      <c r="BL10" s="3"/>
      <c r="BM10" s="3"/>
      <c r="BN10" s="3"/>
      <c r="BO10" s="3"/>
      <c r="BP10" s="3"/>
    </row>
    <row r="11" ht="15.35" customHeight="1">
      <c r="A11" s="306">
        <v>1990</v>
      </c>
      <c r="B11" s="311"/>
      <c r="C11" s="312"/>
      <c r="D11" s="311"/>
      <c r="E11" s="311"/>
      <c r="F11" s="311"/>
      <c r="G11" s="311"/>
      <c r="H11" s="311"/>
      <c r="I11" s="311"/>
      <c r="J11" s="311"/>
      <c r="K11" s="311"/>
      <c r="L11" s="311"/>
      <c r="M11" s="311"/>
      <c r="N11" s="311"/>
      <c r="O11" s="311"/>
      <c r="P11" s="311"/>
      <c r="Q11" s="311"/>
      <c r="R11" s="311"/>
      <c r="S11" s="311"/>
      <c r="T11" s="311"/>
      <c r="U11" s="311"/>
      <c r="V11" s="311"/>
      <c r="W11" s="287"/>
      <c r="X11" s="287"/>
      <c r="Y11" s="287"/>
      <c r="Z11" s="287"/>
      <c r="AA11" s="287"/>
      <c r="AB11" s="287"/>
      <c r="AC11" s="287"/>
      <c r="AD11" s="287"/>
      <c r="AE11" s="287"/>
      <c r="AF11" s="287"/>
      <c r="AG11" s="287"/>
      <c r="AH11" s="287"/>
      <c r="AI11" s="287"/>
      <c r="AJ11" s="287"/>
      <c r="AK11" s="287"/>
      <c r="AL11" s="287"/>
      <c r="AM11" s="287"/>
      <c r="AN11" s="287"/>
      <c r="AO11" s="287"/>
      <c r="AP11" s="287"/>
      <c r="AQ11" s="287"/>
      <c r="AR11" s="289"/>
      <c r="AS11" s="3"/>
      <c r="AT11" s="3"/>
      <c r="AU11" s="3"/>
      <c r="AV11" s="3"/>
      <c r="AW11" s="3"/>
      <c r="AX11" s="3"/>
      <c r="AY11" s="3"/>
      <c r="AZ11" s="3"/>
      <c r="BA11" s="3"/>
      <c r="BB11" s="3"/>
      <c r="BC11" s="3"/>
      <c r="BD11" s="3"/>
      <c r="BE11" s="3"/>
      <c r="BF11" s="3"/>
      <c r="BG11" s="3"/>
      <c r="BH11" s="3"/>
      <c r="BI11" s="3"/>
      <c r="BJ11" s="3"/>
      <c r="BK11" s="3"/>
      <c r="BL11" s="3"/>
      <c r="BM11" s="3"/>
      <c r="BN11" s="3"/>
      <c r="BO11" s="3"/>
      <c r="BP11" s="3"/>
    </row>
    <row r="12" ht="15.35" customHeight="1">
      <c r="A12" s="306">
        <v>1991</v>
      </c>
      <c r="B12" s="311"/>
      <c r="C12" s="311"/>
      <c r="D12" s="312"/>
      <c r="E12" s="311"/>
      <c r="F12" s="311"/>
      <c r="G12" s="311"/>
      <c r="H12" s="311"/>
      <c r="I12" s="311"/>
      <c r="J12" s="311"/>
      <c r="K12" s="311"/>
      <c r="L12" s="311"/>
      <c r="M12" s="311"/>
      <c r="N12" s="311"/>
      <c r="O12" s="311"/>
      <c r="P12" s="311"/>
      <c r="Q12" s="311"/>
      <c r="R12" s="311"/>
      <c r="S12" s="311"/>
      <c r="T12" s="311"/>
      <c r="U12" s="311"/>
      <c r="V12" s="311"/>
      <c r="W12" s="287"/>
      <c r="X12" s="287"/>
      <c r="Y12" s="287"/>
      <c r="Z12" s="287"/>
      <c r="AA12" s="287"/>
      <c r="AB12" s="287"/>
      <c r="AC12" s="287"/>
      <c r="AD12" s="287"/>
      <c r="AE12" s="287"/>
      <c r="AF12" s="287"/>
      <c r="AG12" s="287"/>
      <c r="AH12" s="287"/>
      <c r="AI12" s="287"/>
      <c r="AJ12" s="287"/>
      <c r="AK12" s="287"/>
      <c r="AL12" s="287"/>
      <c r="AM12" s="287"/>
      <c r="AN12" s="287"/>
      <c r="AO12" s="287"/>
      <c r="AP12" s="287"/>
      <c r="AQ12" s="287"/>
      <c r="AR12" s="289"/>
      <c r="AS12" s="3"/>
      <c r="AT12" s="3"/>
      <c r="AU12" s="3"/>
      <c r="AV12" s="3"/>
      <c r="AW12" s="3"/>
      <c r="AX12" s="3"/>
      <c r="AY12" s="3"/>
      <c r="AZ12" s="3"/>
      <c r="BA12" s="3"/>
      <c r="BB12" s="3"/>
      <c r="BC12" s="3"/>
      <c r="BD12" s="3"/>
      <c r="BE12" s="3"/>
      <c r="BF12" s="3"/>
      <c r="BG12" s="3"/>
      <c r="BH12" s="3"/>
      <c r="BI12" s="3"/>
      <c r="BJ12" s="3"/>
      <c r="BK12" s="3"/>
      <c r="BL12" s="3"/>
      <c r="BM12" s="3"/>
      <c r="BN12" s="3"/>
      <c r="BO12" s="3"/>
      <c r="BP12" s="3"/>
    </row>
    <row r="13" ht="15.35" customHeight="1">
      <c r="A13" s="306">
        <v>1992</v>
      </c>
      <c r="B13" s="311"/>
      <c r="C13" s="311"/>
      <c r="D13" s="311"/>
      <c r="E13" s="312"/>
      <c r="F13" s="312"/>
      <c r="G13" s="312"/>
      <c r="H13" s="312"/>
      <c r="I13" s="312"/>
      <c r="J13" s="312"/>
      <c r="K13" s="312"/>
      <c r="L13" s="312"/>
      <c r="M13" s="312"/>
      <c r="N13" s="312"/>
      <c r="O13" s="312"/>
      <c r="P13" s="312"/>
      <c r="Q13" s="312"/>
      <c r="R13" s="312"/>
      <c r="S13" s="312"/>
      <c r="T13" s="312"/>
      <c r="U13" s="312"/>
      <c r="V13" s="312"/>
      <c r="W13" s="313"/>
      <c r="X13" s="313"/>
      <c r="Y13" s="313"/>
      <c r="Z13" s="313"/>
      <c r="AA13" s="313"/>
      <c r="AB13" s="313"/>
      <c r="AC13" s="313"/>
      <c r="AD13" s="313"/>
      <c r="AE13" s="313"/>
      <c r="AF13" s="313"/>
      <c r="AG13" s="313"/>
      <c r="AH13" s="287"/>
      <c r="AI13" s="287"/>
      <c r="AJ13" s="287"/>
      <c r="AK13" s="287"/>
      <c r="AL13" s="287"/>
      <c r="AM13" s="287"/>
      <c r="AN13" s="287"/>
      <c r="AO13" s="287"/>
      <c r="AP13" s="287"/>
      <c r="AQ13" s="287"/>
      <c r="AR13" s="289"/>
      <c r="AS13" s="3"/>
      <c r="AT13" s="3"/>
      <c r="AU13" s="3"/>
      <c r="AV13" s="3"/>
      <c r="AW13" s="3"/>
      <c r="AX13" s="3"/>
      <c r="AY13" s="3"/>
      <c r="AZ13" s="3"/>
      <c r="BA13" s="3"/>
      <c r="BB13" s="3"/>
      <c r="BC13" s="3"/>
      <c r="BD13" s="3"/>
      <c r="BE13" s="3"/>
      <c r="BF13" s="3"/>
      <c r="BG13" s="3"/>
      <c r="BH13" s="3"/>
      <c r="BI13" s="3"/>
      <c r="BJ13" s="3"/>
      <c r="BK13" s="3"/>
      <c r="BL13" s="3"/>
      <c r="BM13" s="3"/>
      <c r="BN13" s="3"/>
      <c r="BO13" s="3"/>
      <c r="BP13" s="3"/>
    </row>
    <row r="14" ht="15.35" customHeight="1">
      <c r="A14" s="306">
        <v>1993</v>
      </c>
      <c r="B14" s="311"/>
      <c r="C14" s="311"/>
      <c r="D14" s="311"/>
      <c r="E14" s="311"/>
      <c r="F14" s="311"/>
      <c r="G14" s="311"/>
      <c r="H14" s="311"/>
      <c r="I14" s="311"/>
      <c r="J14" s="311"/>
      <c r="K14" s="311"/>
      <c r="L14" s="311"/>
      <c r="M14" s="311"/>
      <c r="N14" s="311"/>
      <c r="O14" s="311"/>
      <c r="P14" s="311"/>
      <c r="Q14" s="311"/>
      <c r="R14" s="311"/>
      <c r="S14" s="311"/>
      <c r="T14" s="311"/>
      <c r="U14" s="311"/>
      <c r="V14" s="311"/>
      <c r="W14" s="287"/>
      <c r="X14" s="287"/>
      <c r="Y14" s="287"/>
      <c r="Z14" s="287"/>
      <c r="AA14" s="287"/>
      <c r="AB14" s="287"/>
      <c r="AC14" s="287"/>
      <c r="AD14" s="287"/>
      <c r="AE14" s="287"/>
      <c r="AF14" s="287"/>
      <c r="AG14" s="287"/>
      <c r="AH14" s="287"/>
      <c r="AI14" s="287"/>
      <c r="AJ14" s="287"/>
      <c r="AK14" s="287"/>
      <c r="AL14" s="287"/>
      <c r="AM14" s="287"/>
      <c r="AN14" s="287"/>
      <c r="AO14" s="287"/>
      <c r="AP14" s="287"/>
      <c r="AQ14" s="287"/>
      <c r="AR14" s="289"/>
      <c r="AS14" s="3"/>
      <c r="AT14" s="3"/>
      <c r="AU14" s="3"/>
      <c r="AV14" s="3"/>
      <c r="AW14" s="3"/>
      <c r="AX14" s="3"/>
      <c r="AY14" s="3"/>
      <c r="AZ14" s="3"/>
      <c r="BA14" s="3"/>
      <c r="BB14" s="3"/>
      <c r="BC14" s="3"/>
      <c r="BD14" s="3"/>
      <c r="BE14" s="3"/>
      <c r="BF14" s="3"/>
      <c r="BG14" s="3"/>
      <c r="BH14" s="3"/>
      <c r="BI14" s="3"/>
      <c r="BJ14" s="3"/>
      <c r="BK14" s="3"/>
      <c r="BL14" s="3"/>
      <c r="BM14" s="3"/>
      <c r="BN14" s="3"/>
      <c r="BO14" s="3"/>
      <c r="BP14" s="3"/>
    </row>
    <row r="15" ht="15.35" customHeight="1">
      <c r="A15" s="306">
        <v>1994</v>
      </c>
      <c r="B15" s="311"/>
      <c r="C15" s="311"/>
      <c r="D15" s="311"/>
      <c r="E15" s="311"/>
      <c r="F15" s="311"/>
      <c r="G15" s="311"/>
      <c r="H15" s="311"/>
      <c r="I15" s="311"/>
      <c r="J15" s="311"/>
      <c r="K15" s="311"/>
      <c r="L15" s="311"/>
      <c r="M15" s="311"/>
      <c r="N15" s="311"/>
      <c r="O15" s="311"/>
      <c r="P15" s="311"/>
      <c r="Q15" s="311"/>
      <c r="R15" s="311"/>
      <c r="S15" s="311"/>
      <c r="T15" s="311"/>
      <c r="U15" s="311"/>
      <c r="V15" s="311"/>
      <c r="W15" s="287"/>
      <c r="X15" s="287"/>
      <c r="Y15" s="287"/>
      <c r="Z15" s="287"/>
      <c r="AA15" s="287"/>
      <c r="AB15" s="287"/>
      <c r="AC15" s="287"/>
      <c r="AD15" s="287"/>
      <c r="AE15" s="287"/>
      <c r="AF15" s="287"/>
      <c r="AG15" s="287"/>
      <c r="AH15" s="287"/>
      <c r="AI15" s="287"/>
      <c r="AJ15" s="287"/>
      <c r="AK15" s="287"/>
      <c r="AL15" s="287"/>
      <c r="AM15" s="287"/>
      <c r="AN15" s="287"/>
      <c r="AO15" s="287"/>
      <c r="AP15" s="287"/>
      <c r="AQ15" s="287"/>
      <c r="AR15" s="289"/>
      <c r="AS15" s="3"/>
      <c r="AT15" s="3"/>
      <c r="AU15" s="3"/>
      <c r="AV15" s="3"/>
      <c r="AW15" s="3"/>
      <c r="AX15" s="3"/>
      <c r="AY15" s="3"/>
      <c r="AZ15" s="3"/>
      <c r="BA15" s="3"/>
      <c r="BB15" s="3"/>
      <c r="BC15" s="3"/>
      <c r="BD15" s="3"/>
      <c r="BE15" s="3"/>
      <c r="BF15" s="3"/>
      <c r="BG15" s="3"/>
      <c r="BH15" s="3"/>
      <c r="BI15" s="3"/>
      <c r="BJ15" s="3"/>
      <c r="BK15" s="3"/>
      <c r="BL15" s="3"/>
      <c r="BM15" s="3"/>
      <c r="BN15" s="3"/>
      <c r="BO15" s="3"/>
      <c r="BP15" s="3"/>
    </row>
    <row r="16" ht="15.35" customHeight="1">
      <c r="A16" s="306">
        <v>1995</v>
      </c>
      <c r="B16" s="311"/>
      <c r="C16" s="311"/>
      <c r="D16" s="311"/>
      <c r="E16" s="311"/>
      <c r="F16" s="311"/>
      <c r="G16" s="311"/>
      <c r="H16" s="311"/>
      <c r="I16" s="311"/>
      <c r="J16" s="311"/>
      <c r="K16" s="311"/>
      <c r="L16" s="311"/>
      <c r="M16" s="311"/>
      <c r="N16" s="311"/>
      <c r="O16" s="311"/>
      <c r="P16" s="311"/>
      <c r="Q16" s="311"/>
      <c r="R16" s="311"/>
      <c r="S16" s="311"/>
      <c r="T16" s="311"/>
      <c r="U16" s="311"/>
      <c r="V16" s="311"/>
      <c r="W16" s="287"/>
      <c r="X16" s="287"/>
      <c r="Y16" s="287"/>
      <c r="Z16" s="287"/>
      <c r="AA16" s="287"/>
      <c r="AB16" s="287"/>
      <c r="AC16" s="287"/>
      <c r="AD16" s="287"/>
      <c r="AE16" s="287"/>
      <c r="AF16" s="287"/>
      <c r="AG16" s="287"/>
      <c r="AH16" s="287"/>
      <c r="AI16" s="287"/>
      <c r="AJ16" s="287"/>
      <c r="AK16" s="287"/>
      <c r="AL16" s="287"/>
      <c r="AM16" s="287"/>
      <c r="AN16" s="287"/>
      <c r="AO16" s="287"/>
      <c r="AP16" s="287"/>
      <c r="AQ16" s="287"/>
      <c r="AR16" s="289"/>
      <c r="AS16" s="3"/>
      <c r="AT16" s="3"/>
      <c r="AU16" s="3"/>
      <c r="AV16" s="3"/>
      <c r="AW16" s="3"/>
      <c r="AX16" s="3"/>
      <c r="AY16" s="3"/>
      <c r="AZ16" s="3"/>
      <c r="BA16" s="3"/>
      <c r="BB16" s="3"/>
      <c r="BC16" s="3"/>
      <c r="BD16" s="3"/>
      <c r="BE16" s="3"/>
      <c r="BF16" s="3"/>
      <c r="BG16" s="3"/>
      <c r="BH16" s="3"/>
      <c r="BI16" s="3"/>
      <c r="BJ16" s="3"/>
      <c r="BK16" s="3"/>
      <c r="BL16" s="3"/>
      <c r="BM16" s="3"/>
      <c r="BN16" s="3"/>
      <c r="BO16" s="3"/>
      <c r="BP16" s="3"/>
    </row>
    <row r="17" ht="15.35" customHeight="1">
      <c r="A17" s="306">
        <v>1996</v>
      </c>
      <c r="B17" s="311"/>
      <c r="C17" s="311"/>
      <c r="D17" s="311"/>
      <c r="E17" s="311"/>
      <c r="F17" s="311"/>
      <c r="G17" s="311"/>
      <c r="H17" s="311"/>
      <c r="I17" s="311"/>
      <c r="J17" s="311"/>
      <c r="K17" s="311"/>
      <c r="L17" s="311"/>
      <c r="M17" s="311"/>
      <c r="N17" s="311"/>
      <c r="O17" s="311"/>
      <c r="P17" s="311"/>
      <c r="Q17" s="311"/>
      <c r="R17" s="311"/>
      <c r="S17" s="311"/>
      <c r="T17" s="311"/>
      <c r="U17" s="311"/>
      <c r="V17" s="311"/>
      <c r="W17" s="287"/>
      <c r="X17" s="287"/>
      <c r="Y17" s="287"/>
      <c r="Z17" s="287"/>
      <c r="AA17" s="287"/>
      <c r="AB17" s="287"/>
      <c r="AC17" s="287"/>
      <c r="AD17" s="287"/>
      <c r="AE17" s="287"/>
      <c r="AF17" s="287"/>
      <c r="AG17" s="287"/>
      <c r="AH17" s="287"/>
      <c r="AI17" s="287"/>
      <c r="AJ17" s="287"/>
      <c r="AK17" s="287"/>
      <c r="AL17" s="287"/>
      <c r="AM17" s="287"/>
      <c r="AN17" s="287"/>
      <c r="AO17" s="287"/>
      <c r="AP17" s="287"/>
      <c r="AQ17" s="287"/>
      <c r="AR17" s="289"/>
      <c r="AS17" s="3"/>
      <c r="AT17" s="3"/>
      <c r="AU17" s="3"/>
      <c r="AV17" s="3"/>
      <c r="AW17" s="3"/>
      <c r="AX17" s="3"/>
      <c r="AY17" s="3"/>
      <c r="AZ17" s="3"/>
      <c r="BA17" s="3"/>
      <c r="BB17" s="3"/>
      <c r="BC17" s="3"/>
      <c r="BD17" s="3"/>
      <c r="BE17" s="3"/>
      <c r="BF17" s="3"/>
      <c r="BG17" s="3"/>
      <c r="BH17" s="3"/>
      <c r="BI17" s="3"/>
      <c r="BJ17" s="3"/>
      <c r="BK17" s="3"/>
      <c r="BL17" s="3"/>
      <c r="BM17" s="3"/>
      <c r="BN17" s="3"/>
      <c r="BO17" s="3"/>
      <c r="BP17" s="3"/>
    </row>
    <row r="18" ht="15.35" customHeight="1">
      <c r="A18" s="306">
        <v>1997</v>
      </c>
      <c r="B18" s="311"/>
      <c r="C18" s="311"/>
      <c r="D18" s="311"/>
      <c r="E18" s="311"/>
      <c r="F18" s="311"/>
      <c r="G18" s="311"/>
      <c r="H18" s="311"/>
      <c r="I18" s="311"/>
      <c r="J18" s="311"/>
      <c r="K18" s="311"/>
      <c r="L18" s="311"/>
      <c r="M18" s="311"/>
      <c r="N18" s="311"/>
      <c r="O18" s="311"/>
      <c r="P18" s="311"/>
      <c r="Q18" s="311"/>
      <c r="R18" s="311"/>
      <c r="S18" s="311"/>
      <c r="T18" s="311"/>
      <c r="U18" s="311"/>
      <c r="V18" s="311"/>
      <c r="W18" s="287"/>
      <c r="X18" s="287"/>
      <c r="Y18" s="287"/>
      <c r="Z18" s="287"/>
      <c r="AA18" s="287"/>
      <c r="AB18" s="287"/>
      <c r="AC18" s="287"/>
      <c r="AD18" s="287"/>
      <c r="AE18" s="287"/>
      <c r="AF18" s="287"/>
      <c r="AG18" s="287"/>
      <c r="AH18" s="287"/>
      <c r="AI18" s="287"/>
      <c r="AJ18" s="287"/>
      <c r="AK18" s="287"/>
      <c r="AL18" s="287"/>
      <c r="AM18" s="287"/>
      <c r="AN18" s="287"/>
      <c r="AO18" s="287"/>
      <c r="AP18" s="287"/>
      <c r="AQ18" s="287"/>
      <c r="AR18" s="289"/>
      <c r="AS18" s="3"/>
      <c r="AT18" s="3"/>
      <c r="AU18" s="3"/>
      <c r="AV18" s="3"/>
      <c r="AW18" s="3"/>
      <c r="AX18" s="3"/>
      <c r="AY18" s="3"/>
      <c r="AZ18" s="3"/>
      <c r="BA18" s="3"/>
      <c r="BB18" s="3"/>
      <c r="BC18" s="3"/>
      <c r="BD18" s="3"/>
      <c r="BE18" s="3"/>
      <c r="BF18" s="3"/>
      <c r="BG18" s="3"/>
      <c r="BH18" s="3"/>
      <c r="BI18" s="3"/>
      <c r="BJ18" s="3"/>
      <c r="BK18" s="3"/>
      <c r="BL18" s="3"/>
      <c r="BM18" s="3"/>
      <c r="BN18" s="3"/>
      <c r="BO18" s="3"/>
      <c r="BP18" s="3"/>
    </row>
    <row r="19" ht="15.35" customHeight="1">
      <c r="A19" s="306">
        <v>1998</v>
      </c>
      <c r="B19" s="311"/>
      <c r="C19" s="311"/>
      <c r="D19" s="311"/>
      <c r="E19" s="311"/>
      <c r="F19" s="311"/>
      <c r="G19" s="311"/>
      <c r="H19" s="311"/>
      <c r="I19" s="311"/>
      <c r="J19" s="311"/>
      <c r="K19" s="311"/>
      <c r="L19" s="311"/>
      <c r="M19" s="314"/>
      <c r="N19" s="315"/>
      <c r="O19" s="316"/>
      <c r="P19" s="316"/>
      <c r="Q19" s="316"/>
      <c r="R19" s="316"/>
      <c r="S19" s="316"/>
      <c r="T19" s="316"/>
      <c r="U19" s="316"/>
      <c r="V19" s="316"/>
      <c r="W19" s="317"/>
      <c r="X19" s="317"/>
      <c r="Y19" s="317"/>
      <c r="Z19" s="317"/>
      <c r="AA19" s="317"/>
      <c r="AB19" s="317"/>
      <c r="AC19" s="317"/>
      <c r="AD19" s="317"/>
      <c r="AE19" s="317"/>
      <c r="AF19" s="317"/>
      <c r="AG19" s="318"/>
      <c r="AH19" s="319"/>
      <c r="AI19" s="287"/>
      <c r="AJ19" s="287"/>
      <c r="AK19" s="287"/>
      <c r="AL19" s="287"/>
      <c r="AM19" s="287"/>
      <c r="AN19" s="287"/>
      <c r="AO19" s="287"/>
      <c r="AP19" s="287"/>
      <c r="AQ19" s="287"/>
      <c r="AR19" s="289"/>
      <c r="AS19" s="3"/>
      <c r="AT19" s="3"/>
      <c r="AU19" s="3"/>
      <c r="AV19" s="3"/>
      <c r="AW19" s="3"/>
      <c r="AX19" s="3"/>
      <c r="AY19" s="3"/>
      <c r="AZ19" s="3"/>
      <c r="BA19" s="3"/>
      <c r="BB19" s="3"/>
      <c r="BC19" s="3"/>
      <c r="BD19" s="3"/>
      <c r="BE19" s="3"/>
      <c r="BF19" s="3"/>
      <c r="BG19" s="3"/>
      <c r="BH19" s="3"/>
      <c r="BI19" s="3"/>
      <c r="BJ19" s="3"/>
      <c r="BK19" s="3"/>
      <c r="BL19" s="3"/>
      <c r="BM19" s="3"/>
      <c r="BN19" s="3"/>
      <c r="BO19" s="3"/>
      <c r="BP19" s="3"/>
    </row>
    <row r="20" ht="15.35" customHeight="1">
      <c r="A20" s="306">
        <v>1999</v>
      </c>
      <c r="B20" s="311"/>
      <c r="C20" s="311"/>
      <c r="D20" s="311"/>
      <c r="E20" s="311"/>
      <c r="F20" s="311"/>
      <c r="G20" s="311"/>
      <c r="H20" s="311"/>
      <c r="I20" s="311"/>
      <c r="J20" s="311"/>
      <c r="K20" s="311"/>
      <c r="L20" s="311"/>
      <c r="M20" s="311"/>
      <c r="N20" s="311"/>
      <c r="O20" s="311"/>
      <c r="P20" s="311"/>
      <c r="Q20" s="311"/>
      <c r="R20" s="311"/>
      <c r="S20" s="311"/>
      <c r="T20" s="311"/>
      <c r="U20" s="311"/>
      <c r="V20" s="311"/>
      <c r="W20" s="287"/>
      <c r="X20" s="287"/>
      <c r="Y20" s="287"/>
      <c r="Z20" s="287"/>
      <c r="AA20" s="287"/>
      <c r="AB20" s="287"/>
      <c r="AC20" s="287"/>
      <c r="AD20" s="287"/>
      <c r="AE20" s="287"/>
      <c r="AF20" s="287"/>
      <c r="AG20" s="287"/>
      <c r="AH20" s="287"/>
      <c r="AI20" s="287"/>
      <c r="AJ20" s="287"/>
      <c r="AK20" s="287"/>
      <c r="AL20" s="287"/>
      <c r="AM20" s="287"/>
      <c r="AN20" s="287"/>
      <c r="AO20" s="287"/>
      <c r="AP20" s="287"/>
      <c r="AQ20" s="287"/>
      <c r="AR20" s="289"/>
      <c r="AS20" s="3"/>
      <c r="AT20" s="3"/>
      <c r="AU20" s="3"/>
      <c r="AV20" s="3"/>
      <c r="AW20" s="3"/>
      <c r="AX20" s="3"/>
      <c r="AY20" s="3"/>
      <c r="AZ20" s="3"/>
      <c r="BA20" s="3"/>
      <c r="BB20" s="3"/>
      <c r="BC20" s="3"/>
      <c r="BD20" s="3"/>
      <c r="BE20" s="3"/>
      <c r="BF20" s="3"/>
      <c r="BG20" s="3"/>
      <c r="BH20" s="3"/>
      <c r="BI20" s="3"/>
      <c r="BJ20" s="3"/>
      <c r="BK20" s="3"/>
      <c r="BL20" s="3"/>
      <c r="BM20" s="3"/>
      <c r="BN20" s="3"/>
      <c r="BO20" s="3"/>
      <c r="BP20" s="3"/>
    </row>
    <row r="21" ht="15.35" customHeight="1">
      <c r="A21" s="306">
        <v>2000</v>
      </c>
      <c r="B21" s="311"/>
      <c r="C21" s="311"/>
      <c r="D21" s="311"/>
      <c r="E21" s="311"/>
      <c r="F21" s="311"/>
      <c r="G21" s="311"/>
      <c r="H21" s="311"/>
      <c r="I21" s="311"/>
      <c r="J21" s="311"/>
      <c r="K21" s="311"/>
      <c r="L21" s="311"/>
      <c r="M21" s="342">
        <v>5172042</v>
      </c>
      <c r="N21" s="343">
        <v>5047931</v>
      </c>
      <c r="O21" s="46">
        <v>5072743</v>
      </c>
      <c r="P21" s="343">
        <v>5979613</v>
      </c>
      <c r="Q21" s="46">
        <v>5274929</v>
      </c>
      <c r="R21" s="343">
        <v>5435362</v>
      </c>
      <c r="S21" s="46">
        <v>5820242</v>
      </c>
      <c r="T21" s="343">
        <v>6233132</v>
      </c>
      <c r="U21" s="46">
        <v>7168518</v>
      </c>
      <c r="V21" s="343">
        <v>6668276</v>
      </c>
      <c r="W21" s="46">
        <v>6643634</v>
      </c>
      <c r="X21" s="344">
        <v>5825537</v>
      </c>
      <c r="Y21" s="46">
        <v>5908153</v>
      </c>
      <c r="Z21" s="344">
        <v>6183941</v>
      </c>
      <c r="AA21" s="46">
        <v>5899141</v>
      </c>
      <c r="AB21" s="344">
        <v>6514499</v>
      </c>
      <c r="AC21" s="46">
        <v>6515888</v>
      </c>
      <c r="AD21" s="344">
        <v>5850443</v>
      </c>
      <c r="AE21" s="46">
        <v>5523661</v>
      </c>
      <c r="AF21" s="344">
        <v>5281522</v>
      </c>
      <c r="AG21" s="46">
        <v>5544077</v>
      </c>
      <c r="AH21" s="345">
        <v>6307464</v>
      </c>
      <c r="AI21" s="287"/>
      <c r="AJ21" s="287"/>
      <c r="AK21" s="287"/>
      <c r="AL21" s="287"/>
      <c r="AM21" s="287"/>
      <c r="AN21" s="287"/>
      <c r="AO21" s="287"/>
      <c r="AP21" s="287"/>
      <c r="AQ21" s="287"/>
      <c r="AR21" s="289"/>
      <c r="AS21" s="3"/>
      <c r="AT21" s="3"/>
      <c r="AU21" s="3"/>
      <c r="AV21" s="3"/>
      <c r="AW21" s="3"/>
      <c r="AX21" s="3"/>
      <c r="AY21" s="3"/>
      <c r="AZ21" s="3"/>
      <c r="BA21" s="3"/>
      <c r="BB21" s="3"/>
      <c r="BC21" s="3"/>
      <c r="BD21" s="3"/>
      <c r="BE21" s="3"/>
      <c r="BF21" s="3"/>
      <c r="BG21" s="3"/>
      <c r="BH21" s="3"/>
      <c r="BI21" s="3"/>
      <c r="BJ21" s="3"/>
      <c r="BK21" s="3"/>
      <c r="BL21" s="3"/>
      <c r="BM21" s="3"/>
      <c r="BN21" s="3"/>
      <c r="BO21" s="3"/>
      <c r="BP21" s="3"/>
    </row>
    <row r="22" ht="15.35" customHeight="1">
      <c r="A22" s="306">
        <v>2001</v>
      </c>
      <c r="B22" s="311"/>
      <c r="C22" s="311"/>
      <c r="D22" s="311"/>
      <c r="E22" s="311"/>
      <c r="F22" s="311"/>
      <c r="G22" s="311"/>
      <c r="H22" s="311"/>
      <c r="I22" s="311"/>
      <c r="J22" s="311"/>
      <c r="K22" s="311"/>
      <c r="L22" s="311"/>
      <c r="M22" s="311"/>
      <c r="N22" s="346"/>
      <c r="O22" s="347"/>
      <c r="P22" s="304"/>
      <c r="Q22" s="348"/>
      <c r="R22" s="304"/>
      <c r="S22" s="348"/>
      <c r="T22" s="304"/>
      <c r="U22" s="348"/>
      <c r="V22" s="304"/>
      <c r="W22" s="47"/>
      <c r="X22" s="100"/>
      <c r="Y22" s="47"/>
      <c r="Z22" s="100"/>
      <c r="AA22" s="47"/>
      <c r="AB22" s="100"/>
      <c r="AC22" s="47"/>
      <c r="AD22" s="100"/>
      <c r="AE22" s="47"/>
      <c r="AF22" s="100"/>
      <c r="AG22" s="349"/>
      <c r="AH22" s="350"/>
      <c r="AI22" s="287"/>
      <c r="AJ22" s="287"/>
      <c r="AK22" s="287"/>
      <c r="AL22" s="287"/>
      <c r="AM22" s="287"/>
      <c r="AN22" s="287"/>
      <c r="AO22" s="287"/>
      <c r="AP22" s="287"/>
      <c r="AQ22" s="287"/>
      <c r="AR22" s="289"/>
      <c r="AS22" s="3"/>
      <c r="AT22" s="3"/>
      <c r="AU22" s="3"/>
      <c r="AV22" s="3"/>
      <c r="AW22" s="3"/>
      <c r="AX22" s="3"/>
      <c r="AY22" s="3"/>
      <c r="AZ22" s="3"/>
      <c r="BA22" s="3"/>
      <c r="BB22" s="3"/>
      <c r="BC22" s="3"/>
      <c r="BD22" s="3"/>
      <c r="BE22" s="3"/>
      <c r="BF22" s="3"/>
      <c r="BG22" s="3"/>
      <c r="BH22" s="3"/>
      <c r="BI22" s="3"/>
      <c r="BJ22" s="3"/>
      <c r="BK22" s="3"/>
      <c r="BL22" s="3"/>
      <c r="BM22" s="3"/>
      <c r="BN22" s="3"/>
      <c r="BO22" s="3"/>
      <c r="BP22" s="3"/>
    </row>
    <row r="23" ht="15.35" customHeight="1">
      <c r="A23" s="306">
        <v>2002</v>
      </c>
      <c r="B23" s="311"/>
      <c r="C23" s="311"/>
      <c r="D23" s="311"/>
      <c r="E23" s="311"/>
      <c r="F23" s="311"/>
      <c r="G23" s="311"/>
      <c r="H23" s="311"/>
      <c r="I23" s="311"/>
      <c r="J23" s="311"/>
      <c r="K23" s="311"/>
      <c r="L23" s="311"/>
      <c r="M23" s="311"/>
      <c r="N23" s="311"/>
      <c r="O23" s="351"/>
      <c r="P23" s="311"/>
      <c r="Q23" s="311"/>
      <c r="R23" s="311"/>
      <c r="S23" s="311"/>
      <c r="T23" s="311"/>
      <c r="U23" s="311"/>
      <c r="V23" s="311"/>
      <c r="W23" s="287"/>
      <c r="X23" s="287"/>
      <c r="Y23" s="287"/>
      <c r="Z23" s="287"/>
      <c r="AA23" s="287"/>
      <c r="AB23" s="287"/>
      <c r="AC23" s="287"/>
      <c r="AD23" s="287"/>
      <c r="AE23" s="287"/>
      <c r="AF23" s="287"/>
      <c r="AG23" s="287"/>
      <c r="AH23" s="287"/>
      <c r="AI23" s="287"/>
      <c r="AJ23" s="287"/>
      <c r="AK23" s="287"/>
      <c r="AL23" s="287"/>
      <c r="AM23" s="287"/>
      <c r="AN23" s="287"/>
      <c r="AO23" s="287"/>
      <c r="AP23" s="287"/>
      <c r="AQ23" s="287"/>
      <c r="AR23" s="289"/>
      <c r="AS23" s="3"/>
      <c r="AT23" s="3"/>
      <c r="AU23" s="3"/>
      <c r="AV23" s="3"/>
      <c r="AW23" s="3"/>
      <c r="AX23" s="3"/>
      <c r="AY23" s="3"/>
      <c r="AZ23" s="3"/>
      <c r="BA23" s="3"/>
      <c r="BB23" s="3"/>
      <c r="BC23" s="3"/>
      <c r="BD23" s="3"/>
      <c r="BE23" s="3"/>
      <c r="BF23" s="3"/>
      <c r="BG23" s="3"/>
      <c r="BH23" s="3"/>
      <c r="BI23" s="3"/>
      <c r="BJ23" s="3"/>
      <c r="BK23" s="3"/>
      <c r="BL23" s="3"/>
      <c r="BM23" s="3"/>
      <c r="BN23" s="3"/>
      <c r="BO23" s="3"/>
      <c r="BP23" s="3"/>
    </row>
    <row r="24" ht="15.35" customHeight="1">
      <c r="A24" s="306">
        <v>2003</v>
      </c>
      <c r="B24" s="311"/>
      <c r="C24" s="311"/>
      <c r="D24" s="311"/>
      <c r="E24" s="311"/>
      <c r="F24" s="311"/>
      <c r="G24" s="311"/>
      <c r="H24" s="311"/>
      <c r="I24" s="311"/>
      <c r="J24" s="311"/>
      <c r="K24" s="311"/>
      <c r="L24" s="311"/>
      <c r="M24" s="311"/>
      <c r="N24" s="311"/>
      <c r="O24" s="311"/>
      <c r="P24" s="311"/>
      <c r="Q24" s="311"/>
      <c r="R24" s="311"/>
      <c r="S24" s="311"/>
      <c r="T24" s="311"/>
      <c r="U24" s="311"/>
      <c r="V24" s="311"/>
      <c r="W24" s="287"/>
      <c r="X24" s="287"/>
      <c r="Y24" s="287"/>
      <c r="Z24" s="287"/>
      <c r="AA24" s="287"/>
      <c r="AB24" s="287"/>
      <c r="AC24" s="287"/>
      <c r="AD24" s="287"/>
      <c r="AE24" s="287"/>
      <c r="AF24" s="287"/>
      <c r="AG24" s="287"/>
      <c r="AH24" s="287"/>
      <c r="AI24" s="287"/>
      <c r="AJ24" s="287"/>
      <c r="AK24" s="287"/>
      <c r="AL24" s="287"/>
      <c r="AM24" s="287"/>
      <c r="AN24" s="287"/>
      <c r="AO24" s="287"/>
      <c r="AP24" s="287"/>
      <c r="AQ24" s="287"/>
      <c r="AR24" s="289"/>
      <c r="AS24" s="3"/>
      <c r="AT24" s="3"/>
      <c r="AU24" s="3"/>
      <c r="AV24" s="3"/>
      <c r="AW24" s="3"/>
      <c r="AX24" s="3"/>
      <c r="AY24" s="3"/>
      <c r="AZ24" s="3"/>
      <c r="BA24" s="3"/>
      <c r="BB24" s="3"/>
      <c r="BC24" s="3"/>
      <c r="BD24" s="3"/>
      <c r="BE24" s="3"/>
      <c r="BF24" s="3"/>
      <c r="BG24" s="3"/>
      <c r="BH24" s="3"/>
      <c r="BI24" s="3"/>
      <c r="BJ24" s="3"/>
      <c r="BK24" s="3"/>
      <c r="BL24" s="3"/>
      <c r="BM24" s="3"/>
      <c r="BN24" s="3"/>
      <c r="BO24" s="3"/>
      <c r="BP24" s="3"/>
    </row>
    <row r="25" ht="15.35" customHeight="1">
      <c r="A25" s="306">
        <v>2004</v>
      </c>
      <c r="B25" s="311"/>
      <c r="C25" s="311"/>
      <c r="D25" s="311"/>
      <c r="E25" s="311"/>
      <c r="F25" s="311"/>
      <c r="G25" s="311"/>
      <c r="H25" s="311"/>
      <c r="I25" s="311"/>
      <c r="J25" s="311"/>
      <c r="K25" s="311"/>
      <c r="L25" s="311"/>
      <c r="M25" s="311"/>
      <c r="N25" s="311"/>
      <c r="O25" s="311"/>
      <c r="P25" s="311"/>
      <c r="Q25" s="311"/>
      <c r="R25" s="311"/>
      <c r="S25" s="311"/>
      <c r="T25" s="311"/>
      <c r="U25" s="311"/>
      <c r="V25" s="311"/>
      <c r="W25" s="287"/>
      <c r="X25" s="287"/>
      <c r="Y25" s="287"/>
      <c r="Z25" s="287"/>
      <c r="AA25" s="287"/>
      <c r="AB25" s="287"/>
      <c r="AC25" s="287"/>
      <c r="AD25" s="287"/>
      <c r="AE25" s="287"/>
      <c r="AF25" s="287"/>
      <c r="AG25" s="287"/>
      <c r="AH25" s="287"/>
      <c r="AI25" s="287"/>
      <c r="AJ25" s="287"/>
      <c r="AK25" s="287"/>
      <c r="AL25" s="287"/>
      <c r="AM25" s="287"/>
      <c r="AN25" s="287"/>
      <c r="AO25" s="287"/>
      <c r="AP25" s="287"/>
      <c r="AQ25" s="287"/>
      <c r="AR25" s="289"/>
      <c r="AS25" s="3"/>
      <c r="AT25" s="3"/>
      <c r="AU25" s="3"/>
      <c r="AV25" s="3"/>
      <c r="AW25" s="3"/>
      <c r="AX25" s="3"/>
      <c r="AY25" s="3"/>
      <c r="AZ25" s="3"/>
      <c r="BA25" s="3"/>
      <c r="BB25" s="3"/>
      <c r="BC25" s="3"/>
      <c r="BD25" s="3"/>
      <c r="BE25" s="3"/>
      <c r="BF25" s="3"/>
      <c r="BG25" s="3"/>
      <c r="BH25" s="3"/>
      <c r="BI25" s="3"/>
      <c r="BJ25" s="3"/>
      <c r="BK25" s="3"/>
      <c r="BL25" s="3"/>
      <c r="BM25" s="3"/>
      <c r="BN25" s="3"/>
      <c r="BO25" s="3"/>
      <c r="BP25" s="3"/>
    </row>
    <row r="26" ht="15.35" customHeight="1">
      <c r="A26" s="306">
        <v>2005</v>
      </c>
      <c r="B26" s="311"/>
      <c r="C26" s="311"/>
      <c r="D26" s="311"/>
      <c r="E26" s="311"/>
      <c r="F26" s="311"/>
      <c r="G26" s="311"/>
      <c r="H26" s="311"/>
      <c r="I26" s="311"/>
      <c r="J26" s="311"/>
      <c r="K26" s="311"/>
      <c r="L26" s="311"/>
      <c r="M26" s="311"/>
      <c r="N26" s="311"/>
      <c r="O26" s="311"/>
      <c r="P26" s="311"/>
      <c r="Q26" s="311"/>
      <c r="R26" s="311"/>
      <c r="S26" s="311"/>
      <c r="T26" s="311"/>
      <c r="U26" s="311"/>
      <c r="V26" s="311"/>
      <c r="W26" s="287"/>
      <c r="X26" s="287"/>
      <c r="Y26" s="287"/>
      <c r="Z26" s="287"/>
      <c r="AA26" s="287"/>
      <c r="AB26" s="287"/>
      <c r="AC26" s="287"/>
      <c r="AD26" s="287"/>
      <c r="AE26" s="287"/>
      <c r="AF26" s="287"/>
      <c r="AG26" s="287"/>
      <c r="AH26" s="287"/>
      <c r="AI26" s="287"/>
      <c r="AJ26" s="287"/>
      <c r="AK26" s="287"/>
      <c r="AL26" s="287"/>
      <c r="AM26" s="287"/>
      <c r="AN26" s="287"/>
      <c r="AO26" s="287"/>
      <c r="AP26" s="287"/>
      <c r="AQ26" s="287"/>
      <c r="AR26" s="289"/>
      <c r="AS26" s="3"/>
      <c r="AT26" s="3"/>
      <c r="AU26" s="3"/>
      <c r="AV26" s="3"/>
      <c r="AW26" s="3"/>
      <c r="AX26" s="3"/>
      <c r="AY26" s="3"/>
      <c r="AZ26" s="3"/>
      <c r="BA26" s="3"/>
      <c r="BB26" s="3"/>
      <c r="BC26" s="3"/>
      <c r="BD26" s="3"/>
      <c r="BE26" s="3"/>
      <c r="BF26" s="3"/>
      <c r="BG26" s="3"/>
      <c r="BH26" s="3"/>
      <c r="BI26" s="3"/>
      <c r="BJ26" s="3"/>
      <c r="BK26" s="3"/>
      <c r="BL26" s="3"/>
      <c r="BM26" s="3"/>
      <c r="BN26" s="3"/>
      <c r="BO26" s="3"/>
      <c r="BP26" s="3"/>
    </row>
    <row r="27" ht="15.35" customHeight="1">
      <c r="A27" s="306">
        <v>2006</v>
      </c>
      <c r="B27" s="311"/>
      <c r="C27" s="311"/>
      <c r="D27" s="311"/>
      <c r="E27" s="311"/>
      <c r="F27" s="311"/>
      <c r="G27" s="311"/>
      <c r="H27" s="311"/>
      <c r="I27" s="311"/>
      <c r="J27" s="311"/>
      <c r="K27" s="311"/>
      <c r="L27" s="311"/>
      <c r="M27" s="311"/>
      <c r="N27" s="311"/>
      <c r="O27" s="311"/>
      <c r="P27" s="311"/>
      <c r="Q27" s="311"/>
      <c r="R27" s="311"/>
      <c r="S27" s="311"/>
      <c r="T27" s="311"/>
      <c r="U27" s="311"/>
      <c r="V27" s="311"/>
      <c r="W27" s="322"/>
      <c r="X27" s="323"/>
      <c r="Y27" s="323"/>
      <c r="Z27" s="323"/>
      <c r="AA27" s="323"/>
      <c r="AB27" s="323"/>
      <c r="AC27" s="323"/>
      <c r="AD27" s="324"/>
      <c r="AE27" s="324"/>
      <c r="AF27" s="324"/>
      <c r="AG27" s="324"/>
      <c r="AH27" s="325"/>
      <c r="AI27" s="287"/>
      <c r="AJ27" s="287"/>
      <c r="AK27" s="287"/>
      <c r="AL27" s="287"/>
      <c r="AM27" s="287"/>
      <c r="AN27" s="287"/>
      <c r="AO27" s="287"/>
      <c r="AP27" s="287"/>
      <c r="AQ27" s="287"/>
      <c r="AR27" s="289"/>
      <c r="AS27" s="3"/>
      <c r="AT27" s="3"/>
      <c r="AU27" s="3"/>
      <c r="AV27" s="3"/>
      <c r="AW27" s="3"/>
      <c r="AX27" s="3"/>
      <c r="AY27" s="3"/>
      <c r="AZ27" s="3"/>
      <c r="BA27" s="3"/>
      <c r="BB27" s="3"/>
      <c r="BC27" s="3"/>
      <c r="BD27" s="3"/>
      <c r="BE27" s="3"/>
      <c r="BF27" s="3"/>
      <c r="BG27" s="3"/>
      <c r="BH27" s="3"/>
      <c r="BI27" s="3"/>
      <c r="BJ27" s="3"/>
      <c r="BK27" s="3"/>
      <c r="BL27" s="3"/>
      <c r="BM27" s="3"/>
      <c r="BN27" s="3"/>
      <c r="BO27" s="3"/>
      <c r="BP27" s="3"/>
    </row>
    <row r="28" ht="15.35" customHeight="1">
      <c r="A28" s="306">
        <v>2007</v>
      </c>
      <c r="B28" s="311"/>
      <c r="C28" s="311"/>
      <c r="D28" s="311"/>
      <c r="E28" s="311"/>
      <c r="F28" s="311"/>
      <c r="G28" s="311"/>
      <c r="H28" s="311"/>
      <c r="I28" s="311"/>
      <c r="J28" s="311"/>
      <c r="K28" s="311"/>
      <c r="L28" s="311"/>
      <c r="M28" s="311"/>
      <c r="N28" s="311"/>
      <c r="O28" s="311"/>
      <c r="P28" s="311"/>
      <c r="Q28" s="311"/>
      <c r="R28" s="311"/>
      <c r="S28" s="311"/>
      <c r="T28" s="311"/>
      <c r="U28" s="311"/>
      <c r="V28" s="311"/>
      <c r="W28" s="287"/>
      <c r="X28" s="287"/>
      <c r="Y28" s="287"/>
      <c r="Z28" s="287"/>
      <c r="AA28" s="287"/>
      <c r="AB28" s="287"/>
      <c r="AC28" s="287"/>
      <c r="AD28" s="287"/>
      <c r="AE28" s="287"/>
      <c r="AF28" s="287"/>
      <c r="AG28" s="287"/>
      <c r="AH28" s="287"/>
      <c r="AI28" s="287"/>
      <c r="AJ28" s="287"/>
      <c r="AK28" s="287"/>
      <c r="AL28" s="287"/>
      <c r="AM28" s="287"/>
      <c r="AN28" s="287"/>
      <c r="AO28" s="287"/>
      <c r="AP28" s="287"/>
      <c r="AQ28" s="287"/>
      <c r="AR28" s="289"/>
      <c r="AS28" s="3"/>
      <c r="AT28" s="3"/>
      <c r="AU28" s="3"/>
      <c r="AV28" s="3"/>
      <c r="AW28" s="3"/>
      <c r="AX28" s="3"/>
      <c r="AY28" s="3"/>
      <c r="AZ28" s="3"/>
      <c r="BA28" s="3"/>
      <c r="BB28" s="3"/>
      <c r="BC28" s="3"/>
      <c r="BD28" s="3"/>
      <c r="BE28" s="3"/>
      <c r="BF28" s="3"/>
      <c r="BG28" s="3"/>
      <c r="BH28" s="3"/>
      <c r="BI28" s="3"/>
      <c r="BJ28" s="3"/>
      <c r="BK28" s="3"/>
      <c r="BL28" s="3"/>
      <c r="BM28" s="3"/>
      <c r="BN28" s="3"/>
      <c r="BO28" s="3"/>
      <c r="BP28" s="3"/>
    </row>
    <row r="29" ht="15.35" customHeight="1">
      <c r="A29" s="306">
        <v>2008</v>
      </c>
      <c r="B29" s="311"/>
      <c r="C29" s="311"/>
      <c r="D29" s="311"/>
      <c r="E29" s="311"/>
      <c r="F29" s="311"/>
      <c r="G29" s="311"/>
      <c r="H29" s="311"/>
      <c r="I29" s="311"/>
      <c r="J29" s="311"/>
      <c r="K29" s="311"/>
      <c r="L29" s="311"/>
      <c r="M29" s="311"/>
      <c r="N29" s="311"/>
      <c r="O29" s="311"/>
      <c r="P29" s="311"/>
      <c r="Q29" s="311"/>
      <c r="R29" s="311"/>
      <c r="S29" s="311"/>
      <c r="T29" s="311"/>
      <c r="U29" s="311"/>
      <c r="V29" s="311"/>
      <c r="W29" s="287"/>
      <c r="X29" s="287"/>
      <c r="Y29" s="287"/>
      <c r="Z29" s="287"/>
      <c r="AA29" s="287"/>
      <c r="AB29" s="287"/>
      <c r="AC29" s="287"/>
      <c r="AD29" s="287"/>
      <c r="AE29" s="287"/>
      <c r="AF29" s="287"/>
      <c r="AG29" s="287"/>
      <c r="AH29" s="287"/>
      <c r="AI29" s="287"/>
      <c r="AJ29" s="287"/>
      <c r="AK29" s="287"/>
      <c r="AL29" s="287"/>
      <c r="AM29" s="287"/>
      <c r="AN29" s="287"/>
      <c r="AO29" s="287"/>
      <c r="AP29" s="287"/>
      <c r="AQ29" s="287"/>
      <c r="AR29" s="289"/>
      <c r="AS29" s="3"/>
      <c r="AT29" s="3"/>
      <c r="AU29" s="3"/>
      <c r="AV29" s="3"/>
      <c r="AW29" s="3"/>
      <c r="AX29" s="3"/>
      <c r="AY29" s="3"/>
      <c r="AZ29" s="3"/>
      <c r="BA29" s="3"/>
      <c r="BB29" s="3"/>
      <c r="BC29" s="3"/>
      <c r="BD29" s="3"/>
      <c r="BE29" s="3"/>
      <c r="BF29" s="3"/>
      <c r="BG29" s="3"/>
      <c r="BH29" s="3"/>
      <c r="BI29" s="3"/>
      <c r="BJ29" s="3"/>
      <c r="BK29" s="3"/>
      <c r="BL29" s="3"/>
      <c r="BM29" s="3"/>
      <c r="BN29" s="3"/>
      <c r="BO29" s="3"/>
      <c r="BP29" s="3"/>
    </row>
    <row r="30" ht="15.35" customHeight="1">
      <c r="A30" s="306">
        <v>2009</v>
      </c>
      <c r="B30" s="311"/>
      <c r="C30" s="311"/>
      <c r="D30" s="311"/>
      <c r="E30" s="311"/>
      <c r="F30" s="311"/>
      <c r="G30" s="311"/>
      <c r="H30" s="311"/>
      <c r="I30" s="311"/>
      <c r="J30" s="311"/>
      <c r="K30" s="311"/>
      <c r="L30" s="311"/>
      <c r="M30" s="311"/>
      <c r="N30" s="311"/>
      <c r="O30" s="311"/>
      <c r="P30" s="311"/>
      <c r="Q30" s="311"/>
      <c r="R30" s="311"/>
      <c r="S30" s="311"/>
      <c r="T30" s="311"/>
      <c r="U30" s="311"/>
      <c r="V30" s="311"/>
      <c r="W30" s="326"/>
      <c r="X30" s="287"/>
      <c r="Y30" s="287"/>
      <c r="Z30" s="287"/>
      <c r="AA30" s="287"/>
      <c r="AB30" s="287"/>
      <c r="AC30" s="287"/>
      <c r="AD30" s="287"/>
      <c r="AE30" s="287"/>
      <c r="AF30" s="287"/>
      <c r="AG30" s="287"/>
      <c r="AH30" s="287"/>
      <c r="AI30" s="287"/>
      <c r="AJ30" s="287"/>
      <c r="AK30" s="287"/>
      <c r="AL30" s="287"/>
      <c r="AM30" s="287"/>
      <c r="AN30" s="287"/>
      <c r="AO30" s="287"/>
      <c r="AP30" s="287"/>
      <c r="AQ30" s="287"/>
      <c r="AR30" s="289"/>
      <c r="AS30" s="3"/>
      <c r="AT30" s="3"/>
      <c r="AU30" s="3"/>
      <c r="AV30" s="3"/>
      <c r="AW30" s="3"/>
      <c r="AX30" s="3"/>
      <c r="AY30" s="3"/>
      <c r="AZ30" s="3"/>
      <c r="BA30" s="3"/>
      <c r="BB30" s="3"/>
      <c r="BC30" s="3"/>
      <c r="BD30" s="3"/>
      <c r="BE30" s="3"/>
      <c r="BF30" s="3"/>
      <c r="BG30" s="3"/>
      <c r="BH30" s="3"/>
      <c r="BI30" s="3"/>
      <c r="BJ30" s="3"/>
      <c r="BK30" s="3"/>
      <c r="BL30" s="3"/>
      <c r="BM30" s="3"/>
      <c r="BN30" s="3"/>
      <c r="BO30" s="3"/>
      <c r="BP30" s="3"/>
    </row>
    <row r="31" ht="15.35" customHeight="1">
      <c r="A31" s="306">
        <v>2010</v>
      </c>
      <c r="B31" s="311"/>
      <c r="C31" s="311"/>
      <c r="D31" s="311"/>
      <c r="E31" s="311"/>
      <c r="F31" s="311"/>
      <c r="G31" s="311"/>
      <c r="H31" s="311"/>
      <c r="I31" s="311"/>
      <c r="J31" s="311"/>
      <c r="K31" s="311"/>
      <c r="L31" s="311"/>
      <c r="M31" s="311"/>
      <c r="N31" s="311"/>
      <c r="O31" s="311"/>
      <c r="P31" s="311"/>
      <c r="Q31" s="311"/>
      <c r="R31" s="311"/>
      <c r="S31" s="311"/>
      <c r="T31" s="311"/>
      <c r="U31" s="311"/>
      <c r="V31" s="311"/>
      <c r="W31" s="287"/>
      <c r="X31" s="326"/>
      <c r="Y31" s="287"/>
      <c r="Z31" s="287"/>
      <c r="AA31" s="287"/>
      <c r="AB31" s="287"/>
      <c r="AC31" s="287"/>
      <c r="AD31" s="287"/>
      <c r="AE31" s="287"/>
      <c r="AF31" s="287"/>
      <c r="AG31" s="287"/>
      <c r="AH31" s="287"/>
      <c r="AI31" s="287"/>
      <c r="AJ31" s="287"/>
      <c r="AK31" s="287"/>
      <c r="AL31" s="287"/>
      <c r="AM31" s="287"/>
      <c r="AN31" s="287"/>
      <c r="AO31" s="287"/>
      <c r="AP31" s="287"/>
      <c r="AQ31" s="287"/>
      <c r="AR31" s="289"/>
      <c r="AS31" s="3"/>
      <c r="AT31" s="3"/>
      <c r="AU31" s="3"/>
      <c r="AV31" s="3"/>
      <c r="AW31" s="3"/>
      <c r="AX31" s="3"/>
      <c r="AY31" s="3"/>
      <c r="AZ31" s="3"/>
      <c r="BA31" s="3"/>
      <c r="BB31" s="3"/>
      <c r="BC31" s="3"/>
      <c r="BD31" s="3"/>
      <c r="BE31" s="3"/>
      <c r="BF31" s="3"/>
      <c r="BG31" s="3"/>
      <c r="BH31" s="3"/>
      <c r="BI31" s="3"/>
      <c r="BJ31" s="3"/>
      <c r="BK31" s="3"/>
      <c r="BL31" s="3"/>
      <c r="BM31" s="3"/>
      <c r="BN31" s="3"/>
      <c r="BO31" s="3"/>
      <c r="BP31" s="3"/>
    </row>
    <row r="32" ht="15.35" customHeight="1">
      <c r="A32" s="306">
        <v>2011</v>
      </c>
      <c r="B32" s="311"/>
      <c r="C32" s="311"/>
      <c r="D32" s="311"/>
      <c r="E32" s="311"/>
      <c r="F32" s="311"/>
      <c r="G32" s="311"/>
      <c r="H32" s="311"/>
      <c r="I32" s="311"/>
      <c r="J32" s="311"/>
      <c r="K32" s="311"/>
      <c r="L32" s="311"/>
      <c r="M32" s="311"/>
      <c r="N32" s="311"/>
      <c r="O32" s="311"/>
      <c r="P32" s="311"/>
      <c r="Q32" s="311"/>
      <c r="R32" s="311"/>
      <c r="S32" s="311"/>
      <c r="T32" s="311"/>
      <c r="U32" s="311"/>
      <c r="V32" s="311"/>
      <c r="W32" s="287"/>
      <c r="X32" s="287"/>
      <c r="Y32" s="326"/>
      <c r="Z32" s="287"/>
      <c r="AA32" s="287"/>
      <c r="AB32" s="287"/>
      <c r="AC32" s="287"/>
      <c r="AD32" s="287"/>
      <c r="AE32" s="287"/>
      <c r="AF32" s="287"/>
      <c r="AG32" s="287"/>
      <c r="AH32" s="287"/>
      <c r="AI32" s="287"/>
      <c r="AJ32" s="287"/>
      <c r="AK32" s="287"/>
      <c r="AL32" s="287"/>
      <c r="AM32" s="287"/>
      <c r="AN32" s="287"/>
      <c r="AO32" s="287"/>
      <c r="AP32" s="287"/>
      <c r="AQ32" s="287"/>
      <c r="AR32" s="289"/>
      <c r="AS32" s="3"/>
      <c r="AT32" s="3"/>
      <c r="AU32" s="3"/>
      <c r="AV32" s="3"/>
      <c r="AW32" s="3"/>
      <c r="AX32" s="3"/>
      <c r="AY32" s="3"/>
      <c r="AZ32" s="3"/>
      <c r="BA32" s="3"/>
      <c r="BB32" s="3"/>
      <c r="BC32" s="3"/>
      <c r="BD32" s="3"/>
      <c r="BE32" s="3"/>
      <c r="BF32" s="3"/>
      <c r="BG32" s="3"/>
      <c r="BH32" s="3"/>
      <c r="BI32" s="3"/>
      <c r="BJ32" s="3"/>
      <c r="BK32" s="3"/>
      <c r="BL32" s="3"/>
      <c r="BM32" s="3"/>
      <c r="BN32" s="3"/>
      <c r="BO32" s="3"/>
      <c r="BP32" s="3"/>
    </row>
    <row r="33" ht="15.35" customHeight="1">
      <c r="A33" s="306">
        <v>2012</v>
      </c>
      <c r="B33" s="311"/>
      <c r="C33" s="311"/>
      <c r="D33" s="311"/>
      <c r="E33" s="311"/>
      <c r="F33" s="311"/>
      <c r="G33" s="311"/>
      <c r="H33" s="311"/>
      <c r="I33" s="311"/>
      <c r="J33" s="311"/>
      <c r="K33" s="311"/>
      <c r="L33" s="311"/>
      <c r="M33" s="311"/>
      <c r="N33" s="311"/>
      <c r="O33" s="311"/>
      <c r="P33" s="311"/>
      <c r="Q33" s="311"/>
      <c r="R33" s="311"/>
      <c r="S33" s="311"/>
      <c r="T33" s="311"/>
      <c r="U33" s="311"/>
      <c r="V33" s="311"/>
      <c r="W33" s="287"/>
      <c r="X33" s="287"/>
      <c r="Y33" s="287"/>
      <c r="Z33" s="326"/>
      <c r="AA33" s="287"/>
      <c r="AB33" s="287"/>
      <c r="AC33" s="287"/>
      <c r="AD33" s="287"/>
      <c r="AE33" s="287"/>
      <c r="AF33" s="287"/>
      <c r="AG33" s="287"/>
      <c r="AH33" s="287"/>
      <c r="AI33" s="287"/>
      <c r="AJ33" s="287"/>
      <c r="AK33" s="287"/>
      <c r="AL33" s="287"/>
      <c r="AM33" s="287"/>
      <c r="AN33" s="287"/>
      <c r="AO33" s="287"/>
      <c r="AP33" s="287"/>
      <c r="AQ33" s="287"/>
      <c r="AR33" s="289"/>
      <c r="AS33" s="3"/>
      <c r="AT33" s="3"/>
      <c r="AU33" s="3"/>
      <c r="AV33" s="3"/>
      <c r="AW33" s="3"/>
      <c r="AX33" s="3"/>
      <c r="AY33" s="3"/>
      <c r="AZ33" s="3"/>
      <c r="BA33" s="3"/>
      <c r="BB33" s="3"/>
      <c r="BC33" s="3"/>
      <c r="BD33" s="3"/>
      <c r="BE33" s="3"/>
      <c r="BF33" s="3"/>
      <c r="BG33" s="3"/>
      <c r="BH33" s="3"/>
      <c r="BI33" s="3"/>
      <c r="BJ33" s="3"/>
      <c r="BK33" s="3"/>
      <c r="BL33" s="3"/>
      <c r="BM33" s="3"/>
      <c r="BN33" s="3"/>
      <c r="BO33" s="3"/>
      <c r="BP33" s="3"/>
    </row>
    <row r="34" ht="15.35" customHeight="1">
      <c r="A34" s="306">
        <v>2013</v>
      </c>
      <c r="B34" s="311"/>
      <c r="C34" s="311"/>
      <c r="D34" s="311"/>
      <c r="E34" s="311"/>
      <c r="F34" s="311"/>
      <c r="G34" s="311"/>
      <c r="H34" s="311"/>
      <c r="I34" s="311"/>
      <c r="J34" s="311"/>
      <c r="K34" s="311"/>
      <c r="L34" s="311"/>
      <c r="M34" s="311"/>
      <c r="N34" s="311"/>
      <c r="O34" s="311"/>
      <c r="P34" s="311"/>
      <c r="Q34" s="311"/>
      <c r="R34" s="311"/>
      <c r="S34" s="311"/>
      <c r="T34" s="311"/>
      <c r="U34" s="311"/>
      <c r="V34" s="311"/>
      <c r="W34" s="287"/>
      <c r="X34" s="287"/>
      <c r="Y34" s="287"/>
      <c r="Z34" s="287"/>
      <c r="AA34" s="326"/>
      <c r="AB34" s="287"/>
      <c r="AC34" s="287"/>
      <c r="AD34" s="287"/>
      <c r="AE34" s="287"/>
      <c r="AF34" s="287"/>
      <c r="AG34" s="287"/>
      <c r="AH34" s="287"/>
      <c r="AI34" s="287"/>
      <c r="AJ34" s="287"/>
      <c r="AK34" s="287"/>
      <c r="AL34" s="287"/>
      <c r="AM34" s="287"/>
      <c r="AN34" s="287"/>
      <c r="AO34" s="287"/>
      <c r="AP34" s="287"/>
      <c r="AQ34" s="287"/>
      <c r="AR34" s="289"/>
      <c r="AS34" s="3"/>
      <c r="AT34" s="3"/>
      <c r="AU34" s="3"/>
      <c r="AV34" s="3"/>
      <c r="AW34" s="3"/>
      <c r="AX34" s="3"/>
      <c r="AY34" s="3"/>
      <c r="AZ34" s="3"/>
      <c r="BA34" s="3"/>
      <c r="BB34" s="3"/>
      <c r="BC34" s="3"/>
      <c r="BD34" s="3"/>
      <c r="BE34" s="3"/>
      <c r="BF34" s="3"/>
      <c r="BG34" s="3"/>
      <c r="BH34" s="3"/>
      <c r="BI34" s="3"/>
      <c r="BJ34" s="3"/>
      <c r="BK34" s="3"/>
      <c r="BL34" s="3"/>
      <c r="BM34" s="3"/>
      <c r="BN34" s="3"/>
      <c r="BO34" s="3"/>
      <c r="BP34" s="3"/>
    </row>
    <row r="35" ht="15.35" customHeight="1">
      <c r="A35" s="306">
        <v>2014</v>
      </c>
      <c r="B35" s="311"/>
      <c r="C35" s="311"/>
      <c r="D35" s="311"/>
      <c r="E35" s="311"/>
      <c r="F35" s="311"/>
      <c r="G35" s="311"/>
      <c r="H35" s="311"/>
      <c r="I35" s="311"/>
      <c r="J35" s="311"/>
      <c r="K35" s="311"/>
      <c r="L35" s="311"/>
      <c r="M35" s="311"/>
      <c r="N35" s="311"/>
      <c r="O35" s="311"/>
      <c r="P35" s="311"/>
      <c r="Q35" s="311"/>
      <c r="R35" s="311"/>
      <c r="S35" s="311"/>
      <c r="T35" s="311"/>
      <c r="U35" s="311"/>
      <c r="V35" s="311"/>
      <c r="W35" s="287"/>
      <c r="X35" s="287"/>
      <c r="Y35" s="287"/>
      <c r="Z35" s="287"/>
      <c r="AA35" s="287"/>
      <c r="AB35" s="326"/>
      <c r="AC35" s="287"/>
      <c r="AD35" s="287"/>
      <c r="AE35" s="287"/>
      <c r="AF35" s="287"/>
      <c r="AG35" s="287"/>
      <c r="AH35" s="287"/>
      <c r="AI35" s="287"/>
      <c r="AJ35" s="287"/>
      <c r="AK35" s="287"/>
      <c r="AL35" s="287"/>
      <c r="AM35" s="287"/>
      <c r="AN35" s="287"/>
      <c r="AO35" s="287"/>
      <c r="AP35" s="287"/>
      <c r="AQ35" s="287"/>
      <c r="AR35" s="289"/>
      <c r="AS35" s="3"/>
      <c r="AT35" s="3"/>
      <c r="AU35" s="3"/>
      <c r="AV35" s="3"/>
      <c r="AW35" s="3"/>
      <c r="AX35" s="3"/>
      <c r="AY35" s="3"/>
      <c r="AZ35" s="3"/>
      <c r="BA35" s="3"/>
      <c r="BB35" s="3"/>
      <c r="BC35" s="3"/>
      <c r="BD35" s="3"/>
      <c r="BE35" s="3"/>
      <c r="BF35" s="3"/>
      <c r="BG35" s="3"/>
      <c r="BH35" s="3"/>
      <c r="BI35" s="3"/>
      <c r="BJ35" s="3"/>
      <c r="BK35" s="3"/>
      <c r="BL35" s="3"/>
      <c r="BM35" s="3"/>
      <c r="BN35" s="3"/>
      <c r="BO35" s="3"/>
      <c r="BP35" s="3"/>
    </row>
    <row r="36" ht="15.35" customHeight="1">
      <c r="A36" s="306">
        <v>2015</v>
      </c>
      <c r="B36" s="311"/>
      <c r="C36" s="311"/>
      <c r="D36" s="311"/>
      <c r="E36" s="311"/>
      <c r="F36" s="311"/>
      <c r="G36" s="311"/>
      <c r="H36" s="311"/>
      <c r="I36" s="311"/>
      <c r="J36" s="311"/>
      <c r="K36" s="311"/>
      <c r="L36" s="311"/>
      <c r="M36" s="311"/>
      <c r="N36" s="311"/>
      <c r="O36" s="311"/>
      <c r="P36" s="311"/>
      <c r="Q36" s="311"/>
      <c r="R36" s="311"/>
      <c r="S36" s="311"/>
      <c r="T36" s="311"/>
      <c r="U36" s="311"/>
      <c r="V36" s="311"/>
      <c r="W36" s="287"/>
      <c r="X36" s="287"/>
      <c r="Y36" s="287"/>
      <c r="Z36" s="287"/>
      <c r="AA36" s="287"/>
      <c r="AB36" s="287"/>
      <c r="AC36" s="326"/>
      <c r="AD36" s="287"/>
      <c r="AE36" s="287"/>
      <c r="AF36" s="287"/>
      <c r="AG36" s="287"/>
      <c r="AH36" s="287"/>
      <c r="AI36" s="287"/>
      <c r="AJ36" s="287"/>
      <c r="AK36" s="287"/>
      <c r="AL36" s="287"/>
      <c r="AM36" s="287"/>
      <c r="AN36" s="287"/>
      <c r="AO36" s="287"/>
      <c r="AP36" s="287"/>
      <c r="AQ36" s="287"/>
      <c r="AR36" s="289"/>
      <c r="AS36" s="3"/>
      <c r="AT36" s="3"/>
      <c r="AU36" s="3"/>
      <c r="AV36" s="3"/>
      <c r="AW36" s="3"/>
      <c r="AX36" s="3"/>
      <c r="AY36" s="3"/>
      <c r="AZ36" s="3"/>
      <c r="BA36" s="3"/>
      <c r="BB36" s="3"/>
      <c r="BC36" s="3"/>
      <c r="BD36" s="3"/>
      <c r="BE36" s="3"/>
      <c r="BF36" s="3"/>
      <c r="BG36" s="3"/>
      <c r="BH36" s="3"/>
      <c r="BI36" s="3"/>
      <c r="BJ36" s="3"/>
      <c r="BK36" s="3"/>
      <c r="BL36" s="3"/>
      <c r="BM36" s="3"/>
      <c r="BN36" s="3"/>
      <c r="BO36" s="3"/>
      <c r="BP36" s="3"/>
    </row>
    <row r="37" ht="15.35" customHeight="1">
      <c r="A37" s="306">
        <v>2016</v>
      </c>
      <c r="B37" s="311"/>
      <c r="C37" s="311"/>
      <c r="D37" s="311"/>
      <c r="E37" s="311"/>
      <c r="F37" s="311"/>
      <c r="G37" s="311"/>
      <c r="H37" s="311"/>
      <c r="I37" s="311"/>
      <c r="J37" s="311"/>
      <c r="K37" s="311"/>
      <c r="L37" s="311"/>
      <c r="M37" s="311"/>
      <c r="N37" s="311"/>
      <c r="O37" s="311"/>
      <c r="P37" s="311"/>
      <c r="Q37" s="311"/>
      <c r="R37" s="311"/>
      <c r="S37" s="311"/>
      <c r="T37" s="311"/>
      <c r="U37" s="311"/>
      <c r="V37" s="311"/>
      <c r="W37" s="287"/>
      <c r="X37" s="287"/>
      <c r="Y37" s="287"/>
      <c r="Z37" s="287"/>
      <c r="AA37" s="287"/>
      <c r="AB37" s="287"/>
      <c r="AC37" s="287"/>
      <c r="AD37" s="326"/>
      <c r="AE37" s="287"/>
      <c r="AF37" s="287"/>
      <c r="AG37" s="287"/>
      <c r="AH37" s="287"/>
      <c r="AI37" s="287"/>
      <c r="AJ37" s="287"/>
      <c r="AK37" s="287"/>
      <c r="AL37" s="287"/>
      <c r="AM37" s="287"/>
      <c r="AN37" s="287"/>
      <c r="AO37" s="287"/>
      <c r="AP37" s="287"/>
      <c r="AQ37" s="287"/>
      <c r="AR37" s="289"/>
      <c r="AS37" s="3"/>
      <c r="AT37" s="3"/>
      <c r="AU37" s="3"/>
      <c r="AV37" s="3"/>
      <c r="AW37" s="3"/>
      <c r="AX37" s="3"/>
      <c r="AY37" s="3"/>
      <c r="AZ37" s="3"/>
      <c r="BA37" s="3"/>
      <c r="BB37" s="3"/>
      <c r="BC37" s="3"/>
      <c r="BD37" s="3"/>
      <c r="BE37" s="3"/>
      <c r="BF37" s="3"/>
      <c r="BG37" s="3"/>
      <c r="BH37" s="3"/>
      <c r="BI37" s="3"/>
      <c r="BJ37" s="3"/>
      <c r="BK37" s="3"/>
      <c r="BL37" s="3"/>
      <c r="BM37" s="3"/>
      <c r="BN37" s="3"/>
      <c r="BO37" s="3"/>
      <c r="BP37" s="3"/>
    </row>
    <row r="38" ht="15.35" customHeight="1">
      <c r="A38" s="306">
        <v>2017</v>
      </c>
      <c r="B38" s="311"/>
      <c r="C38" s="311"/>
      <c r="D38" s="311"/>
      <c r="E38" s="311"/>
      <c r="F38" s="311"/>
      <c r="G38" s="311"/>
      <c r="H38" s="311"/>
      <c r="I38" s="311"/>
      <c r="J38" s="311"/>
      <c r="K38" s="311"/>
      <c r="L38" s="311"/>
      <c r="M38" s="311"/>
      <c r="N38" s="311"/>
      <c r="O38" s="311"/>
      <c r="P38" s="311"/>
      <c r="Q38" s="311"/>
      <c r="R38" s="311"/>
      <c r="S38" s="311"/>
      <c r="T38" s="311"/>
      <c r="U38" s="311"/>
      <c r="V38" s="311"/>
      <c r="W38" s="287"/>
      <c r="X38" s="287"/>
      <c r="Y38" s="287"/>
      <c r="Z38" s="287"/>
      <c r="AA38" s="287"/>
      <c r="AB38" s="287"/>
      <c r="AC38" s="287"/>
      <c r="AD38" s="287"/>
      <c r="AE38" s="326"/>
      <c r="AF38" s="287"/>
      <c r="AG38" s="287"/>
      <c r="AH38" s="287"/>
      <c r="AI38" s="327"/>
      <c r="AJ38" s="328"/>
      <c r="AK38" s="328"/>
      <c r="AL38" s="328"/>
      <c r="AM38" s="328"/>
      <c r="AN38" s="328"/>
      <c r="AO38" s="328"/>
      <c r="AP38" s="328"/>
      <c r="AQ38" s="329"/>
      <c r="AR38" s="3"/>
      <c r="AS38" s="3"/>
      <c r="AT38" s="3"/>
      <c r="AU38" s="3"/>
      <c r="AV38" s="3"/>
      <c r="AW38" s="3"/>
      <c r="AX38" s="3"/>
      <c r="AY38" s="3"/>
      <c r="AZ38" s="3"/>
      <c r="BA38" s="3"/>
      <c r="BB38" s="3"/>
      <c r="BC38" s="3"/>
      <c r="BD38" s="3"/>
      <c r="BE38" s="3"/>
      <c r="BF38" s="3"/>
      <c r="BG38" s="3"/>
      <c r="BH38" s="3"/>
      <c r="BI38" s="3"/>
      <c r="BJ38" s="3"/>
      <c r="BK38" s="3"/>
      <c r="BL38" s="3"/>
      <c r="BM38" s="3"/>
      <c r="BN38" s="3"/>
      <c r="BO38" s="3"/>
      <c r="BP38" s="3"/>
    </row>
    <row r="39" ht="15.35" customHeight="1">
      <c r="A39" s="306">
        <v>2018</v>
      </c>
      <c r="B39" s="311"/>
      <c r="C39" s="311"/>
      <c r="D39" s="311"/>
      <c r="E39" s="311"/>
      <c r="F39" s="311"/>
      <c r="G39" s="311"/>
      <c r="H39" s="311"/>
      <c r="I39" s="311"/>
      <c r="J39" s="311"/>
      <c r="K39" s="311"/>
      <c r="L39" s="311"/>
      <c r="M39" s="311"/>
      <c r="N39" s="311"/>
      <c r="O39" s="311"/>
      <c r="P39" s="311"/>
      <c r="Q39" s="311"/>
      <c r="R39" s="311"/>
      <c r="S39" s="311"/>
      <c r="T39" s="311"/>
      <c r="U39" s="311"/>
      <c r="V39" s="311"/>
      <c r="W39" s="287"/>
      <c r="X39" s="287"/>
      <c r="Y39" s="287"/>
      <c r="Z39" s="287"/>
      <c r="AA39" s="287"/>
      <c r="AB39" s="287"/>
      <c r="AC39" s="287"/>
      <c r="AD39" s="287"/>
      <c r="AE39" s="287"/>
      <c r="AF39" s="326"/>
      <c r="AG39" s="287"/>
      <c r="AH39" s="287"/>
      <c r="AI39" s="330"/>
      <c r="AJ39" s="331"/>
      <c r="AK39" s="331"/>
      <c r="AL39" s="331"/>
      <c r="AM39" s="331"/>
      <c r="AN39" s="331"/>
      <c r="AO39" s="331"/>
      <c r="AP39" s="331"/>
      <c r="AQ39" s="329"/>
      <c r="AR39" s="3"/>
      <c r="AS39" s="3"/>
      <c r="AT39" s="3"/>
      <c r="AU39" s="3"/>
      <c r="AV39" s="3"/>
      <c r="AW39" s="3"/>
      <c r="AX39" s="3"/>
      <c r="AY39" s="3"/>
      <c r="AZ39" s="3"/>
      <c r="BA39" s="3"/>
      <c r="BB39" s="3"/>
      <c r="BC39" s="3"/>
      <c r="BD39" s="3"/>
      <c r="BE39" s="3"/>
      <c r="BF39" s="3"/>
      <c r="BG39" s="3"/>
      <c r="BH39" s="3"/>
      <c r="BI39" s="3"/>
      <c r="BJ39" s="3"/>
      <c r="BK39" s="3"/>
      <c r="BL39" s="3"/>
      <c r="BM39" s="3"/>
      <c r="BN39" s="3"/>
      <c r="BO39" s="3"/>
      <c r="BP39" s="3"/>
    </row>
    <row r="40" ht="15.35" customHeight="1">
      <c r="A40" s="306">
        <v>2019</v>
      </c>
      <c r="B40" s="311"/>
      <c r="C40" s="311"/>
      <c r="D40" s="311"/>
      <c r="E40" s="311"/>
      <c r="F40" s="311"/>
      <c r="G40" s="311"/>
      <c r="H40" s="311"/>
      <c r="I40" s="311"/>
      <c r="J40" s="311"/>
      <c r="K40" s="311"/>
      <c r="L40" s="311"/>
      <c r="M40" s="311"/>
      <c r="N40" s="311"/>
      <c r="O40" s="311"/>
      <c r="P40" s="311"/>
      <c r="Q40" s="311"/>
      <c r="R40" s="311"/>
      <c r="S40" s="311"/>
      <c r="T40" s="311"/>
      <c r="U40" s="311"/>
      <c r="V40" s="311"/>
      <c r="W40" s="287"/>
      <c r="X40" s="287"/>
      <c r="Y40" s="287"/>
      <c r="Z40" s="287"/>
      <c r="AA40" s="287"/>
      <c r="AB40" s="287"/>
      <c r="AC40" s="287"/>
      <c r="AD40" s="287"/>
      <c r="AE40" s="287"/>
      <c r="AF40" s="287"/>
      <c r="AG40" s="313"/>
      <c r="AH40" s="287"/>
      <c r="AI40" s="287"/>
      <c r="AJ40" s="287"/>
      <c r="AK40" s="287"/>
      <c r="AL40" s="287"/>
      <c r="AM40" s="287"/>
      <c r="AN40" s="287"/>
      <c r="AO40" s="287"/>
      <c r="AP40" s="287"/>
      <c r="AQ40" s="287"/>
      <c r="AR40" s="289"/>
      <c r="AS40" s="3"/>
      <c r="AT40" s="3"/>
      <c r="AU40" s="3"/>
      <c r="AV40" s="3"/>
      <c r="AW40" s="3"/>
      <c r="AX40" s="3"/>
      <c r="AY40" s="3"/>
      <c r="AZ40" s="3"/>
      <c r="BA40" s="3"/>
      <c r="BB40" s="3"/>
      <c r="BC40" s="3"/>
      <c r="BD40" s="3"/>
      <c r="BE40" s="3"/>
      <c r="BF40" s="3"/>
      <c r="BG40" s="3"/>
      <c r="BH40" s="3"/>
      <c r="BI40" s="3"/>
      <c r="BJ40" s="3"/>
      <c r="BK40" s="3"/>
      <c r="BL40" s="3"/>
      <c r="BM40" s="3"/>
      <c r="BN40" s="3"/>
      <c r="BO40" s="3"/>
      <c r="BP40" s="3"/>
    </row>
    <row r="41" ht="15.35" customHeight="1">
      <c r="A41" s="306">
        <v>2020</v>
      </c>
      <c r="B41" s="311"/>
      <c r="C41" s="311"/>
      <c r="D41" s="311"/>
      <c r="E41" s="311"/>
      <c r="F41" s="311"/>
      <c r="G41" s="311"/>
      <c r="H41" s="311"/>
      <c r="I41" s="311"/>
      <c r="J41" s="311"/>
      <c r="K41" s="311"/>
      <c r="L41" s="311"/>
      <c r="M41" s="311"/>
      <c r="N41" s="311"/>
      <c r="O41" s="311"/>
      <c r="P41" s="311"/>
      <c r="Q41" s="311"/>
      <c r="R41" s="311"/>
      <c r="S41" s="311"/>
      <c r="T41" s="311"/>
      <c r="U41" s="311"/>
      <c r="V41" s="311"/>
      <c r="W41" s="287"/>
      <c r="X41" s="287"/>
      <c r="Y41" s="287"/>
      <c r="Z41" s="287"/>
      <c r="AA41" s="287"/>
      <c r="AB41" s="287"/>
      <c r="AC41" s="287"/>
      <c r="AD41" s="287"/>
      <c r="AE41" s="287"/>
      <c r="AF41" s="287"/>
      <c r="AG41" s="313"/>
      <c r="AH41" s="313"/>
      <c r="AI41" s="287"/>
      <c r="AJ41" s="287"/>
      <c r="AK41" s="287"/>
      <c r="AL41" s="287"/>
      <c r="AM41" s="287"/>
      <c r="AN41" s="287"/>
      <c r="AO41" s="287"/>
      <c r="AP41" s="287"/>
      <c r="AQ41" s="287"/>
      <c r="AR41" s="289"/>
      <c r="AS41" s="3"/>
      <c r="AT41" s="3"/>
      <c r="AU41" s="3"/>
      <c r="AV41" s="3"/>
      <c r="AW41" s="3"/>
      <c r="AX41" s="3"/>
      <c r="AY41" s="3"/>
      <c r="AZ41" s="3"/>
      <c r="BA41" s="3"/>
      <c r="BB41" s="3"/>
      <c r="BC41" s="3"/>
      <c r="BD41" s="3"/>
      <c r="BE41" s="3"/>
      <c r="BF41" s="3"/>
      <c r="BG41" s="3"/>
      <c r="BH41" s="3"/>
      <c r="BI41" s="3"/>
      <c r="BJ41" s="3"/>
      <c r="BK41" s="3"/>
      <c r="BL41" s="3"/>
      <c r="BM41" s="3"/>
      <c r="BN41" s="3"/>
      <c r="BO41" s="3"/>
      <c r="BP41" s="3"/>
    </row>
    <row r="42" ht="15.35" customHeight="1">
      <c r="A42" s="306">
        <v>2021</v>
      </c>
      <c r="B42" s="311"/>
      <c r="C42" s="311"/>
      <c r="D42" s="311"/>
      <c r="E42" s="311"/>
      <c r="F42" s="311"/>
      <c r="G42" s="311"/>
      <c r="H42" s="311"/>
      <c r="I42" s="311"/>
      <c r="J42" s="311"/>
      <c r="K42" s="311"/>
      <c r="L42" s="311"/>
      <c r="M42" s="311"/>
      <c r="N42" s="311"/>
      <c r="O42" s="311"/>
      <c r="P42" s="311"/>
      <c r="Q42" s="311"/>
      <c r="R42" s="311"/>
      <c r="S42" s="311"/>
      <c r="T42" s="311"/>
      <c r="U42" s="311"/>
      <c r="V42" s="311"/>
      <c r="W42" s="287"/>
      <c r="X42" s="287"/>
      <c r="Y42" s="287"/>
      <c r="Z42" s="287"/>
      <c r="AA42" s="287"/>
      <c r="AB42" s="287"/>
      <c r="AC42" s="287"/>
      <c r="AD42" s="287"/>
      <c r="AE42" s="287"/>
      <c r="AF42" s="287"/>
      <c r="AG42" s="287"/>
      <c r="AH42" s="313"/>
      <c r="AI42" s="287"/>
      <c r="AJ42" s="287"/>
      <c r="AK42" s="287"/>
      <c r="AL42" s="287"/>
      <c r="AM42" s="287"/>
      <c r="AN42" s="287"/>
      <c r="AO42" s="287"/>
      <c r="AP42" s="287"/>
      <c r="AQ42" s="287"/>
      <c r="AR42" s="289"/>
      <c r="AS42" s="3"/>
      <c r="AT42" s="3"/>
      <c r="AU42" s="3"/>
      <c r="AV42" s="3"/>
      <c r="AW42" s="3"/>
      <c r="AX42" s="3"/>
      <c r="AY42" s="3"/>
      <c r="AZ42" s="3"/>
      <c r="BA42" s="3"/>
      <c r="BB42" s="3"/>
      <c r="BC42" s="3"/>
      <c r="BD42" s="3"/>
      <c r="BE42" s="3"/>
      <c r="BF42" s="3"/>
      <c r="BG42" s="3"/>
      <c r="BH42" s="3"/>
      <c r="BI42" s="3"/>
      <c r="BJ42" s="3"/>
      <c r="BK42" s="3"/>
      <c r="BL42" s="3"/>
      <c r="BM42" s="3"/>
      <c r="BN42" s="3"/>
      <c r="BO42" s="3"/>
      <c r="BP42" s="3"/>
    </row>
    <row r="43" ht="15.35" customHeight="1">
      <c r="A43" s="306">
        <v>2022</v>
      </c>
      <c r="B43" s="311"/>
      <c r="C43" s="311"/>
      <c r="D43" s="311"/>
      <c r="E43" s="311"/>
      <c r="F43" s="311"/>
      <c r="G43" s="311"/>
      <c r="H43" s="311"/>
      <c r="I43" s="311"/>
      <c r="J43" s="311"/>
      <c r="K43" s="311"/>
      <c r="L43" s="311"/>
      <c r="M43" s="311"/>
      <c r="N43" s="311"/>
      <c r="O43" s="311"/>
      <c r="P43" s="311"/>
      <c r="Q43" s="311"/>
      <c r="R43" s="311"/>
      <c r="S43" s="311"/>
      <c r="T43" s="311"/>
      <c r="U43" s="311"/>
      <c r="V43" s="311"/>
      <c r="W43" s="287"/>
      <c r="X43" s="287"/>
      <c r="Y43" s="287"/>
      <c r="Z43" s="287"/>
      <c r="AA43" s="287"/>
      <c r="AB43" s="287"/>
      <c r="AC43" s="287"/>
      <c r="AD43" s="287"/>
      <c r="AE43" s="287"/>
      <c r="AF43" s="287"/>
      <c r="AG43" s="287"/>
      <c r="AH43" s="287"/>
      <c r="AI43" s="313"/>
      <c r="AJ43" s="287"/>
      <c r="AK43" s="287"/>
      <c r="AL43" s="287"/>
      <c r="AM43" s="287"/>
      <c r="AN43" s="287"/>
      <c r="AO43" s="287"/>
      <c r="AP43" s="287"/>
      <c r="AQ43" s="287"/>
      <c r="AR43" s="289"/>
      <c r="AS43" s="3"/>
      <c r="AT43" s="3"/>
      <c r="AU43" s="3"/>
      <c r="AV43" s="3"/>
      <c r="AW43" s="3"/>
      <c r="AX43" s="3"/>
      <c r="AY43" s="3"/>
      <c r="AZ43" s="3"/>
      <c r="BA43" s="3"/>
      <c r="BB43" s="3"/>
      <c r="BC43" s="3"/>
      <c r="BD43" s="3"/>
      <c r="BE43" s="3"/>
      <c r="BF43" s="3"/>
      <c r="BG43" s="3"/>
      <c r="BH43" s="3"/>
      <c r="BI43" s="3"/>
      <c r="BJ43" s="3"/>
      <c r="BK43" s="3"/>
      <c r="BL43" s="3"/>
      <c r="BM43" s="3"/>
      <c r="BN43" s="3"/>
      <c r="BO43" s="3"/>
      <c r="BP43" s="3"/>
    </row>
    <row r="44" ht="15.35" customHeight="1">
      <c r="A44" s="306">
        <v>2023</v>
      </c>
      <c r="B44" s="311"/>
      <c r="C44" s="311"/>
      <c r="D44" s="311"/>
      <c r="E44" s="311"/>
      <c r="F44" s="311"/>
      <c r="G44" s="311"/>
      <c r="H44" s="311"/>
      <c r="I44" s="311"/>
      <c r="J44" s="311"/>
      <c r="K44" s="311"/>
      <c r="L44" s="311"/>
      <c r="M44" s="311"/>
      <c r="N44" s="311"/>
      <c r="O44" s="311"/>
      <c r="P44" s="311"/>
      <c r="Q44" s="311"/>
      <c r="R44" s="311"/>
      <c r="S44" s="311"/>
      <c r="T44" s="311"/>
      <c r="U44" s="311"/>
      <c r="V44" s="311"/>
      <c r="W44" s="287"/>
      <c r="X44" s="287"/>
      <c r="Y44" s="287"/>
      <c r="Z44" s="287"/>
      <c r="AA44" s="287"/>
      <c r="AB44" s="287"/>
      <c r="AC44" s="287"/>
      <c r="AD44" s="287"/>
      <c r="AE44" s="287"/>
      <c r="AF44" s="287"/>
      <c r="AG44" s="287"/>
      <c r="AH44" s="287"/>
      <c r="AI44" s="287"/>
      <c r="AJ44" s="313"/>
      <c r="AK44" s="287"/>
      <c r="AL44" s="287"/>
      <c r="AM44" s="287"/>
      <c r="AN44" s="287"/>
      <c r="AO44" s="287"/>
      <c r="AP44" s="287"/>
      <c r="AQ44" s="287"/>
      <c r="AR44" s="289"/>
      <c r="AS44" s="3"/>
      <c r="AT44" s="3"/>
      <c r="AU44" s="3"/>
      <c r="AV44" s="3"/>
      <c r="AW44" s="3"/>
      <c r="AX44" s="3"/>
      <c r="AY44" s="3"/>
      <c r="AZ44" s="3"/>
      <c r="BA44" s="3"/>
      <c r="BB44" s="3"/>
      <c r="BC44" s="3"/>
      <c r="BD44" s="3"/>
      <c r="BE44" s="3"/>
      <c r="BF44" s="3"/>
      <c r="BG44" s="3"/>
      <c r="BH44" s="3"/>
      <c r="BI44" s="3"/>
      <c r="BJ44" s="3"/>
      <c r="BK44" s="3"/>
      <c r="BL44" s="3"/>
      <c r="BM44" s="3"/>
      <c r="BN44" s="3"/>
      <c r="BO44" s="3"/>
      <c r="BP44" s="3"/>
    </row>
    <row r="45" ht="15.35" customHeight="1">
      <c r="A45" s="306">
        <v>2024</v>
      </c>
      <c r="B45" s="311"/>
      <c r="C45" s="311"/>
      <c r="D45" s="311"/>
      <c r="E45" s="311"/>
      <c r="F45" s="311"/>
      <c r="G45" s="311"/>
      <c r="H45" s="311"/>
      <c r="I45" s="311"/>
      <c r="J45" s="311"/>
      <c r="K45" s="311"/>
      <c r="L45" s="311"/>
      <c r="M45" s="311"/>
      <c r="N45" s="311"/>
      <c r="O45" s="311"/>
      <c r="P45" s="311"/>
      <c r="Q45" s="311"/>
      <c r="R45" s="311"/>
      <c r="S45" s="311"/>
      <c r="T45" s="311"/>
      <c r="U45" s="311"/>
      <c r="V45" s="311"/>
      <c r="W45" s="287"/>
      <c r="X45" s="287"/>
      <c r="Y45" s="287"/>
      <c r="Z45" s="287"/>
      <c r="AA45" s="287"/>
      <c r="AB45" s="287"/>
      <c r="AC45" s="287"/>
      <c r="AD45" s="287"/>
      <c r="AE45" s="287"/>
      <c r="AF45" s="287"/>
      <c r="AG45" s="287"/>
      <c r="AH45" s="287"/>
      <c r="AI45" s="287"/>
      <c r="AJ45" s="287"/>
      <c r="AK45" s="313"/>
      <c r="AL45" s="287"/>
      <c r="AM45" s="287"/>
      <c r="AN45" s="287"/>
      <c r="AO45" s="287"/>
      <c r="AP45" s="287"/>
      <c r="AQ45" s="287"/>
      <c r="AR45" s="289"/>
      <c r="AS45" s="3"/>
      <c r="AT45" s="3"/>
      <c r="AU45" s="3"/>
      <c r="AV45" s="3"/>
      <c r="AW45" s="3"/>
      <c r="AX45" s="3"/>
      <c r="AY45" s="3"/>
      <c r="AZ45" s="3"/>
      <c r="BA45" s="3"/>
      <c r="BB45" s="3"/>
      <c r="BC45" s="3"/>
      <c r="BD45" s="3"/>
      <c r="BE45" s="3"/>
      <c r="BF45" s="3"/>
      <c r="BG45" s="3"/>
      <c r="BH45" s="3"/>
      <c r="BI45" s="3"/>
      <c r="BJ45" s="3"/>
      <c r="BK45" s="3"/>
      <c r="BL45" s="3"/>
      <c r="BM45" s="3"/>
      <c r="BN45" s="3"/>
      <c r="BO45" s="3"/>
      <c r="BP45" s="3"/>
    </row>
    <row r="46" ht="15.35" customHeight="1">
      <c r="A46" s="306">
        <v>2025</v>
      </c>
      <c r="B46" s="311"/>
      <c r="C46" s="311"/>
      <c r="D46" s="311"/>
      <c r="E46" s="311"/>
      <c r="F46" s="311"/>
      <c r="G46" s="311"/>
      <c r="H46" s="311"/>
      <c r="I46" s="311"/>
      <c r="J46" s="311"/>
      <c r="K46" s="311"/>
      <c r="L46" s="311"/>
      <c r="M46" s="311"/>
      <c r="N46" s="311"/>
      <c r="O46" s="311"/>
      <c r="P46" s="311"/>
      <c r="Q46" s="311"/>
      <c r="R46" s="311"/>
      <c r="S46" s="311"/>
      <c r="T46" s="311"/>
      <c r="U46" s="311"/>
      <c r="V46" s="311"/>
      <c r="W46" s="287"/>
      <c r="X46" s="287"/>
      <c r="Y46" s="287"/>
      <c r="Z46" s="287"/>
      <c r="AA46" s="287"/>
      <c r="AB46" s="287"/>
      <c r="AC46" s="287"/>
      <c r="AD46" s="287"/>
      <c r="AE46" s="287"/>
      <c r="AF46" s="287"/>
      <c r="AG46" s="287"/>
      <c r="AH46" s="287"/>
      <c r="AI46" s="287"/>
      <c r="AJ46" s="287"/>
      <c r="AK46" s="287"/>
      <c r="AL46" s="313"/>
      <c r="AM46" s="287"/>
      <c r="AN46" s="287"/>
      <c r="AO46" s="287"/>
      <c r="AP46" s="287"/>
      <c r="AQ46" s="287"/>
      <c r="AR46" s="289"/>
      <c r="AS46" s="3"/>
      <c r="AT46" s="3"/>
      <c r="AU46" s="3"/>
      <c r="AV46" s="3"/>
      <c r="AW46" s="3"/>
      <c r="AX46" s="3"/>
      <c r="AY46" s="3"/>
      <c r="AZ46" s="3"/>
      <c r="BA46" s="3"/>
      <c r="BB46" s="3"/>
      <c r="BC46" s="3"/>
      <c r="BD46" s="3"/>
      <c r="BE46" s="3"/>
      <c r="BF46" s="3"/>
      <c r="BG46" s="3"/>
      <c r="BH46" s="3"/>
      <c r="BI46" s="3"/>
      <c r="BJ46" s="3"/>
      <c r="BK46" s="3"/>
      <c r="BL46" s="3"/>
      <c r="BM46" s="3"/>
      <c r="BN46" s="3"/>
      <c r="BO46" s="3"/>
      <c r="BP46" s="3"/>
    </row>
    <row r="47" ht="15.35" customHeight="1">
      <c r="A47" s="306">
        <v>2026</v>
      </c>
      <c r="B47" s="311"/>
      <c r="C47" s="311"/>
      <c r="D47" s="311"/>
      <c r="E47" s="311"/>
      <c r="F47" s="311"/>
      <c r="G47" s="311"/>
      <c r="H47" s="311"/>
      <c r="I47" s="311"/>
      <c r="J47" s="311"/>
      <c r="K47" s="311"/>
      <c r="L47" s="311"/>
      <c r="M47" s="311"/>
      <c r="N47" s="311"/>
      <c r="O47" s="311"/>
      <c r="P47" s="311"/>
      <c r="Q47" s="311"/>
      <c r="R47" s="311"/>
      <c r="S47" s="311"/>
      <c r="T47" s="311"/>
      <c r="U47" s="311"/>
      <c r="V47" s="311"/>
      <c r="W47" s="287"/>
      <c r="X47" s="287"/>
      <c r="Y47" s="287"/>
      <c r="Z47" s="287"/>
      <c r="AA47" s="287"/>
      <c r="AB47" s="287"/>
      <c r="AC47" s="287"/>
      <c r="AD47" s="287"/>
      <c r="AE47" s="287"/>
      <c r="AF47" s="287"/>
      <c r="AG47" s="287"/>
      <c r="AH47" s="287"/>
      <c r="AI47" s="287"/>
      <c r="AJ47" s="287"/>
      <c r="AK47" s="287"/>
      <c r="AL47" s="287"/>
      <c r="AM47" s="313"/>
      <c r="AN47" s="287"/>
      <c r="AO47" s="287"/>
      <c r="AP47" s="287"/>
      <c r="AQ47" s="287"/>
      <c r="AR47" s="289"/>
      <c r="AS47" s="3"/>
      <c r="AT47" s="3"/>
      <c r="AU47" s="3"/>
      <c r="AV47" s="3"/>
      <c r="AW47" s="3"/>
      <c r="AX47" s="3"/>
      <c r="AY47" s="3"/>
      <c r="AZ47" s="3"/>
      <c r="BA47" s="3"/>
      <c r="BB47" s="3"/>
      <c r="BC47" s="3"/>
      <c r="BD47" s="3"/>
      <c r="BE47" s="3"/>
      <c r="BF47" s="3"/>
      <c r="BG47" s="3"/>
      <c r="BH47" s="3"/>
      <c r="BI47" s="3"/>
      <c r="BJ47" s="3"/>
      <c r="BK47" s="3"/>
      <c r="BL47" s="3"/>
      <c r="BM47" s="3"/>
      <c r="BN47" s="3"/>
      <c r="BO47" s="3"/>
      <c r="BP47" s="3"/>
    </row>
    <row r="48" ht="15.35" customHeight="1">
      <c r="A48" s="306">
        <v>2027</v>
      </c>
      <c r="B48" s="311"/>
      <c r="C48" s="311"/>
      <c r="D48" s="311"/>
      <c r="E48" s="311"/>
      <c r="F48" s="311"/>
      <c r="G48" s="311"/>
      <c r="H48" s="311"/>
      <c r="I48" s="311"/>
      <c r="J48" s="311"/>
      <c r="K48" s="311"/>
      <c r="L48" s="311"/>
      <c r="M48" s="311"/>
      <c r="N48" s="311"/>
      <c r="O48" s="311"/>
      <c r="P48" s="311"/>
      <c r="Q48" s="311"/>
      <c r="R48" s="311"/>
      <c r="S48" s="311"/>
      <c r="T48" s="311"/>
      <c r="U48" s="311"/>
      <c r="V48" s="311"/>
      <c r="W48" s="287"/>
      <c r="X48" s="287"/>
      <c r="Y48" s="287"/>
      <c r="Z48" s="287"/>
      <c r="AA48" s="287"/>
      <c r="AB48" s="287"/>
      <c r="AC48" s="287"/>
      <c r="AD48" s="287"/>
      <c r="AE48" s="287"/>
      <c r="AF48" s="287"/>
      <c r="AG48" s="287"/>
      <c r="AH48" s="287"/>
      <c r="AI48" s="287"/>
      <c r="AJ48" s="287"/>
      <c r="AK48" s="287"/>
      <c r="AL48" s="287"/>
      <c r="AM48" s="287"/>
      <c r="AN48" s="313"/>
      <c r="AO48" s="287"/>
      <c r="AP48" s="287"/>
      <c r="AQ48" s="287"/>
      <c r="AR48" s="289"/>
      <c r="AS48" s="3"/>
      <c r="AT48" s="3"/>
      <c r="AU48" s="3"/>
      <c r="AV48" s="3"/>
      <c r="AW48" s="3"/>
      <c r="AX48" s="3"/>
      <c r="AY48" s="3"/>
      <c r="AZ48" s="3"/>
      <c r="BA48" s="3"/>
      <c r="BB48" s="3"/>
      <c r="BC48" s="3"/>
      <c r="BD48" s="3"/>
      <c r="BE48" s="3"/>
      <c r="BF48" s="3"/>
      <c r="BG48" s="3"/>
      <c r="BH48" s="3"/>
      <c r="BI48" s="3"/>
      <c r="BJ48" s="3"/>
      <c r="BK48" s="3"/>
      <c r="BL48" s="3"/>
      <c r="BM48" s="3"/>
      <c r="BN48" s="3"/>
      <c r="BO48" s="3"/>
      <c r="BP48" s="3"/>
    </row>
    <row r="49" ht="15.35" customHeight="1">
      <c r="A49" s="306">
        <v>2028</v>
      </c>
      <c r="B49" s="311"/>
      <c r="C49" s="311"/>
      <c r="D49" s="311"/>
      <c r="E49" s="311"/>
      <c r="F49" s="311"/>
      <c r="G49" s="311"/>
      <c r="H49" s="311"/>
      <c r="I49" s="311"/>
      <c r="J49" s="311"/>
      <c r="K49" s="311"/>
      <c r="L49" s="311"/>
      <c r="M49" s="311"/>
      <c r="N49" s="311"/>
      <c r="O49" s="311"/>
      <c r="P49" s="311"/>
      <c r="Q49" s="311"/>
      <c r="R49" s="311"/>
      <c r="S49" s="311"/>
      <c r="T49" s="311"/>
      <c r="U49" s="311"/>
      <c r="V49" s="311"/>
      <c r="W49" s="287"/>
      <c r="X49" s="287"/>
      <c r="Y49" s="287"/>
      <c r="Z49" s="287"/>
      <c r="AA49" s="287"/>
      <c r="AB49" s="287"/>
      <c r="AC49" s="287"/>
      <c r="AD49" s="287"/>
      <c r="AE49" s="287"/>
      <c r="AF49" s="287"/>
      <c r="AG49" s="287"/>
      <c r="AH49" s="287"/>
      <c r="AI49" s="287"/>
      <c r="AJ49" s="287"/>
      <c r="AK49" s="287"/>
      <c r="AL49" s="287"/>
      <c r="AM49" s="287"/>
      <c r="AN49" s="287"/>
      <c r="AO49" s="313"/>
      <c r="AP49" s="287"/>
      <c r="AQ49" s="287"/>
      <c r="AR49" s="289"/>
      <c r="AS49" s="3"/>
      <c r="AT49" s="3"/>
      <c r="AU49" s="3"/>
      <c r="AV49" s="3"/>
      <c r="AW49" s="3"/>
      <c r="AX49" s="3"/>
      <c r="AY49" s="3"/>
      <c r="AZ49" s="3"/>
      <c r="BA49" s="3"/>
      <c r="BB49" s="3"/>
      <c r="BC49" s="3"/>
      <c r="BD49" s="3"/>
      <c r="BE49" s="3"/>
      <c r="BF49" s="3"/>
      <c r="BG49" s="3"/>
      <c r="BH49" s="3"/>
      <c r="BI49" s="3"/>
      <c r="BJ49" s="3"/>
      <c r="BK49" s="3"/>
      <c r="BL49" s="3"/>
      <c r="BM49" s="3"/>
      <c r="BN49" s="3"/>
      <c r="BO49" s="3"/>
      <c r="BP49" s="3"/>
    </row>
    <row r="50" ht="15.35" customHeight="1">
      <c r="A50" s="306">
        <v>2029</v>
      </c>
      <c r="B50" s="311"/>
      <c r="C50" s="311"/>
      <c r="D50" s="311"/>
      <c r="E50" s="311"/>
      <c r="F50" s="311"/>
      <c r="G50" s="311"/>
      <c r="H50" s="311"/>
      <c r="I50" s="311"/>
      <c r="J50" s="311"/>
      <c r="K50" s="311"/>
      <c r="L50" s="311"/>
      <c r="M50" s="311"/>
      <c r="N50" s="311"/>
      <c r="O50" s="311"/>
      <c r="P50" s="311"/>
      <c r="Q50" s="311"/>
      <c r="R50" s="311"/>
      <c r="S50" s="311"/>
      <c r="T50" s="311"/>
      <c r="U50" s="311"/>
      <c r="V50" s="311"/>
      <c r="W50" s="287"/>
      <c r="X50" s="287"/>
      <c r="Y50" s="287"/>
      <c r="Z50" s="287"/>
      <c r="AA50" s="287"/>
      <c r="AB50" s="287"/>
      <c r="AC50" s="287"/>
      <c r="AD50" s="287"/>
      <c r="AE50" s="287"/>
      <c r="AF50" s="287"/>
      <c r="AG50" s="287"/>
      <c r="AH50" s="287"/>
      <c r="AI50" s="287"/>
      <c r="AJ50" s="287"/>
      <c r="AK50" s="287"/>
      <c r="AL50" s="287"/>
      <c r="AM50" s="287"/>
      <c r="AN50" s="287"/>
      <c r="AO50" s="287"/>
      <c r="AP50" s="313"/>
      <c r="AQ50" s="287"/>
      <c r="AR50" s="289"/>
      <c r="AS50" s="3"/>
      <c r="AT50" s="3"/>
      <c r="AU50" s="3"/>
      <c r="AV50" s="3"/>
      <c r="AW50" s="3"/>
      <c r="AX50" s="3"/>
      <c r="AY50" s="3"/>
      <c r="AZ50" s="3"/>
      <c r="BA50" s="3"/>
      <c r="BB50" s="3"/>
      <c r="BC50" s="3"/>
      <c r="BD50" s="3"/>
      <c r="BE50" s="3"/>
      <c r="BF50" s="3"/>
      <c r="BG50" s="3"/>
      <c r="BH50" s="3"/>
      <c r="BI50" s="3"/>
      <c r="BJ50" s="3"/>
      <c r="BK50" s="3"/>
      <c r="BL50" s="3"/>
      <c r="BM50" s="3"/>
      <c r="BN50" s="3"/>
      <c r="BO50" s="3"/>
      <c r="BP50" s="3"/>
    </row>
    <row r="51" ht="15.35" customHeight="1">
      <c r="A51" s="306">
        <v>2030</v>
      </c>
      <c r="B51" s="311"/>
      <c r="C51" s="311"/>
      <c r="D51" s="311"/>
      <c r="E51" s="311"/>
      <c r="F51" s="311"/>
      <c r="G51" s="311"/>
      <c r="H51" s="311"/>
      <c r="I51" s="311"/>
      <c r="J51" s="311"/>
      <c r="K51" s="311"/>
      <c r="L51" s="311"/>
      <c r="M51" s="311"/>
      <c r="N51" s="311"/>
      <c r="O51" s="311"/>
      <c r="P51" s="311"/>
      <c r="Q51" s="311"/>
      <c r="R51" s="311"/>
      <c r="S51" s="311"/>
      <c r="T51" s="311"/>
      <c r="U51" s="311"/>
      <c r="V51" s="311"/>
      <c r="W51" s="287"/>
      <c r="X51" s="287"/>
      <c r="Y51" s="287"/>
      <c r="Z51" s="287"/>
      <c r="AA51" s="287"/>
      <c r="AB51" s="287"/>
      <c r="AC51" s="287"/>
      <c r="AD51" s="287"/>
      <c r="AE51" s="287"/>
      <c r="AF51" s="287"/>
      <c r="AG51" s="287"/>
      <c r="AH51" s="287"/>
      <c r="AI51" s="287"/>
      <c r="AJ51" s="287"/>
      <c r="AK51" s="287"/>
      <c r="AL51" s="287"/>
      <c r="AM51" s="287"/>
      <c r="AN51" s="287"/>
      <c r="AO51" s="287"/>
      <c r="AP51" s="287"/>
      <c r="AQ51" s="332"/>
      <c r="AR51" s="3"/>
      <c r="AS51" s="3"/>
      <c r="AT51" s="3"/>
      <c r="AU51" s="3"/>
      <c r="AV51" s="3"/>
      <c r="AW51" s="3"/>
      <c r="AX51" s="3"/>
      <c r="AY51" s="3"/>
      <c r="AZ51" s="3"/>
      <c r="BA51" s="3"/>
      <c r="BB51" s="3"/>
      <c r="BC51" s="3"/>
      <c r="BD51" s="3"/>
      <c r="BE51" s="3"/>
      <c r="BF51" s="3"/>
      <c r="BG51" s="3"/>
      <c r="BH51" s="3"/>
      <c r="BI51" s="3"/>
      <c r="BJ51" s="3"/>
      <c r="BK51" s="3"/>
      <c r="BL51" s="3"/>
      <c r="BM51" s="3"/>
      <c r="BN51" s="3"/>
      <c r="BO51" s="3"/>
      <c r="BP51" s="3"/>
    </row>
    <row r="52" ht="15.35" customHeight="1">
      <c r="A52" s="316"/>
      <c r="B52" s="316"/>
      <c r="C52" s="316"/>
      <c r="D52" s="316"/>
      <c r="E52" s="316"/>
      <c r="F52" s="316"/>
      <c r="G52" s="316"/>
      <c r="H52" s="316"/>
      <c r="I52" s="316"/>
      <c r="J52" s="316"/>
      <c r="K52" s="316"/>
      <c r="L52" s="316"/>
      <c r="M52" s="316"/>
      <c r="N52" s="316"/>
      <c r="O52" s="316"/>
      <c r="P52" s="316"/>
      <c r="Q52" s="316"/>
      <c r="R52" s="316"/>
      <c r="S52" s="316"/>
      <c r="T52" s="316"/>
      <c r="U52" s="316"/>
      <c r="V52" s="316"/>
      <c r="W52" s="317"/>
      <c r="X52" s="317"/>
      <c r="Y52" s="317"/>
      <c r="Z52" s="317"/>
      <c r="AA52" s="317"/>
      <c r="AB52" s="317"/>
      <c r="AC52" s="317"/>
      <c r="AD52" s="317"/>
      <c r="AE52" s="317"/>
      <c r="AF52" s="317"/>
      <c r="AG52" s="317"/>
      <c r="AH52" s="317"/>
      <c r="AI52" s="317"/>
      <c r="AJ52" s="317"/>
      <c r="AK52" s="317"/>
      <c r="AL52" s="317"/>
      <c r="AM52" s="317"/>
      <c r="AN52" s="317"/>
      <c r="AO52" s="317"/>
      <c r="AP52" s="317"/>
      <c r="AQ52" s="100"/>
      <c r="AR52" s="3"/>
      <c r="AS52" s="3"/>
      <c r="AT52" s="3"/>
      <c r="AU52" s="3"/>
      <c r="AV52" s="3"/>
      <c r="AW52" s="3"/>
      <c r="AX52" s="3"/>
      <c r="AY52" s="3"/>
      <c r="AZ52" s="3"/>
      <c r="BA52" s="3"/>
      <c r="BB52" s="3"/>
      <c r="BC52" s="3"/>
      <c r="BD52" s="3"/>
      <c r="BE52" s="3"/>
      <c r="BF52" s="3"/>
      <c r="BG52" s="3"/>
      <c r="BH52" s="3"/>
      <c r="BI52" s="3"/>
      <c r="BJ52" s="3"/>
      <c r="BK52" s="3"/>
      <c r="BL52" s="3"/>
      <c r="BM52" s="3"/>
      <c r="BN52" s="3"/>
      <c r="BO52" s="3"/>
      <c r="BP52" s="3"/>
    </row>
    <row r="53" ht="15.35" customHeight="1">
      <c r="A53" t="s" s="333">
        <v>521</v>
      </c>
      <c r="B53" s="334">
        <f>SUM(B10:B51)</f>
        <v>0</v>
      </c>
      <c r="C53" s="334">
        <f>SUM(C10:C51)</f>
        <v>0</v>
      </c>
      <c r="D53" s="334">
        <f>SUM(D10:D51)</f>
        <v>0</v>
      </c>
      <c r="E53" s="334">
        <f>SUM(E10:E51)</f>
        <v>0</v>
      </c>
      <c r="F53" s="334">
        <f>SUM(F10:F51)</f>
        <v>0</v>
      </c>
      <c r="G53" s="334">
        <f>SUM(G10:G51)</f>
        <v>0</v>
      </c>
      <c r="H53" s="334">
        <f>SUM(H10:H51)</f>
        <v>0</v>
      </c>
      <c r="I53" s="334">
        <f>SUM(I10:I51)</f>
        <v>0</v>
      </c>
      <c r="J53" s="334">
        <f>SUM(J10:J51)</f>
        <v>0</v>
      </c>
      <c r="K53" s="334">
        <f>SUM(K10:K51)</f>
        <v>0</v>
      </c>
      <c r="L53" s="334">
        <f>SUM(L10:L51)</f>
        <v>0</v>
      </c>
      <c r="M53" s="334">
        <f>SUM(M10:M51)</f>
        <v>5172042</v>
      </c>
      <c r="N53" s="334">
        <f>SUM(N10:N51)</f>
        <v>5047931</v>
      </c>
      <c r="O53" s="334">
        <f>SUM(O10:O51)</f>
        <v>5072743</v>
      </c>
      <c r="P53" s="334">
        <f>SUM(P10:P51)</f>
        <v>5979613</v>
      </c>
      <c r="Q53" s="334">
        <f>SUM(Q10:Q51)</f>
        <v>5274929</v>
      </c>
      <c r="R53" s="334">
        <f>SUM(R10:R51)</f>
        <v>5435362</v>
      </c>
      <c r="S53" s="334">
        <f>SUM(S10:S51)</f>
        <v>5820242</v>
      </c>
      <c r="T53" s="334">
        <f>SUM(T10:T51)</f>
        <v>6233132</v>
      </c>
      <c r="U53" s="334">
        <f>SUM(U10:U51)</f>
        <v>7168518</v>
      </c>
      <c r="V53" s="334">
        <f>SUM(V10:V51)</f>
        <v>6668276</v>
      </c>
      <c r="W53" s="334">
        <f>SUM(W10:W51)</f>
        <v>6643634</v>
      </c>
      <c r="X53" s="334">
        <f>SUM(X10:X51)</f>
        <v>5825537</v>
      </c>
      <c r="Y53" s="334">
        <f>SUM(Y10:Y51)</f>
        <v>5908153</v>
      </c>
      <c r="Z53" s="334">
        <f>SUM(Z10:Z51)</f>
        <v>6183941</v>
      </c>
      <c r="AA53" s="334">
        <f>SUM(AA10:AA51)</f>
        <v>5899141</v>
      </c>
      <c r="AB53" s="334">
        <f>SUM(AB10:AB51)</f>
        <v>6514499</v>
      </c>
      <c r="AC53" s="334">
        <f>SUM(AC10:AC51)</f>
        <v>6515888</v>
      </c>
      <c r="AD53" s="334">
        <f>SUM(AD10:AD51)</f>
        <v>5850443</v>
      </c>
      <c r="AE53" s="334">
        <f>SUM(AE10:AE51)</f>
        <v>5523661</v>
      </c>
      <c r="AF53" s="334">
        <f>SUM(AF10:AF51)</f>
        <v>5281522</v>
      </c>
      <c r="AG53" s="334">
        <f>SUM(AG10:AG51)</f>
        <v>5544077</v>
      </c>
      <c r="AH53" s="335">
        <f>SUM(AH10:AH51)</f>
        <v>6307464</v>
      </c>
      <c r="AI53" s="335">
        <f>SUM(AI10:AI51)</f>
        <v>0</v>
      </c>
      <c r="AJ53" s="335">
        <f>SUM(AJ10:AJ51)</f>
        <v>0</v>
      </c>
      <c r="AK53" s="335">
        <f>SUM(AK10:AK51)</f>
        <v>0</v>
      </c>
      <c r="AL53" s="335">
        <f>SUM(AL10:AL51)</f>
        <v>0</v>
      </c>
      <c r="AM53" s="335">
        <f>SUM(AM10:AM51)</f>
        <v>0</v>
      </c>
      <c r="AN53" s="335">
        <f>SUM(AN10:AN51)</f>
        <v>0</v>
      </c>
      <c r="AO53" s="335">
        <f>SUM(AO10:AO51)</f>
        <v>0</v>
      </c>
      <c r="AP53" s="335">
        <f>SUM(AP10:AP51)</f>
        <v>0</v>
      </c>
      <c r="AQ53" s="335">
        <f>SUM(AQ10:AQ51)</f>
        <v>0</v>
      </c>
      <c r="AR53" s="289"/>
      <c r="AS53" s="3"/>
      <c r="AT53" s="3"/>
      <c r="AU53" s="3"/>
      <c r="AV53" s="3"/>
      <c r="AW53" s="3"/>
      <c r="AX53" s="3"/>
      <c r="AY53" s="3"/>
      <c r="AZ53" s="3"/>
      <c r="BA53" s="3"/>
      <c r="BB53" s="3"/>
      <c r="BC53" s="3"/>
      <c r="BD53" s="3"/>
      <c r="BE53" s="3"/>
      <c r="BF53" s="3"/>
      <c r="BG53" s="3"/>
      <c r="BH53" s="3"/>
      <c r="BI53" s="3"/>
      <c r="BJ53" s="3"/>
      <c r="BK53" s="3"/>
      <c r="BL53" s="3"/>
      <c r="BM53" s="3"/>
      <c r="BN53" s="3"/>
      <c r="BO53" s="3"/>
      <c r="BP53" s="3"/>
    </row>
    <row r="54" ht="15.35" customHeight="1">
      <c r="A54" s="309"/>
      <c r="B54" s="309"/>
      <c r="C54" s="309"/>
      <c r="D54" s="309"/>
      <c r="E54" s="309"/>
      <c r="F54" s="309"/>
      <c r="G54" s="309"/>
      <c r="H54" s="309"/>
      <c r="I54" s="309"/>
      <c r="J54" s="309"/>
      <c r="K54" s="309"/>
      <c r="L54" s="309"/>
      <c r="M54" s="309"/>
      <c r="N54" s="309"/>
      <c r="O54" s="309"/>
      <c r="P54" s="309"/>
      <c r="Q54" s="309"/>
      <c r="R54" s="309"/>
      <c r="S54" s="309"/>
      <c r="T54" s="309"/>
      <c r="U54" s="309"/>
      <c r="V54" s="309"/>
      <c r="W54" s="51"/>
      <c r="X54" s="51"/>
      <c r="Y54" s="51"/>
      <c r="Z54" s="51"/>
      <c r="AA54" s="51"/>
      <c r="AB54" s="51"/>
      <c r="AC54" s="51"/>
      <c r="AD54" s="51"/>
      <c r="AE54" s="51"/>
      <c r="AF54" s="51"/>
      <c r="AG54" s="51"/>
      <c r="AH54" s="51"/>
      <c r="AI54" s="51"/>
      <c r="AJ54" s="51"/>
      <c r="AK54" s="51"/>
      <c r="AL54" s="51"/>
      <c r="AM54" s="51"/>
      <c r="AN54" s="51"/>
      <c r="AO54" s="51"/>
      <c r="AP54" s="51"/>
      <c r="AQ54" s="51"/>
      <c r="AR54" s="3"/>
      <c r="AS54" s="3"/>
      <c r="AT54" s="3"/>
      <c r="AU54" s="3"/>
      <c r="AV54" s="3"/>
      <c r="AW54" s="3"/>
      <c r="AX54" s="3"/>
      <c r="AY54" s="3"/>
      <c r="AZ54" s="3"/>
      <c r="BA54" s="3"/>
      <c r="BB54" s="3"/>
      <c r="BC54" s="3"/>
      <c r="BD54" s="3"/>
      <c r="BE54" s="3"/>
      <c r="BF54" s="3"/>
      <c r="BG54" s="3"/>
      <c r="BH54" s="3"/>
      <c r="BI54" s="3"/>
      <c r="BJ54" s="3"/>
      <c r="BK54" s="3"/>
      <c r="BL54" s="3"/>
      <c r="BM54" s="3"/>
      <c r="BN54" s="3"/>
      <c r="BO54" s="3"/>
      <c r="BP54" s="3"/>
    </row>
    <row r="55" ht="15.35" customHeight="1">
      <c r="A55" s="301"/>
      <c r="B55" s="301"/>
      <c r="C55" s="301"/>
      <c r="D55" s="301"/>
      <c r="E55" s="301"/>
      <c r="F55" s="301"/>
      <c r="G55" s="301"/>
      <c r="H55" s="301"/>
      <c r="I55" s="301"/>
      <c r="J55" s="301"/>
      <c r="K55" s="301"/>
      <c r="L55" s="301"/>
      <c r="M55" s="301"/>
      <c r="N55" s="301"/>
      <c r="O55" s="301"/>
      <c r="P55" s="301"/>
      <c r="Q55" s="301"/>
      <c r="R55" s="301"/>
      <c r="S55" s="301"/>
      <c r="T55" s="301"/>
      <c r="U55" s="301"/>
      <c r="V55" s="301"/>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row>
    <row r="56" ht="21" customHeight="1">
      <c r="A56" t="s" s="303">
        <v>522</v>
      </c>
      <c r="B56" s="304"/>
      <c r="C56" s="304"/>
      <c r="D56" s="304"/>
      <c r="E56" s="304"/>
      <c r="F56" s="304"/>
      <c r="G56" s="304"/>
      <c r="H56" s="304"/>
      <c r="I56" s="304"/>
      <c r="J56" s="304"/>
      <c r="K56" s="304"/>
      <c r="L56" s="304"/>
      <c r="M56" s="304"/>
      <c r="N56" s="304"/>
      <c r="O56" s="304"/>
      <c r="P56" s="304"/>
      <c r="Q56" s="304"/>
      <c r="R56" s="304"/>
      <c r="S56" s="304"/>
      <c r="T56" s="304"/>
      <c r="U56" s="304"/>
      <c r="V56" s="304"/>
      <c r="W56" s="100"/>
      <c r="X56" s="100"/>
      <c r="Y56" s="100"/>
      <c r="Z56" s="100"/>
      <c r="AA56" s="100"/>
      <c r="AB56" s="100"/>
      <c r="AC56" s="100"/>
      <c r="AD56" s="100"/>
      <c r="AE56" s="100"/>
      <c r="AF56" s="100"/>
      <c r="AG56" s="100"/>
      <c r="AH56" s="100"/>
      <c r="AI56" s="100"/>
      <c r="AJ56" s="100"/>
      <c r="AK56" s="100"/>
      <c r="AL56" s="100"/>
      <c r="AM56" s="100"/>
      <c r="AN56" s="100"/>
      <c r="AO56" s="100"/>
      <c r="AP56" s="100"/>
      <c r="AQ56" s="100"/>
      <c r="AR56" s="3"/>
      <c r="AS56" s="3"/>
      <c r="AT56" s="3"/>
      <c r="AU56" s="3"/>
      <c r="AV56" s="3"/>
      <c r="AW56" s="3"/>
      <c r="AX56" s="3"/>
      <c r="AY56" s="3"/>
      <c r="AZ56" s="3"/>
      <c r="BA56" s="3"/>
      <c r="BB56" s="3"/>
      <c r="BC56" s="3"/>
      <c r="BD56" s="3"/>
      <c r="BE56" s="3"/>
      <c r="BF56" s="3"/>
      <c r="BG56" s="3"/>
      <c r="BH56" s="3"/>
      <c r="BI56" s="3"/>
      <c r="BJ56" s="3"/>
      <c r="BK56" s="3"/>
      <c r="BL56" s="3"/>
      <c r="BM56" s="3"/>
      <c r="BN56" s="3"/>
      <c r="BO56" s="3"/>
      <c r="BP56" s="3"/>
    </row>
    <row r="57" ht="15.35" customHeight="1">
      <c r="A57" s="311"/>
      <c r="B57" s="306">
        <v>1989</v>
      </c>
      <c r="C57" s="306">
        <v>1990</v>
      </c>
      <c r="D57" s="306">
        <v>1991</v>
      </c>
      <c r="E57" s="306">
        <v>1992</v>
      </c>
      <c r="F57" s="306">
        <v>1993</v>
      </c>
      <c r="G57" s="306">
        <v>1994</v>
      </c>
      <c r="H57" s="306">
        <v>1995</v>
      </c>
      <c r="I57" s="306">
        <v>1996</v>
      </c>
      <c r="J57" s="306">
        <v>1997</v>
      </c>
      <c r="K57" s="306">
        <v>1998</v>
      </c>
      <c r="L57" s="306">
        <v>1999</v>
      </c>
      <c r="M57" s="306">
        <v>2000</v>
      </c>
      <c r="N57" s="306">
        <v>2001</v>
      </c>
      <c r="O57" s="306">
        <v>2002</v>
      </c>
      <c r="P57" s="306">
        <v>2003</v>
      </c>
      <c r="Q57" s="306">
        <v>2004</v>
      </c>
      <c r="R57" s="306">
        <v>2005</v>
      </c>
      <c r="S57" s="306">
        <v>2006</v>
      </c>
      <c r="T57" s="306">
        <v>2007</v>
      </c>
      <c r="U57" s="306">
        <v>2008</v>
      </c>
      <c r="V57" s="306">
        <v>2009</v>
      </c>
      <c r="W57" s="290">
        <v>2010</v>
      </c>
      <c r="X57" s="290">
        <v>2011</v>
      </c>
      <c r="Y57" s="290">
        <v>2012</v>
      </c>
      <c r="Z57" s="290">
        <v>2013</v>
      </c>
      <c r="AA57" s="290">
        <v>2014</v>
      </c>
      <c r="AB57" s="290">
        <v>2015</v>
      </c>
      <c r="AC57" s="290">
        <v>2016</v>
      </c>
      <c r="AD57" s="290">
        <v>2017</v>
      </c>
      <c r="AE57" s="290">
        <v>2018</v>
      </c>
      <c r="AF57" s="290">
        <v>2019</v>
      </c>
      <c r="AG57" s="290">
        <v>2020</v>
      </c>
      <c r="AH57" s="290">
        <v>2021</v>
      </c>
      <c r="AI57" s="290">
        <v>2022</v>
      </c>
      <c r="AJ57" s="290">
        <v>2023</v>
      </c>
      <c r="AK57" s="290">
        <v>2024</v>
      </c>
      <c r="AL57" s="290">
        <v>2025</v>
      </c>
      <c r="AM57" s="290">
        <v>2026</v>
      </c>
      <c r="AN57" s="290">
        <v>2027</v>
      </c>
      <c r="AO57" s="290">
        <v>2028</v>
      </c>
      <c r="AP57" s="290">
        <v>2029</v>
      </c>
      <c r="AQ57" s="290">
        <v>2030</v>
      </c>
      <c r="AR57" s="289"/>
      <c r="AS57" s="3"/>
      <c r="AT57" s="3"/>
      <c r="AU57" s="3"/>
      <c r="AV57" s="3"/>
      <c r="AW57" s="3"/>
      <c r="AX57" s="3"/>
      <c r="AY57" s="3"/>
      <c r="AZ57" s="3"/>
      <c r="BA57" s="3"/>
      <c r="BB57" s="3"/>
      <c r="BC57" s="3"/>
      <c r="BD57" s="3"/>
      <c r="BE57" s="3"/>
      <c r="BF57" s="3"/>
      <c r="BG57" s="3"/>
      <c r="BH57" s="3"/>
      <c r="BI57" s="3"/>
      <c r="BJ57" s="3"/>
      <c r="BK57" s="3"/>
      <c r="BL57" s="3"/>
      <c r="BM57" s="3"/>
      <c r="BN57" s="3"/>
      <c r="BO57" s="3"/>
      <c r="BP57" s="3"/>
    </row>
    <row r="58" ht="15.35" customHeight="1">
      <c r="A58" s="306">
        <v>1989</v>
      </c>
      <c r="B58" s="312">
        <f>(SUM($B$10:$B$51)*'Lifespan_distribution'!$B8)</f>
        <v>0</v>
      </c>
      <c r="C58" s="312">
        <f>(SUM($B$10:$B$51)*'Lifespan_distribution'!C8)</f>
        <v>0</v>
      </c>
      <c r="D58" s="312">
        <f>(SUM($B$10:$B$51)*'Lifespan_distribution'!D8)</f>
        <v>0</v>
      </c>
      <c r="E58" s="312">
        <f>(SUM($B$10:$B$51)*'Lifespan_distribution'!E8)</f>
        <v>0</v>
      </c>
      <c r="F58" s="312">
        <f>(SUM($B$10:$B$51)*'Lifespan_distribution'!F8)</f>
        <v>0</v>
      </c>
      <c r="G58" s="312">
        <f>(SUM($B$10:$B$51)*'Lifespan_distribution'!G8)</f>
        <v>0</v>
      </c>
      <c r="H58" s="312">
        <f>(SUM($B$10:$B$51)*'Lifespan_distribution'!H8)</f>
        <v>0</v>
      </c>
      <c r="I58" s="312">
        <f>(SUM($B$10:$B$51)*'Lifespan_distribution'!I8)</f>
        <v>0</v>
      </c>
      <c r="J58" s="312">
        <f>(SUM($B$10:$B$51)*'Lifespan_distribution'!J8)</f>
        <v>0</v>
      </c>
      <c r="K58" s="312">
        <f>(SUM($B$10:$B$51)*'Lifespan_distribution'!K8)</f>
        <v>0</v>
      </c>
      <c r="L58" s="312">
        <f>(SUM($B$10:$B$51)*'Lifespan_distribution'!L8)</f>
        <v>0</v>
      </c>
      <c r="M58" s="312">
        <f>(SUM($B$10:$B$51)*'Lifespan_distribution'!M8)</f>
        <v>0</v>
      </c>
      <c r="N58" s="312">
        <f>(SUM($B$10:$B$51)*'Lifespan_distribution'!N8)</f>
        <v>0</v>
      </c>
      <c r="O58" s="312">
        <f>(SUM($B$10:$B$51)*'Lifespan_distribution'!O8)</f>
        <v>0</v>
      </c>
      <c r="P58" s="312">
        <f>(SUM($B$10:$B$51)*'Lifespan_distribution'!P8)</f>
        <v>0</v>
      </c>
      <c r="Q58" s="312">
        <f>(SUM($B$10:$B$51)*'Lifespan_distribution'!Q8)</f>
        <v>0</v>
      </c>
      <c r="R58" s="312">
        <f>(SUM($B$10:$B$51)*'Lifespan_distribution'!R8)</f>
        <v>0</v>
      </c>
      <c r="S58" s="312">
        <f>(SUM($B$10:$B$51)*'Lifespan_distribution'!S8)</f>
        <v>0</v>
      </c>
      <c r="T58" s="312">
        <f>(SUM($B$10:$B$51)*'Lifespan_distribution'!T8)</f>
        <v>0</v>
      </c>
      <c r="U58" s="312">
        <f>(SUM($B$10:$B$51)*'Lifespan_distribution'!U8)</f>
        <v>0</v>
      </c>
      <c r="V58" s="312">
        <f>(SUM($B$10:$B$51)*'Lifespan_distribution'!V8)</f>
        <v>0</v>
      </c>
      <c r="W58" s="313">
        <f>(SUM($B$10:$B$51)*'Lifespan_distribution'!W8)</f>
        <v>0</v>
      </c>
      <c r="X58" s="313">
        <f>(SUM($B$10:$B$51)*'Lifespan_distribution'!X8)</f>
        <v>0</v>
      </c>
      <c r="Y58" s="313">
        <f>(SUM($B$10:$B$51)*'Lifespan_distribution'!Y8)</f>
        <v>0</v>
      </c>
      <c r="Z58" s="313">
        <f>(SUM($B$10:$B$51)*'Lifespan_distribution'!Z8)</f>
        <v>0</v>
      </c>
      <c r="AA58" s="313">
        <f>(SUM($B$10:$B$51)*'Lifespan_distribution'!AA8)</f>
        <v>0</v>
      </c>
      <c r="AB58" s="313">
        <f>(SUM($B$10:$B$51)*'Lifespan_distribution'!AB8)</f>
        <v>0</v>
      </c>
      <c r="AC58" s="313">
        <f>(SUM($B$10:$B$51)*'Lifespan_distribution'!AC8)</f>
        <v>0</v>
      </c>
      <c r="AD58" s="313">
        <f>(SUM($B$10:$B$51)*'Lifespan_distribution'!AD8)</f>
        <v>0</v>
      </c>
      <c r="AE58" s="313">
        <f>(SUM($B$10:$B$51)*'Lifespan_distribution'!AE8)</f>
        <v>0</v>
      </c>
      <c r="AF58" s="313">
        <f>(SUM($B$10:$B$51)*'Lifespan_distribution'!AF8)</f>
        <v>0</v>
      </c>
      <c r="AG58" s="313">
        <f>(SUM($B$10:$B$51)*'Lifespan_distribution'!AG8)</f>
        <v>0</v>
      </c>
      <c r="AH58" s="313">
        <f>(SUM($B$10:$B$51)*'Lifespan_distribution'!AH8)</f>
        <v>0</v>
      </c>
      <c r="AI58" s="313">
        <f>(SUM($B$10:$B$51)*'Lifespan_distribution'!AI8)</f>
        <v>0</v>
      </c>
      <c r="AJ58" s="313">
        <f>(SUM($B$10:$B$51)*'Lifespan_distribution'!AJ8)</f>
        <v>0</v>
      </c>
      <c r="AK58" s="313">
        <f>(SUM($B$10:$B$51)*'Lifespan_distribution'!AK8)</f>
        <v>0</v>
      </c>
      <c r="AL58" s="313">
        <f>(SUM($B$10:$B$51)*'Lifespan_distribution'!AL8)</f>
        <v>0</v>
      </c>
      <c r="AM58" s="313">
        <f>(SUM($B$10:$B$51)*'Lifespan_distribution'!AM8)</f>
        <v>0</v>
      </c>
      <c r="AN58" s="313">
        <f>(SUM($B$10:$B$51)*'Lifespan_distribution'!AN8)</f>
        <v>0</v>
      </c>
      <c r="AO58" s="313">
        <f>(SUM($B$10:$B$51)*'Lifespan_distribution'!AO8)</f>
        <v>0</v>
      </c>
      <c r="AP58" s="313">
        <f>(SUM($B$10:$B$51)*'Lifespan_distribution'!AP8)</f>
        <v>0</v>
      </c>
      <c r="AQ58" s="313">
        <f>(SUM($B$10:$B$51)*'Lifespan_distribution'!AQ8)</f>
        <v>0</v>
      </c>
      <c r="AR58" s="289"/>
      <c r="AS58" s="3"/>
      <c r="AT58" s="3"/>
      <c r="AU58" s="3"/>
      <c r="AV58" s="3"/>
      <c r="AW58" s="3"/>
      <c r="AX58" s="3"/>
      <c r="AY58" s="3"/>
      <c r="AZ58" s="3"/>
      <c r="BA58" s="3"/>
      <c r="BB58" s="3"/>
      <c r="BC58" s="3"/>
      <c r="BD58" s="3"/>
      <c r="BE58" s="3"/>
      <c r="BF58" s="3"/>
      <c r="BG58" s="3"/>
      <c r="BH58" s="3"/>
      <c r="BI58" s="3"/>
      <c r="BJ58" s="3"/>
      <c r="BK58" s="3"/>
      <c r="BL58" s="3"/>
      <c r="BM58" s="3"/>
      <c r="BN58" s="3"/>
      <c r="BO58" s="3"/>
      <c r="BP58" s="3"/>
    </row>
    <row r="59" ht="15.35" customHeight="1">
      <c r="A59" s="306">
        <v>1990</v>
      </c>
      <c r="B59" s="311"/>
      <c r="C59" s="312">
        <f>(SUM($C$10:$C$51)*'Lifespan_distribution'!B8)</f>
        <v>0</v>
      </c>
      <c r="D59" s="312">
        <f>(SUM($C$10:$C$51)*'Lifespan_distribution'!C8)</f>
        <v>0</v>
      </c>
      <c r="E59" s="312">
        <f>(SUM($C$10:$C$51)*'Lifespan_distribution'!D8)</f>
        <v>0</v>
      </c>
      <c r="F59" s="312">
        <f>(SUM($C$10:$C$51)*'Lifespan_distribution'!E8)</f>
        <v>0</v>
      </c>
      <c r="G59" s="312">
        <f>(SUM($C$10:$C$51)*'Lifespan_distribution'!F8)</f>
        <v>0</v>
      </c>
      <c r="H59" s="312">
        <f>(SUM($C$10:$C$51)*'Lifespan_distribution'!G8)</f>
        <v>0</v>
      </c>
      <c r="I59" s="312">
        <f>(SUM($C$10:$C$51)*'Lifespan_distribution'!H8)</f>
        <v>0</v>
      </c>
      <c r="J59" s="312">
        <f>(SUM($C$10:$C$51)*'Lifespan_distribution'!I8)</f>
        <v>0</v>
      </c>
      <c r="K59" s="312">
        <f>(SUM($C$10:$C$51)*'Lifespan_distribution'!J8)</f>
        <v>0</v>
      </c>
      <c r="L59" s="312">
        <f>(SUM($C$10:$C$51)*'Lifespan_distribution'!K8)</f>
        <v>0</v>
      </c>
      <c r="M59" s="312">
        <f>(SUM($C$10:$C$51)*'Lifespan_distribution'!L8)</f>
        <v>0</v>
      </c>
      <c r="N59" s="312">
        <f>(SUM($C$10:$C$51)*'Lifespan_distribution'!M8)</f>
        <v>0</v>
      </c>
      <c r="O59" s="312">
        <f>(SUM($C$10:$C$51)*'Lifespan_distribution'!N8)</f>
        <v>0</v>
      </c>
      <c r="P59" s="312">
        <f>(SUM($C$10:$C$51)*'Lifespan_distribution'!O8)</f>
        <v>0</v>
      </c>
      <c r="Q59" s="312">
        <f>(SUM($C$10:$C$51)*'Lifespan_distribution'!P8)</f>
        <v>0</v>
      </c>
      <c r="R59" s="312">
        <f>(SUM($C$10:$C$51)*'Lifespan_distribution'!Q8)</f>
        <v>0</v>
      </c>
      <c r="S59" s="312">
        <f>(SUM($C$10:$C$51)*'Lifespan_distribution'!R8)</f>
        <v>0</v>
      </c>
      <c r="T59" s="312">
        <f>(SUM($C$10:$C$51)*'Lifespan_distribution'!S8)</f>
        <v>0</v>
      </c>
      <c r="U59" s="312">
        <f>(SUM($C$10:$C$51)*'Lifespan_distribution'!T8)</f>
        <v>0</v>
      </c>
      <c r="V59" s="312">
        <f>(SUM($C$10:$C$51)*'Lifespan_distribution'!U8)</f>
        <v>0</v>
      </c>
      <c r="W59" s="313">
        <f>(SUM($C$10:$C$51)*'Lifespan_distribution'!V8)</f>
        <v>0</v>
      </c>
      <c r="X59" s="313">
        <f>(SUM($C$10:$C$51)*'Lifespan_distribution'!W8)</f>
        <v>0</v>
      </c>
      <c r="Y59" s="313">
        <f>(SUM($C$10:$C$51)*'Lifespan_distribution'!X8)</f>
        <v>0</v>
      </c>
      <c r="Z59" s="313">
        <f>(SUM($C$10:$C$51)*'Lifespan_distribution'!Y8)</f>
        <v>0</v>
      </c>
      <c r="AA59" s="313">
        <f>(SUM($C$10:$C$51)*'Lifespan_distribution'!Z8)</f>
        <v>0</v>
      </c>
      <c r="AB59" s="313">
        <f>(SUM($C$10:$C$51)*'Lifespan_distribution'!AA8)</f>
        <v>0</v>
      </c>
      <c r="AC59" s="313">
        <f>(SUM($C$10:$C$51)*'Lifespan_distribution'!AB8)</f>
        <v>0</v>
      </c>
      <c r="AD59" s="313">
        <f>(SUM($C$10:$C$51)*'Lifespan_distribution'!AC8)</f>
        <v>0</v>
      </c>
      <c r="AE59" s="313">
        <f>(SUM($C$10:$C$51)*'Lifespan_distribution'!AD8)</f>
        <v>0</v>
      </c>
      <c r="AF59" s="313">
        <f>(SUM($C$10:$C$51)*'Lifespan_distribution'!AE8)</f>
        <v>0</v>
      </c>
      <c r="AG59" s="313">
        <f>(SUM($C$10:$C$51)*'Lifespan_distribution'!AF8)</f>
        <v>0</v>
      </c>
      <c r="AH59" s="313">
        <f>(SUM($C$10:$C$51)*'Lifespan_distribution'!AG8)</f>
        <v>0</v>
      </c>
      <c r="AI59" s="313">
        <f>(SUM($C$10:$C$51)*'Lifespan_distribution'!AH8)</f>
        <v>0</v>
      </c>
      <c r="AJ59" s="313">
        <f>(SUM($C$10:$C$51)*'Lifespan_distribution'!AI8)</f>
        <v>0</v>
      </c>
      <c r="AK59" s="313">
        <f>(SUM($C$10:$C$51)*'Lifespan_distribution'!AJ8)</f>
        <v>0</v>
      </c>
      <c r="AL59" s="313">
        <f>(SUM($C$10:$C$51)*'Lifespan_distribution'!AK8)</f>
        <v>0</v>
      </c>
      <c r="AM59" s="313">
        <f>(SUM($C$10:$C$51)*'Lifespan_distribution'!AL8)</f>
        <v>0</v>
      </c>
      <c r="AN59" s="313">
        <f>(SUM($C$10:$C$51)*'Lifespan_distribution'!AM8)</f>
        <v>0</v>
      </c>
      <c r="AO59" s="313">
        <f>(SUM($C$10:$C$51)*'Lifespan_distribution'!AN8)</f>
        <v>0</v>
      </c>
      <c r="AP59" s="313">
        <f>(SUM($C$10:$C$51)*'Lifespan_distribution'!AO8)</f>
        <v>0</v>
      </c>
      <c r="AQ59" s="313">
        <f>(SUM($C$10:$C$51)*'Lifespan_distribution'!AP8)</f>
        <v>0</v>
      </c>
      <c r="AR59" s="289"/>
      <c r="AS59" s="3"/>
      <c r="AT59" s="3"/>
      <c r="AU59" s="3"/>
      <c r="AV59" s="3"/>
      <c r="AW59" s="3"/>
      <c r="AX59" s="3"/>
      <c r="AY59" s="3"/>
      <c r="AZ59" s="3"/>
      <c r="BA59" s="3"/>
      <c r="BB59" s="3"/>
      <c r="BC59" s="3"/>
      <c r="BD59" s="3"/>
      <c r="BE59" s="3"/>
      <c r="BF59" s="3"/>
      <c r="BG59" s="3"/>
      <c r="BH59" s="3"/>
      <c r="BI59" s="3"/>
      <c r="BJ59" s="3"/>
      <c r="BK59" s="3"/>
      <c r="BL59" s="3"/>
      <c r="BM59" s="3"/>
      <c r="BN59" s="3"/>
      <c r="BO59" s="3"/>
      <c r="BP59" s="3"/>
    </row>
    <row r="60" ht="15.35" customHeight="1">
      <c r="A60" s="306">
        <v>1991</v>
      </c>
      <c r="B60" s="311"/>
      <c r="C60" s="312"/>
      <c r="D60" s="312">
        <f>(SUM($D$10:$D$52)*'Lifespan_distribution'!B8)</f>
        <v>0</v>
      </c>
      <c r="E60" s="312">
        <f>(SUM($D$10:$D$52)*'Lifespan_distribution'!C8)</f>
        <v>0</v>
      </c>
      <c r="F60" s="312">
        <f>(SUM($D$10:$D$52)*'Lifespan_distribution'!D8)</f>
        <v>0</v>
      </c>
      <c r="G60" s="312">
        <f>(SUM($D$10:$D$52)*'Lifespan_distribution'!E8)</f>
        <v>0</v>
      </c>
      <c r="H60" s="312">
        <f>(SUM($D$10:$D$52)*'Lifespan_distribution'!F8)</f>
        <v>0</v>
      </c>
      <c r="I60" s="312">
        <f>(SUM($D$10:$D$52)*'Lifespan_distribution'!G8)</f>
        <v>0</v>
      </c>
      <c r="J60" s="312">
        <f>(SUM($D$10:$D$52)*'Lifespan_distribution'!H8)</f>
        <v>0</v>
      </c>
      <c r="K60" s="312">
        <f>(SUM($D$10:$D$52)*'Lifespan_distribution'!I8)</f>
        <v>0</v>
      </c>
      <c r="L60" s="312">
        <f>(SUM($D$10:$D$52)*'Lifespan_distribution'!J8)</f>
        <v>0</v>
      </c>
      <c r="M60" s="312">
        <f>(SUM($D$10:$D$52)*'Lifespan_distribution'!K8)</f>
        <v>0</v>
      </c>
      <c r="N60" s="312">
        <f>(SUM($D$10:$D$52)*'Lifespan_distribution'!L8)</f>
        <v>0</v>
      </c>
      <c r="O60" s="312">
        <f>(SUM($D$10:$D$52)*'Lifespan_distribution'!M8)</f>
        <v>0</v>
      </c>
      <c r="P60" s="312">
        <f>(SUM($D$10:$D$52)*'Lifespan_distribution'!N8)</f>
        <v>0</v>
      </c>
      <c r="Q60" s="312">
        <f>(SUM($D$10:$D$52)*'Lifespan_distribution'!O8)</f>
        <v>0</v>
      </c>
      <c r="R60" s="312">
        <f>(SUM($D$10:$D$52)*'Lifespan_distribution'!P8)</f>
        <v>0</v>
      </c>
      <c r="S60" s="312">
        <f>(SUM($D$10:$D$52)*'Lifespan_distribution'!Q8)</f>
        <v>0</v>
      </c>
      <c r="T60" s="312">
        <f>(SUM($D$10:$D$52)*'Lifespan_distribution'!R8)</f>
        <v>0</v>
      </c>
      <c r="U60" s="312">
        <f>(SUM($D$10:$D$52)*'Lifespan_distribution'!S8)</f>
        <v>0</v>
      </c>
      <c r="V60" s="312">
        <f>(SUM($D$10:$D$52)*'Lifespan_distribution'!T8)</f>
        <v>0</v>
      </c>
      <c r="W60" s="313">
        <f>(SUM($D$10:$D$52)*'Lifespan_distribution'!U8)</f>
        <v>0</v>
      </c>
      <c r="X60" s="313">
        <f>(SUM($D$10:$D$52)*'Lifespan_distribution'!V8)</f>
        <v>0</v>
      </c>
      <c r="Y60" s="313">
        <f>(SUM($D$10:$D$52)*'Lifespan_distribution'!W8)</f>
        <v>0</v>
      </c>
      <c r="Z60" s="313">
        <f>(SUM($D$10:$D$52)*'Lifespan_distribution'!X8)</f>
        <v>0</v>
      </c>
      <c r="AA60" s="313">
        <f>(SUM($D$10:$D$52)*'Lifespan_distribution'!Y8)</f>
        <v>0</v>
      </c>
      <c r="AB60" s="313">
        <f>(SUM($D$10:$D$52)*'Lifespan_distribution'!Z8)</f>
        <v>0</v>
      </c>
      <c r="AC60" s="313">
        <f>(SUM($D$10:$D$52)*'Lifespan_distribution'!AA8)</f>
        <v>0</v>
      </c>
      <c r="AD60" s="313">
        <f>(SUM($D$10:$D$52)*'Lifespan_distribution'!AB8)</f>
        <v>0</v>
      </c>
      <c r="AE60" s="313">
        <f>(SUM($D$10:$D$52)*'Lifespan_distribution'!AC8)</f>
        <v>0</v>
      </c>
      <c r="AF60" s="313">
        <f>(SUM($D$10:$D$52)*'Lifespan_distribution'!AD8)</f>
        <v>0</v>
      </c>
      <c r="AG60" s="313">
        <f>(SUM($D$10:$D$52)*'Lifespan_distribution'!AE8)</f>
        <v>0</v>
      </c>
      <c r="AH60" s="313">
        <f>(SUM($D$10:$D$52)*'Lifespan_distribution'!AF8)</f>
        <v>0</v>
      </c>
      <c r="AI60" s="313">
        <f>(SUM($D$10:$D$52)*'Lifespan_distribution'!AG8)</f>
        <v>0</v>
      </c>
      <c r="AJ60" s="313">
        <f>(SUM($D$10:$D$52)*'Lifespan_distribution'!AH8)</f>
        <v>0</v>
      </c>
      <c r="AK60" s="313">
        <f>(SUM($D$10:$D$52)*'Lifespan_distribution'!AI8)</f>
        <v>0</v>
      </c>
      <c r="AL60" s="313">
        <f>(SUM($D$10:$D$52)*'Lifespan_distribution'!AJ8)</f>
        <v>0</v>
      </c>
      <c r="AM60" s="313">
        <f>(SUM($D$10:$D$52)*'Lifespan_distribution'!AK8)</f>
        <v>0</v>
      </c>
      <c r="AN60" s="313">
        <f>(SUM($D$10:$D$52)*'Lifespan_distribution'!AL8)</f>
        <v>0</v>
      </c>
      <c r="AO60" s="313">
        <f>(SUM($D$10:$D$52)*'Lifespan_distribution'!AM8)</f>
        <v>0</v>
      </c>
      <c r="AP60" s="313">
        <f>(SUM($D$10:$D$52)*'Lifespan_distribution'!AN8)</f>
        <v>0</v>
      </c>
      <c r="AQ60" s="313">
        <f>(SUM($D$10:$D$52)*'Lifespan_distribution'!AO8)</f>
        <v>0</v>
      </c>
      <c r="AR60" s="289"/>
      <c r="AS60" s="3"/>
      <c r="AT60" s="3"/>
      <c r="AU60" s="3"/>
      <c r="AV60" s="3"/>
      <c r="AW60" s="3"/>
      <c r="AX60" s="3"/>
      <c r="AY60" s="3"/>
      <c r="AZ60" s="3"/>
      <c r="BA60" s="3"/>
      <c r="BB60" s="3"/>
      <c r="BC60" s="3"/>
      <c r="BD60" s="3"/>
      <c r="BE60" s="3"/>
      <c r="BF60" s="3"/>
      <c r="BG60" s="3"/>
      <c r="BH60" s="3"/>
      <c r="BI60" s="3"/>
      <c r="BJ60" s="3"/>
      <c r="BK60" s="3"/>
      <c r="BL60" s="3"/>
      <c r="BM60" s="3"/>
      <c r="BN60" s="3"/>
      <c r="BO60" s="3"/>
      <c r="BP60" s="3"/>
    </row>
    <row r="61" ht="15.35" customHeight="1">
      <c r="A61" s="306">
        <v>1992</v>
      </c>
      <c r="B61" s="311"/>
      <c r="C61" s="312"/>
      <c r="D61" s="311"/>
      <c r="E61" s="312">
        <f>(SUM($E$10:$E$51)*'Lifespan_distribution'!B8)</f>
        <v>0</v>
      </c>
      <c r="F61" s="312">
        <f>(SUM($E$10:$E$51)*'Lifespan_distribution'!C8)</f>
        <v>0</v>
      </c>
      <c r="G61" s="312">
        <f>(SUM($E$10:$E$51)*'Lifespan_distribution'!D8)</f>
        <v>0</v>
      </c>
      <c r="H61" s="312">
        <f>(SUM($E$10:$E$51)*'Lifespan_distribution'!E8)</f>
        <v>0</v>
      </c>
      <c r="I61" s="312">
        <f>(SUM($E$10:$E$51)*'Lifespan_distribution'!F8)</f>
        <v>0</v>
      </c>
      <c r="J61" s="312">
        <f>(SUM($E$10:$E$51)*'Lifespan_distribution'!G8)</f>
        <v>0</v>
      </c>
      <c r="K61" s="312">
        <f>(SUM($E$10:$E$51)*'Lifespan_distribution'!H8)</f>
        <v>0</v>
      </c>
      <c r="L61" s="312">
        <f>(SUM($E$10:$E$51)*'Lifespan_distribution'!I8)</f>
        <v>0</v>
      </c>
      <c r="M61" s="312">
        <f>(SUM($E$10:$E$51)*'Lifespan_distribution'!J8)</f>
        <v>0</v>
      </c>
      <c r="N61" s="312">
        <f>(SUM($E$10:$E$51)*'Lifespan_distribution'!K8)</f>
        <v>0</v>
      </c>
      <c r="O61" s="312">
        <f>(SUM($E$10:$E$51)*'Lifespan_distribution'!L8)</f>
        <v>0</v>
      </c>
      <c r="P61" s="312">
        <f>(SUM($E$10:$E$51)*'Lifespan_distribution'!M8)</f>
        <v>0</v>
      </c>
      <c r="Q61" s="312">
        <f>(SUM($E$10:$E$51)*'Lifespan_distribution'!N8)</f>
        <v>0</v>
      </c>
      <c r="R61" s="312">
        <f>(SUM($E$10:$E$51)*'Lifespan_distribution'!O8)</f>
        <v>0</v>
      </c>
      <c r="S61" s="312">
        <f>(SUM($E$10:$E$51)*'Lifespan_distribution'!P8)</f>
        <v>0</v>
      </c>
      <c r="T61" s="312">
        <f>(SUM($E$10:$E$51)*'Lifespan_distribution'!Q8)</f>
        <v>0</v>
      </c>
      <c r="U61" s="312">
        <f>(SUM($E$10:$E$51)*'Lifespan_distribution'!R8)</f>
        <v>0</v>
      </c>
      <c r="V61" s="312">
        <f>(SUM($E$10:$E$51)*'Lifespan_distribution'!S8)</f>
        <v>0</v>
      </c>
      <c r="W61" s="313">
        <f>(SUM($E$10:$E$51)*'Lifespan_distribution'!T8)</f>
        <v>0</v>
      </c>
      <c r="X61" s="313">
        <f>(SUM($E$10:$E$51)*'Lifespan_distribution'!U8)</f>
        <v>0</v>
      </c>
      <c r="Y61" s="313">
        <f>(SUM($E$10:$E$51)*'Lifespan_distribution'!V8)</f>
        <v>0</v>
      </c>
      <c r="Z61" s="313">
        <f>(SUM($E$10:$E$51)*'Lifespan_distribution'!W8)</f>
        <v>0</v>
      </c>
      <c r="AA61" s="313">
        <f>(SUM($E$10:$E$51)*'Lifespan_distribution'!X8)</f>
        <v>0</v>
      </c>
      <c r="AB61" s="313">
        <f>(SUM($E$10:$E$51)*'Lifespan_distribution'!Y8)</f>
        <v>0</v>
      </c>
      <c r="AC61" s="313">
        <f>(SUM($E$10:$E$51)*'Lifespan_distribution'!Z8)</f>
        <v>0</v>
      </c>
      <c r="AD61" s="313">
        <f>(SUM($E$10:$E$51)*'Lifespan_distribution'!AA8)</f>
        <v>0</v>
      </c>
      <c r="AE61" s="313">
        <f>(SUM($E$10:$E$51)*'Lifespan_distribution'!AB8)</f>
        <v>0</v>
      </c>
      <c r="AF61" s="313">
        <f>(SUM($E$10:$E$51)*'Lifespan_distribution'!AC8)</f>
        <v>0</v>
      </c>
      <c r="AG61" s="313">
        <f>(SUM($E$10:$E$51)*'Lifespan_distribution'!AD8)</f>
        <v>0</v>
      </c>
      <c r="AH61" s="313">
        <f>(SUM($E$10:$E$51)*'Lifespan_distribution'!AE8)</f>
        <v>0</v>
      </c>
      <c r="AI61" s="313">
        <f>(SUM($E$10:$E$51)*'Lifespan_distribution'!AF8)</f>
        <v>0</v>
      </c>
      <c r="AJ61" s="313">
        <f>(SUM($E$10:$E$51)*'Lifespan_distribution'!AG8)</f>
        <v>0</v>
      </c>
      <c r="AK61" s="313">
        <f>(SUM($E$10:$E$51)*'Lifespan_distribution'!AH8)</f>
        <v>0</v>
      </c>
      <c r="AL61" s="313">
        <f>(SUM($E$10:$E$51)*'Lifespan_distribution'!AI8)</f>
        <v>0</v>
      </c>
      <c r="AM61" s="313">
        <f>(SUM($E$10:$E$51)*'Lifespan_distribution'!AJ8)</f>
        <v>0</v>
      </c>
      <c r="AN61" s="313">
        <f>(SUM($E$10:$E$51)*'Lifespan_distribution'!AK8)</f>
        <v>0</v>
      </c>
      <c r="AO61" s="313">
        <f>(SUM($E$10:$E$51)*'Lifespan_distribution'!AL8)</f>
        <v>0</v>
      </c>
      <c r="AP61" s="313">
        <f>(SUM($E$10:$E$51)*'Lifespan_distribution'!AM8)</f>
        <v>0</v>
      </c>
      <c r="AQ61" s="313">
        <f>(SUM($E$10:$E$51)*'Lifespan_distribution'!AN8)</f>
        <v>0</v>
      </c>
      <c r="AR61" s="289"/>
      <c r="AS61" s="3"/>
      <c r="AT61" s="3"/>
      <c r="AU61" s="3"/>
      <c r="AV61" s="3"/>
      <c r="AW61" s="3"/>
      <c r="AX61" s="3"/>
      <c r="AY61" s="3"/>
      <c r="AZ61" s="3"/>
      <c r="BA61" s="3"/>
      <c r="BB61" s="3"/>
      <c r="BC61" s="3"/>
      <c r="BD61" s="3"/>
      <c r="BE61" s="3"/>
      <c r="BF61" s="3"/>
      <c r="BG61" s="3"/>
      <c r="BH61" s="3"/>
      <c r="BI61" s="3"/>
      <c r="BJ61" s="3"/>
      <c r="BK61" s="3"/>
      <c r="BL61" s="3"/>
      <c r="BM61" s="3"/>
      <c r="BN61" s="3"/>
      <c r="BO61" s="3"/>
      <c r="BP61" s="3"/>
    </row>
    <row r="62" ht="15.35" customHeight="1">
      <c r="A62" s="306">
        <v>1993</v>
      </c>
      <c r="B62" s="311"/>
      <c r="C62" s="312"/>
      <c r="D62" s="311"/>
      <c r="E62" s="311"/>
      <c r="F62" s="312">
        <f>(SUM($F$10:$F$51)*'Lifespan_distribution'!B8)</f>
        <v>0</v>
      </c>
      <c r="G62" s="312">
        <f>(SUM($F$10:$F$51)*'Lifespan_distribution'!C8)</f>
        <v>0</v>
      </c>
      <c r="H62" s="312">
        <f>(SUM($F$10:$F$51)*'Lifespan_distribution'!D8)</f>
        <v>0</v>
      </c>
      <c r="I62" s="312">
        <f>(SUM($F$10:$F$51)*'Lifespan_distribution'!E8)</f>
        <v>0</v>
      </c>
      <c r="J62" s="312">
        <f>(SUM($F$10:$F$51)*'Lifespan_distribution'!F8)</f>
        <v>0</v>
      </c>
      <c r="K62" s="312">
        <f>(SUM($F$10:$F$51)*'Lifespan_distribution'!G8)</f>
        <v>0</v>
      </c>
      <c r="L62" s="312">
        <f>(SUM($F$10:$F$51)*'Lifespan_distribution'!H8)</f>
        <v>0</v>
      </c>
      <c r="M62" s="312">
        <f>(SUM($F$10:$F$51)*'Lifespan_distribution'!I8)</f>
        <v>0</v>
      </c>
      <c r="N62" s="312">
        <f>(SUM($F$10:$F$51)*'Lifespan_distribution'!J8)</f>
        <v>0</v>
      </c>
      <c r="O62" s="312">
        <f>(SUM($F$10:$F$51)*'Lifespan_distribution'!K8)</f>
        <v>0</v>
      </c>
      <c r="P62" s="312">
        <f>(SUM($F$10:$F$51)*'Lifespan_distribution'!L8)</f>
        <v>0</v>
      </c>
      <c r="Q62" s="312">
        <f>(SUM($F$10:$F$51)*'Lifespan_distribution'!M8)</f>
        <v>0</v>
      </c>
      <c r="R62" s="312">
        <f>(SUM($F$10:$F$51)*'Lifespan_distribution'!N8)</f>
        <v>0</v>
      </c>
      <c r="S62" s="312">
        <f>(SUM($F$10:$F$51)*'Lifespan_distribution'!O8)</f>
        <v>0</v>
      </c>
      <c r="T62" s="312">
        <f>(SUM($F$10:$F$51)*'Lifespan_distribution'!P8)</f>
        <v>0</v>
      </c>
      <c r="U62" s="312">
        <f>(SUM($F$10:$F$51)*'Lifespan_distribution'!Q8)</f>
        <v>0</v>
      </c>
      <c r="V62" s="312">
        <f>(SUM($F$10:$F$51)*'Lifespan_distribution'!R8)</f>
        <v>0</v>
      </c>
      <c r="W62" s="313">
        <f>(SUM($F$10:$F$51)*'Lifespan_distribution'!S8)</f>
        <v>0</v>
      </c>
      <c r="X62" s="313">
        <f>(SUM($F$10:$F$51)*'Lifespan_distribution'!T8)</f>
        <v>0</v>
      </c>
      <c r="Y62" s="313">
        <f>(SUM($F$10:$F$51)*'Lifespan_distribution'!U8)</f>
        <v>0</v>
      </c>
      <c r="Z62" s="313">
        <f>(SUM($F$10:$F$51)*'Lifespan_distribution'!V8)</f>
        <v>0</v>
      </c>
      <c r="AA62" s="313">
        <f>(SUM($F$10:$F$51)*'Lifespan_distribution'!W8)</f>
        <v>0</v>
      </c>
      <c r="AB62" s="313">
        <f>(SUM($F$10:$F$51)*'Lifespan_distribution'!X8)</f>
        <v>0</v>
      </c>
      <c r="AC62" s="313">
        <f>(SUM($F$10:$F$51)*'Lifespan_distribution'!Y8)</f>
        <v>0</v>
      </c>
      <c r="AD62" s="313">
        <f>(SUM($F$10:$F$51)*'Lifespan_distribution'!Z8)</f>
        <v>0</v>
      </c>
      <c r="AE62" s="313">
        <f>(SUM($F$10:$F$51)*'Lifespan_distribution'!AA8)</f>
        <v>0</v>
      </c>
      <c r="AF62" s="313">
        <f>(SUM($F$10:$F$51)*'Lifespan_distribution'!AB8)</f>
        <v>0</v>
      </c>
      <c r="AG62" s="313">
        <f>(SUM($F$10:$F$51)*'Lifespan_distribution'!AC8)</f>
        <v>0</v>
      </c>
      <c r="AH62" s="313">
        <f>(SUM($F$10:$F$51)*'Lifespan_distribution'!AD8)</f>
        <v>0</v>
      </c>
      <c r="AI62" s="313">
        <f>(SUM($F$10:$F$51)*'Lifespan_distribution'!AE8)</f>
        <v>0</v>
      </c>
      <c r="AJ62" s="313">
        <f>(SUM($F$10:$F$51)*'Lifespan_distribution'!AF8)</f>
        <v>0</v>
      </c>
      <c r="AK62" s="313">
        <f>(SUM($F$10:$F$51)*'Lifespan_distribution'!AG8)</f>
        <v>0</v>
      </c>
      <c r="AL62" s="313">
        <f>(SUM($F$10:$F$51)*'Lifespan_distribution'!AH8)</f>
        <v>0</v>
      </c>
      <c r="AM62" s="313">
        <f>(SUM($F$10:$F$51)*'Lifespan_distribution'!AI8)</f>
        <v>0</v>
      </c>
      <c r="AN62" s="313">
        <f>(SUM($F$10:$F$51)*'Lifespan_distribution'!AJ8)</f>
        <v>0</v>
      </c>
      <c r="AO62" s="313">
        <f>(SUM($F$10:$F$51)*'Lifespan_distribution'!AK8)</f>
        <v>0</v>
      </c>
      <c r="AP62" s="313">
        <f>(SUM($F$10:$F$51)*'Lifespan_distribution'!AL8)</f>
        <v>0</v>
      </c>
      <c r="AQ62" s="313">
        <f>(SUM($F$10:$F$51)*'Lifespan_distribution'!AM8)</f>
        <v>0</v>
      </c>
      <c r="AR62" s="289"/>
      <c r="AS62" s="3"/>
      <c r="AT62" s="3"/>
      <c r="AU62" s="3"/>
      <c r="AV62" s="3"/>
      <c r="AW62" s="3"/>
      <c r="AX62" s="3"/>
      <c r="AY62" s="3"/>
      <c r="AZ62" s="3"/>
      <c r="BA62" s="3"/>
      <c r="BB62" s="3"/>
      <c r="BC62" s="3"/>
      <c r="BD62" s="3"/>
      <c r="BE62" s="3"/>
      <c r="BF62" s="3"/>
      <c r="BG62" s="3"/>
      <c r="BH62" s="3"/>
      <c r="BI62" s="3"/>
      <c r="BJ62" s="3"/>
      <c r="BK62" s="3"/>
      <c r="BL62" s="3"/>
      <c r="BM62" s="3"/>
      <c r="BN62" s="3"/>
      <c r="BO62" s="3"/>
      <c r="BP62" s="3"/>
    </row>
    <row r="63" ht="15.35" customHeight="1">
      <c r="A63" s="306">
        <v>1994</v>
      </c>
      <c r="B63" s="311"/>
      <c r="C63" s="311"/>
      <c r="D63" s="311"/>
      <c r="E63" s="311"/>
      <c r="F63" s="311"/>
      <c r="G63" s="312">
        <f>(SUM($G$11:$G$52)*'Lifespan_distribution'!B8)</f>
        <v>0</v>
      </c>
      <c r="H63" s="312">
        <f>(SUM($G$11:$G$52)*'Lifespan_distribution'!C8)</f>
        <v>0</v>
      </c>
      <c r="I63" s="312">
        <f>(SUM($G$11:$G$52)*'Lifespan_distribution'!D8)</f>
        <v>0</v>
      </c>
      <c r="J63" s="312">
        <f>(SUM($G$11:$G$52)*'Lifespan_distribution'!E8)</f>
        <v>0</v>
      </c>
      <c r="K63" s="312">
        <f>(SUM($G$11:$G$52)*'Lifespan_distribution'!F8)</f>
        <v>0</v>
      </c>
      <c r="L63" s="312">
        <f>(SUM($G$11:$G$52)*'Lifespan_distribution'!G8)</f>
        <v>0</v>
      </c>
      <c r="M63" s="312">
        <f>(SUM($G$11:$G$52)*'Lifespan_distribution'!H8)</f>
        <v>0</v>
      </c>
      <c r="N63" s="312">
        <f>(SUM($G$11:$G$52)*'Lifespan_distribution'!I8)</f>
        <v>0</v>
      </c>
      <c r="O63" s="312">
        <f>(SUM($G$11:$G$52)*'Lifespan_distribution'!J8)</f>
        <v>0</v>
      </c>
      <c r="P63" s="312">
        <f>(SUM($G$11:$G$52)*'Lifespan_distribution'!K8)</f>
        <v>0</v>
      </c>
      <c r="Q63" s="312">
        <f>(SUM($G$11:$G$52)*'Lifespan_distribution'!L8)</f>
        <v>0</v>
      </c>
      <c r="R63" s="312">
        <f>(SUM($G$11:$G$52)*'Lifespan_distribution'!M8)</f>
        <v>0</v>
      </c>
      <c r="S63" s="312">
        <f>(SUM($G$11:$G$52)*'Lifespan_distribution'!N8)</f>
        <v>0</v>
      </c>
      <c r="T63" s="312">
        <f>(SUM($G$11:$G$52)*'Lifespan_distribution'!O8)</f>
        <v>0</v>
      </c>
      <c r="U63" s="312">
        <f>(SUM($G$11:$G$52)*'Lifespan_distribution'!P8)</f>
        <v>0</v>
      </c>
      <c r="V63" s="312">
        <f>(SUM($G$11:$G$52)*'Lifespan_distribution'!Q8)</f>
        <v>0</v>
      </c>
      <c r="W63" s="313">
        <f>(SUM($G$11:$G$52)*'Lifespan_distribution'!R8)</f>
        <v>0</v>
      </c>
      <c r="X63" s="313">
        <f>(SUM($G$11:$G$52)*'Lifespan_distribution'!S8)</f>
        <v>0</v>
      </c>
      <c r="Y63" s="313">
        <f>(SUM($G$11:$G$52)*'Lifespan_distribution'!T8)</f>
        <v>0</v>
      </c>
      <c r="Z63" s="313">
        <f>(SUM($G$11:$G$52)*'Lifespan_distribution'!U8)</f>
        <v>0</v>
      </c>
      <c r="AA63" s="313">
        <f>(SUM($G$11:$G$52)*'Lifespan_distribution'!V8)</f>
        <v>0</v>
      </c>
      <c r="AB63" s="313">
        <f>(SUM($G$11:$G$52)*'Lifespan_distribution'!W8)</f>
        <v>0</v>
      </c>
      <c r="AC63" s="313">
        <f>(SUM($G$11:$G$52)*'Lifespan_distribution'!X8)</f>
        <v>0</v>
      </c>
      <c r="AD63" s="313">
        <f>(SUM($G$11:$G$52)*'Lifespan_distribution'!Y8)</f>
        <v>0</v>
      </c>
      <c r="AE63" s="313">
        <f>(SUM($G$11:$G$52)*'Lifespan_distribution'!Z8)</f>
        <v>0</v>
      </c>
      <c r="AF63" s="313">
        <f>(SUM($G$11:$G$52)*'Lifespan_distribution'!AA8)</f>
        <v>0</v>
      </c>
      <c r="AG63" s="313">
        <f>(SUM($G$11:$G$52)*'Lifespan_distribution'!AB8)</f>
        <v>0</v>
      </c>
      <c r="AH63" s="313">
        <f>(SUM($G$11:$G$52)*'Lifespan_distribution'!AC8)</f>
        <v>0</v>
      </c>
      <c r="AI63" s="313">
        <f>(SUM($G$11:$G$52)*'Lifespan_distribution'!AD8)</f>
        <v>0</v>
      </c>
      <c r="AJ63" s="313">
        <f>(SUM($G$11:$G$52)*'Lifespan_distribution'!AE8)</f>
        <v>0</v>
      </c>
      <c r="AK63" s="313">
        <f>(SUM($G$11:$G$52)*'Lifespan_distribution'!AF8)</f>
        <v>0</v>
      </c>
      <c r="AL63" s="313">
        <f>(SUM($G$11:$G$52)*'Lifespan_distribution'!AG8)</f>
        <v>0</v>
      </c>
      <c r="AM63" s="313">
        <f>(SUM($G$11:$G$52)*'Lifespan_distribution'!AH8)</f>
        <v>0</v>
      </c>
      <c r="AN63" s="313">
        <f>(SUM($G$11:$G$52)*'Lifespan_distribution'!AI8)</f>
        <v>0</v>
      </c>
      <c r="AO63" s="313">
        <f>(SUM($G$11:$G$52)*'Lifespan_distribution'!AJ8)</f>
        <v>0</v>
      </c>
      <c r="AP63" s="313">
        <f>(SUM($G$11:$G$52)*'Lifespan_distribution'!AK8)</f>
        <v>0</v>
      </c>
      <c r="AQ63" s="313">
        <f>(SUM($G$11:$G$52)*'Lifespan_distribution'!AL8)</f>
        <v>0</v>
      </c>
      <c r="AR63" s="289"/>
      <c r="AS63" s="3"/>
      <c r="AT63" s="3"/>
      <c r="AU63" s="3"/>
      <c r="AV63" s="3"/>
      <c r="AW63" s="3"/>
      <c r="AX63" s="3"/>
      <c r="AY63" s="3"/>
      <c r="AZ63" s="3"/>
      <c r="BA63" s="3"/>
      <c r="BB63" s="3"/>
      <c r="BC63" s="3"/>
      <c r="BD63" s="3"/>
      <c r="BE63" s="3"/>
      <c r="BF63" s="3"/>
      <c r="BG63" s="3"/>
      <c r="BH63" s="3"/>
      <c r="BI63" s="3"/>
      <c r="BJ63" s="3"/>
      <c r="BK63" s="3"/>
      <c r="BL63" s="3"/>
      <c r="BM63" s="3"/>
      <c r="BN63" s="3"/>
      <c r="BO63" s="3"/>
      <c r="BP63" s="3"/>
    </row>
    <row r="64" ht="15.35" customHeight="1">
      <c r="A64" s="306">
        <v>1995</v>
      </c>
      <c r="B64" s="311"/>
      <c r="C64" s="311"/>
      <c r="D64" s="311"/>
      <c r="E64" s="311"/>
      <c r="F64" s="311"/>
      <c r="G64" s="311"/>
      <c r="H64" s="312">
        <f>(SUM($H$11:$H$52)*'Lifespan_distribution'!B8)</f>
        <v>0</v>
      </c>
      <c r="I64" s="312">
        <f>(SUM($H$11:$H$52)*'Lifespan_distribution'!C8)</f>
        <v>0</v>
      </c>
      <c r="J64" s="312">
        <f>(SUM($H$11:$H$52)*'Lifespan_distribution'!D8)</f>
        <v>0</v>
      </c>
      <c r="K64" s="312">
        <f>(SUM($H$11:$H$52)*'Lifespan_distribution'!E8)</f>
        <v>0</v>
      </c>
      <c r="L64" s="312">
        <f>(SUM($H$11:$H$52)*'Lifespan_distribution'!F8)</f>
        <v>0</v>
      </c>
      <c r="M64" s="312">
        <f>(SUM($H$11:$H$52)*'Lifespan_distribution'!G8)</f>
        <v>0</v>
      </c>
      <c r="N64" s="312">
        <f>(SUM($H$11:$H$52)*'Lifespan_distribution'!H8)</f>
        <v>0</v>
      </c>
      <c r="O64" s="312">
        <f>(SUM($H$11:$H$52)*'Lifespan_distribution'!I8)</f>
        <v>0</v>
      </c>
      <c r="P64" s="312">
        <f>(SUM($H$11:$H$52)*'Lifespan_distribution'!J8)</f>
        <v>0</v>
      </c>
      <c r="Q64" s="312">
        <f>(SUM($H$11:$H$52)*'Lifespan_distribution'!K8)</f>
        <v>0</v>
      </c>
      <c r="R64" s="312">
        <f>(SUM($H$11:$H$52)*'Lifespan_distribution'!L8)</f>
        <v>0</v>
      </c>
      <c r="S64" s="312">
        <f>(SUM($H$11:$H$52)*'Lifespan_distribution'!M8)</f>
        <v>0</v>
      </c>
      <c r="T64" s="312">
        <f>(SUM($H$11:$H$52)*'Lifespan_distribution'!N8)</f>
        <v>0</v>
      </c>
      <c r="U64" s="312">
        <f>(SUM($H$11:$H$52)*'Lifespan_distribution'!O8)</f>
        <v>0</v>
      </c>
      <c r="V64" s="312">
        <f>(SUM($H$11:$H$52)*'Lifespan_distribution'!P8)</f>
        <v>0</v>
      </c>
      <c r="W64" s="313">
        <f>(SUM($H$11:$H$52)*'Lifespan_distribution'!Q8)</f>
        <v>0</v>
      </c>
      <c r="X64" s="313">
        <f>(SUM($H$11:$H$52)*'Lifespan_distribution'!R8)</f>
        <v>0</v>
      </c>
      <c r="Y64" s="313">
        <f>(SUM($H$11:$H$52)*'Lifespan_distribution'!S8)</f>
        <v>0</v>
      </c>
      <c r="Z64" s="313">
        <f>(SUM($H$11:$H$52)*'Lifespan_distribution'!T8)</f>
        <v>0</v>
      </c>
      <c r="AA64" s="313">
        <f>(SUM($H$11:$H$52)*'Lifespan_distribution'!U8)</f>
        <v>0</v>
      </c>
      <c r="AB64" s="313">
        <f>(SUM($H$11:$H$52)*'Lifespan_distribution'!V8)</f>
        <v>0</v>
      </c>
      <c r="AC64" s="313">
        <f>(SUM($H$11:$H$52)*'Lifespan_distribution'!W8)</f>
        <v>0</v>
      </c>
      <c r="AD64" s="313">
        <f>(SUM($H$11:$H$52)*'Lifespan_distribution'!X8)</f>
        <v>0</v>
      </c>
      <c r="AE64" s="313">
        <f>(SUM($H$11:$H$52)*'Lifespan_distribution'!Y8)</f>
        <v>0</v>
      </c>
      <c r="AF64" s="313">
        <f>(SUM($H$11:$H$52)*'Lifespan_distribution'!Z8)</f>
        <v>0</v>
      </c>
      <c r="AG64" s="313">
        <f>(SUM($H$11:$H$52)*'Lifespan_distribution'!AA8)</f>
        <v>0</v>
      </c>
      <c r="AH64" s="313">
        <f>(SUM($H$11:$H$52)*'Lifespan_distribution'!AB8)</f>
        <v>0</v>
      </c>
      <c r="AI64" s="313">
        <f>(SUM($H$11:$H$52)*'Lifespan_distribution'!AC8)</f>
        <v>0</v>
      </c>
      <c r="AJ64" s="313">
        <f>(SUM($H$11:$H$52)*'Lifespan_distribution'!AD8)</f>
        <v>0</v>
      </c>
      <c r="AK64" s="313">
        <f>(SUM($H$11:$H$52)*'Lifespan_distribution'!AE8)</f>
        <v>0</v>
      </c>
      <c r="AL64" s="313">
        <f>(SUM($H$11:$H$52)*'Lifespan_distribution'!AF8)</f>
        <v>0</v>
      </c>
      <c r="AM64" s="313">
        <f>(SUM($H$11:$H$52)*'Lifespan_distribution'!AG8)</f>
        <v>0</v>
      </c>
      <c r="AN64" s="313">
        <f>(SUM($H$11:$H$52)*'Lifespan_distribution'!AH8)</f>
        <v>0</v>
      </c>
      <c r="AO64" s="313">
        <f>(SUM($H$11:$H$52)*'Lifespan_distribution'!AI8)</f>
        <v>0</v>
      </c>
      <c r="AP64" s="313">
        <f>(SUM($H$11:$H$52)*'Lifespan_distribution'!AJ8)</f>
        <v>0</v>
      </c>
      <c r="AQ64" s="313">
        <f>(SUM($H$11:$H$52)*'Lifespan_distribution'!AK8)</f>
        <v>0</v>
      </c>
      <c r="AR64" s="289"/>
      <c r="AS64" s="3"/>
      <c r="AT64" s="3"/>
      <c r="AU64" s="3"/>
      <c r="AV64" s="3"/>
      <c r="AW64" s="3"/>
      <c r="AX64" s="3"/>
      <c r="AY64" s="3"/>
      <c r="AZ64" s="3"/>
      <c r="BA64" s="3"/>
      <c r="BB64" s="3"/>
      <c r="BC64" s="3"/>
      <c r="BD64" s="3"/>
      <c r="BE64" s="3"/>
      <c r="BF64" s="3"/>
      <c r="BG64" s="3"/>
      <c r="BH64" s="3"/>
      <c r="BI64" s="3"/>
      <c r="BJ64" s="3"/>
      <c r="BK64" s="3"/>
      <c r="BL64" s="3"/>
      <c r="BM64" s="3"/>
      <c r="BN64" s="3"/>
      <c r="BO64" s="3"/>
      <c r="BP64" s="3"/>
    </row>
    <row r="65" ht="15.35" customHeight="1">
      <c r="A65" s="306">
        <v>1996</v>
      </c>
      <c r="B65" s="311"/>
      <c r="C65" s="311"/>
      <c r="D65" s="311"/>
      <c r="E65" s="311"/>
      <c r="F65" s="311"/>
      <c r="G65" s="311"/>
      <c r="H65" s="311"/>
      <c r="I65" s="312">
        <f>(SUM($I$10:$I$51)*'Lifespan_distribution'!B8)</f>
        <v>0</v>
      </c>
      <c r="J65" s="312">
        <f>(SUM($I$10:$I$51)*'Lifespan_distribution'!C8)</f>
        <v>0</v>
      </c>
      <c r="K65" s="312">
        <f>(SUM($I$10:$I$51)*'Lifespan_distribution'!D8)</f>
        <v>0</v>
      </c>
      <c r="L65" s="312">
        <f>(SUM($I$10:$I$51)*'Lifespan_distribution'!E8)</f>
        <v>0</v>
      </c>
      <c r="M65" s="312">
        <f>(SUM($I$10:$I$51)*'Lifespan_distribution'!F8)</f>
        <v>0</v>
      </c>
      <c r="N65" s="312">
        <f>(SUM($I$10:$I$51)*'Lifespan_distribution'!G8)</f>
        <v>0</v>
      </c>
      <c r="O65" s="312">
        <f>(SUM($I$10:$I$51)*'Lifespan_distribution'!H8)</f>
        <v>0</v>
      </c>
      <c r="P65" s="312">
        <f>(SUM($I$10:$I$51)*'Lifespan_distribution'!I8)</f>
        <v>0</v>
      </c>
      <c r="Q65" s="312">
        <f>(SUM($I$10:$I$51)*'Lifespan_distribution'!J8)</f>
        <v>0</v>
      </c>
      <c r="R65" s="312">
        <f>(SUM($I$10:$I$51)*'Lifespan_distribution'!K8)</f>
        <v>0</v>
      </c>
      <c r="S65" s="312">
        <f>(SUM($I$10:$I$51)*'Lifespan_distribution'!L8)</f>
        <v>0</v>
      </c>
      <c r="T65" s="312">
        <f>(SUM($I$10:$I$51)*'Lifespan_distribution'!M8)</f>
        <v>0</v>
      </c>
      <c r="U65" s="312">
        <f>(SUM($I$10:$I$51)*'Lifespan_distribution'!N8)</f>
        <v>0</v>
      </c>
      <c r="V65" s="312">
        <f>(SUM($I$10:$I$51)*'Lifespan_distribution'!O8)</f>
        <v>0</v>
      </c>
      <c r="W65" s="313">
        <f>(SUM($I$10:$I$51)*'Lifespan_distribution'!P8)</f>
        <v>0</v>
      </c>
      <c r="X65" s="313">
        <f>(SUM($I$10:$I$51)*'Lifespan_distribution'!Q8)</f>
        <v>0</v>
      </c>
      <c r="Y65" s="313">
        <f>(SUM($I$10:$I$51)*'Lifespan_distribution'!R8)</f>
        <v>0</v>
      </c>
      <c r="Z65" s="313">
        <f>(SUM($I$10:$I$51)*'Lifespan_distribution'!S8)</f>
        <v>0</v>
      </c>
      <c r="AA65" s="313">
        <f>(SUM($I$10:$I$51)*'Lifespan_distribution'!T8)</f>
        <v>0</v>
      </c>
      <c r="AB65" s="313">
        <f>(SUM($I$10:$I$51)*'Lifespan_distribution'!U8)</f>
        <v>0</v>
      </c>
      <c r="AC65" s="313">
        <f>(SUM($I$10:$I$51)*'Lifespan_distribution'!V8)</f>
        <v>0</v>
      </c>
      <c r="AD65" s="313">
        <f>(SUM($I$10:$I$51)*'Lifespan_distribution'!W8)</f>
        <v>0</v>
      </c>
      <c r="AE65" s="313">
        <f>(SUM($I$10:$I$51)*'Lifespan_distribution'!X8)</f>
        <v>0</v>
      </c>
      <c r="AF65" s="313">
        <f>(SUM($I$10:$I$51)*'Lifespan_distribution'!Y8)</f>
        <v>0</v>
      </c>
      <c r="AG65" s="313">
        <f>(SUM($I$10:$I$51)*'Lifespan_distribution'!Z8)</f>
        <v>0</v>
      </c>
      <c r="AH65" s="313">
        <f>(SUM($I$10:$I$51)*'Lifespan_distribution'!AA8)</f>
        <v>0</v>
      </c>
      <c r="AI65" s="313">
        <f>(SUM($I$10:$I$51)*'Lifespan_distribution'!AB8)</f>
        <v>0</v>
      </c>
      <c r="AJ65" s="313">
        <f>(SUM($I$10:$I$51)*'Lifespan_distribution'!AC8)</f>
        <v>0</v>
      </c>
      <c r="AK65" s="313">
        <f>(SUM($I$10:$I$51)*'Lifespan_distribution'!AD8)</f>
        <v>0</v>
      </c>
      <c r="AL65" s="313">
        <f>(SUM($I$10:$I$51)*'Lifespan_distribution'!AE8)</f>
        <v>0</v>
      </c>
      <c r="AM65" s="313">
        <f>(SUM($I$10:$I$51)*'Lifespan_distribution'!AF8)</f>
        <v>0</v>
      </c>
      <c r="AN65" s="313">
        <f>(SUM($I$10:$I$51)*'Lifespan_distribution'!AG8)</f>
        <v>0</v>
      </c>
      <c r="AO65" s="313">
        <f>(SUM($I$10:$I$51)*'Lifespan_distribution'!AH8)</f>
        <v>0</v>
      </c>
      <c r="AP65" s="313">
        <f>(SUM($I$10:$I$51)*'Lifespan_distribution'!AI8)</f>
        <v>0</v>
      </c>
      <c r="AQ65" s="313">
        <f>(SUM($I$10:$I$51)*'Lifespan_distribution'!AJ8)</f>
        <v>0</v>
      </c>
      <c r="AR65" s="289"/>
      <c r="AS65" s="3"/>
      <c r="AT65" s="3"/>
      <c r="AU65" s="3"/>
      <c r="AV65" s="3"/>
      <c r="AW65" s="3"/>
      <c r="AX65" s="3"/>
      <c r="AY65" s="3"/>
      <c r="AZ65" s="3"/>
      <c r="BA65" s="3"/>
      <c r="BB65" s="3"/>
      <c r="BC65" s="3"/>
      <c r="BD65" s="3"/>
      <c r="BE65" s="3"/>
      <c r="BF65" s="3"/>
      <c r="BG65" s="3"/>
      <c r="BH65" s="3"/>
      <c r="BI65" s="3"/>
      <c r="BJ65" s="3"/>
      <c r="BK65" s="3"/>
      <c r="BL65" s="3"/>
      <c r="BM65" s="3"/>
      <c r="BN65" s="3"/>
      <c r="BO65" s="3"/>
      <c r="BP65" s="3"/>
    </row>
    <row r="66" ht="15.35" customHeight="1">
      <c r="A66" s="306">
        <v>1997</v>
      </c>
      <c r="B66" s="311"/>
      <c r="C66" s="311"/>
      <c r="D66" s="311"/>
      <c r="E66" s="311"/>
      <c r="F66" s="311"/>
      <c r="G66" s="311"/>
      <c r="H66" s="311"/>
      <c r="I66" s="311"/>
      <c r="J66" s="312">
        <f>(SUM($J$11:$J$52)*'Lifespan_distribution'!B8)</f>
        <v>0</v>
      </c>
      <c r="K66" s="312">
        <f>(SUM($J$11:$J$52)*'Lifespan_distribution'!C8)</f>
        <v>0</v>
      </c>
      <c r="L66" s="312">
        <f>(SUM($J$11:$J$52)*'Lifespan_distribution'!D8)</f>
        <v>0</v>
      </c>
      <c r="M66" s="312">
        <f>(SUM($J$11:$J$52)*'Lifespan_distribution'!E8)</f>
        <v>0</v>
      </c>
      <c r="N66" s="312">
        <f>(SUM($J$11:$J$52)*'Lifespan_distribution'!F8)</f>
        <v>0</v>
      </c>
      <c r="O66" s="312">
        <f>(SUM($J$11:$J$52)*'Lifespan_distribution'!G8)</f>
        <v>0</v>
      </c>
      <c r="P66" s="312">
        <f>(SUM($J$11:$J$52)*'Lifespan_distribution'!H8)</f>
        <v>0</v>
      </c>
      <c r="Q66" s="312">
        <f>(SUM($J$11:$J$52)*'Lifespan_distribution'!I8)</f>
        <v>0</v>
      </c>
      <c r="R66" s="312">
        <f>(SUM($J$11:$J$52)*'Lifespan_distribution'!J8)</f>
        <v>0</v>
      </c>
      <c r="S66" s="312">
        <f>(SUM($J$11:$J$52)*'Lifespan_distribution'!K8)</f>
        <v>0</v>
      </c>
      <c r="T66" s="312">
        <f>(SUM($J$11:$J$52)*'Lifespan_distribution'!L8)</f>
        <v>0</v>
      </c>
      <c r="U66" s="312">
        <f>(SUM($J$11:$J$52)*'Lifespan_distribution'!M8)</f>
        <v>0</v>
      </c>
      <c r="V66" s="312">
        <f>(SUM($J$11:$J$52)*'Lifespan_distribution'!N8)</f>
        <v>0</v>
      </c>
      <c r="W66" s="313">
        <f>(SUM($J$11:$J$52)*'Lifespan_distribution'!O8)</f>
        <v>0</v>
      </c>
      <c r="X66" s="313">
        <f>(SUM($J$11:$J$52)*'Lifespan_distribution'!P8)</f>
        <v>0</v>
      </c>
      <c r="Y66" s="313">
        <f>(SUM($J$11:$J$52)*'Lifespan_distribution'!Q8)</f>
        <v>0</v>
      </c>
      <c r="Z66" s="313">
        <f>(SUM($J$11:$J$52)*'Lifespan_distribution'!R8)</f>
        <v>0</v>
      </c>
      <c r="AA66" s="313">
        <f>(SUM($J$11:$J$52)*'Lifespan_distribution'!S8)</f>
        <v>0</v>
      </c>
      <c r="AB66" s="313">
        <f>(SUM($J$11:$J$52)*'Lifespan_distribution'!T8)</f>
        <v>0</v>
      </c>
      <c r="AC66" s="313">
        <f>(SUM($J$11:$J$52)*'Lifespan_distribution'!U8)</f>
        <v>0</v>
      </c>
      <c r="AD66" s="313">
        <f>(SUM($J$11:$J$52)*'Lifespan_distribution'!V8)</f>
        <v>0</v>
      </c>
      <c r="AE66" s="313">
        <f>(SUM($J$11:$J$52)*'Lifespan_distribution'!W8)</f>
        <v>0</v>
      </c>
      <c r="AF66" s="313">
        <f>(SUM($J$11:$J$52)*'Lifespan_distribution'!X8)</f>
        <v>0</v>
      </c>
      <c r="AG66" s="313">
        <f>(SUM($J$11:$J$52)*'Lifespan_distribution'!Y8)</f>
        <v>0</v>
      </c>
      <c r="AH66" s="313">
        <f>(SUM($J$11:$J$52)*'Lifespan_distribution'!Z8)</f>
        <v>0</v>
      </c>
      <c r="AI66" s="313">
        <f>(SUM($J$11:$J$52)*'Lifespan_distribution'!AA8)</f>
        <v>0</v>
      </c>
      <c r="AJ66" s="313">
        <f>(SUM($J$11:$J$52)*'Lifespan_distribution'!AB8)</f>
        <v>0</v>
      </c>
      <c r="AK66" s="313">
        <f>(SUM($J$11:$J$52)*'Lifespan_distribution'!AC8)</f>
        <v>0</v>
      </c>
      <c r="AL66" s="313">
        <f>(SUM($J$11:$J$52)*'Lifespan_distribution'!AD8)</f>
        <v>0</v>
      </c>
      <c r="AM66" s="313">
        <f>(SUM($J$11:$J$52)*'Lifespan_distribution'!AE8)</f>
        <v>0</v>
      </c>
      <c r="AN66" s="313">
        <f>(SUM($J$11:$J$52)*'Lifespan_distribution'!AF8)</f>
        <v>0</v>
      </c>
      <c r="AO66" s="313">
        <f>(SUM($J$11:$J$52)*'Lifespan_distribution'!AG8)</f>
        <v>0</v>
      </c>
      <c r="AP66" s="313">
        <f>(SUM($J$11:$J$52)*'Lifespan_distribution'!AH8)</f>
        <v>0</v>
      </c>
      <c r="AQ66" s="313">
        <f>(SUM($J$11:$J$52)*'Lifespan_distribution'!AI8)</f>
        <v>0</v>
      </c>
      <c r="AR66" s="289"/>
      <c r="AS66" s="3"/>
      <c r="AT66" s="3"/>
      <c r="AU66" s="3"/>
      <c r="AV66" s="3"/>
      <c r="AW66" s="3"/>
      <c r="AX66" s="3"/>
      <c r="AY66" s="3"/>
      <c r="AZ66" s="3"/>
      <c r="BA66" s="3"/>
      <c r="BB66" s="3"/>
      <c r="BC66" s="3"/>
      <c r="BD66" s="3"/>
      <c r="BE66" s="3"/>
      <c r="BF66" s="3"/>
      <c r="BG66" s="3"/>
      <c r="BH66" s="3"/>
      <c r="BI66" s="3"/>
      <c r="BJ66" s="3"/>
      <c r="BK66" s="3"/>
      <c r="BL66" s="3"/>
      <c r="BM66" s="3"/>
      <c r="BN66" s="3"/>
      <c r="BO66" s="3"/>
      <c r="BP66" s="3"/>
    </row>
    <row r="67" ht="15.35" customHeight="1">
      <c r="A67" s="306">
        <v>1998</v>
      </c>
      <c r="B67" s="311"/>
      <c r="C67" s="311"/>
      <c r="D67" s="311"/>
      <c r="E67" s="311"/>
      <c r="F67" s="311"/>
      <c r="G67" s="311"/>
      <c r="H67" s="311"/>
      <c r="I67" s="311"/>
      <c r="J67" s="311"/>
      <c r="K67" s="312">
        <f>(SUM($K$10:$K$51)*'Lifespan_distribution'!B8)</f>
        <v>0</v>
      </c>
      <c r="L67" s="312">
        <f>(SUM($K$10:$K$51)*'Lifespan_distribution'!C8)</f>
        <v>0</v>
      </c>
      <c r="M67" s="312">
        <f>(SUM($K$10:$K$51)*'Lifespan_distribution'!D8)</f>
        <v>0</v>
      </c>
      <c r="N67" s="312">
        <f>(SUM($K$10:$K$51)*'Lifespan_distribution'!E8)</f>
        <v>0</v>
      </c>
      <c r="O67" s="312">
        <f>(SUM($K$10:$K$51)*'Lifespan_distribution'!F8)</f>
        <v>0</v>
      </c>
      <c r="P67" s="312">
        <f>(SUM($K$10:$K$51)*'Lifespan_distribution'!G8)</f>
        <v>0</v>
      </c>
      <c r="Q67" s="312">
        <f>(SUM($K$10:$K$51)*'Lifespan_distribution'!H8)</f>
        <v>0</v>
      </c>
      <c r="R67" s="312">
        <f>(SUM($K$10:$K$51)*'Lifespan_distribution'!I8)</f>
        <v>0</v>
      </c>
      <c r="S67" s="312">
        <f>(SUM($K$10:$K$51)*'Lifespan_distribution'!J8)</f>
        <v>0</v>
      </c>
      <c r="T67" s="312">
        <f>(SUM($K$10:$K$51)*'Lifespan_distribution'!K8)</f>
        <v>0</v>
      </c>
      <c r="U67" s="312">
        <f>(SUM($K$10:$K$51)*'Lifespan_distribution'!L8)</f>
        <v>0</v>
      </c>
      <c r="V67" s="312">
        <f>(SUM($K$10:$K$51)*'Lifespan_distribution'!M8)</f>
        <v>0</v>
      </c>
      <c r="W67" s="313">
        <f>(SUM($K$10:$K$51)*'Lifespan_distribution'!N8)</f>
        <v>0</v>
      </c>
      <c r="X67" s="313">
        <f>(SUM($K$10:$K$51)*'Lifespan_distribution'!O8)</f>
        <v>0</v>
      </c>
      <c r="Y67" s="313">
        <f>(SUM($K$10:$K$51)*'Lifespan_distribution'!P8)</f>
        <v>0</v>
      </c>
      <c r="Z67" s="313">
        <f>(SUM($K$10:$K$51)*'Lifespan_distribution'!Q8)</f>
        <v>0</v>
      </c>
      <c r="AA67" s="313">
        <f>(SUM($K$10:$K$51)*'Lifespan_distribution'!R8)</f>
        <v>0</v>
      </c>
      <c r="AB67" s="313">
        <f>(SUM($K$10:$K$51)*'Lifespan_distribution'!S8)</f>
        <v>0</v>
      </c>
      <c r="AC67" s="313">
        <f>(SUM($K$10:$K$51)*'Lifespan_distribution'!T8)</f>
        <v>0</v>
      </c>
      <c r="AD67" s="313">
        <f>(SUM($K$10:$K$51)*'Lifespan_distribution'!U8)</f>
        <v>0</v>
      </c>
      <c r="AE67" s="313">
        <f>(SUM($K$10:$K$51)*'Lifespan_distribution'!V8)</f>
        <v>0</v>
      </c>
      <c r="AF67" s="313">
        <f>(SUM($K$10:$K$51)*'Lifespan_distribution'!W8)</f>
        <v>0</v>
      </c>
      <c r="AG67" s="313">
        <f>(SUM($K$10:$K$51)*'Lifespan_distribution'!X8)</f>
        <v>0</v>
      </c>
      <c r="AH67" s="313">
        <f>(SUM($K$10:$K$51)*'Lifespan_distribution'!Y8)</f>
        <v>0</v>
      </c>
      <c r="AI67" s="313">
        <f>(SUM($K$10:$K$51)*'Lifespan_distribution'!Z8)</f>
        <v>0</v>
      </c>
      <c r="AJ67" s="313">
        <f>(SUM($K$10:$K$51)*'Lifespan_distribution'!AA8)</f>
        <v>0</v>
      </c>
      <c r="AK67" s="313">
        <f>(SUM($K$10:$K$51)*'Lifespan_distribution'!AB8)</f>
        <v>0</v>
      </c>
      <c r="AL67" s="313">
        <f>(SUM($K$10:$K$51)*'Lifespan_distribution'!AC8)</f>
        <v>0</v>
      </c>
      <c r="AM67" s="313">
        <f>(SUM($K$10:$K$51)*'Lifespan_distribution'!AD8)</f>
        <v>0</v>
      </c>
      <c r="AN67" s="313">
        <f>(SUM($K$10:$K$51)*'Lifespan_distribution'!AE8)</f>
        <v>0</v>
      </c>
      <c r="AO67" s="313">
        <f>(SUM($K$10:$K$51)*'Lifespan_distribution'!AF8)</f>
        <v>0</v>
      </c>
      <c r="AP67" s="313">
        <f>(SUM($K$10:$K$51)*'Lifespan_distribution'!AG8)</f>
        <v>0</v>
      </c>
      <c r="AQ67" s="313">
        <f>(SUM($K$10:$K$51)*'Lifespan_distribution'!AH8)</f>
        <v>0</v>
      </c>
      <c r="AR67" s="289"/>
      <c r="AS67" s="3"/>
      <c r="AT67" s="3"/>
      <c r="AU67" s="3"/>
      <c r="AV67" s="3"/>
      <c r="AW67" s="3"/>
      <c r="AX67" s="3"/>
      <c r="AY67" s="3"/>
      <c r="AZ67" s="3"/>
      <c r="BA67" s="3"/>
      <c r="BB67" s="3"/>
      <c r="BC67" s="3"/>
      <c r="BD67" s="3"/>
      <c r="BE67" s="3"/>
      <c r="BF67" s="3"/>
      <c r="BG67" s="3"/>
      <c r="BH67" s="3"/>
      <c r="BI67" s="3"/>
      <c r="BJ67" s="3"/>
      <c r="BK67" s="3"/>
      <c r="BL67" s="3"/>
      <c r="BM67" s="3"/>
      <c r="BN67" s="3"/>
      <c r="BO67" s="3"/>
      <c r="BP67" s="3"/>
    </row>
    <row r="68" ht="15.35" customHeight="1">
      <c r="A68" s="306">
        <v>1999</v>
      </c>
      <c r="B68" s="311"/>
      <c r="C68" s="311"/>
      <c r="D68" s="311"/>
      <c r="E68" s="311"/>
      <c r="F68" s="311"/>
      <c r="G68" s="311"/>
      <c r="H68" s="311"/>
      <c r="I68" s="311"/>
      <c r="J68" s="311"/>
      <c r="K68" s="311"/>
      <c r="L68" s="312">
        <f>(SUM($L$10:$L$51)*'Lifespan_distribution'!B8)</f>
        <v>0</v>
      </c>
      <c r="M68" s="312">
        <f>(SUM($L$10:$L$51)*'Lifespan_distribution'!C8)</f>
        <v>0</v>
      </c>
      <c r="N68" s="312">
        <f>(SUM($L$10:$L$51)*'Lifespan_distribution'!D8)</f>
        <v>0</v>
      </c>
      <c r="O68" s="312">
        <f>(SUM($L$10:$L$51)*'Lifespan_distribution'!E8)</f>
        <v>0</v>
      </c>
      <c r="P68" s="312">
        <f>(SUM($L$10:$L$51)*'Lifespan_distribution'!F8)</f>
        <v>0</v>
      </c>
      <c r="Q68" s="312">
        <f>(SUM($L$10:$L$51)*'Lifespan_distribution'!G8)</f>
        <v>0</v>
      </c>
      <c r="R68" s="312">
        <f>(SUM($L$10:$L$51)*'Lifespan_distribution'!H8)</f>
        <v>0</v>
      </c>
      <c r="S68" s="312">
        <f>(SUM($L$10:$L$51)*'Lifespan_distribution'!I8)</f>
        <v>0</v>
      </c>
      <c r="T68" s="312">
        <f>(SUM($L$10:$L$51)*'Lifespan_distribution'!J8)</f>
        <v>0</v>
      </c>
      <c r="U68" s="312">
        <f>(SUM($L$10:$L$51)*'Lifespan_distribution'!K8)</f>
        <v>0</v>
      </c>
      <c r="V68" s="312">
        <f>(SUM($L$10:$L$51)*'Lifespan_distribution'!L8)</f>
        <v>0</v>
      </c>
      <c r="W68" s="313">
        <f>(SUM($L$10:$L$51)*'Lifespan_distribution'!M8)</f>
        <v>0</v>
      </c>
      <c r="X68" s="313">
        <f>(SUM($L$10:$L$51)*'Lifespan_distribution'!N8)</f>
        <v>0</v>
      </c>
      <c r="Y68" s="313">
        <f>(SUM($L$10:$L$51)*'Lifespan_distribution'!O8)</f>
        <v>0</v>
      </c>
      <c r="Z68" s="313">
        <f>(SUM($L$10:$L$51)*'Lifespan_distribution'!P8)</f>
        <v>0</v>
      </c>
      <c r="AA68" s="313">
        <f>(SUM($L$10:$L$51)*'Lifespan_distribution'!Q8)</f>
        <v>0</v>
      </c>
      <c r="AB68" s="313">
        <f>(SUM($L$10:$L$51)*'Lifespan_distribution'!R8)</f>
        <v>0</v>
      </c>
      <c r="AC68" s="313">
        <f>(SUM($L$10:$L$51)*'Lifespan_distribution'!S8)</f>
        <v>0</v>
      </c>
      <c r="AD68" s="313">
        <f>(SUM($L$10:$L$51)*'Lifespan_distribution'!T8)</f>
        <v>0</v>
      </c>
      <c r="AE68" s="313">
        <f>(SUM($L$10:$L$51)*'Lifespan_distribution'!U8)</f>
        <v>0</v>
      </c>
      <c r="AF68" s="313">
        <f>(SUM($L$10:$L$51)*'Lifespan_distribution'!V8)</f>
        <v>0</v>
      </c>
      <c r="AG68" s="313">
        <f>(SUM($L$10:$L$51)*'Lifespan_distribution'!W8)</f>
        <v>0</v>
      </c>
      <c r="AH68" s="313">
        <f>(SUM($L$10:$L$51)*'Lifespan_distribution'!X8)</f>
        <v>0</v>
      </c>
      <c r="AI68" s="313">
        <f>(SUM($L$10:$L$51)*'Lifespan_distribution'!Y8)</f>
        <v>0</v>
      </c>
      <c r="AJ68" s="313">
        <f>(SUM($L$10:$L$51)*'Lifespan_distribution'!Z8)</f>
        <v>0</v>
      </c>
      <c r="AK68" s="313">
        <f>(SUM($L$10:$L$51)*'Lifespan_distribution'!AA8)</f>
        <v>0</v>
      </c>
      <c r="AL68" s="313">
        <f>(SUM($L$10:$L$51)*'Lifespan_distribution'!AB8)</f>
        <v>0</v>
      </c>
      <c r="AM68" s="313">
        <f>(SUM($L$10:$L$51)*'Lifespan_distribution'!AC8)</f>
        <v>0</v>
      </c>
      <c r="AN68" s="313">
        <f>(SUM($L$10:$L$51)*'Lifespan_distribution'!AD8)</f>
        <v>0</v>
      </c>
      <c r="AO68" s="313">
        <f>(SUM($L$10:$L$51)*'Lifespan_distribution'!AE8)</f>
        <v>0</v>
      </c>
      <c r="AP68" s="313">
        <f>(SUM($L$10:$L$51)*'Lifespan_distribution'!AF8)</f>
        <v>0</v>
      </c>
      <c r="AQ68" s="313">
        <f>(SUM($L$10:$L$51)*'Lifespan_distribution'!AG8)</f>
        <v>0</v>
      </c>
      <c r="AR68" s="289"/>
      <c r="AS68" s="3"/>
      <c r="AT68" s="3"/>
      <c r="AU68" s="3"/>
      <c r="AV68" s="3"/>
      <c r="AW68" s="3"/>
      <c r="AX68" s="3"/>
      <c r="AY68" s="3"/>
      <c r="AZ68" s="3"/>
      <c r="BA68" s="3"/>
      <c r="BB68" s="3"/>
      <c r="BC68" s="3"/>
      <c r="BD68" s="3"/>
      <c r="BE68" s="3"/>
      <c r="BF68" s="3"/>
      <c r="BG68" s="3"/>
      <c r="BH68" s="3"/>
      <c r="BI68" s="3"/>
      <c r="BJ68" s="3"/>
      <c r="BK68" s="3"/>
      <c r="BL68" s="3"/>
      <c r="BM68" s="3"/>
      <c r="BN68" s="3"/>
      <c r="BO68" s="3"/>
      <c r="BP68" s="3"/>
    </row>
    <row r="69" ht="15.35" customHeight="1">
      <c r="A69" s="306">
        <v>2000</v>
      </c>
      <c r="B69" s="311"/>
      <c r="C69" s="311"/>
      <c r="D69" s="311"/>
      <c r="E69" s="311"/>
      <c r="F69" s="311"/>
      <c r="G69" s="311"/>
      <c r="H69" s="311"/>
      <c r="I69" s="311"/>
      <c r="J69" s="311"/>
      <c r="K69" s="311"/>
      <c r="L69" s="311"/>
      <c r="M69" s="312">
        <f>(SUM($M$10:$M$51)*'Lifespan_distribution'!B8)</f>
        <v>397539.466596181</v>
      </c>
      <c r="N69" s="312">
        <f>(SUM($M$10:$M$51)*'Lifespan_distribution'!C8)</f>
        <v>705171.754651582</v>
      </c>
      <c r="O69" s="312">
        <f>(SUM($M$10:$M$51)*'Lifespan_distribution'!D8)</f>
        <v>866018.702602819</v>
      </c>
      <c r="P69" s="312">
        <f>(SUM($M$10:$M$51)*'Lifespan_distribution'!E8)</f>
        <v>872697.140298389</v>
      </c>
      <c r="Q69" s="312">
        <f>(SUM($M$10:$M$51)*'Lifespan_distribution'!F8)</f>
        <v>761075.168270092</v>
      </c>
      <c r="R69" s="312">
        <f>(SUM($M$10:$M$51)*'Lifespan_distribution'!G8)</f>
        <v>588192.153057501</v>
      </c>
      <c r="S69" s="312">
        <f>(SUM($M$10:$M$51)*'Lifespan_distribution'!H8)</f>
        <v>407974.374672101</v>
      </c>
      <c r="T69" s="312">
        <f>(SUM($M$10:$M$51)*'Lifespan_distribution'!I8)</f>
        <v>255886.953197981</v>
      </c>
      <c r="U69" s="312">
        <f>(SUM($M$10:$M$51)*'Lifespan_distribution'!J8)</f>
        <v>145841.2634416</v>
      </c>
      <c r="V69" s="312">
        <f>(SUM($M$10:$M$51)*'Lifespan_distribution'!K8)</f>
        <v>75783.402871493</v>
      </c>
      <c r="W69" s="313">
        <f>(SUM($M$10:$M$51)*'Lifespan_distribution'!L8)</f>
        <v>35988.1417729781</v>
      </c>
      <c r="X69" s="313">
        <f>(SUM($M$10:$M$51)*'Lifespan_distribution'!M8)</f>
        <v>15645.7742724881</v>
      </c>
      <c r="Y69" s="313">
        <f>(SUM($M$10:$M$51)*'Lifespan_distribution'!N8)</f>
        <v>6235.405254062270</v>
      </c>
      <c r="Z69" s="313">
        <f>(SUM($M$10:$M$51)*'Lifespan_distribution'!O8)</f>
        <v>2280.401549851910</v>
      </c>
      <c r="AA69" s="313">
        <f>(SUM($M$10:$M$51)*'Lifespan_distribution'!P8)</f>
        <v>765.936827937692</v>
      </c>
      <c r="AB69" s="313">
        <f>(SUM($M$10:$M$51)*'Lifespan_distribution'!Q8)</f>
        <v>236.426698606365</v>
      </c>
      <c r="AC69" s="313">
        <f>(SUM($M$10:$M$51)*'Lifespan_distribution'!R8)</f>
        <v>67.10528737031299</v>
      </c>
      <c r="AD69" s="313">
        <f>(SUM($M$10:$M$51)*'Lifespan_distribution'!S8)</f>
        <v>17.5213695493569</v>
      </c>
      <c r="AE69" s="313">
        <f>(SUM($M$10:$M$51)*'Lifespan_distribution'!T8)</f>
        <v>4.21010873161937</v>
      </c>
      <c r="AF69" s="313">
        <f>(SUM($M$10:$M$51)*'Lifespan_distribution'!U8)</f>
        <v>0.931258640200556</v>
      </c>
      <c r="AG69" s="313">
        <f>(SUM($M$10:$M$51)*'Lifespan_distribution'!V8)</f>
        <v>0.189677869930354</v>
      </c>
      <c r="AH69" s="313">
        <f>(SUM($M$10:$M$51)*'Lifespan_distribution'!W8)</f>
        <v>0.0355822610130804</v>
      </c>
      <c r="AI69" s="313">
        <f>(SUM($M$10:$M$51)*'Lifespan_distribution'!X8)</f>
        <v>0.00614905855795766</v>
      </c>
      <c r="AJ69" s="313">
        <f>(SUM($M$10:$M$51)*'Lifespan_distribution'!Y8)</f>
        <v>0.0009790805172146359</v>
      </c>
      <c r="AK69" s="313">
        <f>(SUM($M$10:$M$51)*'Lifespan_distribution'!Z8)</f>
        <v>0.000143658057926473</v>
      </c>
      <c r="AL69" s="313">
        <f>(SUM($M$10:$M$51)*'Lifespan_distribution'!AA8)</f>
        <v>1.94268589626566e-05</v>
      </c>
      <c r="AM69" s="313">
        <f>(SUM($M$10:$M$51)*'Lifespan_distribution'!AB8)</f>
        <v>2.42152357654043e-06</v>
      </c>
      <c r="AN69" s="313">
        <f>(SUM($M$10:$M$51)*'Lifespan_distribution'!AC8)</f>
        <v>2.78249958860259e-07</v>
      </c>
      <c r="AO69" s="313">
        <f>(SUM($M$10:$M$51)*'Lifespan_distribution'!AD8)</f>
        <v>2.94770254646044e-08</v>
      </c>
      <c r="AP69" s="313">
        <f>(SUM($M$10:$M$51)*'Lifespan_distribution'!AE8)</f>
        <v>2.87920067951487e-09</v>
      </c>
      <c r="AQ69" s="313">
        <f>(SUM($M$10:$M$51)*'Lifespan_distribution'!AF8)</f>
        <v>2.59318702181642e-10</v>
      </c>
      <c r="AR69" s="289"/>
      <c r="AS69" s="3"/>
      <c r="AT69" s="3"/>
      <c r="AU69" s="3"/>
      <c r="AV69" s="3"/>
      <c r="AW69" s="3"/>
      <c r="AX69" s="3"/>
      <c r="AY69" s="3"/>
      <c r="AZ69" s="3"/>
      <c r="BA69" s="3"/>
      <c r="BB69" s="3"/>
      <c r="BC69" s="3"/>
      <c r="BD69" s="3"/>
      <c r="BE69" s="3"/>
      <c r="BF69" s="3"/>
      <c r="BG69" s="3"/>
      <c r="BH69" s="3"/>
      <c r="BI69" s="3"/>
      <c r="BJ69" s="3"/>
      <c r="BK69" s="3"/>
      <c r="BL69" s="3"/>
      <c r="BM69" s="3"/>
      <c r="BN69" s="3"/>
      <c r="BO69" s="3"/>
      <c r="BP69" s="3"/>
    </row>
    <row r="70" ht="15.35" customHeight="1">
      <c r="A70" s="306">
        <v>2001</v>
      </c>
      <c r="B70" s="311"/>
      <c r="C70" s="311"/>
      <c r="D70" s="311"/>
      <c r="E70" s="311"/>
      <c r="F70" s="311"/>
      <c r="G70" s="311"/>
      <c r="H70" s="311"/>
      <c r="I70" s="311"/>
      <c r="J70" s="311"/>
      <c r="K70" s="311"/>
      <c r="L70" s="311"/>
      <c r="M70" s="311"/>
      <c r="N70" s="312">
        <f>(SUM($N$10:$N$51)*'Lifespan_distribution'!B8)</f>
        <v>387999.90354957</v>
      </c>
      <c r="O70" s="312">
        <f>(SUM($N$10:$N$51)*'Lifespan_distribution'!C8)</f>
        <v>688250.0878048</v>
      </c>
      <c r="P70" s="312">
        <f>(SUM($N$10:$N$51)*'Lifespan_distribution'!D8)</f>
        <v>845237.269041619</v>
      </c>
      <c r="Q70" s="312">
        <f>(SUM($N$10:$N$51)*'Lifespan_distribution'!E8)</f>
        <v>851755.447485458</v>
      </c>
      <c r="R70" s="312">
        <f>(SUM($N$10:$N$51)*'Lifespan_distribution'!F8)</f>
        <v>742812.0141408</v>
      </c>
      <c r="S70" s="312">
        <f>(SUM($N$10:$N$51)*'Lifespan_distribution'!G8)</f>
        <v>574077.589349759</v>
      </c>
      <c r="T70" s="312">
        <f>(SUM($N$10:$N$51)*'Lifespan_distribution'!H8)</f>
        <v>398184.410163899</v>
      </c>
      <c r="U70" s="312">
        <f>(SUM($N$10:$N$51)*'Lifespan_distribution'!I8)</f>
        <v>249746.557267639</v>
      </c>
      <c r="V70" s="312">
        <f>(SUM($N$10:$N$51)*'Lifespan_distribution'!J8)</f>
        <v>142341.580908666</v>
      </c>
      <c r="W70" s="313">
        <f>(SUM($N$10:$N$51)*'Lifespan_distribution'!K8)</f>
        <v>73964.8650649972</v>
      </c>
      <c r="X70" s="313">
        <f>(SUM($N$10:$N$51)*'Lifespan_distribution'!L8)</f>
        <v>35124.5516738284</v>
      </c>
      <c r="Y70" s="313">
        <f>(SUM($N$10:$N$51)*'Lifespan_distribution'!M8)</f>
        <v>15270.3301653574</v>
      </c>
      <c r="Z70" s="313">
        <f>(SUM($N$10:$N$51)*'Lifespan_distribution'!N8)</f>
        <v>6085.7772383797</v>
      </c>
      <c r="AA70" s="313">
        <f>(SUM($N$10:$N$51)*'Lifespan_distribution'!O8)</f>
        <v>2225.6798525506</v>
      </c>
      <c r="AB70" s="313">
        <f>(SUM($N$10:$N$51)*'Lifespan_distribution'!P8)</f>
        <v>747.557010903689</v>
      </c>
      <c r="AC70" s="313">
        <f>(SUM($N$10:$N$51)*'Lifespan_distribution'!Q8)</f>
        <v>230.753281029567</v>
      </c>
      <c r="AD70" s="313">
        <f>(SUM($N$10:$N$51)*'Lifespan_distribution'!R8)</f>
        <v>65.4949941204096</v>
      </c>
      <c r="AE70" s="313">
        <f>(SUM($N$10:$N$51)*'Lifespan_distribution'!S8)</f>
        <v>17.1009176860232</v>
      </c>
      <c r="AF70" s="313">
        <f>(SUM($N$10:$N$51)*'Lifespan_distribution'!T8)</f>
        <v>4.10908078080419</v>
      </c>
      <c r="AG70" s="313">
        <f>(SUM($N$10:$N$51)*'Lifespan_distribution'!U8)</f>
        <v>0.908911675289225</v>
      </c>
      <c r="AH70" s="313">
        <f>(SUM($N$10:$N$51)*'Lifespan_distribution'!V8)</f>
        <v>0.185126261471853</v>
      </c>
      <c r="AI70" s="313">
        <f>(SUM($N$10:$N$51)*'Lifespan_distribution'!W8)</f>
        <v>0.0347284106389739</v>
      </c>
      <c r="AJ70" s="313">
        <f>(SUM($N$10:$N$51)*'Lifespan_distribution'!X8)</f>
        <v>0.00600150256233993</v>
      </c>
      <c r="AK70" s="313">
        <f>(SUM($N$10:$N$51)*'Lifespan_distribution'!Y8)</f>
        <v>0.000955585993761032</v>
      </c>
      <c r="AL70" s="313">
        <f>(SUM($N$10:$N$51)*'Lifespan_distribution'!Z8)</f>
        <v>0.000140210764724424</v>
      </c>
      <c r="AM70" s="313">
        <f>(SUM($N$10:$N$51)*'Lifespan_distribution'!AA8)</f>
        <v>1.89606819879309e-05</v>
      </c>
      <c r="AN70" s="313">
        <f>(SUM($N$10:$N$51)*'Lifespan_distribution'!AB8)</f>
        <v>2.36341544195683e-06</v>
      </c>
      <c r="AO70" s="313">
        <f>(SUM($N$10:$N$51)*'Lifespan_distribution'!AC8)</f>
        <v>2.71572928657468e-07</v>
      </c>
      <c r="AP70" s="313">
        <f>(SUM($N$10:$N$51)*'Lifespan_distribution'!AD8)</f>
        <v>2.87696794864709e-08</v>
      </c>
      <c r="AQ70" s="313">
        <f>(SUM($N$10:$N$51)*'Lifespan_distribution'!AE8)</f>
        <v>2.81010988799862e-09</v>
      </c>
      <c r="AR70" s="289"/>
      <c r="AS70" s="3"/>
      <c r="AT70" s="3"/>
      <c r="AU70" s="3"/>
      <c r="AV70" s="3"/>
      <c r="AW70" s="3"/>
      <c r="AX70" s="3"/>
      <c r="AY70" s="3"/>
      <c r="AZ70" s="3"/>
      <c r="BA70" s="3"/>
      <c r="BB70" s="3"/>
      <c r="BC70" s="3"/>
      <c r="BD70" s="3"/>
      <c r="BE70" s="3"/>
      <c r="BF70" s="3"/>
      <c r="BG70" s="3"/>
      <c r="BH70" s="3"/>
      <c r="BI70" s="3"/>
      <c r="BJ70" s="3"/>
      <c r="BK70" s="3"/>
      <c r="BL70" s="3"/>
      <c r="BM70" s="3"/>
      <c r="BN70" s="3"/>
      <c r="BO70" s="3"/>
      <c r="BP70" s="3"/>
    </row>
    <row r="71" ht="15.35" customHeight="1">
      <c r="A71" s="306">
        <v>2002</v>
      </c>
      <c r="B71" s="311"/>
      <c r="C71" s="311"/>
      <c r="D71" s="311"/>
      <c r="E71" s="311"/>
      <c r="F71" s="311"/>
      <c r="G71" s="311"/>
      <c r="H71" s="311"/>
      <c r="I71" s="311"/>
      <c r="J71" s="311"/>
      <c r="K71" s="311"/>
      <c r="L71" s="311"/>
      <c r="M71" s="311"/>
      <c r="N71" s="311"/>
      <c r="O71" s="312">
        <f>(SUM($O$10:$O$51)*'Lifespan_distribution'!B8)</f>
        <v>389907.03215471</v>
      </c>
      <c r="P71" s="312">
        <f>(SUM($O$10:$O$51)*'Lifespan_distribution'!C8)</f>
        <v>691633.0304754931</v>
      </c>
      <c r="Q71" s="312">
        <f>(SUM($O$10:$O$51)*'Lifespan_distribution'!D8)</f>
        <v>849391.847842212</v>
      </c>
      <c r="R71" s="312">
        <f>(SUM($O$10:$O$51)*'Lifespan_distribution'!E8)</f>
        <v>855942.064965572</v>
      </c>
      <c r="S71" s="312">
        <f>(SUM($O$10:$O$51)*'Lifespan_distribution'!F8)</f>
        <v>746463.144018539</v>
      </c>
      <c r="T71" s="312">
        <f>(SUM($O$10:$O$51)*'Lifespan_distribution'!G8)</f>
        <v>576899.342093</v>
      </c>
      <c r="U71" s="312">
        <f>(SUM($O$10:$O$51)*'Lifespan_distribution'!H8)</f>
        <v>400141.598482239</v>
      </c>
      <c r="V71" s="312">
        <f>(SUM($O$10:$O$51)*'Lifespan_distribution'!I8)</f>
        <v>250974.131808362</v>
      </c>
      <c r="W71" s="313">
        <f>(SUM($O$10:$O$51)*'Lifespan_distribution'!J8)</f>
        <v>143041.229795607</v>
      </c>
      <c r="X71" s="313">
        <f>(SUM($O$10:$O$51)*'Lifespan_distribution'!K8)</f>
        <v>74328.423170683</v>
      </c>
      <c r="Y71" s="313">
        <f>(SUM($O$10:$O$51)*'Lifespan_distribution'!L8)</f>
        <v>35297.1987199412</v>
      </c>
      <c r="Z71" s="313">
        <f>(SUM($O$10:$O$51)*'Lifespan_distribution'!M8)</f>
        <v>15345.3881310988</v>
      </c>
      <c r="AA71" s="313">
        <f>(SUM($O$10:$O$51)*'Lifespan_distribution'!N8)</f>
        <v>6115.690544413140</v>
      </c>
      <c r="AB71" s="313">
        <f>(SUM($O$10:$O$51)*'Lifespan_distribution'!O8)</f>
        <v>2236.619694735740</v>
      </c>
      <c r="AC71" s="313">
        <f>(SUM($O$10:$O$51)*'Lifespan_distribution'!P8)</f>
        <v>751.231463774488</v>
      </c>
      <c r="AD71" s="313">
        <f>(SUM($O$10:$O$51)*'Lifespan_distribution'!Q8)</f>
        <v>231.887498277962</v>
      </c>
      <c r="AE71" s="313">
        <f>(SUM($O$10:$O$51)*'Lifespan_distribution'!R8)</f>
        <v>65.8169204292509</v>
      </c>
      <c r="AF71" s="313">
        <f>(SUM($O$10:$O$51)*'Lifespan_distribution'!S8)</f>
        <v>17.1849735040654</v>
      </c>
      <c r="AG71" s="313">
        <f>(SUM($O$10:$O$51)*'Lifespan_distribution'!T8)</f>
        <v>4.12927806803599</v>
      </c>
      <c r="AH71" s="313">
        <f>(SUM($O$10:$O$51)*'Lifespan_distribution'!U8)</f>
        <v>0.91337923169744</v>
      </c>
      <c r="AI71" s="313">
        <f>(SUM($O$10:$O$51)*'Lifespan_distribution'!V8)</f>
        <v>0.186036209091905</v>
      </c>
      <c r="AJ71" s="313">
        <f>(SUM($O$10:$O$51)*'Lifespan_distribution'!W8)</f>
        <v>0.0348991105405325</v>
      </c>
      <c r="AK71" s="313">
        <f>(SUM($O$10:$O$51)*'Lifespan_distribution'!X8)</f>
        <v>0.00603100163464833</v>
      </c>
      <c r="AL71" s="313">
        <f>(SUM($O$10:$O$51)*'Lifespan_distribution'!Y8)</f>
        <v>0.0009602829675661809</v>
      </c>
      <c r="AM71" s="313">
        <f>(SUM($O$10:$O$51)*'Lifespan_distribution'!Z8)</f>
        <v>0.000140899940050779</v>
      </c>
      <c r="AN71" s="313">
        <f>(SUM($O$10:$O$51)*'Lifespan_distribution'!AA8)</f>
        <v>1.90538790703562e-05</v>
      </c>
      <c r="AO71" s="313">
        <f>(SUM($O$10:$O$51)*'Lifespan_distribution'!AB8)</f>
        <v>2.37503229328579e-06</v>
      </c>
      <c r="AP71" s="313">
        <f>(SUM($O$10:$O$51)*'Lifespan_distribution'!AC8)</f>
        <v>2.72907785949663e-07</v>
      </c>
      <c r="AQ71" s="313">
        <f>(SUM($O$10:$O$51)*'Lifespan_distribution'!AD8)</f>
        <v>2.89110905492248e-08</v>
      </c>
      <c r="AR71" s="289"/>
      <c r="AS71" s="3"/>
      <c r="AT71" s="3"/>
      <c r="AU71" s="3"/>
      <c r="AV71" s="3"/>
      <c r="AW71" s="3"/>
      <c r="AX71" s="3"/>
      <c r="AY71" s="3"/>
      <c r="AZ71" s="3"/>
      <c r="BA71" s="3"/>
      <c r="BB71" s="3"/>
      <c r="BC71" s="3"/>
      <c r="BD71" s="3"/>
      <c r="BE71" s="3"/>
      <c r="BF71" s="3"/>
      <c r="BG71" s="3"/>
      <c r="BH71" s="3"/>
      <c r="BI71" s="3"/>
      <c r="BJ71" s="3"/>
      <c r="BK71" s="3"/>
      <c r="BL71" s="3"/>
      <c r="BM71" s="3"/>
      <c r="BN71" s="3"/>
      <c r="BO71" s="3"/>
      <c r="BP71" s="3"/>
    </row>
    <row r="72" ht="15.35" customHeight="1">
      <c r="A72" s="306">
        <v>2003</v>
      </c>
      <c r="B72" s="311"/>
      <c r="C72" s="311"/>
      <c r="D72" s="311"/>
      <c r="E72" s="311"/>
      <c r="F72" s="311"/>
      <c r="G72" s="311"/>
      <c r="H72" s="311"/>
      <c r="I72" s="311"/>
      <c r="J72" s="311"/>
      <c r="K72" s="311"/>
      <c r="L72" s="311"/>
      <c r="M72" s="311"/>
      <c r="N72" s="311"/>
      <c r="O72" s="311"/>
      <c r="P72" s="312">
        <f>(SUM($P$10:$P$51)*'Lifespan_distribution'!B8)</f>
        <v>459611.921649436</v>
      </c>
      <c r="Q72" s="312">
        <f>(SUM($P$10:$P$51)*'Lifespan_distribution'!C8)</f>
        <v>815278.412539459</v>
      </c>
      <c r="R72" s="312">
        <f>(SUM($P$10:$P$51)*'Lifespan_distribution'!D8)</f>
        <v>1001240.26299998</v>
      </c>
      <c r="S72" s="312">
        <f>(SUM($P$10:$P$51)*'Lifespan_distribution'!E8)</f>
        <v>1008961.48275499</v>
      </c>
      <c r="T72" s="312">
        <f>(SUM($P$10:$P$51)*'Lifespan_distribution'!F8)</f>
        <v>879910.675544597</v>
      </c>
      <c r="U72" s="312">
        <f>(SUM($P$10:$P$51)*'Lifespan_distribution'!G8)</f>
        <v>680033.426820707</v>
      </c>
      <c r="V72" s="312">
        <f>(SUM($P$10:$P$51)*'Lifespan_distribution'!H8)</f>
        <v>471676.153143413</v>
      </c>
      <c r="W72" s="313">
        <f>(SUM($P$10:$P$51)*'Lifespan_distribution'!I8)</f>
        <v>295841.555786484</v>
      </c>
      <c r="X72" s="313">
        <f>(SUM($P$10:$P$51)*'Lifespan_distribution'!J8)</f>
        <v>168613.154110468</v>
      </c>
      <c r="Y72" s="313">
        <f>(SUM($P$10:$P$51)*'Lifespan_distribution'!K8)</f>
        <v>87616.3459219041</v>
      </c>
      <c r="Z72" s="313">
        <f>(SUM($P$10:$P$51)*'Lifespan_distribution'!L8)</f>
        <v>41607.3884147775</v>
      </c>
      <c r="AA72" s="313">
        <f>(SUM($P$10:$P$51)*'Lifespan_distribution'!M8)</f>
        <v>18088.7307633688</v>
      </c>
      <c r="AB72" s="313">
        <f>(SUM($P$10:$P$51)*'Lifespan_distribution'!N8)</f>
        <v>7209.011511789550</v>
      </c>
      <c r="AC72" s="313">
        <f>(SUM($P$10:$P$51)*'Lifespan_distribution'!O8)</f>
        <v>2636.467134782470</v>
      </c>
      <c r="AD72" s="313">
        <f>(SUM($P$10:$P$51)*'Lifespan_distribution'!P8)</f>
        <v>885.531442612992</v>
      </c>
      <c r="AE72" s="313">
        <f>(SUM($P$10:$P$51)*'Lifespan_distribution'!Q8)</f>
        <v>273.342745579734</v>
      </c>
      <c r="AF72" s="313">
        <f>(SUM($P$10:$P$51)*'Lifespan_distribution'!R8)</f>
        <v>77.5832154356557</v>
      </c>
      <c r="AG72" s="313">
        <f>(SUM($P$10:$P$51)*'Lifespan_distribution'!S8)</f>
        <v>20.2571845192167</v>
      </c>
      <c r="AH72" s="313">
        <f>(SUM($P$10:$P$51)*'Lifespan_distribution'!T8)</f>
        <v>4.86748191584768</v>
      </c>
      <c r="AI72" s="313">
        <f>(SUM($P$10:$P$51)*'Lifespan_distribution'!U8)</f>
        <v>1.07666686993369</v>
      </c>
      <c r="AJ72" s="313">
        <f>(SUM($P$10:$P$51)*'Lifespan_distribution'!V8)</f>
        <v>0.219294479211084</v>
      </c>
      <c r="AK72" s="313">
        <f>(SUM($P$10:$P$51)*'Lifespan_distribution'!W8)</f>
        <v>0.0411381327768044</v>
      </c>
      <c r="AL72" s="313">
        <f>(SUM($P$10:$P$51)*'Lifespan_distribution'!X8)</f>
        <v>0.00710918250295045</v>
      </c>
      <c r="AM72" s="313">
        <f>(SUM($P$10:$P$51)*'Lifespan_distribution'!Y8)</f>
        <v>0.00113195573214281</v>
      </c>
      <c r="AN72" s="313">
        <f>(SUM($P$10:$P$51)*'Lifespan_distribution'!Z8)</f>
        <v>0.000166089059356419</v>
      </c>
      <c r="AO72" s="313">
        <f>(SUM($P$10:$P$51)*'Lifespan_distribution'!AA8)</f>
        <v>2.24602001302904e-05</v>
      </c>
      <c r="AP72" s="313">
        <f>(SUM($P$10:$P$51)*'Lifespan_distribution'!AB8)</f>
        <v>2.79962418288321e-06</v>
      </c>
      <c r="AQ72" s="313">
        <f>(SUM($P$10:$P$51)*'Lifespan_distribution'!AC8)</f>
        <v>3.21696357309216e-07</v>
      </c>
      <c r="AR72" s="289"/>
      <c r="AS72" s="3"/>
      <c r="AT72" s="3"/>
      <c r="AU72" s="3"/>
      <c r="AV72" s="3"/>
      <c r="AW72" s="3"/>
      <c r="AX72" s="3"/>
      <c r="AY72" s="3"/>
      <c r="AZ72" s="3"/>
      <c r="BA72" s="3"/>
      <c r="BB72" s="3"/>
      <c r="BC72" s="3"/>
      <c r="BD72" s="3"/>
      <c r="BE72" s="3"/>
      <c r="BF72" s="3"/>
      <c r="BG72" s="3"/>
      <c r="BH72" s="3"/>
      <c r="BI72" s="3"/>
      <c r="BJ72" s="3"/>
      <c r="BK72" s="3"/>
      <c r="BL72" s="3"/>
      <c r="BM72" s="3"/>
      <c r="BN72" s="3"/>
      <c r="BO72" s="3"/>
      <c r="BP72" s="3"/>
    </row>
    <row r="73" ht="15.35" customHeight="1">
      <c r="A73" s="306">
        <v>2004</v>
      </c>
      <c r="B73" s="311"/>
      <c r="C73" s="311"/>
      <c r="D73" s="311"/>
      <c r="E73" s="311"/>
      <c r="F73" s="311"/>
      <c r="G73" s="311"/>
      <c r="H73" s="311"/>
      <c r="I73" s="311"/>
      <c r="J73" s="311"/>
      <c r="K73" s="311"/>
      <c r="L73" s="311"/>
      <c r="M73" s="311"/>
      <c r="N73" s="311"/>
      <c r="O73" s="311"/>
      <c r="P73" s="311"/>
      <c r="Q73" s="312">
        <f>(SUM($Q$9:$Q$51)*'Lifespan_distribution'!B8)</f>
        <v>405601.719801151</v>
      </c>
      <c r="R73" s="312">
        <f>(SUM($Q$9:$Q$51)*'Lifespan_distribution'!C8)</f>
        <v>719472.908918535</v>
      </c>
      <c r="S73" s="312">
        <f>(SUM($Q$9:$Q$51)*'Lifespan_distribution'!D8)</f>
        <v>883581.894807119</v>
      </c>
      <c r="T73" s="312">
        <f>(SUM($Q$9:$Q$51)*'Lifespan_distribution'!E8)</f>
        <v>890395.773786484</v>
      </c>
      <c r="U73" s="312">
        <f>(SUM($Q$9:$Q$51)*'Lifespan_distribution'!F8)</f>
        <v>776510.065255657</v>
      </c>
      <c r="V73" s="312">
        <f>(SUM($Q$9:$Q$51)*'Lifespan_distribution'!G8)</f>
        <v>600120.916034746</v>
      </c>
      <c r="W73" s="313">
        <f>(SUM($Q$9:$Q$51)*'Lifespan_distribution'!H8)</f>
        <v>416248.251824246</v>
      </c>
      <c r="X73" s="313">
        <f>(SUM($Q$9:$Q$51)*'Lifespan_distribution'!I8)</f>
        <v>261076.438977077</v>
      </c>
      <c r="Y73" s="313">
        <f>(SUM($Q$9:$Q$51)*'Lifespan_distribution'!J8)</f>
        <v>148798.980328596</v>
      </c>
      <c r="Z73" s="313">
        <f>(SUM($Q$9:$Q$51)*'Lifespan_distribution'!K8)</f>
        <v>77320.319414435493</v>
      </c>
      <c r="AA73" s="313">
        <f>(SUM($Q$9:$Q$51)*'Lifespan_distribution'!L8)</f>
        <v>36717.9951227207</v>
      </c>
      <c r="AB73" s="313">
        <f>(SUM($Q$9:$Q$51)*'Lifespan_distribution'!M8)</f>
        <v>15963.0765892937</v>
      </c>
      <c r="AC73" s="313">
        <f>(SUM($Q$9:$Q$51)*'Lifespan_distribution'!N8)</f>
        <v>6361.8616696335</v>
      </c>
      <c r="AD73" s="313">
        <f>(SUM($Q$9:$Q$51)*'Lifespan_distribution'!O8)</f>
        <v>2326.648969916460</v>
      </c>
      <c r="AE73" s="313">
        <f>(SUM($Q$9:$Q$51)*'Lifespan_distribution'!P8)</f>
        <v>781.470321250239</v>
      </c>
      <c r="AF73" s="313">
        <f>(SUM($Q$9:$Q$51)*'Lifespan_distribution'!Q8)</f>
        <v>241.221522941418</v>
      </c>
      <c r="AG73" s="313">
        <f>(SUM($Q$9:$Q$51)*'Lifespan_distribution'!R8)</f>
        <v>68.4662083948444</v>
      </c>
      <c r="AH73" s="313">
        <f>(SUM($Q$9:$Q$51)*'Lifespan_distribution'!S8)</f>
        <v>17.876709659395</v>
      </c>
      <c r="AI73" s="313">
        <f>(SUM($Q$9:$Q$51)*'Lifespan_distribution'!T8)</f>
        <v>4.29549135514955</v>
      </c>
      <c r="AJ73" s="313">
        <f>(SUM($Q$9:$Q$51)*'Lifespan_distribution'!U8)</f>
        <v>0.950144923418921</v>
      </c>
      <c r="AK73" s="313">
        <f>(SUM($Q$9:$Q$51)*'Lifespan_distribution'!V8)</f>
        <v>0.193524610048641</v>
      </c>
      <c r="AL73" s="313">
        <f>(SUM($Q$9:$Q$51)*'Lifespan_distribution'!W8)</f>
        <v>0.0363038829449833</v>
      </c>
      <c r="AM73" s="313">
        <f>(SUM($Q$9:$Q$51)*'Lifespan_distribution'!X8)</f>
        <v>0.00627376382933842</v>
      </c>
      <c r="AN73" s="313">
        <f>(SUM($Q$9:$Q$51)*'Lifespan_distribution'!Y8)</f>
        <v>0.0009989366464825649</v>
      </c>
      <c r="AO73" s="313">
        <f>(SUM($Q$9:$Q$51)*'Lifespan_distribution'!Z8)</f>
        <v>0.000146571498566353</v>
      </c>
      <c r="AP73" s="313">
        <f>(SUM($Q$9:$Q$51)*'Lifespan_distribution'!AA8)</f>
        <v>1.98208431305059e-05</v>
      </c>
      <c r="AQ73" s="313">
        <f>(SUM($Q$9:$Q$51)*'Lifespan_distribution'!AB8)</f>
        <v>2.47063300555645e-06</v>
      </c>
      <c r="AR73" s="289"/>
      <c r="AS73" s="3"/>
      <c r="AT73" s="3"/>
      <c r="AU73" s="3"/>
      <c r="AV73" s="3"/>
      <c r="AW73" s="3"/>
      <c r="AX73" s="3"/>
      <c r="AY73" s="3"/>
      <c r="AZ73" s="3"/>
      <c r="BA73" s="3"/>
      <c r="BB73" s="3"/>
      <c r="BC73" s="3"/>
      <c r="BD73" s="3"/>
      <c r="BE73" s="3"/>
      <c r="BF73" s="3"/>
      <c r="BG73" s="3"/>
      <c r="BH73" s="3"/>
      <c r="BI73" s="3"/>
      <c r="BJ73" s="3"/>
      <c r="BK73" s="3"/>
      <c r="BL73" s="3"/>
      <c r="BM73" s="3"/>
      <c r="BN73" s="3"/>
      <c r="BO73" s="3"/>
      <c r="BP73" s="3"/>
    </row>
    <row r="74" ht="15.35" customHeight="1">
      <c r="A74" s="306">
        <v>2005</v>
      </c>
      <c r="B74" s="311"/>
      <c r="C74" s="311"/>
      <c r="D74" s="311"/>
      <c r="E74" s="311"/>
      <c r="F74" s="311"/>
      <c r="G74" s="311"/>
      <c r="H74" s="311"/>
      <c r="I74" s="311"/>
      <c r="J74" s="311"/>
      <c r="K74" s="311"/>
      <c r="L74" s="311"/>
      <c r="M74" s="311"/>
      <c r="N74" s="311"/>
      <c r="O74" s="311"/>
      <c r="P74" s="311"/>
      <c r="Q74" s="311"/>
      <c r="R74" s="312">
        <f>(SUM($R$10:$R$51)*'Lifespan_distribution'!B8)</f>
        <v>417779.072605588</v>
      </c>
      <c r="S74" s="312">
        <f>(SUM($R$10:$R$51)*'Lifespan_distribution'!C8)</f>
        <v>741073.595053275</v>
      </c>
      <c r="T74" s="312">
        <f>(SUM($R$10:$R$51)*'Lifespan_distribution'!D8)</f>
        <v>910109.613846265</v>
      </c>
      <c r="U74" s="312">
        <f>(SUM($R$10:$R$51)*'Lifespan_distribution'!E8)</f>
        <v>917128.065450074</v>
      </c>
      <c r="V74" s="312">
        <f>(SUM($R$10:$R$51)*'Lifespan_distribution'!F8)</f>
        <v>799823.174049798</v>
      </c>
      <c r="W74" s="313">
        <f>(SUM($R$10:$R$51)*'Lifespan_distribution'!G8)</f>
        <v>618138.305417265</v>
      </c>
      <c r="X74" s="313">
        <f>(SUM($R$10:$R$51)*'Lifespan_distribution'!H8)</f>
        <v>428745.244734382</v>
      </c>
      <c r="Y74" s="313">
        <f>(SUM($R$10:$R$51)*'Lifespan_distribution'!I8)</f>
        <v>268914.71912024</v>
      </c>
      <c r="Z74" s="313">
        <f>(SUM($R$10:$R$51)*'Lifespan_distribution'!J8)</f>
        <v>153266.361978975</v>
      </c>
      <c r="AA74" s="313">
        <f>(SUM($R$10:$R$51)*'Lifespan_distribution'!K8)</f>
        <v>79641.7020972382</v>
      </c>
      <c r="AB74" s="313">
        <f>(SUM($R$10:$R$51)*'Lifespan_distribution'!L8)</f>
        <v>37820.3769890998</v>
      </c>
      <c r="AC74" s="313">
        <f>(SUM($R$10:$R$51)*'Lifespan_distribution'!M8)</f>
        <v>16442.3349503464</v>
      </c>
      <c r="AD74" s="313">
        <f>(SUM($R$10:$R$51)*'Lifespan_distribution'!N8)</f>
        <v>6552.863409177730</v>
      </c>
      <c r="AE74" s="313">
        <f>(SUM($R$10:$R$51)*'Lifespan_distribution'!O8)</f>
        <v>2396.501793451440</v>
      </c>
      <c r="AF74" s="313">
        <f>(SUM($R$10:$R$51)*'Lifespan_distribution'!P8)</f>
        <v>804.932351472217</v>
      </c>
      <c r="AG74" s="313">
        <f>(SUM($R$10:$R$51)*'Lifespan_distribution'!Q8)</f>
        <v>248.463700292938</v>
      </c>
      <c r="AH74" s="313">
        <f>(SUM($R$10:$R$51)*'Lifespan_distribution'!R8)</f>
        <v>70.5217647056384</v>
      </c>
      <c r="AI74" s="313">
        <f>(SUM($R$10:$R$51)*'Lifespan_distribution'!S8)</f>
        <v>18.4134208957568</v>
      </c>
      <c r="AJ74" s="313">
        <f>(SUM($R$10:$R$51)*'Lifespan_distribution'!T8)</f>
        <v>4.42445459950095</v>
      </c>
      <c r="AK74" s="313">
        <f>(SUM($R$10:$R$51)*'Lifespan_distribution'!U8)</f>
        <v>0.978671059731877</v>
      </c>
      <c r="AL74" s="313">
        <f>(SUM($R$10:$R$51)*'Lifespan_distribution'!V8)</f>
        <v>0.199334786233443</v>
      </c>
      <c r="AM74" s="313">
        <f>(SUM($R$10:$R$51)*'Lifespan_distribution'!W8)</f>
        <v>0.0373938319496591</v>
      </c>
      <c r="AN74" s="313">
        <f>(SUM($R$10:$R$51)*'Lifespan_distribution'!X8)</f>
        <v>0.00646212061342461</v>
      </c>
      <c r="AO74" s="313">
        <f>(SUM($R$10:$R$51)*'Lifespan_distribution'!Y8)</f>
        <v>0.00102892765337342</v>
      </c>
      <c r="AP74" s="313">
        <f>(SUM($R$10:$R$51)*'Lifespan_distribution'!Z8)</f>
        <v>0.000150972004683517</v>
      </c>
      <c r="AQ74" s="313">
        <f>(SUM($R$10:$R$51)*'Lifespan_distribution'!AA8)</f>
        <v>2.04159229536386e-05</v>
      </c>
      <c r="AR74" s="289"/>
      <c r="AS74" s="3"/>
      <c r="AT74" s="3"/>
      <c r="AU74" s="3"/>
      <c r="AV74" s="3"/>
      <c r="AW74" s="3"/>
      <c r="AX74" s="3"/>
      <c r="AY74" s="3"/>
      <c r="AZ74" s="3"/>
      <c r="BA74" s="3"/>
      <c r="BB74" s="3"/>
      <c r="BC74" s="3"/>
      <c r="BD74" s="3"/>
      <c r="BE74" s="3"/>
      <c r="BF74" s="3"/>
      <c r="BG74" s="3"/>
      <c r="BH74" s="3"/>
      <c r="BI74" s="3"/>
      <c r="BJ74" s="3"/>
      <c r="BK74" s="3"/>
      <c r="BL74" s="3"/>
      <c r="BM74" s="3"/>
      <c r="BN74" s="3"/>
      <c r="BO74" s="3"/>
      <c r="BP74" s="3"/>
    </row>
    <row r="75" ht="15.35" customHeight="1">
      <c r="A75" s="306">
        <v>2006</v>
      </c>
      <c r="B75" s="311"/>
      <c r="C75" s="311"/>
      <c r="D75" s="311"/>
      <c r="E75" s="311"/>
      <c r="F75" s="311"/>
      <c r="G75" s="311"/>
      <c r="H75" s="311"/>
      <c r="I75" s="311"/>
      <c r="J75" s="311"/>
      <c r="K75" s="311"/>
      <c r="L75" s="311"/>
      <c r="M75" s="311"/>
      <c r="N75" s="311"/>
      <c r="O75" s="311"/>
      <c r="P75" s="311"/>
      <c r="Q75" s="311"/>
      <c r="R75" s="311"/>
      <c r="S75" s="312">
        <f>(SUM($S$10:$S$51)*'Lifespan_distribution'!B8)</f>
        <v>447362.163752864</v>
      </c>
      <c r="T75" s="312">
        <f>(SUM($S$10:$S$51)*'Lifespan_distribution'!C8)</f>
        <v>793549.291292846</v>
      </c>
      <c r="U75" s="312">
        <f>(SUM($S$10:$S$51)*'Lifespan_distribution'!D8)</f>
        <v>974554.813297038</v>
      </c>
      <c r="V75" s="312">
        <f>(SUM($S$10:$S$51)*'Lifespan_distribution'!E8)</f>
        <v>982070.244063094</v>
      </c>
      <c r="W75" s="313">
        <f>(SUM($S$10:$S$51)*'Lifespan_distribution'!F8)</f>
        <v>856458.949777024</v>
      </c>
      <c r="X75" s="313">
        <f>(SUM($S$10:$S$51)*'Lifespan_distribution'!G8)</f>
        <v>661908.908182821</v>
      </c>
      <c r="Y75" s="313">
        <f>(SUM($S$10:$S$51)*'Lifespan_distribution'!H8)</f>
        <v>459104.854599073</v>
      </c>
      <c r="Z75" s="313">
        <f>(SUM($S$10:$S$51)*'Lifespan_distribution'!I8)</f>
        <v>287956.670161403</v>
      </c>
      <c r="AA75" s="313">
        <f>(SUM($S$10:$S$51)*'Lifespan_distribution'!J8)</f>
        <v>164119.209939878</v>
      </c>
      <c r="AB75" s="313">
        <f>(SUM($S$10:$S$51)*'Lifespan_distribution'!K8)</f>
        <v>85281.1605736349</v>
      </c>
      <c r="AC75" s="313">
        <f>(SUM($S$10:$S$51)*'Lifespan_distribution'!L8)</f>
        <v>40498.4519168718</v>
      </c>
      <c r="AD75" s="313">
        <f>(SUM($S$10:$S$51)*'Lifespan_distribution'!M8)</f>
        <v>17606.6227890754</v>
      </c>
      <c r="AE75" s="313">
        <f>(SUM($S$10:$S$51)*'Lifespan_distribution'!N8)</f>
        <v>7016.874098608230</v>
      </c>
      <c r="AF75" s="313">
        <f>(SUM($S$10:$S$51)*'Lifespan_distribution'!O8)</f>
        <v>2566.198974662840</v>
      </c>
      <c r="AG75" s="313">
        <f>(SUM($S$10:$S$51)*'Lifespan_distribution'!P8)</f>
        <v>861.929909948474</v>
      </c>
      <c r="AH75" s="313">
        <f>(SUM($S$10:$S$51)*'Lifespan_distribution'!Q8)</f>
        <v>266.057507102631</v>
      </c>
      <c r="AI75" s="313">
        <f>(SUM($S$10:$S$51)*'Lifespan_distribution'!R8)</f>
        <v>75.5154370314018</v>
      </c>
      <c r="AJ75" s="313">
        <f>(SUM($S$10:$S$51)*'Lifespan_distribution'!S8)</f>
        <v>19.7172820616476</v>
      </c>
      <c r="AK75" s="313">
        <f>(SUM($S$10:$S$51)*'Lifespan_distribution'!T8)</f>
        <v>4.73775187137648</v>
      </c>
      <c r="AL75" s="313">
        <f>(SUM($S$10:$S$51)*'Lifespan_distribution'!U8)</f>
        <v>1.04797112060539</v>
      </c>
      <c r="AM75" s="313">
        <f>(SUM($S$10:$S$51)*'Lifespan_distribution'!V8)</f>
        <v>0.2134497564094</v>
      </c>
      <c r="AN75" s="313">
        <f>(SUM($S$10:$S$51)*'Lifespan_distribution'!W8)</f>
        <v>0.0400417030649197</v>
      </c>
      <c r="AO75" s="313">
        <f>(SUM($S$10:$S$51)*'Lifespan_distribution'!X8)</f>
        <v>0.0069197057718179</v>
      </c>
      <c r="AP75" s="313">
        <f>(SUM($S$10:$S$51)*'Lifespan_distribution'!Y8)</f>
        <v>0.0011017864022903</v>
      </c>
      <c r="AQ75" s="313">
        <f>(SUM($S$10:$S$51)*'Lifespan_distribution'!Z8)</f>
        <v>0.000161662388353012</v>
      </c>
      <c r="AR75" s="289"/>
      <c r="AS75" s="3"/>
      <c r="AT75" s="3"/>
      <c r="AU75" s="3"/>
      <c r="AV75" s="3"/>
      <c r="AW75" s="3"/>
      <c r="AX75" s="3"/>
      <c r="AY75" s="3"/>
      <c r="AZ75" s="3"/>
      <c r="BA75" s="3"/>
      <c r="BB75" s="3"/>
      <c r="BC75" s="3"/>
      <c r="BD75" s="3"/>
      <c r="BE75" s="3"/>
      <c r="BF75" s="3"/>
      <c r="BG75" s="3"/>
      <c r="BH75" s="3"/>
      <c r="BI75" s="3"/>
      <c r="BJ75" s="3"/>
      <c r="BK75" s="3"/>
      <c r="BL75" s="3"/>
      <c r="BM75" s="3"/>
      <c r="BN75" s="3"/>
      <c r="BO75" s="3"/>
      <c r="BP75" s="3"/>
    </row>
    <row r="76" ht="15.35" customHeight="1">
      <c r="A76" s="306">
        <v>2007</v>
      </c>
      <c r="B76" s="311"/>
      <c r="C76" s="311"/>
      <c r="D76" s="311"/>
      <c r="E76" s="311"/>
      <c r="F76" s="311"/>
      <c r="G76" s="311"/>
      <c r="H76" s="311"/>
      <c r="I76" s="311"/>
      <c r="J76" s="311"/>
      <c r="K76" s="311"/>
      <c r="L76" s="311"/>
      <c r="M76" s="311"/>
      <c r="N76" s="311"/>
      <c r="O76" s="311"/>
      <c r="P76" s="311"/>
      <c r="Q76" s="311"/>
      <c r="R76" s="311"/>
      <c r="S76" s="311"/>
      <c r="T76" s="312">
        <f>(SUM($T$10:$T$51)*'Lifespan_distribution'!B8)</f>
        <v>479098.191875392</v>
      </c>
      <c r="U76" s="312">
        <f>(SUM($T$10:$T$51)*'Lifespan_distribution'!C8)</f>
        <v>849843.955137047</v>
      </c>
      <c r="V76" s="312">
        <f>(SUM($T$10:$T$51)*'Lifespan_distribution'!D8)</f>
        <v>1043690.07208219</v>
      </c>
      <c r="W76" s="313">
        <f>(SUM($T$10:$T$51)*'Lifespan_distribution'!E8)</f>
        <v>1051738.6501313</v>
      </c>
      <c r="X76" s="313">
        <f>(SUM($T$10:$T$51)*'Lifespan_distribution'!F8)</f>
        <v>917216.446763134</v>
      </c>
      <c r="Y76" s="313">
        <f>(SUM($T$10:$T$51)*'Lifespan_distribution'!G8)</f>
        <v>708864.957278306</v>
      </c>
      <c r="Z76" s="313">
        <f>(SUM($T$10:$T$51)*'Lifespan_distribution'!H8)</f>
        <v>491673.913310964</v>
      </c>
      <c r="AA76" s="313">
        <f>(SUM($T$10:$T$51)*'Lifespan_distribution'!I8)</f>
        <v>308384.416901648</v>
      </c>
      <c r="AB76" s="313">
        <f>(SUM($T$10:$T$51)*'Lifespan_distribution'!J8)</f>
        <v>175761.88400602</v>
      </c>
      <c r="AC76" s="313">
        <f>(SUM($T$10:$T$51)*'Lifespan_distribution'!K8)</f>
        <v>91331.035886250495</v>
      </c>
      <c r="AD76" s="313">
        <f>(SUM($T$10:$T$51)*'Lifespan_distribution'!L8)</f>
        <v>43371.4262385507</v>
      </c>
      <c r="AE76" s="313">
        <f>(SUM($T$10:$T$51)*'Lifespan_distribution'!M8)</f>
        <v>18855.6427582418</v>
      </c>
      <c r="AF76" s="313">
        <f>(SUM($T$10:$T$51)*'Lifespan_distribution'!N8)</f>
        <v>7514.653597566240</v>
      </c>
      <c r="AG76" s="313">
        <f>(SUM($T$10:$T$51)*'Lifespan_distribution'!O8)</f>
        <v>2748.246026082450</v>
      </c>
      <c r="AH76" s="313">
        <f>(SUM($T$10:$T$51)*'Lifespan_distribution'!P8)</f>
        <v>923.075518759693</v>
      </c>
      <c r="AI76" s="313">
        <f>(SUM($T$10:$T$51)*'Lifespan_distribution'!Q8)</f>
        <v>284.931719567955</v>
      </c>
      <c r="AJ76" s="313">
        <f>(SUM($T$10:$T$51)*'Lifespan_distribution'!R8)</f>
        <v>80.8725285055871</v>
      </c>
      <c r="AK76" s="313">
        <f>(SUM($T$10:$T$51)*'Lifespan_distribution'!S8)</f>
        <v>21.1160329366858</v>
      </c>
      <c r="AL76" s="313">
        <f>(SUM($T$10:$T$51)*'Lifespan_distribution'!T8)</f>
        <v>5.07384964362936</v>
      </c>
      <c r="AM76" s="313">
        <f>(SUM($T$10:$T$51)*'Lifespan_distribution'!U8)</f>
        <v>1.12231455786913</v>
      </c>
      <c r="AN76" s="313">
        <f>(SUM($T$10:$T$51)*'Lifespan_distribution'!V8)</f>
        <v>0.228591956669093</v>
      </c>
      <c r="AO76" s="313">
        <f>(SUM($T$10:$T$51)*'Lifespan_distribution'!W8)</f>
        <v>0.0428822754635372</v>
      </c>
      <c r="AP76" s="313">
        <f>(SUM($T$10:$T$51)*'Lifespan_distribution'!X8)</f>
        <v>0.00741059211574069</v>
      </c>
      <c r="AQ76" s="313">
        <f>(SUM($T$10:$T$51)*'Lifespan_distribution'!Y8)</f>
        <v>0.00117994751442991</v>
      </c>
      <c r="AR76" s="289"/>
      <c r="AS76" s="3"/>
      <c r="AT76" s="3"/>
      <c r="AU76" s="3"/>
      <c r="AV76" s="3"/>
      <c r="AW76" s="3"/>
      <c r="AX76" s="3"/>
      <c r="AY76" s="3"/>
      <c r="AZ76" s="3"/>
      <c r="BA76" s="3"/>
      <c r="BB76" s="3"/>
      <c r="BC76" s="3"/>
      <c r="BD76" s="3"/>
      <c r="BE76" s="3"/>
      <c r="BF76" s="3"/>
      <c r="BG76" s="3"/>
      <c r="BH76" s="3"/>
      <c r="BI76" s="3"/>
      <c r="BJ76" s="3"/>
      <c r="BK76" s="3"/>
      <c r="BL76" s="3"/>
      <c r="BM76" s="3"/>
      <c r="BN76" s="3"/>
      <c r="BO76" s="3"/>
      <c r="BP76" s="3"/>
    </row>
    <row r="77" ht="15.35" customHeight="1">
      <c r="A77" s="306">
        <v>2008</v>
      </c>
      <c r="B77" s="311"/>
      <c r="C77" s="311"/>
      <c r="D77" s="311"/>
      <c r="E77" s="311"/>
      <c r="F77" s="311"/>
      <c r="G77" s="311"/>
      <c r="H77" s="311"/>
      <c r="I77" s="311"/>
      <c r="J77" s="311"/>
      <c r="K77" s="311"/>
      <c r="L77" s="311"/>
      <c r="M77" s="311"/>
      <c r="N77" s="311"/>
      <c r="O77" s="311"/>
      <c r="P77" s="311"/>
      <c r="Q77" s="311"/>
      <c r="R77" s="311"/>
      <c r="S77" s="311"/>
      <c r="T77" s="311"/>
      <c r="U77" s="312">
        <f>(SUM($U$10:$U$51)*'Lifespan_distribution'!B8)</f>
        <v>550994.911101867</v>
      </c>
      <c r="V77" s="312">
        <f>(SUM($U$10:$U$51)*'Lifespan_distribution'!C8)</f>
        <v>977377.2943667989</v>
      </c>
      <c r="W77" s="313">
        <f>(SUM($U$10:$U$51)*'Lifespan_distribution'!D8)</f>
        <v>1200313.27238738</v>
      </c>
      <c r="X77" s="313">
        <f>(SUM($U$10:$U$51)*'Lifespan_distribution'!E8)</f>
        <v>1209569.6745652</v>
      </c>
      <c r="Y77" s="313">
        <f>(SUM($U$10:$U$51)*'Lifespan_distribution'!F8)</f>
        <v>1054860.15834697</v>
      </c>
      <c r="Z77" s="313">
        <f>(SUM($U$10:$U$51)*'Lifespan_distribution'!G8)</f>
        <v>815242.0333499711</v>
      </c>
      <c r="AA77" s="313">
        <f>(SUM($U$10:$U$51)*'Lifespan_distribution'!H8)</f>
        <v>565457.830461489</v>
      </c>
      <c r="AB77" s="313">
        <f>(SUM($U$10:$U$51)*'Lifespan_distribution'!I8)</f>
        <v>354662.670945998</v>
      </c>
      <c r="AC77" s="313">
        <f>(SUM($U$10:$U$51)*'Lifespan_distribution'!J8)</f>
        <v>202137.902616384</v>
      </c>
      <c r="AD77" s="313">
        <f>(SUM($U$10:$U$51)*'Lifespan_distribution'!K8)</f>
        <v>105036.789644312</v>
      </c>
      <c r="AE77" s="313">
        <f>(SUM($U$10:$U$51)*'Lifespan_distribution'!L8)</f>
        <v>49880.0361803221</v>
      </c>
      <c r="AF77" s="313">
        <f>(SUM($U$10:$U$51)*'Lifespan_distribution'!M8)</f>
        <v>21685.2482049195</v>
      </c>
      <c r="AG77" s="313">
        <f>(SUM($U$10:$U$51)*'Lifespan_distribution'!N8)</f>
        <v>8642.353407230639</v>
      </c>
      <c r="AH77" s="313">
        <f>(SUM($U$10:$U$51)*'Lifespan_distribution'!O8)</f>
        <v>3160.6664364561</v>
      </c>
      <c r="AI77" s="313">
        <f>(SUM($U$10:$U$51)*'Lifespan_distribution'!P8)</f>
        <v>1061.5984823662</v>
      </c>
      <c r="AJ77" s="313">
        <f>(SUM($U$10:$U$51)*'Lifespan_distribution'!Q8)</f>
        <v>327.690503023815</v>
      </c>
      <c r="AK77" s="313">
        <f>(SUM($U$10:$U$51)*'Lifespan_distribution'!R8)</f>
        <v>93.0088078188966</v>
      </c>
      <c r="AL77" s="313">
        <f>(SUM($U$10:$U$51)*'Lifespan_distribution'!S8)</f>
        <v>24.2848478413781</v>
      </c>
      <c r="AM77" s="313">
        <f>(SUM($U$10:$U$51)*'Lifespan_distribution'!T8)</f>
        <v>5.8352658823286</v>
      </c>
      <c r="AN77" s="313">
        <f>(SUM($U$10:$U$51)*'Lifespan_distribution'!U8)</f>
        <v>1.29073668097305</v>
      </c>
      <c r="AO77" s="313">
        <f>(SUM($U$10:$U$51)*'Lifespan_distribution'!V8)</f>
        <v>0.262896013759634</v>
      </c>
      <c r="AP77" s="313">
        <f>(SUM($U$10:$U$51)*'Lifespan_distribution'!W8)</f>
        <v>0.0493174801273782</v>
      </c>
      <c r="AQ77" s="313">
        <f>(SUM($U$10:$U$51)*'Lifespan_distribution'!X8)</f>
        <v>0.00852267575471613</v>
      </c>
      <c r="AR77" s="289"/>
      <c r="AS77" s="3"/>
      <c r="AT77" s="3"/>
      <c r="AU77" s="3"/>
      <c r="AV77" s="3"/>
      <c r="AW77" s="3"/>
      <c r="AX77" s="3"/>
      <c r="AY77" s="3"/>
      <c r="AZ77" s="3"/>
      <c r="BA77" s="3"/>
      <c r="BB77" s="3"/>
      <c r="BC77" s="3"/>
      <c r="BD77" s="3"/>
      <c r="BE77" s="3"/>
      <c r="BF77" s="3"/>
      <c r="BG77" s="3"/>
      <c r="BH77" s="3"/>
      <c r="BI77" s="3"/>
      <c r="BJ77" s="3"/>
      <c r="BK77" s="3"/>
      <c r="BL77" s="3"/>
      <c r="BM77" s="3"/>
      <c r="BN77" s="3"/>
      <c r="BO77" s="3"/>
      <c r="BP77" s="3"/>
    </row>
    <row r="78" ht="15.35" customHeight="1">
      <c r="A78" s="306">
        <v>2009</v>
      </c>
      <c r="B78" s="311"/>
      <c r="C78" s="311"/>
      <c r="D78" s="311"/>
      <c r="E78" s="311"/>
      <c r="F78" s="311"/>
      <c r="G78" s="311"/>
      <c r="H78" s="311"/>
      <c r="I78" s="311"/>
      <c r="J78" s="311"/>
      <c r="K78" s="311"/>
      <c r="L78" s="311"/>
      <c r="M78" s="311"/>
      <c r="N78" s="311"/>
      <c r="O78" s="311"/>
      <c r="P78" s="311"/>
      <c r="Q78" s="311"/>
      <c r="R78" s="311"/>
      <c r="S78" s="311"/>
      <c r="T78" s="311"/>
      <c r="U78" s="311"/>
      <c r="V78" s="312">
        <f>(SUM($V$10:$V$51)*'Lifespan_distribution'!B8)</f>
        <v>512544.732652232</v>
      </c>
      <c r="W78" s="313">
        <f>(SUM($V$10:$V$51)*'Lifespan_distribution'!C8)</f>
        <v>909172.796241994</v>
      </c>
      <c r="X78" s="313">
        <f>(SUM($V$10:$V$51)*'Lifespan_distribution'!D8)</f>
        <v>1116551.59221784</v>
      </c>
      <c r="Y78" s="313">
        <f>(SUM($V$10:$V$51)*'Lifespan_distribution'!E8)</f>
        <v>1125162.05319299</v>
      </c>
      <c r="Z78" s="313">
        <f>(SUM($V$10:$V$51)*'Lifespan_distribution'!F8)</f>
        <v>981248.6593827771</v>
      </c>
      <c r="AA78" s="313">
        <f>(SUM($V$10:$V$51)*'Lifespan_distribution'!G8)</f>
        <v>758351.849737813</v>
      </c>
      <c r="AB78" s="313">
        <f>(SUM($V$10:$V$51)*'Lifespan_distribution'!H8)</f>
        <v>525998.383470393</v>
      </c>
      <c r="AC78" s="313">
        <f>(SUM($V$10:$V$51)*'Lifespan_distribution'!I8)</f>
        <v>329913.181045942</v>
      </c>
      <c r="AD78" s="313">
        <f>(SUM($V$10:$V$51)*'Lifespan_distribution'!J8)</f>
        <v>188032.076463667</v>
      </c>
      <c r="AE78" s="313">
        <f>(SUM($V$10:$V$51)*'Lifespan_distribution'!K8)</f>
        <v>97706.9881811299</v>
      </c>
      <c r="AF78" s="313">
        <f>(SUM($V$10:$V$51)*'Lifespan_distribution'!L8)</f>
        <v>46399.2485113901</v>
      </c>
      <c r="AG78" s="313">
        <f>(SUM($V$10:$V$51)*'Lifespan_distribution'!M8)</f>
        <v>20171.9825714196</v>
      </c>
      <c r="AH78" s="313">
        <f>(SUM($V$10:$V$51)*'Lifespan_distribution'!N8)</f>
        <v>8039.262482001760</v>
      </c>
      <c r="AI78" s="313">
        <f>(SUM($V$10:$V$51)*'Lifespan_distribution'!O8)</f>
        <v>2940.105073632480</v>
      </c>
      <c r="AJ78" s="313">
        <f>(SUM($V$10:$V$51)*'Lifespan_distribution'!P8)</f>
        <v>987.5167617070859</v>
      </c>
      <c r="AK78" s="313">
        <f>(SUM($V$10:$V$51)*'Lifespan_distribution'!Q8)</f>
        <v>304.823216840864</v>
      </c>
      <c r="AL78" s="313">
        <f>(SUM($V$10:$V$51)*'Lifespan_distribution'!R8)</f>
        <v>86.5183572067979</v>
      </c>
      <c r="AM78" s="313">
        <f>(SUM($V$10:$V$51)*'Lifespan_distribution'!S8)</f>
        <v>22.5901738719654</v>
      </c>
      <c r="AN78" s="313">
        <f>(SUM($V$10:$V$51)*'Lifespan_distribution'!T8)</f>
        <v>5.42806245820275</v>
      </c>
      <c r="AO78" s="313">
        <f>(SUM($V$10:$V$51)*'Lifespan_distribution'!U8)</f>
        <v>1.20066496757799</v>
      </c>
      <c r="AP78" s="313">
        <f>(SUM($V$10:$V$51)*'Lifespan_distribution'!V8)</f>
        <v>0.244550293247368</v>
      </c>
      <c r="AQ78" s="313">
        <f>(SUM($V$10:$V$51)*'Lifespan_distribution'!W8)</f>
        <v>0.0458759494101672</v>
      </c>
      <c r="AR78" s="289"/>
      <c r="AS78" s="3"/>
      <c r="AT78" s="3"/>
      <c r="AU78" s="3"/>
      <c r="AV78" s="3"/>
      <c r="AW78" s="3"/>
      <c r="AX78" s="3"/>
      <c r="AY78" s="3"/>
      <c r="AZ78" s="3"/>
      <c r="BA78" s="3"/>
      <c r="BB78" s="3"/>
      <c r="BC78" s="3"/>
      <c r="BD78" s="3"/>
      <c r="BE78" s="3"/>
      <c r="BF78" s="3"/>
      <c r="BG78" s="3"/>
      <c r="BH78" s="3"/>
      <c r="BI78" s="3"/>
      <c r="BJ78" s="3"/>
      <c r="BK78" s="3"/>
      <c r="BL78" s="3"/>
      <c r="BM78" s="3"/>
      <c r="BN78" s="3"/>
      <c r="BO78" s="3"/>
      <c r="BP78" s="3"/>
    </row>
    <row r="79" ht="15.35" customHeight="1">
      <c r="A79" s="306">
        <v>2010</v>
      </c>
      <c r="B79" s="311"/>
      <c r="C79" s="311"/>
      <c r="D79" s="311"/>
      <c r="E79" s="311"/>
      <c r="F79" s="311"/>
      <c r="G79" s="311"/>
      <c r="H79" s="311"/>
      <c r="I79" s="311"/>
      <c r="J79" s="311"/>
      <c r="K79" s="311"/>
      <c r="L79" s="311"/>
      <c r="M79" s="311"/>
      <c r="N79" s="311"/>
      <c r="O79" s="311"/>
      <c r="P79" s="311"/>
      <c r="Q79" s="311"/>
      <c r="R79" s="311"/>
      <c r="S79" s="311"/>
      <c r="T79" s="311"/>
      <c r="U79" s="311"/>
      <c r="V79" s="311"/>
      <c r="W79" s="313">
        <f>(SUM($W$9:$W$51)*'Lifespan_distribution'!B8)</f>
        <v>510805.16572528</v>
      </c>
      <c r="X79" s="313">
        <f>(SUM($W$9:$W$51)*'Lifespan_distribution'!C8)</f>
        <v>906087.081324892</v>
      </c>
      <c r="Y79" s="313">
        <f>(SUM($W$9:$W$51)*'Lifespan_distribution'!D8)</f>
        <v>1112762.03767104</v>
      </c>
      <c r="Z79" s="313">
        <f>(SUM($W$9:$W$51)*'Lifespan_distribution'!E8)</f>
        <v>1121343.27490789</v>
      </c>
      <c r="AA79" s="313">
        <f>(SUM($W$9:$W$51)*'Lifespan_distribution'!F8)</f>
        <v>977918.32037774</v>
      </c>
      <c r="AB79" s="313">
        <f>(SUM($W$9:$W$51)*'Lifespan_distribution'!G8)</f>
        <v>755778.0182012561</v>
      </c>
      <c r="AC79" s="313">
        <f>(SUM($W$9:$W$51)*'Lifespan_distribution'!H8)</f>
        <v>524213.155112314</v>
      </c>
      <c r="AD79" s="313">
        <f>(SUM($W$9:$W$51)*'Lifespan_distribution'!I8)</f>
        <v>328793.462079086</v>
      </c>
      <c r="AE79" s="313">
        <f>(SUM($W$9:$W$51)*'Lifespan_distribution'!J8)</f>
        <v>187393.899226473</v>
      </c>
      <c r="AF79" s="313">
        <f>(SUM($W$9:$W$51)*'Lifespan_distribution'!K8)</f>
        <v>97375.372549666106</v>
      </c>
      <c r="AG79" s="313">
        <f>(SUM($W$9:$W$51)*'Lifespan_distribution'!L8)</f>
        <v>46241.7703577699</v>
      </c>
      <c r="AH79" s="313">
        <f>(SUM($W$9:$W$51)*'Lifespan_distribution'!M8)</f>
        <v>20103.5192520314</v>
      </c>
      <c r="AI79" s="313">
        <f>(SUM($W$9:$W$51)*'Lifespan_distribution'!N8)</f>
        <v>8011.9773803514</v>
      </c>
      <c r="AJ79" s="313">
        <f>(SUM($W$9:$W$51)*'Lifespan_distribution'!O8)</f>
        <v>2930.126413777</v>
      </c>
      <c r="AK79" s="313">
        <f>(SUM($W$9:$W$51)*'Lifespan_distribution'!P8)</f>
        <v>984.165148883778</v>
      </c>
      <c r="AL79" s="313">
        <f>(SUM($W$9:$W$51)*'Lifespan_distribution'!Q8)</f>
        <v>303.788652728109</v>
      </c>
      <c r="AM79" s="313">
        <f>(SUM($W$9:$W$51)*'Lifespan_distribution'!R8)</f>
        <v>86.2247155728427</v>
      </c>
      <c r="AN79" s="313">
        <f>(SUM($W$9:$W$51)*'Lifespan_distribution'!S8)</f>
        <v>22.513503257991</v>
      </c>
      <c r="AO79" s="313">
        <f>(SUM($W$9:$W$51)*'Lifespan_distribution'!T8)</f>
        <v>5.40963971901888</v>
      </c>
      <c r="AP79" s="313">
        <f>(SUM($W$9:$W$51)*'Lifespan_distribution'!U8)</f>
        <v>1.1965899338592</v>
      </c>
      <c r="AQ79" s="313">
        <f>(SUM($W$9:$W$51)*'Lifespan_distribution'!V8)</f>
        <v>0.243720294273604</v>
      </c>
      <c r="AR79" s="289"/>
      <c r="AS79" s="3"/>
      <c r="AT79" s="3"/>
      <c r="AU79" s="3"/>
      <c r="AV79" s="3"/>
      <c r="AW79" s="3"/>
      <c r="AX79" s="3"/>
      <c r="AY79" s="3"/>
      <c r="AZ79" s="3"/>
      <c r="BA79" s="3"/>
      <c r="BB79" s="3"/>
      <c r="BC79" s="3"/>
      <c r="BD79" s="3"/>
      <c r="BE79" s="3"/>
      <c r="BF79" s="3"/>
      <c r="BG79" s="3"/>
      <c r="BH79" s="3"/>
      <c r="BI79" s="3"/>
      <c r="BJ79" s="3"/>
      <c r="BK79" s="3"/>
      <c r="BL79" s="3"/>
      <c r="BM79" s="3"/>
      <c r="BN79" s="3"/>
      <c r="BO79" s="3"/>
      <c r="BP79" s="3"/>
    </row>
    <row r="80" ht="15.35" customHeight="1">
      <c r="A80" s="306">
        <v>2011</v>
      </c>
      <c r="B80" s="311"/>
      <c r="C80" s="311"/>
      <c r="D80" s="311"/>
      <c r="E80" s="311"/>
      <c r="F80" s="311"/>
      <c r="G80" s="311"/>
      <c r="H80" s="311"/>
      <c r="I80" s="311"/>
      <c r="J80" s="311"/>
      <c r="K80" s="311"/>
      <c r="L80" s="311"/>
      <c r="M80" s="311"/>
      <c r="N80" s="311"/>
      <c r="O80" s="311"/>
      <c r="P80" s="311"/>
      <c r="Q80" s="311"/>
      <c r="R80" s="311"/>
      <c r="S80" s="311"/>
      <c r="T80" s="311"/>
      <c r="U80" s="311"/>
      <c r="V80" s="311"/>
      <c r="W80" s="336"/>
      <c r="X80" s="313">
        <f>(SUM($X$9:$X$51)*'Lifespan_distribution'!B8)</f>
        <v>447923.72596426</v>
      </c>
      <c r="Y80" s="313">
        <f>(SUM($X$9:$X$51)*'Lifespan_distribution'!C8)</f>
        <v>794545.413296396</v>
      </c>
      <c r="Z80" s="313">
        <f>(SUM($X$9:$X$51)*'Lifespan_distribution'!D8)</f>
        <v>975778.146874224</v>
      </c>
      <c r="AA80" s="313">
        <f>(SUM($X$9:$X$51)*'Lifespan_distribution'!E8)</f>
        <v>983303.011567113</v>
      </c>
      <c r="AB80" s="313">
        <f>(SUM($X$9:$X$51)*'Lifespan_distribution'!F8)</f>
        <v>857534.0406559031</v>
      </c>
      <c r="AC80" s="313">
        <f>(SUM($X$9:$X$51)*'Lifespan_distribution'!G8)</f>
        <v>662739.785401188</v>
      </c>
      <c r="AD80" s="313">
        <f>(SUM($X$9:$X$51)*'Lifespan_distribution'!H8)</f>
        <v>459681.157108093</v>
      </c>
      <c r="AE80" s="313">
        <f>(SUM($X$9:$X$51)*'Lifespan_distribution'!I8)</f>
        <v>288318.134758957</v>
      </c>
      <c r="AF80" s="313">
        <f>(SUM($X$9:$X$51)*'Lifespan_distribution'!J8)</f>
        <v>164325.224560545</v>
      </c>
      <c r="AG80" s="313">
        <f>(SUM($X$9:$X$51)*'Lifespan_distribution'!K8)</f>
        <v>85388.2118198118</v>
      </c>
      <c r="AH80" s="313">
        <f>(SUM($X$9:$X$51)*'Lifespan_distribution'!L8)</f>
        <v>40549.2885813446</v>
      </c>
      <c r="AI80" s="313">
        <f>(SUM($X$9:$X$51)*'Lifespan_distribution'!M8)</f>
        <v>17628.7239295601</v>
      </c>
      <c r="AJ80" s="313">
        <f>(SUM($X$9:$X$51)*'Lifespan_distribution'!N8)</f>
        <v>7025.682200086560</v>
      </c>
      <c r="AK80" s="313">
        <f>(SUM($X$9:$X$51)*'Lifespan_distribution'!O8)</f>
        <v>2569.420258195190</v>
      </c>
      <c r="AL80" s="313">
        <f>(SUM($X$9:$X$51)*'Lifespan_distribution'!P8)</f>
        <v>863.011868382863</v>
      </c>
      <c r="AM80" s="313">
        <f>(SUM($X$9:$X$51)*'Lifespan_distribution'!Q8)</f>
        <v>266.391482244368</v>
      </c>
      <c r="AN80" s="313">
        <f>(SUM($X$9:$X$51)*'Lifespan_distribution'!R8)</f>
        <v>75.6102296161348</v>
      </c>
      <c r="AO80" s="313">
        <f>(SUM($X$9:$X$51)*'Lifespan_distribution'!S8)</f>
        <v>19.7420326583999</v>
      </c>
      <c r="AP80" s="313">
        <f>(SUM($X$9:$X$51)*'Lifespan_distribution'!T8)</f>
        <v>4.74369904937566</v>
      </c>
      <c r="AQ80" s="313">
        <f>(SUM($X$9:$X$51)*'Lifespan_distribution'!U8)</f>
        <v>1.04928661178379</v>
      </c>
      <c r="AR80" s="289"/>
      <c r="AS80" s="3"/>
      <c r="AT80" s="3"/>
      <c r="AU80" s="3"/>
      <c r="AV80" s="3"/>
      <c r="AW80" s="3"/>
      <c r="AX80" s="3"/>
      <c r="AY80" s="3"/>
      <c r="AZ80" s="3"/>
      <c r="BA80" s="3"/>
      <c r="BB80" s="3"/>
      <c r="BC80" s="3"/>
      <c r="BD80" s="3"/>
      <c r="BE80" s="3"/>
      <c r="BF80" s="3"/>
      <c r="BG80" s="3"/>
      <c r="BH80" s="3"/>
      <c r="BI80" s="3"/>
      <c r="BJ80" s="3"/>
      <c r="BK80" s="3"/>
      <c r="BL80" s="3"/>
      <c r="BM80" s="3"/>
      <c r="BN80" s="3"/>
      <c r="BO80" s="3"/>
      <c r="BP80" s="3"/>
    </row>
    <row r="81" ht="15.35" customHeight="1">
      <c r="A81" s="306">
        <v>2012</v>
      </c>
      <c r="B81" s="311"/>
      <c r="C81" s="311"/>
      <c r="D81" s="311"/>
      <c r="E81" s="311"/>
      <c r="F81" s="311"/>
      <c r="G81" s="311"/>
      <c r="H81" s="311"/>
      <c r="I81" s="311"/>
      <c r="J81" s="311"/>
      <c r="K81" s="311"/>
      <c r="L81" s="311"/>
      <c r="M81" s="311"/>
      <c r="N81" s="311"/>
      <c r="O81" s="311"/>
      <c r="P81" s="311"/>
      <c r="Q81" s="311"/>
      <c r="R81" s="311"/>
      <c r="S81" s="311"/>
      <c r="T81" s="311"/>
      <c r="U81" s="311"/>
      <c r="V81" s="311"/>
      <c r="W81" s="336"/>
      <c r="X81" s="336"/>
      <c r="Y81" s="313">
        <f>(SUM($Y$10:$Y$51)*'Lifespan_distribution'!B8)</f>
        <v>454119.28058369</v>
      </c>
      <c r="Z81" s="313">
        <f>(SUM($Y$10:$Y$51)*'Lifespan_distribution'!C8)</f>
        <v>805535.341313935</v>
      </c>
      <c r="AA81" s="313">
        <f>(SUM($Y$10:$Y$51)*'Lifespan_distribution'!D8)</f>
        <v>989274.834937333</v>
      </c>
      <c r="AB81" s="313">
        <f>(SUM($Y$10:$Y$51)*'Lifespan_distribution'!E8)</f>
        <v>996903.78143591</v>
      </c>
      <c r="AC81" s="313">
        <f>(SUM($Y$10:$Y$51)*'Lifespan_distribution'!F8)</f>
        <v>869395.209598153</v>
      </c>
      <c r="AD81" s="313">
        <f>(SUM($Y$10:$Y$51)*'Lifespan_distribution'!G8)</f>
        <v>671906.615155703</v>
      </c>
      <c r="AE81" s="313">
        <f>(SUM($Y$10:$Y$51)*'Lifespan_distribution'!H8)</f>
        <v>466039.337198363</v>
      </c>
      <c r="AF81" s="313">
        <f>(SUM($Y$10:$Y$51)*'Lifespan_distribution'!I8)</f>
        <v>292306.069865154</v>
      </c>
      <c r="AG81" s="313">
        <f>(SUM($Y$10:$Y$51)*'Lifespan_distribution'!J8)</f>
        <v>166598.124710951</v>
      </c>
      <c r="AH81" s="313">
        <f>(SUM($Y$10:$Y$51)*'Lifespan_distribution'!K8)</f>
        <v>86569.2774779129</v>
      </c>
      <c r="AI81" s="313">
        <f>(SUM($Y$10:$Y$51)*'Lifespan_distribution'!L8)</f>
        <v>41110.1549021539</v>
      </c>
      <c r="AJ81" s="313">
        <f>(SUM($Y$10:$Y$51)*'Lifespan_distribution'!M8)</f>
        <v>17872.559465937</v>
      </c>
      <c r="AK81" s="313">
        <f>(SUM($Y$10:$Y$51)*'Lifespan_distribution'!N8)</f>
        <v>7122.859454351640</v>
      </c>
      <c r="AL81" s="313">
        <f>(SUM($Y$10:$Y$51)*'Lifespan_distribution'!O8)</f>
        <v>2604.959754379840</v>
      </c>
      <c r="AM81" s="313">
        <f>(SUM($Y$10:$Y$51)*'Lifespan_distribution'!P8)</f>
        <v>874.948805092951</v>
      </c>
      <c r="AN81" s="313">
        <f>(SUM($Y$10:$Y$51)*'Lifespan_distribution'!Q8)</f>
        <v>270.076134078433</v>
      </c>
      <c r="AO81" s="313">
        <f>(SUM($Y$10:$Y$51)*'Lifespan_distribution'!R8)</f>
        <v>76.6560489827378</v>
      </c>
      <c r="AP81" s="313">
        <f>(SUM($Y$10:$Y$51)*'Lifespan_distribution'!S8)</f>
        <v>20.0150988849553</v>
      </c>
      <c r="AQ81" s="313">
        <f>(SUM($Y$10:$Y$51)*'Lifespan_distribution'!T8)</f>
        <v>4.80931255644157</v>
      </c>
      <c r="AR81" s="289"/>
      <c r="AS81" s="3"/>
      <c r="AT81" s="3"/>
      <c r="AU81" s="3"/>
      <c r="AV81" s="3"/>
      <c r="AW81" s="3"/>
      <c r="AX81" s="3"/>
      <c r="AY81" s="3"/>
      <c r="AZ81" s="3"/>
      <c r="BA81" s="3"/>
      <c r="BB81" s="3"/>
      <c r="BC81" s="3"/>
      <c r="BD81" s="3"/>
      <c r="BE81" s="3"/>
      <c r="BF81" s="3"/>
      <c r="BG81" s="3"/>
      <c r="BH81" s="3"/>
      <c r="BI81" s="3"/>
      <c r="BJ81" s="3"/>
      <c r="BK81" s="3"/>
      <c r="BL81" s="3"/>
      <c r="BM81" s="3"/>
      <c r="BN81" s="3"/>
      <c r="BO81" s="3"/>
      <c r="BP81" s="3"/>
    </row>
    <row r="82" ht="15.35" customHeight="1">
      <c r="A82" s="306">
        <v>2013</v>
      </c>
      <c r="B82" s="311"/>
      <c r="C82" s="311"/>
      <c r="D82" s="311"/>
      <c r="E82" s="311"/>
      <c r="F82" s="311"/>
      <c r="G82" s="311"/>
      <c r="H82" s="311"/>
      <c r="I82" s="311"/>
      <c r="J82" s="311"/>
      <c r="K82" s="311"/>
      <c r="L82" s="311"/>
      <c r="M82" s="311"/>
      <c r="N82" s="311"/>
      <c r="O82" s="311"/>
      <c r="P82" s="311"/>
      <c r="Q82" s="311"/>
      <c r="R82" s="311"/>
      <c r="S82" s="311"/>
      <c r="T82" s="311"/>
      <c r="U82" s="311"/>
      <c r="V82" s="311"/>
      <c r="W82" s="336"/>
      <c r="X82" s="336"/>
      <c r="Y82" s="336"/>
      <c r="Z82" s="313">
        <f>(SUM($Z$10:$Z$51)*'Lifespan_distribution'!B8)</f>
        <v>475317.216411285</v>
      </c>
      <c r="AA82" s="313">
        <f>(SUM($Z$10:$Z$51)*'Lifespan_distribution'!C8)</f>
        <v>843137.106317361</v>
      </c>
      <c r="AB82" s="313">
        <f>(SUM($Z$10:$Z$51)*'Lifespan_distribution'!D8)</f>
        <v>1035453.41700481</v>
      </c>
      <c r="AC82" s="313">
        <f>(SUM($Z$10:$Z$51)*'Lifespan_distribution'!E8)</f>
        <v>1043438.47680934</v>
      </c>
      <c r="AD82" s="313">
        <f>(SUM($Z$10:$Z$51)*'Lifespan_distribution'!F8)</f>
        <v>909977.903726869</v>
      </c>
      <c r="AE82" s="313">
        <f>(SUM($Z$10:$Z$51)*'Lifespan_distribution'!G8)</f>
        <v>703270.694857187</v>
      </c>
      <c r="AF82" s="313">
        <f>(SUM($Z$10:$Z$51)*'Lifespan_distribution'!H8)</f>
        <v>487793.692024188</v>
      </c>
      <c r="AG82" s="313">
        <f>(SUM($Z$10:$Z$51)*'Lifespan_distribution'!I8)</f>
        <v>305950.690509875</v>
      </c>
      <c r="AH82" s="313">
        <f>(SUM($Z$10:$Z$51)*'Lifespan_distribution'!J8)</f>
        <v>174374.795968074</v>
      </c>
      <c r="AI82" s="313">
        <f>(SUM($Z$10:$Z$51)*'Lifespan_distribution'!K8)</f>
        <v>90610.2642121899</v>
      </c>
      <c r="AJ82" s="313">
        <f>(SUM($Z$10:$Z$51)*'Lifespan_distribution'!L8)</f>
        <v>43029.145050201</v>
      </c>
      <c r="AK82" s="313">
        <f>(SUM($Z$10:$Z$51)*'Lifespan_distribution'!M8)</f>
        <v>18706.8366808283</v>
      </c>
      <c r="AL82" s="313">
        <f>(SUM($Z$10:$Z$51)*'Lifespan_distribution'!N8)</f>
        <v>7455.349009580950</v>
      </c>
      <c r="AM82" s="313">
        <f>(SUM($Z$10:$Z$51)*'Lifespan_distribution'!O8)</f>
        <v>2726.557255450120</v>
      </c>
      <c r="AN82" s="313">
        <f>(SUM($Z$10:$Z$51)*'Lifespan_distribution'!P8)</f>
        <v>915.790736752299</v>
      </c>
      <c r="AO82" s="313">
        <f>(SUM($Z$10:$Z$51)*'Lifespan_distribution'!Q8)</f>
        <v>282.683078560952</v>
      </c>
      <c r="AP82" s="313">
        <f>(SUM($Z$10:$Z$51)*'Lifespan_distribution'!R8)</f>
        <v>80.2342938990172</v>
      </c>
      <c r="AQ82" s="313">
        <f>(SUM($Z$10:$Z$51)*'Lifespan_distribution'!S8)</f>
        <v>20.9493881782901</v>
      </c>
      <c r="AR82" s="289"/>
      <c r="AS82" s="3"/>
      <c r="AT82" s="3"/>
      <c r="AU82" s="3"/>
      <c r="AV82" s="3"/>
      <c r="AW82" s="3"/>
      <c r="AX82" s="3"/>
      <c r="AY82" s="3"/>
      <c r="AZ82" s="3"/>
      <c r="BA82" s="3"/>
      <c r="BB82" s="3"/>
      <c r="BC82" s="3"/>
      <c r="BD82" s="3"/>
      <c r="BE82" s="3"/>
      <c r="BF82" s="3"/>
      <c r="BG82" s="3"/>
      <c r="BH82" s="3"/>
      <c r="BI82" s="3"/>
      <c r="BJ82" s="3"/>
      <c r="BK82" s="3"/>
      <c r="BL82" s="3"/>
      <c r="BM82" s="3"/>
      <c r="BN82" s="3"/>
      <c r="BO82" s="3"/>
      <c r="BP82" s="3"/>
    </row>
    <row r="83" ht="15.35" customHeight="1">
      <c r="A83" s="306">
        <v>2014</v>
      </c>
      <c r="B83" s="311"/>
      <c r="C83" s="311"/>
      <c r="D83" s="311"/>
      <c r="E83" s="311"/>
      <c r="F83" s="311"/>
      <c r="G83" s="311"/>
      <c r="H83" s="311"/>
      <c r="I83" s="311"/>
      <c r="J83" s="311"/>
      <c r="K83" s="311"/>
      <c r="L83" s="311"/>
      <c r="M83" s="311"/>
      <c r="N83" s="311"/>
      <c r="O83" s="311"/>
      <c r="P83" s="311"/>
      <c r="Q83" s="311"/>
      <c r="R83" s="311"/>
      <c r="S83" s="311"/>
      <c r="T83" s="311"/>
      <c r="U83" s="311"/>
      <c r="V83" s="311"/>
      <c r="W83" s="336"/>
      <c r="X83" s="336"/>
      <c r="Y83" s="336"/>
      <c r="Z83" s="336"/>
      <c r="AA83" s="313">
        <f>(SUM($AA$10:$AA$51)*'Lifespan_distribution'!B8)</f>
        <v>453426.589829638</v>
      </c>
      <c r="AB83" s="313">
        <f>(SUM($AA$10:$AA$51)*'Lifespan_distribution'!C8)</f>
        <v>804306.6181417489</v>
      </c>
      <c r="AC83" s="313">
        <f>(SUM($AA$10:$AA$51)*'Lifespan_distribution'!D8)</f>
        <v>987765.8447652</v>
      </c>
      <c r="AD83" s="313">
        <f>(SUM($AA$10:$AA$51)*'Lifespan_distribution'!E8)</f>
        <v>995383.154451757</v>
      </c>
      <c r="AE83" s="313">
        <f>(SUM($AA$10:$AA$51)*'Lifespan_distribution'!F8)</f>
        <v>868069.077788618</v>
      </c>
      <c r="AF83" s="313">
        <f>(SUM($AA$10:$AA$51)*'Lifespan_distribution'!G8)</f>
        <v>670881.722534306</v>
      </c>
      <c r="AG83" s="313">
        <f>(SUM($AA$10:$AA$51)*'Lifespan_distribution'!H8)</f>
        <v>465328.464188333</v>
      </c>
      <c r="AH83" s="313">
        <f>(SUM($AA$10:$AA$51)*'Lifespan_distribution'!I8)</f>
        <v>291860.200859794</v>
      </c>
      <c r="AI83" s="313">
        <f>(SUM($AA$10:$AA$51)*'Lifespan_distribution'!J8)</f>
        <v>166344.004294656</v>
      </c>
      <c r="AJ83" s="313">
        <f>(SUM($AA$10:$AA$51)*'Lifespan_distribution'!K8)</f>
        <v>86437.2290477807</v>
      </c>
      <c r="AK83" s="313">
        <f>(SUM($AA$10:$AA$51)*'Lifespan_distribution'!L8)</f>
        <v>41047.4475355745</v>
      </c>
      <c r="AL83" s="313">
        <f>(SUM($AA$10:$AA$51)*'Lifespan_distribution'!M8)</f>
        <v>17845.2975609208</v>
      </c>
      <c r="AM83" s="313">
        <f>(SUM($AA$10:$AA$51)*'Lifespan_distribution'!N8)</f>
        <v>7111.9946021038</v>
      </c>
      <c r="AN83" s="313">
        <f>(SUM($AA$10:$AA$51)*'Lifespan_distribution'!O8)</f>
        <v>2600.986279538130</v>
      </c>
      <c r="AO83" s="313">
        <f>(SUM($AA$10:$AA$51)*'Lifespan_distribution'!P8)</f>
        <v>873.6142021076359</v>
      </c>
      <c r="AP83" s="313">
        <f>(SUM($AA$10:$AA$51)*'Lifespan_distribution'!Q8)</f>
        <v>269.664173501191</v>
      </c>
      <c r="AQ83" s="313">
        <f>(SUM($AA$10:$AA$51)*'Lifespan_distribution'!R8)</f>
        <v>76.5391216937132</v>
      </c>
      <c r="AR83" s="289"/>
      <c r="AS83" s="3"/>
      <c r="AT83" s="3"/>
      <c r="AU83" s="3"/>
      <c r="AV83" s="3"/>
      <c r="AW83" s="3"/>
      <c r="AX83" s="3"/>
      <c r="AY83" s="3"/>
      <c r="AZ83" s="3"/>
      <c r="BA83" s="3"/>
      <c r="BB83" s="3"/>
      <c r="BC83" s="3"/>
      <c r="BD83" s="3"/>
      <c r="BE83" s="3"/>
      <c r="BF83" s="3"/>
      <c r="BG83" s="3"/>
      <c r="BH83" s="3"/>
      <c r="BI83" s="3"/>
      <c r="BJ83" s="3"/>
      <c r="BK83" s="3"/>
      <c r="BL83" s="3"/>
      <c r="BM83" s="3"/>
      <c r="BN83" s="3"/>
      <c r="BO83" s="3"/>
      <c r="BP83" s="3"/>
    </row>
    <row r="84" ht="15.35" customHeight="1">
      <c r="A84" s="306">
        <v>2015</v>
      </c>
      <c r="B84" s="311"/>
      <c r="C84" s="311"/>
      <c r="D84" s="311"/>
      <c r="E84" s="311"/>
      <c r="F84" s="311"/>
      <c r="G84" s="311"/>
      <c r="H84" s="311"/>
      <c r="I84" s="311"/>
      <c r="J84" s="311"/>
      <c r="K84" s="311"/>
      <c r="L84" s="311"/>
      <c r="M84" s="311"/>
      <c r="N84" s="311"/>
      <c r="O84" s="311"/>
      <c r="P84" s="311"/>
      <c r="Q84" s="311"/>
      <c r="R84" s="311"/>
      <c r="S84" s="311"/>
      <c r="T84" s="311"/>
      <c r="U84" s="311"/>
      <c r="V84" s="311"/>
      <c r="W84" s="336"/>
      <c r="X84" s="336"/>
      <c r="Y84" s="336"/>
      <c r="Z84" s="336"/>
      <c r="AA84" s="336"/>
      <c r="AB84" s="313">
        <f>(SUM($AB$10:$AB$51)*'Lifespan_distribution'!B8)</f>
        <v>500724.94724547</v>
      </c>
      <c r="AC84" s="313">
        <f>(SUM($AB$10:$AB$51)*'Lifespan_distribution'!C8)</f>
        <v>888206.377772256</v>
      </c>
      <c r="AD84" s="313">
        <f>(SUM($AB$10:$AB$51)*'Lifespan_distribution'!D8)</f>
        <v>1090802.81484322</v>
      </c>
      <c r="AE84" s="313">
        <f>(SUM($AB$10:$AB$51)*'Lifespan_distribution'!E8)</f>
        <v>1099214.71012353</v>
      </c>
      <c r="AF84" s="313">
        <f>(SUM($AB$10:$AB$51)*'Lifespan_distribution'!F8)</f>
        <v>958620.100652768</v>
      </c>
      <c r="AG84" s="313">
        <f>(SUM($AB$10:$AB$51)*'Lifespan_distribution'!G8)</f>
        <v>740863.51056332</v>
      </c>
      <c r="AH84" s="313">
        <f>(SUM($AB$10:$AB$51)*'Lifespan_distribution'!H8)</f>
        <v>513868.343649767</v>
      </c>
      <c r="AI84" s="313">
        <f>(SUM($AB$10:$AB$51)*'Lifespan_distribution'!I8)</f>
        <v>322305.058760407</v>
      </c>
      <c r="AJ84" s="313">
        <f>(SUM($AB$10:$AB$51)*'Lifespan_distribution'!J8)</f>
        <v>183695.871930089</v>
      </c>
      <c r="AK84" s="313">
        <f>(SUM($AB$10:$AB$51)*'Lifespan_distribution'!K8)</f>
        <v>95453.768980015695</v>
      </c>
      <c r="AL84" s="313">
        <f>(SUM($AB$10:$AB$51)*'Lifespan_distribution'!L8)</f>
        <v>45329.2362266053</v>
      </c>
      <c r="AM84" s="313">
        <f>(SUM($AB$10:$AB$51)*'Lifespan_distribution'!M8)</f>
        <v>19706.7968226766</v>
      </c>
      <c r="AN84" s="313">
        <f>(SUM($AB$10:$AB$51)*'Lifespan_distribution'!N8)</f>
        <v>7853.869185939210</v>
      </c>
      <c r="AO84" s="313">
        <f>(SUM($AB$10:$AB$51)*'Lifespan_distribution'!O8)</f>
        <v>2872.303360279880</v>
      </c>
      <c r="AP84" s="313">
        <f>(SUM($AB$10:$AB$51)*'Lifespan_distribution'!P8)</f>
        <v>964.743654375441</v>
      </c>
      <c r="AQ84" s="313">
        <f>(SUM($AB$10:$AB$51)*'Lifespan_distribution'!Q8)</f>
        <v>297.793693795306</v>
      </c>
      <c r="AR84" s="289"/>
      <c r="AS84" s="3"/>
      <c r="AT84" s="3"/>
      <c r="AU84" s="3"/>
      <c r="AV84" s="3"/>
      <c r="AW84" s="3"/>
      <c r="AX84" s="3"/>
      <c r="AY84" s="3"/>
      <c r="AZ84" s="3"/>
      <c r="BA84" s="3"/>
      <c r="BB84" s="3"/>
      <c r="BC84" s="3"/>
      <c r="BD84" s="3"/>
      <c r="BE84" s="3"/>
      <c r="BF84" s="3"/>
      <c r="BG84" s="3"/>
      <c r="BH84" s="3"/>
      <c r="BI84" s="3"/>
      <c r="BJ84" s="3"/>
      <c r="BK84" s="3"/>
      <c r="BL84" s="3"/>
      <c r="BM84" s="3"/>
      <c r="BN84" s="3"/>
      <c r="BO84" s="3"/>
      <c r="BP84" s="3"/>
    </row>
    <row r="85" ht="15.35" customHeight="1">
      <c r="A85" s="306">
        <v>2016</v>
      </c>
      <c r="B85" s="311"/>
      <c r="C85" s="311"/>
      <c r="D85" s="311"/>
      <c r="E85" s="311"/>
      <c r="F85" s="311"/>
      <c r="G85" s="311"/>
      <c r="H85" s="311"/>
      <c r="I85" s="311"/>
      <c r="J85" s="311"/>
      <c r="K85" s="311"/>
      <c r="L85" s="311"/>
      <c r="M85" s="311"/>
      <c r="N85" s="311"/>
      <c r="O85" s="311"/>
      <c r="P85" s="311"/>
      <c r="Q85" s="311"/>
      <c r="R85" s="311"/>
      <c r="S85" s="311"/>
      <c r="T85" s="311"/>
      <c r="U85" s="311"/>
      <c r="V85" s="311"/>
      <c r="W85" s="336"/>
      <c r="X85" s="336"/>
      <c r="Y85" s="336"/>
      <c r="Z85" s="336"/>
      <c r="AA85" s="336"/>
      <c r="AB85" s="336"/>
      <c r="AC85" s="313">
        <f>(SUM($AC$9:$AC$51)*'Lifespan_distribution'!B8)</f>
        <v>500986.666288695</v>
      </c>
      <c r="AD85" s="313">
        <f>(SUM($AC$9:$AC$51)*'Lifespan_distribution'!C8)</f>
        <v>888670.625708485</v>
      </c>
      <c r="AE85" s="313">
        <f>(SUM($AC$9:$AC$51)*'Lifespan_distribution'!D8)</f>
        <v>1091372.95593689</v>
      </c>
      <c r="AF85" s="313">
        <f>(SUM($AC$9:$AC$51)*'Lifespan_distribution'!E8)</f>
        <v>1099789.24794877</v>
      </c>
      <c r="AG85" s="313">
        <f>(SUM($AC$9:$AC$51)*'Lifespan_distribution'!F8)</f>
        <v>959121.152451644</v>
      </c>
      <c r="AH85" s="313">
        <f>(SUM($AC$9:$AC$51)*'Lifespan_distribution'!G8)</f>
        <v>741250.74529211</v>
      </c>
      <c r="AI85" s="313">
        <f>(SUM($AC$9:$AC$51)*'Lifespan_distribution'!H8)</f>
        <v>514136.932486779</v>
      </c>
      <c r="AJ85" s="313">
        <f>(SUM($AC$9:$AC$51)*'Lifespan_distribution'!I8)</f>
        <v>322473.521250781</v>
      </c>
      <c r="AK85" s="313">
        <f>(SUM($AC$9:$AC$51)*'Lifespan_distribution'!J8)</f>
        <v>183791.886135313</v>
      </c>
      <c r="AL85" s="313">
        <f>(SUM($AC$9:$AC$51)*'Lifespan_distribution'!K8)</f>
        <v>95503.6607803486</v>
      </c>
      <c r="AM85" s="313">
        <f>(SUM($AC$9:$AC$51)*'Lifespan_distribution'!L8)</f>
        <v>45352.9289233655</v>
      </c>
      <c r="AN85" s="313">
        <f>(SUM($AC$9:$AC$51)*'Lifespan_distribution'!M8)</f>
        <v>19717.0971762696</v>
      </c>
      <c r="AO85" s="313">
        <f>(SUM($AC$9:$AC$51)*'Lifespan_distribution'!N8)</f>
        <v>7857.974248289840</v>
      </c>
      <c r="AP85" s="313">
        <f>(SUM($AC$9:$AC$51)*'Lifespan_distribution'!O8)</f>
        <v>2873.804656533330</v>
      </c>
      <c r="AQ85" s="313">
        <f>(SUM($AC$9:$AC$51)*'Lifespan_distribution'!P8)</f>
        <v>965.247906834939</v>
      </c>
      <c r="AR85" s="289"/>
      <c r="AS85" s="3"/>
      <c r="AT85" s="3"/>
      <c r="AU85" s="3"/>
      <c r="AV85" s="3"/>
      <c r="AW85" s="3"/>
      <c r="AX85" s="3"/>
      <c r="AY85" s="3"/>
      <c r="AZ85" s="3"/>
      <c r="BA85" s="3"/>
      <c r="BB85" s="3"/>
      <c r="BC85" s="3"/>
      <c r="BD85" s="3"/>
      <c r="BE85" s="3"/>
      <c r="BF85" s="3"/>
      <c r="BG85" s="3"/>
      <c r="BH85" s="3"/>
      <c r="BI85" s="3"/>
      <c r="BJ85" s="3"/>
      <c r="BK85" s="3"/>
      <c r="BL85" s="3"/>
      <c r="BM85" s="3"/>
      <c r="BN85" s="3"/>
      <c r="BO85" s="3"/>
      <c r="BP85" s="3"/>
    </row>
    <row r="86" ht="15.35" customHeight="1">
      <c r="A86" s="306">
        <v>2017</v>
      </c>
      <c r="B86" s="311"/>
      <c r="C86" s="311"/>
      <c r="D86" s="311"/>
      <c r="E86" s="311"/>
      <c r="F86" s="311"/>
      <c r="G86" s="311"/>
      <c r="H86" s="311"/>
      <c r="I86" s="311"/>
      <c r="J86" s="311"/>
      <c r="K86" s="311"/>
      <c r="L86" s="311"/>
      <c r="M86" s="311"/>
      <c r="N86" s="311"/>
      <c r="O86" s="311"/>
      <c r="P86" s="311"/>
      <c r="Q86" s="311"/>
      <c r="R86" s="311"/>
      <c r="S86" s="311"/>
      <c r="T86" s="311"/>
      <c r="U86" s="311"/>
      <c r="V86" s="311"/>
      <c r="W86" s="336"/>
      <c r="X86" s="336"/>
      <c r="Y86" s="336"/>
      <c r="Z86" s="336"/>
      <c r="AA86" s="336"/>
      <c r="AB86" s="336"/>
      <c r="AC86" s="336"/>
      <c r="AD86" s="313">
        <f>(SUM($AD$9:$AD$51)*'Lifespan_distribution'!B8)</f>
        <v>449838.540884913</v>
      </c>
      <c r="AE86" s="313">
        <f>(SUM($AD$9:$AD$51)*'Lifespan_distribution'!C8)</f>
        <v>797941.990267712</v>
      </c>
      <c r="AF86" s="313">
        <f>(SUM($AD$9:$AD$51)*'Lifespan_distribution'!D8)</f>
        <v>979949.469906643</v>
      </c>
      <c r="AG86" s="313">
        <f>(SUM($AD$9:$AD$51)*'Lifespan_distribution'!E8)</f>
        <v>987506.502404796</v>
      </c>
      <c r="AH86" s="313">
        <f>(SUM($AD$9:$AD$51)*'Lifespan_distribution'!F8)</f>
        <v>861199.885711288</v>
      </c>
      <c r="AI86" s="313">
        <f>(SUM($AD$9:$AD$51)*'Lifespan_distribution'!G8)</f>
        <v>665572.910676847</v>
      </c>
      <c r="AJ86" s="313">
        <f>(SUM($AD$9:$AD$51)*'Lifespan_distribution'!H8)</f>
        <v>461646.233498004</v>
      </c>
      <c r="AK86" s="313">
        <f>(SUM($AD$9:$AD$51)*'Lifespan_distribution'!I8)</f>
        <v>289550.656803068</v>
      </c>
      <c r="AL86" s="313">
        <f>(SUM($AD$9:$AD$51)*'Lifespan_distribution'!J8)</f>
        <v>165027.693247933</v>
      </c>
      <c r="AM86" s="313">
        <f>(SUM($AD$9:$AD$51)*'Lifespan_distribution'!K8)</f>
        <v>85753.235176608694</v>
      </c>
      <c r="AN86" s="313">
        <f>(SUM($AD$9:$AD$51)*'Lifespan_distribution'!L8)</f>
        <v>40722.6314482139</v>
      </c>
      <c r="AO86" s="313">
        <f>(SUM($AD$9:$AD$51)*'Lifespan_distribution'!M8)</f>
        <v>17704.0844020149</v>
      </c>
      <c r="AP86" s="313">
        <f>(SUM($AD$9:$AD$51)*'Lifespan_distribution'!N8)</f>
        <v>7055.716065954080</v>
      </c>
      <c r="AQ86" s="313">
        <f>(SUM($AD$9:$AD$51)*'Lifespan_distribution'!O8)</f>
        <v>2580.404191312890</v>
      </c>
      <c r="AR86" s="289"/>
      <c r="AS86" s="3"/>
      <c r="AT86" s="3"/>
      <c r="AU86" s="3"/>
      <c r="AV86" s="3"/>
      <c r="AW86" s="3"/>
      <c r="AX86" s="3"/>
      <c r="AY86" s="3"/>
      <c r="AZ86" s="3"/>
      <c r="BA86" s="3"/>
      <c r="BB86" s="3"/>
      <c r="BC86" s="3"/>
      <c r="BD86" s="3"/>
      <c r="BE86" s="3"/>
      <c r="BF86" s="3"/>
      <c r="BG86" s="3"/>
      <c r="BH86" s="3"/>
      <c r="BI86" s="3"/>
      <c r="BJ86" s="3"/>
      <c r="BK86" s="3"/>
      <c r="BL86" s="3"/>
      <c r="BM86" s="3"/>
      <c r="BN86" s="3"/>
      <c r="BO86" s="3"/>
      <c r="BP86" s="3"/>
    </row>
    <row r="87" ht="15.35" customHeight="1">
      <c r="A87" s="306">
        <v>2018</v>
      </c>
      <c r="B87" s="311"/>
      <c r="C87" s="311"/>
      <c r="D87" s="311"/>
      <c r="E87" s="311"/>
      <c r="F87" s="311"/>
      <c r="G87" s="311"/>
      <c r="H87" s="311"/>
      <c r="I87" s="311"/>
      <c r="J87" s="311"/>
      <c r="K87" s="311"/>
      <c r="L87" s="311"/>
      <c r="M87" s="311"/>
      <c r="N87" s="311"/>
      <c r="O87" s="311"/>
      <c r="P87" s="311"/>
      <c r="Q87" s="311"/>
      <c r="R87" s="311"/>
      <c r="S87" s="311"/>
      <c r="T87" s="311"/>
      <c r="U87" s="311"/>
      <c r="V87" s="311"/>
      <c r="W87" s="336"/>
      <c r="X87" s="336"/>
      <c r="Y87" s="336"/>
      <c r="Z87" s="336"/>
      <c r="AA87" s="336"/>
      <c r="AB87" s="336"/>
      <c r="AC87" s="336"/>
      <c r="AD87" s="336"/>
      <c r="AE87" s="313">
        <f>(SUM($AE$9:$AE$51)*'Lifespan_distribution'!B8)</f>
        <v>424721.122187662</v>
      </c>
      <c r="AF87" s="313">
        <f>(SUM($AE$9:$AE$51)*'Lifespan_distribution'!C8)</f>
        <v>753387.686347365</v>
      </c>
      <c r="AG87" s="313">
        <f>(SUM($AE$9:$AE$51)*'Lifespan_distribution'!D8)</f>
        <v>925232.501704287</v>
      </c>
      <c r="AH87" s="313">
        <f>(SUM($AE$9:$AE$51)*'Lifespan_distribution'!E8)</f>
        <v>932367.575806008</v>
      </c>
      <c r="AI87" s="313">
        <f>(SUM($AE$9:$AE$51)*'Lifespan_distribution'!F8)</f>
        <v>813113.48104511</v>
      </c>
      <c r="AJ87" s="313">
        <f>(SUM($AE$9:$AE$51)*'Lifespan_distribution'!G8)</f>
        <v>628409.635520094</v>
      </c>
      <c r="AK87" s="313">
        <f>(SUM($AE$9:$AE$51)*'Lifespan_distribution'!H8)</f>
        <v>435869.514335684</v>
      </c>
      <c r="AL87" s="313">
        <f>(SUM($AE$9:$AE$51)*'Lifespan_distribution'!I8)</f>
        <v>273383.155755515</v>
      </c>
      <c r="AM87" s="313">
        <f>(SUM($AE$9:$AE$51)*'Lifespan_distribution'!J8)</f>
        <v>155813.121148807</v>
      </c>
      <c r="AN87" s="313">
        <f>(SUM($AE$9:$AE$51)*'Lifespan_distribution'!K8)</f>
        <v>80965.072943249193</v>
      </c>
      <c r="AO87" s="313">
        <f>(SUM($AE$9:$AE$51)*'Lifespan_distribution'!L8)</f>
        <v>38448.8214217842</v>
      </c>
      <c r="AP87" s="313">
        <f>(SUM($AE$9:$AE$51)*'Lifespan_distribution'!M8)</f>
        <v>16715.5499387337</v>
      </c>
      <c r="AQ87" s="313">
        <f>(SUM($AE$9:$AE$51)*'Lifespan_distribution'!N8)</f>
        <v>6661.749434529250</v>
      </c>
      <c r="AR87" s="289"/>
      <c r="AS87" s="3"/>
      <c r="AT87" s="3"/>
      <c r="AU87" s="3"/>
      <c r="AV87" s="3"/>
      <c r="AW87" s="3"/>
      <c r="AX87" s="3"/>
      <c r="AY87" s="3"/>
      <c r="AZ87" s="3"/>
      <c r="BA87" s="3"/>
      <c r="BB87" s="3"/>
      <c r="BC87" s="3"/>
      <c r="BD87" s="3"/>
      <c r="BE87" s="3"/>
      <c r="BF87" s="3"/>
      <c r="BG87" s="3"/>
      <c r="BH87" s="3"/>
      <c r="BI87" s="3"/>
      <c r="BJ87" s="3"/>
      <c r="BK87" s="3"/>
      <c r="BL87" s="3"/>
      <c r="BM87" s="3"/>
      <c r="BN87" s="3"/>
      <c r="BO87" s="3"/>
      <c r="BP87" s="3"/>
    </row>
    <row r="88" ht="15.35" customHeight="1">
      <c r="A88" s="306">
        <v>2019</v>
      </c>
      <c r="B88" s="311"/>
      <c r="C88" s="311"/>
      <c r="D88" s="311"/>
      <c r="E88" s="311"/>
      <c r="F88" s="311"/>
      <c r="G88" s="311"/>
      <c r="H88" s="311"/>
      <c r="I88" s="311"/>
      <c r="J88" s="311"/>
      <c r="K88" s="311"/>
      <c r="L88" s="311"/>
      <c r="M88" s="311"/>
      <c r="N88" s="311"/>
      <c r="O88" s="311"/>
      <c r="P88" s="311"/>
      <c r="Q88" s="311"/>
      <c r="R88" s="311"/>
      <c r="S88" s="311"/>
      <c r="T88" s="311"/>
      <c r="U88" s="311"/>
      <c r="V88" s="311"/>
      <c r="W88" s="336"/>
      <c r="X88" s="336"/>
      <c r="Y88" s="336"/>
      <c r="Z88" s="336"/>
      <c r="AA88" s="336"/>
      <c r="AB88" s="336"/>
      <c r="AC88" s="336"/>
      <c r="AD88" s="336"/>
      <c r="AE88" s="336"/>
      <c r="AF88" s="313">
        <f>(SUM($AF$9:$AF$51)*'Lifespan_distribution'!B8)</f>
        <v>406109.631530265</v>
      </c>
      <c r="AG88" s="313">
        <f>(SUM($AF$9:$AF$51)*'Lifespan_distribution'!C8)</f>
        <v>720373.863503733</v>
      </c>
      <c r="AH88" s="313">
        <f>(SUM($AF$9:$AF$51)*'Lifespan_distribution'!D8)</f>
        <v>884688.353646162</v>
      </c>
      <c r="AI88" s="313">
        <f>(SUM($AF$9:$AF$51)*'Lifespan_distribution'!E8)</f>
        <v>891510.765254669</v>
      </c>
      <c r="AJ88" s="313">
        <f>(SUM($AF$9:$AF$51)*'Lifespan_distribution'!F8)</f>
        <v>777482.444194562</v>
      </c>
      <c r="AK88" s="313">
        <f>(SUM($AF$9:$AF$51)*'Lifespan_distribution'!G8)</f>
        <v>600872.412976844</v>
      </c>
      <c r="AL88" s="313">
        <f>(SUM($AF$9:$AF$51)*'Lifespan_distribution'!H8)</f>
        <v>416769.495593695</v>
      </c>
      <c r="AM88" s="313">
        <f>(SUM($AF$9:$AF$51)*'Lifespan_distribution'!I8)</f>
        <v>261403.370000981</v>
      </c>
      <c r="AN88" s="313">
        <f>(SUM($AF$9:$AF$51)*'Lifespan_distribution'!J8)</f>
        <v>148985.312742142</v>
      </c>
      <c r="AO88" s="313">
        <f>(SUM($AF$9:$AF$51)*'Lifespan_distribution'!K8)</f>
        <v>77417.143207857007</v>
      </c>
      <c r="AP88" s="313">
        <f>(SUM($AF$9:$AF$51)*'Lifespan_distribution'!L8)</f>
        <v>36763.9749583129</v>
      </c>
      <c r="AQ88" s="313">
        <f>(SUM($AF$9:$AF$51)*'Lifespan_distribution'!M8)</f>
        <v>15983.0662329185</v>
      </c>
      <c r="AR88" s="289"/>
      <c r="AS88" s="3"/>
      <c r="AT88" s="3"/>
      <c r="AU88" s="3"/>
      <c r="AV88" s="3"/>
      <c r="AW88" s="3"/>
      <c r="AX88" s="3"/>
      <c r="AY88" s="3"/>
      <c r="AZ88" s="3"/>
      <c r="BA88" s="3"/>
      <c r="BB88" s="3"/>
      <c r="BC88" s="3"/>
      <c r="BD88" s="3"/>
      <c r="BE88" s="3"/>
      <c r="BF88" s="3"/>
      <c r="BG88" s="3"/>
      <c r="BH88" s="3"/>
      <c r="BI88" s="3"/>
      <c r="BJ88" s="3"/>
      <c r="BK88" s="3"/>
      <c r="BL88" s="3"/>
      <c r="BM88" s="3"/>
      <c r="BN88" s="3"/>
      <c r="BO88" s="3"/>
      <c r="BP88" s="3"/>
    </row>
    <row r="89" ht="15.35" customHeight="1">
      <c r="A89" s="306">
        <v>2020</v>
      </c>
      <c r="B89" s="311"/>
      <c r="C89" s="311"/>
      <c r="D89" s="311"/>
      <c r="E89" s="311"/>
      <c r="F89" s="311"/>
      <c r="G89" s="311"/>
      <c r="H89" s="311"/>
      <c r="I89" s="311"/>
      <c r="J89" s="311"/>
      <c r="K89" s="311"/>
      <c r="L89" s="311"/>
      <c r="M89" s="311"/>
      <c r="N89" s="311"/>
      <c r="O89" s="311"/>
      <c r="P89" s="311"/>
      <c r="Q89" s="311"/>
      <c r="R89" s="311"/>
      <c r="S89" s="311"/>
      <c r="T89" s="311"/>
      <c r="U89" s="311"/>
      <c r="V89" s="311"/>
      <c r="W89" s="336"/>
      <c r="X89" s="336"/>
      <c r="Y89" s="336"/>
      <c r="Z89" s="336"/>
      <c r="AA89" s="336"/>
      <c r="AB89" s="336"/>
      <c r="AC89" s="336"/>
      <c r="AD89" s="336"/>
      <c r="AE89" s="336"/>
      <c r="AF89" s="336"/>
      <c r="AG89" s="313">
        <f>(SUM($AG$9:$AG$51)*'Lifespan_distribution'!B8)</f>
        <v>426290.514089151</v>
      </c>
      <c r="AH89" s="313">
        <f>(SUM($AG$9:$AG$51)*'Lifespan_distribution'!C8)</f>
        <v>756171.5378486631</v>
      </c>
      <c r="AI89" s="313">
        <f>(SUM($AG$9:$AG$51)*'Lifespan_distribution'!D8)</f>
        <v>928651.338958459</v>
      </c>
      <c r="AJ89" s="313">
        <f>(SUM($AG$9:$AG$51)*'Lifespan_distribution'!E8)</f>
        <v>935812.777954524</v>
      </c>
      <c r="AK89" s="313">
        <f>(SUM($AG$9:$AG$51)*'Lifespan_distribution'!F8)</f>
        <v>816118.026017045</v>
      </c>
      <c r="AL89" s="313">
        <f>(SUM($AG$9:$AG$51)*'Lifespan_distribution'!G8)</f>
        <v>630731.6791889441</v>
      </c>
      <c r="AM89" s="313">
        <f>(SUM($AG$9:$AG$51)*'Lifespan_distribution'!H8)</f>
        <v>437480.100789169</v>
      </c>
      <c r="AN89" s="313">
        <f>(SUM($AG$9:$AG$51)*'Lifespan_distribution'!I8)</f>
        <v>274393.336997352</v>
      </c>
      <c r="AO89" s="313">
        <f>(SUM($AG$9:$AG$51)*'Lifespan_distribution'!J8)</f>
        <v>156388.868004101</v>
      </c>
      <c r="AP89" s="313">
        <f>(SUM($AG$9:$AG$51)*'Lifespan_distribution'!K8)</f>
        <v>81264.2479151133</v>
      </c>
      <c r="AQ89" s="313">
        <f>(SUM($AG$9:$AG$51)*'Lifespan_distribution'!L8)</f>
        <v>38590.8941038546</v>
      </c>
      <c r="AR89" s="289"/>
      <c r="AS89" s="3"/>
      <c r="AT89" s="3"/>
      <c r="AU89" s="3"/>
      <c r="AV89" s="3"/>
      <c r="AW89" s="3"/>
      <c r="AX89" s="3"/>
      <c r="AY89" s="3"/>
      <c r="AZ89" s="3"/>
      <c r="BA89" s="3"/>
      <c r="BB89" s="3"/>
      <c r="BC89" s="3"/>
      <c r="BD89" s="3"/>
      <c r="BE89" s="3"/>
      <c r="BF89" s="3"/>
      <c r="BG89" s="3"/>
      <c r="BH89" s="3"/>
      <c r="BI89" s="3"/>
      <c r="BJ89" s="3"/>
      <c r="BK89" s="3"/>
      <c r="BL89" s="3"/>
      <c r="BM89" s="3"/>
      <c r="BN89" s="3"/>
      <c r="BO89" s="3"/>
      <c r="BP89" s="3"/>
    </row>
    <row r="90" ht="15.35" customHeight="1">
      <c r="A90" s="306">
        <v>2021</v>
      </c>
      <c r="B90" s="311"/>
      <c r="C90" s="311"/>
      <c r="D90" s="311"/>
      <c r="E90" s="311"/>
      <c r="F90" s="311"/>
      <c r="G90" s="311"/>
      <c r="H90" s="311"/>
      <c r="I90" s="311"/>
      <c r="J90" s="311"/>
      <c r="K90" s="311"/>
      <c r="L90" s="311"/>
      <c r="M90" s="311"/>
      <c r="N90" s="311"/>
      <c r="O90" s="311"/>
      <c r="P90" s="311"/>
      <c r="Q90" s="311"/>
      <c r="R90" s="311"/>
      <c r="S90" s="311"/>
      <c r="T90" s="311"/>
      <c r="U90" s="311"/>
      <c r="V90" s="311"/>
      <c r="W90" s="336"/>
      <c r="X90" s="336"/>
      <c r="Y90" s="336"/>
      <c r="Z90" s="336"/>
      <c r="AA90" s="336"/>
      <c r="AB90" s="336"/>
      <c r="AC90" s="336"/>
      <c r="AD90" s="336"/>
      <c r="AE90" s="336"/>
      <c r="AF90" s="336"/>
      <c r="AG90" s="336"/>
      <c r="AH90" s="313">
        <f>(SUM($AG$9:$AG$51)*'Lifespan_distribution'!B8)</f>
        <v>426290.514089151</v>
      </c>
      <c r="AI90" s="313">
        <f>(SUM($AG$9:$AG$51)*'Lifespan_distribution'!C8)</f>
        <v>756171.5378486631</v>
      </c>
      <c r="AJ90" s="313">
        <f>(SUM($AG$9:$AG$51)*'Lifespan_distribution'!D8)</f>
        <v>928651.338958459</v>
      </c>
      <c r="AK90" s="313">
        <f>(SUM($AG$9:$AG$51)*'Lifespan_distribution'!E8)</f>
        <v>935812.777954524</v>
      </c>
      <c r="AL90" s="313">
        <f>(SUM($AG$9:$AG$51)*'Lifespan_distribution'!F8)</f>
        <v>816118.026017045</v>
      </c>
      <c r="AM90" s="313">
        <f>(SUM($AG$9:$AG$51)*'Lifespan_distribution'!G8)</f>
        <v>630731.6791889441</v>
      </c>
      <c r="AN90" s="313">
        <f>(SUM($AG$9:$AG$51)*'Lifespan_distribution'!H8)</f>
        <v>437480.100789169</v>
      </c>
      <c r="AO90" s="313">
        <f>(SUM($AG$9:$AG$51)*'Lifespan_distribution'!I8)</f>
        <v>274393.336997352</v>
      </c>
      <c r="AP90" s="313">
        <f>(SUM($AG$9:$AG$51)*'Lifespan_distribution'!J8)</f>
        <v>156388.868004101</v>
      </c>
      <c r="AQ90" s="313">
        <f>(SUM($AG$9:$AG$51)*'Lifespan_distribution'!K8)</f>
        <v>81264.2479151133</v>
      </c>
      <c r="AR90" s="289"/>
      <c r="AS90" s="3"/>
      <c r="AT90" s="3"/>
      <c r="AU90" s="3"/>
      <c r="AV90" s="3"/>
      <c r="AW90" s="3"/>
      <c r="AX90" s="3"/>
      <c r="AY90" s="3"/>
      <c r="AZ90" s="3"/>
      <c r="BA90" s="3"/>
      <c r="BB90" s="3"/>
      <c r="BC90" s="3"/>
      <c r="BD90" s="3"/>
      <c r="BE90" s="3"/>
      <c r="BF90" s="3"/>
      <c r="BG90" s="3"/>
      <c r="BH90" s="3"/>
      <c r="BI90" s="3"/>
      <c r="BJ90" s="3"/>
      <c r="BK90" s="3"/>
      <c r="BL90" s="3"/>
      <c r="BM90" s="3"/>
      <c r="BN90" s="3"/>
      <c r="BO90" s="3"/>
      <c r="BP90" s="3"/>
    </row>
    <row r="91" ht="15.35" customHeight="1">
      <c r="A91" s="306">
        <v>2022</v>
      </c>
      <c r="B91" s="311"/>
      <c r="C91" s="311"/>
      <c r="D91" s="311"/>
      <c r="E91" s="311"/>
      <c r="F91" s="311"/>
      <c r="G91" s="311"/>
      <c r="H91" s="311"/>
      <c r="I91" s="311"/>
      <c r="J91" s="311"/>
      <c r="K91" s="311"/>
      <c r="L91" s="311"/>
      <c r="M91" s="311"/>
      <c r="N91" s="311"/>
      <c r="O91" s="311"/>
      <c r="P91" s="311"/>
      <c r="Q91" s="311"/>
      <c r="R91" s="311"/>
      <c r="S91" s="311"/>
      <c r="T91" s="311"/>
      <c r="U91" s="311"/>
      <c r="V91" s="311"/>
      <c r="W91" s="336"/>
      <c r="X91" s="336"/>
      <c r="Y91" s="336"/>
      <c r="Z91" s="336"/>
      <c r="AA91" s="336"/>
      <c r="AB91" s="336"/>
      <c r="AC91" s="336"/>
      <c r="AD91" s="336"/>
      <c r="AE91" s="336"/>
      <c r="AF91" s="336"/>
      <c r="AG91" s="336"/>
      <c r="AH91" s="336"/>
      <c r="AI91" s="313">
        <f>(SUM($AI$10:$AI$51)*'Lifespan_distribution'!B8)</f>
        <v>0</v>
      </c>
      <c r="AJ91" s="313">
        <f>(SUM($AI$10:$AI$51)*'Lifespan_distribution'!C8)</f>
        <v>0</v>
      </c>
      <c r="AK91" s="313">
        <f>(SUM($AI$10:$AI$51)*'Lifespan_distribution'!D8)</f>
        <v>0</v>
      </c>
      <c r="AL91" s="313">
        <f>(SUM($AI$10:$AI$51)*'Lifespan_distribution'!E8)</f>
        <v>0</v>
      </c>
      <c r="AM91" s="313">
        <f>(SUM($AI$10:$AI$51)*'Lifespan_distribution'!F8)</f>
        <v>0</v>
      </c>
      <c r="AN91" s="313">
        <f>(SUM($AI$10:$AI$51)*'Lifespan_distribution'!G8)</f>
        <v>0</v>
      </c>
      <c r="AO91" s="313">
        <f>(SUM($AI$10:$AI$51)*'Lifespan_distribution'!H8)</f>
        <v>0</v>
      </c>
      <c r="AP91" s="313">
        <f>(SUM($AI$10:$AI$51)*'Lifespan_distribution'!I8)</f>
        <v>0</v>
      </c>
      <c r="AQ91" s="313">
        <f>(SUM($AI$10:$AI$51)*'Lifespan_distribution'!J8)</f>
        <v>0</v>
      </c>
      <c r="AR91" s="289"/>
      <c r="AS91" s="3"/>
      <c r="AT91" s="3"/>
      <c r="AU91" s="3"/>
      <c r="AV91" s="3"/>
      <c r="AW91" s="3"/>
      <c r="AX91" s="3"/>
      <c r="AY91" s="3"/>
      <c r="AZ91" s="3"/>
      <c r="BA91" s="3"/>
      <c r="BB91" s="3"/>
      <c r="BC91" s="3"/>
      <c r="BD91" s="3"/>
      <c r="BE91" s="3"/>
      <c r="BF91" s="3"/>
      <c r="BG91" s="3"/>
      <c r="BH91" s="3"/>
      <c r="BI91" s="3"/>
      <c r="BJ91" s="3"/>
      <c r="BK91" s="3"/>
      <c r="BL91" s="3"/>
      <c r="BM91" s="3"/>
      <c r="BN91" s="3"/>
      <c r="BO91" s="3"/>
      <c r="BP91" s="3"/>
    </row>
    <row r="92" ht="15.35" customHeight="1">
      <c r="A92" s="306">
        <v>2023</v>
      </c>
      <c r="B92" s="311"/>
      <c r="C92" s="311"/>
      <c r="D92" s="311"/>
      <c r="E92" s="311"/>
      <c r="F92" s="311"/>
      <c r="G92" s="311"/>
      <c r="H92" s="311"/>
      <c r="I92" s="311"/>
      <c r="J92" s="311"/>
      <c r="K92" s="311"/>
      <c r="L92" s="311"/>
      <c r="M92" s="311"/>
      <c r="N92" s="311"/>
      <c r="O92" s="311"/>
      <c r="P92" s="311"/>
      <c r="Q92" s="311"/>
      <c r="R92" s="311"/>
      <c r="S92" s="311"/>
      <c r="T92" s="311"/>
      <c r="U92" s="311"/>
      <c r="V92" s="311"/>
      <c r="W92" s="336"/>
      <c r="X92" s="336"/>
      <c r="Y92" s="336"/>
      <c r="Z92" s="336"/>
      <c r="AA92" s="336"/>
      <c r="AB92" s="336"/>
      <c r="AC92" s="336"/>
      <c r="AD92" s="336"/>
      <c r="AE92" s="336"/>
      <c r="AF92" s="336"/>
      <c r="AG92" s="336"/>
      <c r="AH92" s="336"/>
      <c r="AI92" s="336"/>
      <c r="AJ92" s="313">
        <f>(SUM($AJ$10:$AJ$51)*'Lifespan_distribution'!B8)</f>
        <v>0</v>
      </c>
      <c r="AK92" s="313">
        <f>(SUM($AJ$10:$AJ$51)*'Lifespan_distribution'!C8)</f>
        <v>0</v>
      </c>
      <c r="AL92" s="313">
        <f>(SUM($AJ$10:$AJ$51)*'Lifespan_distribution'!D8)</f>
        <v>0</v>
      </c>
      <c r="AM92" s="313">
        <f>(SUM($AJ$10:$AJ$51)*'Lifespan_distribution'!E8)</f>
        <v>0</v>
      </c>
      <c r="AN92" s="313">
        <f>(SUM($AJ$10:$AJ$51)*'Lifespan_distribution'!F8)</f>
        <v>0</v>
      </c>
      <c r="AO92" s="313">
        <f>(SUM($AJ$10:$AJ$51)*'Lifespan_distribution'!G8)</f>
        <v>0</v>
      </c>
      <c r="AP92" s="313">
        <f>(SUM($AJ$10:$AJ$51)*'Lifespan_distribution'!H8)</f>
        <v>0</v>
      </c>
      <c r="AQ92" s="313">
        <f>(SUM($AJ$10:$AJ$51)*'Lifespan_distribution'!I8)</f>
        <v>0</v>
      </c>
      <c r="AR92" s="289"/>
      <c r="AS92" s="3"/>
      <c r="AT92" s="3"/>
      <c r="AU92" s="3"/>
      <c r="AV92" s="3"/>
      <c r="AW92" s="3"/>
      <c r="AX92" s="3"/>
      <c r="AY92" s="3"/>
      <c r="AZ92" s="3"/>
      <c r="BA92" s="3"/>
      <c r="BB92" s="3"/>
      <c r="BC92" s="3"/>
      <c r="BD92" s="3"/>
      <c r="BE92" s="3"/>
      <c r="BF92" s="3"/>
      <c r="BG92" s="3"/>
      <c r="BH92" s="3"/>
      <c r="BI92" s="3"/>
      <c r="BJ92" s="3"/>
      <c r="BK92" s="3"/>
      <c r="BL92" s="3"/>
      <c r="BM92" s="3"/>
      <c r="BN92" s="3"/>
      <c r="BO92" s="3"/>
      <c r="BP92" s="3"/>
    </row>
    <row r="93" ht="15.35" customHeight="1">
      <c r="A93" s="306">
        <v>2024</v>
      </c>
      <c r="B93" s="311"/>
      <c r="C93" s="311"/>
      <c r="D93" s="311"/>
      <c r="E93" s="311"/>
      <c r="F93" s="311"/>
      <c r="G93" s="311"/>
      <c r="H93" s="311"/>
      <c r="I93" s="311"/>
      <c r="J93" s="311"/>
      <c r="K93" s="311"/>
      <c r="L93" s="311"/>
      <c r="M93" s="311"/>
      <c r="N93" s="311"/>
      <c r="O93" s="311"/>
      <c r="P93" s="311"/>
      <c r="Q93" s="311"/>
      <c r="R93" s="311"/>
      <c r="S93" s="311"/>
      <c r="T93" s="311"/>
      <c r="U93" s="311"/>
      <c r="V93" s="311"/>
      <c r="W93" s="336"/>
      <c r="X93" s="336"/>
      <c r="Y93" s="336"/>
      <c r="Z93" s="336"/>
      <c r="AA93" s="336"/>
      <c r="AB93" s="336"/>
      <c r="AC93" s="336"/>
      <c r="AD93" s="336"/>
      <c r="AE93" s="336"/>
      <c r="AF93" s="336"/>
      <c r="AG93" s="336"/>
      <c r="AH93" s="336"/>
      <c r="AI93" s="336"/>
      <c r="AJ93" s="336"/>
      <c r="AK93" s="313">
        <f>(SUM($AK$10:$AK$51)*'Lifespan_distribution'!B8)</f>
        <v>0</v>
      </c>
      <c r="AL93" s="313">
        <f>(SUM($AK$10:$AK$51)*'Lifespan_distribution'!C8)</f>
        <v>0</v>
      </c>
      <c r="AM93" s="313">
        <f>(SUM($AK$10:$AK$51)*'Lifespan_distribution'!D8)</f>
        <v>0</v>
      </c>
      <c r="AN93" s="313">
        <f>(SUM($AK$10:$AK$51)*'Lifespan_distribution'!E8)</f>
        <v>0</v>
      </c>
      <c r="AO93" s="313">
        <f>(SUM($AK$10:$AK$51)*'Lifespan_distribution'!F8)</f>
        <v>0</v>
      </c>
      <c r="AP93" s="313">
        <f>(SUM($AK$10:$AK$51)*'Lifespan_distribution'!G8)</f>
        <v>0</v>
      </c>
      <c r="AQ93" s="313">
        <f>(SUM($AK$10:$AK$51)*'Lifespan_distribution'!H8)</f>
        <v>0</v>
      </c>
      <c r="AR93" s="289"/>
      <c r="AS93" s="3"/>
      <c r="AT93" s="3"/>
      <c r="AU93" s="3"/>
      <c r="AV93" s="3"/>
      <c r="AW93" s="3"/>
      <c r="AX93" s="3"/>
      <c r="AY93" s="3"/>
      <c r="AZ93" s="3"/>
      <c r="BA93" s="3"/>
      <c r="BB93" s="3"/>
      <c r="BC93" s="3"/>
      <c r="BD93" s="3"/>
      <c r="BE93" s="3"/>
      <c r="BF93" s="3"/>
      <c r="BG93" s="3"/>
      <c r="BH93" s="3"/>
      <c r="BI93" s="3"/>
      <c r="BJ93" s="3"/>
      <c r="BK93" s="3"/>
      <c r="BL93" s="3"/>
      <c r="BM93" s="3"/>
      <c r="BN93" s="3"/>
      <c r="BO93" s="3"/>
      <c r="BP93" s="3"/>
    </row>
    <row r="94" ht="15.35" customHeight="1">
      <c r="A94" s="306">
        <v>2025</v>
      </c>
      <c r="B94" s="311"/>
      <c r="C94" s="311"/>
      <c r="D94" s="311"/>
      <c r="E94" s="311"/>
      <c r="F94" s="311"/>
      <c r="G94" s="311"/>
      <c r="H94" s="311"/>
      <c r="I94" s="311"/>
      <c r="J94" s="311"/>
      <c r="K94" s="311"/>
      <c r="L94" s="311"/>
      <c r="M94" s="311"/>
      <c r="N94" s="311"/>
      <c r="O94" s="311"/>
      <c r="P94" s="311"/>
      <c r="Q94" s="311"/>
      <c r="R94" s="311"/>
      <c r="S94" s="311"/>
      <c r="T94" s="311"/>
      <c r="U94" s="311"/>
      <c r="V94" s="311"/>
      <c r="W94" s="336"/>
      <c r="X94" s="336"/>
      <c r="Y94" s="336"/>
      <c r="Z94" s="336"/>
      <c r="AA94" s="336"/>
      <c r="AB94" s="336"/>
      <c r="AC94" s="336"/>
      <c r="AD94" s="336"/>
      <c r="AE94" s="336"/>
      <c r="AF94" s="336"/>
      <c r="AG94" s="336"/>
      <c r="AH94" s="336"/>
      <c r="AI94" s="336"/>
      <c r="AJ94" s="336"/>
      <c r="AK94" s="336"/>
      <c r="AL94" s="313">
        <f>(SUM($AL$10:$AL$51)*'Lifespan_distribution'!B8)</f>
        <v>0</v>
      </c>
      <c r="AM94" s="313">
        <f>(SUM($AL$10:$AL$51)*'Lifespan_distribution'!C8)</f>
        <v>0</v>
      </c>
      <c r="AN94" s="313">
        <f>(SUM($AL$10:$AL$51)*'Lifespan_distribution'!D8)</f>
        <v>0</v>
      </c>
      <c r="AO94" s="313">
        <f>(SUM($AL$10:$AL$51)*'Lifespan_distribution'!E8)</f>
        <v>0</v>
      </c>
      <c r="AP94" s="313">
        <f>(SUM($AL$10:$AL$51)*'Lifespan_distribution'!F8)</f>
        <v>0</v>
      </c>
      <c r="AQ94" s="313">
        <f>(SUM($AL$10:$AL$51)*'Lifespan_distribution'!G8)</f>
        <v>0</v>
      </c>
      <c r="AR94" s="289"/>
      <c r="AS94" s="3"/>
      <c r="AT94" s="3"/>
      <c r="AU94" s="3"/>
      <c r="AV94" s="3"/>
      <c r="AW94" s="3"/>
      <c r="AX94" s="3"/>
      <c r="AY94" s="3"/>
      <c r="AZ94" s="3"/>
      <c r="BA94" s="3"/>
      <c r="BB94" s="3"/>
      <c r="BC94" s="3"/>
      <c r="BD94" s="3"/>
      <c r="BE94" s="3"/>
      <c r="BF94" s="3"/>
      <c r="BG94" s="3"/>
      <c r="BH94" s="3"/>
      <c r="BI94" s="3"/>
      <c r="BJ94" s="3"/>
      <c r="BK94" s="3"/>
      <c r="BL94" s="3"/>
      <c r="BM94" s="3"/>
      <c r="BN94" s="3"/>
      <c r="BO94" s="3"/>
      <c r="BP94" s="3"/>
    </row>
    <row r="95" ht="15.35" customHeight="1">
      <c r="A95" s="306">
        <v>2026</v>
      </c>
      <c r="B95" s="311"/>
      <c r="C95" s="311"/>
      <c r="D95" s="311"/>
      <c r="E95" s="311"/>
      <c r="F95" s="311"/>
      <c r="G95" s="311"/>
      <c r="H95" s="311"/>
      <c r="I95" s="311"/>
      <c r="J95" s="311"/>
      <c r="K95" s="311"/>
      <c r="L95" s="311"/>
      <c r="M95" s="311"/>
      <c r="N95" s="311"/>
      <c r="O95" s="311"/>
      <c r="P95" s="311"/>
      <c r="Q95" s="311"/>
      <c r="R95" s="311"/>
      <c r="S95" s="311"/>
      <c r="T95" s="311"/>
      <c r="U95" s="311"/>
      <c r="V95" s="311"/>
      <c r="W95" s="336"/>
      <c r="X95" s="336"/>
      <c r="Y95" s="336"/>
      <c r="Z95" s="336"/>
      <c r="AA95" s="336"/>
      <c r="AB95" s="336"/>
      <c r="AC95" s="336"/>
      <c r="AD95" s="336"/>
      <c r="AE95" s="336"/>
      <c r="AF95" s="336"/>
      <c r="AG95" s="336"/>
      <c r="AH95" s="336"/>
      <c r="AI95" s="336"/>
      <c r="AJ95" s="336"/>
      <c r="AK95" s="336"/>
      <c r="AL95" s="336"/>
      <c r="AM95" s="313">
        <f>(SUM($AM$10:$AM$51)*'Lifespan_distribution'!B8)</f>
        <v>0</v>
      </c>
      <c r="AN95" s="313">
        <f>(SUM($AM$10:$AM$51)*'Lifespan_distribution'!C8)</f>
        <v>0</v>
      </c>
      <c r="AO95" s="313">
        <f>(SUM($AM$10:$AM$51)*'Lifespan_distribution'!D8)</f>
        <v>0</v>
      </c>
      <c r="AP95" s="313">
        <f>(SUM($AM$10:$AM$51)*'Lifespan_distribution'!E8)</f>
        <v>0</v>
      </c>
      <c r="AQ95" s="313">
        <f>(SUM($AM$10:$AM$51)*'Lifespan_distribution'!F8)</f>
        <v>0</v>
      </c>
      <c r="AR95" s="289"/>
      <c r="AS95" s="3"/>
      <c r="AT95" s="3"/>
      <c r="AU95" s="3"/>
      <c r="AV95" s="3"/>
      <c r="AW95" s="3"/>
      <c r="AX95" s="3"/>
      <c r="AY95" s="3"/>
      <c r="AZ95" s="3"/>
      <c r="BA95" s="3"/>
      <c r="BB95" s="3"/>
      <c r="BC95" s="3"/>
      <c r="BD95" s="3"/>
      <c r="BE95" s="3"/>
      <c r="BF95" s="3"/>
      <c r="BG95" s="3"/>
      <c r="BH95" s="3"/>
      <c r="BI95" s="3"/>
      <c r="BJ95" s="3"/>
      <c r="BK95" s="3"/>
      <c r="BL95" s="3"/>
      <c r="BM95" s="3"/>
      <c r="BN95" s="3"/>
      <c r="BO95" s="3"/>
      <c r="BP95" s="3"/>
    </row>
    <row r="96" ht="15.35" customHeight="1">
      <c r="A96" s="306">
        <v>2027</v>
      </c>
      <c r="B96" s="311"/>
      <c r="C96" s="311"/>
      <c r="D96" s="311"/>
      <c r="E96" s="311"/>
      <c r="F96" s="311"/>
      <c r="G96" s="311"/>
      <c r="H96" s="311"/>
      <c r="I96" s="311"/>
      <c r="J96" s="311"/>
      <c r="K96" s="311"/>
      <c r="L96" s="311"/>
      <c r="M96" s="311"/>
      <c r="N96" s="311"/>
      <c r="O96" s="311"/>
      <c r="P96" s="311"/>
      <c r="Q96" s="311"/>
      <c r="R96" s="311"/>
      <c r="S96" s="311"/>
      <c r="T96" s="311"/>
      <c r="U96" s="311"/>
      <c r="V96" s="311"/>
      <c r="W96" s="336"/>
      <c r="X96" s="336"/>
      <c r="Y96" s="336"/>
      <c r="Z96" s="336"/>
      <c r="AA96" s="336"/>
      <c r="AB96" s="336"/>
      <c r="AC96" s="336"/>
      <c r="AD96" s="336"/>
      <c r="AE96" s="336"/>
      <c r="AF96" s="336"/>
      <c r="AG96" s="336"/>
      <c r="AH96" s="336"/>
      <c r="AI96" s="336"/>
      <c r="AJ96" s="336"/>
      <c r="AK96" s="336"/>
      <c r="AL96" s="336"/>
      <c r="AM96" s="336"/>
      <c r="AN96" s="313">
        <f>(SUM($AN$10:$AN$51)*'Lifespan_distribution'!B8)</f>
        <v>0</v>
      </c>
      <c r="AO96" s="313">
        <f>(SUM($AN$10:$AN$51)*'Lifespan_distribution'!C8)</f>
        <v>0</v>
      </c>
      <c r="AP96" s="313">
        <f>(SUM($AN$10:$AN$51)*'Lifespan_distribution'!D8)</f>
        <v>0</v>
      </c>
      <c r="AQ96" s="313">
        <f>(SUM($AN$10:$AN$51)*'Lifespan_distribution'!E8)</f>
        <v>0</v>
      </c>
      <c r="AR96" s="289"/>
      <c r="AS96" s="3"/>
      <c r="AT96" s="3"/>
      <c r="AU96" s="3"/>
      <c r="AV96" s="3"/>
      <c r="AW96" s="3"/>
      <c r="AX96" s="3"/>
      <c r="AY96" s="3"/>
      <c r="AZ96" s="3"/>
      <c r="BA96" s="3"/>
      <c r="BB96" s="3"/>
      <c r="BC96" s="3"/>
      <c r="BD96" s="3"/>
      <c r="BE96" s="3"/>
      <c r="BF96" s="3"/>
      <c r="BG96" s="3"/>
      <c r="BH96" s="3"/>
      <c r="BI96" s="3"/>
      <c r="BJ96" s="3"/>
      <c r="BK96" s="3"/>
      <c r="BL96" s="3"/>
      <c r="BM96" s="3"/>
      <c r="BN96" s="3"/>
      <c r="BO96" s="3"/>
      <c r="BP96" s="3"/>
    </row>
    <row r="97" ht="15.35" customHeight="1">
      <c r="A97" s="306">
        <v>2028</v>
      </c>
      <c r="B97" s="311"/>
      <c r="C97" s="311"/>
      <c r="D97" s="311"/>
      <c r="E97" s="311"/>
      <c r="F97" s="311"/>
      <c r="G97" s="311"/>
      <c r="H97" s="311"/>
      <c r="I97" s="311"/>
      <c r="J97" s="311"/>
      <c r="K97" s="311"/>
      <c r="L97" s="311"/>
      <c r="M97" s="311"/>
      <c r="N97" s="311"/>
      <c r="O97" s="311"/>
      <c r="P97" s="311"/>
      <c r="Q97" s="311"/>
      <c r="R97" s="311"/>
      <c r="S97" s="311"/>
      <c r="T97" s="311"/>
      <c r="U97" s="311"/>
      <c r="V97" s="311"/>
      <c r="W97" s="336"/>
      <c r="X97" s="336"/>
      <c r="Y97" s="336"/>
      <c r="Z97" s="336"/>
      <c r="AA97" s="336"/>
      <c r="AB97" s="336"/>
      <c r="AC97" s="336"/>
      <c r="AD97" s="336"/>
      <c r="AE97" s="336"/>
      <c r="AF97" s="336"/>
      <c r="AG97" s="336"/>
      <c r="AH97" s="336"/>
      <c r="AI97" s="336"/>
      <c r="AJ97" s="336"/>
      <c r="AK97" s="336"/>
      <c r="AL97" s="336"/>
      <c r="AM97" s="336"/>
      <c r="AN97" s="336"/>
      <c r="AO97" s="313">
        <f>(SUM($AO$10:$AO$51)*'Lifespan_distribution'!B8)</f>
        <v>0</v>
      </c>
      <c r="AP97" s="313">
        <f>(SUM($AO$10:$AO$51)*'Lifespan_distribution'!C8)</f>
        <v>0</v>
      </c>
      <c r="AQ97" s="313">
        <f>(SUM($AO$10:$AO$51)*'Lifespan_distribution'!D8)</f>
        <v>0</v>
      </c>
      <c r="AR97" s="289"/>
      <c r="AS97" s="3"/>
      <c r="AT97" s="3"/>
      <c r="AU97" s="3"/>
      <c r="AV97" s="3"/>
      <c r="AW97" s="3"/>
      <c r="AX97" s="3"/>
      <c r="AY97" s="3"/>
      <c r="AZ97" s="3"/>
      <c r="BA97" s="3"/>
      <c r="BB97" s="3"/>
      <c r="BC97" s="3"/>
      <c r="BD97" s="3"/>
      <c r="BE97" s="3"/>
      <c r="BF97" s="3"/>
      <c r="BG97" s="3"/>
      <c r="BH97" s="3"/>
      <c r="BI97" s="3"/>
      <c r="BJ97" s="3"/>
      <c r="BK97" s="3"/>
      <c r="BL97" s="3"/>
      <c r="BM97" s="3"/>
      <c r="BN97" s="3"/>
      <c r="BO97" s="3"/>
      <c r="BP97" s="3"/>
    </row>
    <row r="98" ht="15.35" customHeight="1">
      <c r="A98" s="306">
        <v>2029</v>
      </c>
      <c r="B98" s="311"/>
      <c r="C98" s="311"/>
      <c r="D98" s="311"/>
      <c r="E98" s="311"/>
      <c r="F98" s="311"/>
      <c r="G98" s="311"/>
      <c r="H98" s="311"/>
      <c r="I98" s="311"/>
      <c r="J98" s="311"/>
      <c r="K98" s="311"/>
      <c r="L98" s="311"/>
      <c r="M98" s="311"/>
      <c r="N98" s="311"/>
      <c r="O98" s="311"/>
      <c r="P98" s="311"/>
      <c r="Q98" s="311"/>
      <c r="R98" s="311"/>
      <c r="S98" s="311"/>
      <c r="T98" s="311"/>
      <c r="U98" s="311"/>
      <c r="V98" s="311"/>
      <c r="W98" s="336"/>
      <c r="X98" s="336"/>
      <c r="Y98" s="336"/>
      <c r="Z98" s="336"/>
      <c r="AA98" s="336"/>
      <c r="AB98" s="336"/>
      <c r="AC98" s="336"/>
      <c r="AD98" s="336"/>
      <c r="AE98" s="336"/>
      <c r="AF98" s="336"/>
      <c r="AG98" s="336"/>
      <c r="AH98" s="336"/>
      <c r="AI98" s="336"/>
      <c r="AJ98" s="336"/>
      <c r="AK98" s="336"/>
      <c r="AL98" s="336"/>
      <c r="AM98" s="336"/>
      <c r="AN98" s="336"/>
      <c r="AO98" s="336"/>
      <c r="AP98" s="313">
        <f>(SUM($AP$10:$AP$51)*'Lifespan_distribution'!B8)</f>
        <v>0</v>
      </c>
      <c r="AQ98" s="313">
        <f>(SUM($AP$10:$AP$51)*'Lifespan_distribution'!C8)</f>
        <v>0</v>
      </c>
      <c r="AR98" s="289"/>
      <c r="AS98" s="3"/>
      <c r="AT98" s="3"/>
      <c r="AU98" s="3"/>
      <c r="AV98" s="3"/>
      <c r="AW98" s="3"/>
      <c r="AX98" s="3"/>
      <c r="AY98" s="3"/>
      <c r="AZ98" s="3"/>
      <c r="BA98" s="3"/>
      <c r="BB98" s="3"/>
      <c r="BC98" s="3"/>
      <c r="BD98" s="3"/>
      <c r="BE98" s="3"/>
      <c r="BF98" s="3"/>
      <c r="BG98" s="3"/>
      <c r="BH98" s="3"/>
      <c r="BI98" s="3"/>
      <c r="BJ98" s="3"/>
      <c r="BK98" s="3"/>
      <c r="BL98" s="3"/>
      <c r="BM98" s="3"/>
      <c r="BN98" s="3"/>
      <c r="BO98" s="3"/>
      <c r="BP98" s="3"/>
    </row>
    <row r="99" ht="15.35" customHeight="1">
      <c r="A99" s="306">
        <v>2030</v>
      </c>
      <c r="B99" s="311"/>
      <c r="C99" s="311"/>
      <c r="D99" s="311"/>
      <c r="E99" s="311"/>
      <c r="F99" s="311"/>
      <c r="G99" s="311"/>
      <c r="H99" s="311"/>
      <c r="I99" s="311"/>
      <c r="J99" s="311"/>
      <c r="K99" s="311"/>
      <c r="L99" s="311"/>
      <c r="M99" s="311"/>
      <c r="N99" s="311"/>
      <c r="O99" s="311"/>
      <c r="P99" s="311"/>
      <c r="Q99" s="311"/>
      <c r="R99" s="311"/>
      <c r="S99" s="311"/>
      <c r="T99" s="311"/>
      <c r="U99" s="311"/>
      <c r="V99" s="311"/>
      <c r="W99" s="336"/>
      <c r="X99" s="336"/>
      <c r="Y99" s="336"/>
      <c r="Z99" s="336"/>
      <c r="AA99" s="336"/>
      <c r="AB99" s="336"/>
      <c r="AC99" s="336"/>
      <c r="AD99" s="336"/>
      <c r="AE99" s="336"/>
      <c r="AF99" s="336"/>
      <c r="AG99" s="336"/>
      <c r="AH99" s="336"/>
      <c r="AI99" s="336"/>
      <c r="AJ99" s="336"/>
      <c r="AK99" s="336"/>
      <c r="AL99" s="336"/>
      <c r="AM99" s="336"/>
      <c r="AN99" s="336"/>
      <c r="AO99" s="336"/>
      <c r="AP99" s="336"/>
      <c r="AQ99" s="313">
        <f>(SUM($AQ$10:$AQ$51)*'Lifespan_distribution'!B8)</f>
        <v>0</v>
      </c>
      <c r="AR99" s="289"/>
      <c r="AS99" s="3"/>
      <c r="AT99" s="3"/>
      <c r="AU99" s="3"/>
      <c r="AV99" s="3"/>
      <c r="AW99" s="3"/>
      <c r="AX99" s="3"/>
      <c r="AY99" s="3"/>
      <c r="AZ99" s="3"/>
      <c r="BA99" s="3"/>
      <c r="BB99" s="3"/>
      <c r="BC99" s="3"/>
      <c r="BD99" s="3"/>
      <c r="BE99" s="3"/>
      <c r="BF99" s="3"/>
      <c r="BG99" s="3"/>
      <c r="BH99" s="3"/>
      <c r="BI99" s="3"/>
      <c r="BJ99" s="3"/>
      <c r="BK99" s="3"/>
      <c r="BL99" s="3"/>
      <c r="BM99" s="3"/>
      <c r="BN99" s="3"/>
      <c r="BO99" s="3"/>
      <c r="BP99" s="3"/>
    </row>
    <row r="100" ht="15.35" customHeight="1">
      <c r="A100" s="316"/>
      <c r="B100" s="316"/>
      <c r="C100" s="316"/>
      <c r="D100" s="316"/>
      <c r="E100" s="316"/>
      <c r="F100" s="316"/>
      <c r="G100" s="316"/>
      <c r="H100" s="316"/>
      <c r="I100" s="316"/>
      <c r="J100" s="316"/>
      <c r="K100" s="316"/>
      <c r="L100" s="352"/>
      <c r="M100" s="311"/>
      <c r="N100" s="311"/>
      <c r="O100" s="311"/>
      <c r="P100" s="311"/>
      <c r="Q100" s="311"/>
      <c r="R100" s="311"/>
      <c r="S100" s="311"/>
      <c r="T100" s="311"/>
      <c r="U100" s="311"/>
      <c r="V100" s="311"/>
      <c r="W100" s="353"/>
      <c r="X100" s="353"/>
      <c r="Y100" s="353"/>
      <c r="Z100" s="353"/>
      <c r="AA100" s="353"/>
      <c r="AB100" s="353"/>
      <c r="AC100" s="353"/>
      <c r="AD100" s="353"/>
      <c r="AE100" s="353"/>
      <c r="AF100" s="353"/>
      <c r="AG100" s="353"/>
      <c r="AH100" s="353"/>
      <c r="AI100" s="354"/>
      <c r="AJ100" s="317"/>
      <c r="AK100" s="317"/>
      <c r="AL100" s="317"/>
      <c r="AM100" s="317"/>
      <c r="AN100" s="317"/>
      <c r="AO100" s="317"/>
      <c r="AP100" s="317"/>
      <c r="AQ100" s="317"/>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row>
    <row r="101" ht="15.35" customHeight="1">
      <c r="A101" t="s" s="305">
        <v>523</v>
      </c>
      <c r="B101" s="337">
        <f>ROUND(SUM(B58:B100),0)</f>
        <v>0</v>
      </c>
      <c r="C101" s="337">
        <f>ROUND(SUM(C58:C100),0)</f>
        <v>0</v>
      </c>
      <c r="D101" s="337">
        <f>ROUND(SUM(D58:D100),0)</f>
        <v>0</v>
      </c>
      <c r="E101" s="337">
        <f>ROUND(SUM(E58:E100),0)</f>
        <v>0</v>
      </c>
      <c r="F101" s="337">
        <f>ROUND(SUM(F58:F100),0)</f>
        <v>0</v>
      </c>
      <c r="G101" s="337">
        <f>ROUND(SUM(G58:G100),0)</f>
        <v>0</v>
      </c>
      <c r="H101" s="337">
        <f>ROUND(SUM(H58:H100),0)</f>
        <v>0</v>
      </c>
      <c r="I101" s="337">
        <f>ROUND(SUM(I58:I100),0)</f>
        <v>0</v>
      </c>
      <c r="J101" s="337">
        <f>ROUND(SUM(J58:J100),0)</f>
        <v>0</v>
      </c>
      <c r="K101" s="337">
        <f>ROUND(SUM(K58:K100),0)</f>
        <v>0</v>
      </c>
      <c r="L101" s="337">
        <f>ROUND(SUM(L58:L100),0)</f>
        <v>0</v>
      </c>
      <c r="M101" s="337">
        <f>ROUND(SUM(M58:M100),0)</f>
        <v>397539</v>
      </c>
      <c r="N101" s="337">
        <f>ROUND(SUM(N58:N100),0)</f>
        <v>1093172</v>
      </c>
      <c r="O101" s="337">
        <f>ROUND(SUM(O58:O100),0)</f>
        <v>1944176</v>
      </c>
      <c r="P101" s="337">
        <f>ROUND(SUM(P58:P100),0)</f>
        <v>2869179</v>
      </c>
      <c r="Q101" s="337">
        <f>ROUND(SUM(Q58:Q100),0)</f>
        <v>3683103</v>
      </c>
      <c r="R101" s="337">
        <f>ROUND(SUM(R58:R100),0)</f>
        <v>4325438</v>
      </c>
      <c r="S101" s="337">
        <f>ROUND(SUM(S58:S100),0)</f>
        <v>4809494</v>
      </c>
      <c r="T101" s="337">
        <f>ROUND(SUM(T58:T100),0)</f>
        <v>5184034</v>
      </c>
      <c r="U101" s="337">
        <f>ROUND(SUM(U58:U100),0)</f>
        <v>5544795</v>
      </c>
      <c r="V101" s="337">
        <f>ROUND(SUM(V58:V100),0)</f>
        <v>5856402</v>
      </c>
      <c r="W101" s="337">
        <f>ROUND(SUM(W58:W100),0)</f>
        <v>6111711</v>
      </c>
      <c r="X101" s="337">
        <f>ROUND(SUM(X58:X100),0)</f>
        <v>6242791</v>
      </c>
      <c r="Y101" s="337">
        <f>ROUND(SUM(Y58:Y100),0)</f>
        <v>6271552</v>
      </c>
      <c r="Z101" s="338">
        <f>ROUND(SUM(Z58:Z100),0)</f>
        <v>6250001</v>
      </c>
      <c r="AA101" s="337">
        <f>ROUND(SUM(AA58:AA100),0)</f>
        <v>6186929</v>
      </c>
      <c r="AB101" s="337">
        <f>ROUND(SUM(AB58:AB100),0)</f>
        <v>6156618</v>
      </c>
      <c r="AC101" s="337">
        <f>ROUND(SUM(AC58:AC100),0)</f>
        <v>6167116</v>
      </c>
      <c r="AD101" s="337">
        <f>ROUND(SUM(AD58:AD100),0)</f>
        <v>6159181</v>
      </c>
      <c r="AE101" s="337">
        <f>ROUND(SUM(AE58:AE100),0)</f>
        <v>6103340</v>
      </c>
      <c r="AF101" s="337">
        <f>ROUND(SUM(AF58:AF100),0)</f>
        <v>5989850</v>
      </c>
      <c r="AG101" s="337">
        <f>ROUND(SUM(AG58:AG100),0)</f>
        <v>5861662</v>
      </c>
      <c r="AH101" s="337">
        <f>ROUND(SUM(AH58:AH100),0)</f>
        <v>5741778</v>
      </c>
      <c r="AI101" s="337">
        <f>ROUND(SUM(AI58:AI100),0)</f>
        <v>5219553</v>
      </c>
      <c r="AJ101" s="337">
        <f>ROUND(SUM(AJ58:AJ100),0)</f>
        <v>4396888</v>
      </c>
      <c r="AK101" s="337">
        <f>ROUND(SUM(AK58:AK100),0)</f>
        <v>3428325</v>
      </c>
      <c r="AL101" s="337">
        <f>ROUND(SUM(AL58:AL100),0)</f>
        <v>2472053</v>
      </c>
      <c r="AM101" s="337">
        <f>ROUND(SUM(AM58:AM100),0)</f>
        <v>1647337</v>
      </c>
      <c r="AN101" s="337">
        <f>ROUND(SUM(AN58:AN100),0)</f>
        <v>1014009</v>
      </c>
      <c r="AO101" s="337">
        <f>ROUND(SUM(AO58:AO100),0)</f>
        <v>576342</v>
      </c>
      <c r="AP101" s="337">
        <f>ROUND(SUM(AP58:AP100),0)</f>
        <v>302403</v>
      </c>
      <c r="AQ101" s="337">
        <f>ROUND(SUM(AQ58:AQ100),0)</f>
        <v>146447</v>
      </c>
      <c r="AR101" s="289"/>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row>
    <row r="102" ht="15.35" customHeight="1">
      <c r="A102" s="309"/>
      <c r="B102" s="309"/>
      <c r="C102" s="309"/>
      <c r="D102" s="309"/>
      <c r="E102" s="309"/>
      <c r="F102" s="309"/>
      <c r="G102" s="309"/>
      <c r="H102" s="309"/>
      <c r="I102" s="309"/>
      <c r="J102" s="309"/>
      <c r="K102" s="309"/>
      <c r="L102" s="309"/>
      <c r="M102" s="309"/>
      <c r="N102" s="309"/>
      <c r="O102" s="309"/>
      <c r="P102" s="309"/>
      <c r="Q102" s="309"/>
      <c r="R102" s="309"/>
      <c r="S102" s="309"/>
      <c r="T102" s="309"/>
      <c r="U102" s="309"/>
      <c r="V102" s="309"/>
      <c r="W102" s="51"/>
      <c r="X102" s="51"/>
      <c r="Y102" s="51"/>
      <c r="Z102" s="51"/>
      <c r="AA102" s="51"/>
      <c r="AB102" s="51"/>
      <c r="AC102" s="51"/>
      <c r="AD102" s="51"/>
      <c r="AE102" s="51"/>
      <c r="AF102" s="51"/>
      <c r="AG102" s="51"/>
      <c r="AH102" s="51"/>
      <c r="AI102" s="51"/>
      <c r="AJ102" s="51"/>
      <c r="AK102" s="51"/>
      <c r="AL102" s="51"/>
      <c r="AM102" s="51"/>
      <c r="AN102" s="51"/>
      <c r="AO102" s="51"/>
      <c r="AP102" s="51"/>
      <c r="AQ102" s="51"/>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row>
    <row r="103" ht="15.35" customHeight="1">
      <c r="A103" s="301"/>
      <c r="B103" s="301"/>
      <c r="C103" s="301"/>
      <c r="D103" s="301"/>
      <c r="E103" s="301"/>
      <c r="F103" s="301"/>
      <c r="G103" s="301"/>
      <c r="H103" s="301"/>
      <c r="I103" s="301"/>
      <c r="J103" s="301"/>
      <c r="K103" s="301"/>
      <c r="L103" s="301"/>
      <c r="M103" s="301"/>
      <c r="N103" s="301"/>
      <c r="O103" s="301"/>
      <c r="P103" s="301"/>
      <c r="Q103" s="301"/>
      <c r="R103" s="301"/>
      <c r="S103" s="301"/>
      <c r="T103" s="301"/>
      <c r="U103" s="301"/>
      <c r="V103" s="301"/>
      <c r="W103" s="339"/>
      <c r="X103" s="339"/>
      <c r="Y103" s="339"/>
      <c r="Z103" s="339"/>
      <c r="AA103" s="339"/>
      <c r="AB103" s="339"/>
      <c r="AC103" s="339"/>
      <c r="AD103" s="339"/>
      <c r="AE103" s="339"/>
      <c r="AF103" s="339"/>
      <c r="AG103" s="339"/>
      <c r="AH103" s="339"/>
      <c r="AI103" s="339"/>
      <c r="AJ103" s="339"/>
      <c r="AK103" s="339"/>
      <c r="AL103" s="339"/>
      <c r="AM103" s="339"/>
      <c r="AN103" s="339"/>
      <c r="AO103" s="339"/>
      <c r="AP103" s="339"/>
      <c r="AQ103" s="339"/>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row>
    <row r="104" ht="21" customHeight="1">
      <c r="A104" t="s" s="303">
        <v>524</v>
      </c>
      <c r="B104" s="304"/>
      <c r="C104" s="304"/>
      <c r="D104" s="304"/>
      <c r="E104" s="304"/>
      <c r="F104" s="304"/>
      <c r="G104" s="304"/>
      <c r="H104" s="304"/>
      <c r="I104" s="304"/>
      <c r="J104" s="304"/>
      <c r="K104" s="304"/>
      <c r="L104" s="304"/>
      <c r="M104" s="304"/>
      <c r="N104" s="304"/>
      <c r="O104" s="304"/>
      <c r="P104" s="304"/>
      <c r="Q104" s="304"/>
      <c r="R104" s="304"/>
      <c r="S104" s="304"/>
      <c r="T104" s="304"/>
      <c r="U104" s="304"/>
      <c r="V104" s="304"/>
      <c r="W104" s="340"/>
      <c r="X104" s="340"/>
      <c r="Y104" s="340"/>
      <c r="Z104" s="340"/>
      <c r="AA104" s="340"/>
      <c r="AB104" s="340"/>
      <c r="AC104" s="340"/>
      <c r="AD104" s="340"/>
      <c r="AE104" s="340"/>
      <c r="AF104" s="340"/>
      <c r="AG104" s="340"/>
      <c r="AH104" s="340"/>
      <c r="AI104" s="340"/>
      <c r="AJ104" s="340"/>
      <c r="AK104" s="340"/>
      <c r="AL104" s="340"/>
      <c r="AM104" s="340"/>
      <c r="AN104" s="340"/>
      <c r="AO104" s="340"/>
      <c r="AP104" s="340"/>
      <c r="AQ104" s="340"/>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row>
    <row r="105" ht="15.35" customHeight="1">
      <c r="A105" s="311"/>
      <c r="B105" s="306">
        <v>1989</v>
      </c>
      <c r="C105" s="306">
        <v>1990</v>
      </c>
      <c r="D105" s="306">
        <v>1991</v>
      </c>
      <c r="E105" s="306">
        <v>1992</v>
      </c>
      <c r="F105" s="306">
        <v>1993</v>
      </c>
      <c r="G105" s="306">
        <v>1994</v>
      </c>
      <c r="H105" s="306">
        <v>1995</v>
      </c>
      <c r="I105" s="306">
        <v>1996</v>
      </c>
      <c r="J105" s="306">
        <v>1997</v>
      </c>
      <c r="K105" s="306">
        <v>1998</v>
      </c>
      <c r="L105" s="306">
        <v>1999</v>
      </c>
      <c r="M105" s="306">
        <v>2000</v>
      </c>
      <c r="N105" s="306">
        <v>2001</v>
      </c>
      <c r="O105" s="306">
        <v>2002</v>
      </c>
      <c r="P105" s="306">
        <v>2003</v>
      </c>
      <c r="Q105" s="306">
        <v>2004</v>
      </c>
      <c r="R105" s="306">
        <v>2005</v>
      </c>
      <c r="S105" s="306">
        <v>2006</v>
      </c>
      <c r="T105" s="306">
        <v>2007</v>
      </c>
      <c r="U105" s="306">
        <v>2008</v>
      </c>
      <c r="V105" s="306">
        <v>2009</v>
      </c>
      <c r="W105" s="290">
        <v>2010</v>
      </c>
      <c r="X105" s="290">
        <v>2011</v>
      </c>
      <c r="Y105" s="290">
        <v>2012</v>
      </c>
      <c r="Z105" s="290">
        <v>2013</v>
      </c>
      <c r="AA105" s="290">
        <v>2014</v>
      </c>
      <c r="AB105" s="290">
        <v>2015</v>
      </c>
      <c r="AC105" s="290">
        <v>2016</v>
      </c>
      <c r="AD105" s="290">
        <v>2017</v>
      </c>
      <c r="AE105" s="290">
        <v>2018</v>
      </c>
      <c r="AF105" s="290">
        <v>2019</v>
      </c>
      <c r="AG105" s="290">
        <v>2020</v>
      </c>
      <c r="AH105" s="290">
        <v>2021</v>
      </c>
      <c r="AI105" s="290">
        <v>2022</v>
      </c>
      <c r="AJ105" s="290">
        <v>2023</v>
      </c>
      <c r="AK105" s="290">
        <v>2024</v>
      </c>
      <c r="AL105" s="290">
        <v>2025</v>
      </c>
      <c r="AM105" s="290">
        <v>2026</v>
      </c>
      <c r="AN105" s="290">
        <v>2027</v>
      </c>
      <c r="AO105" s="290">
        <v>2028</v>
      </c>
      <c r="AP105" s="290">
        <v>2029</v>
      </c>
      <c r="AQ105" s="290">
        <v>2030</v>
      </c>
      <c r="AR105" s="289"/>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row>
    <row r="106" ht="15.35" customHeight="1">
      <c r="A106" t="s" s="305">
        <v>221</v>
      </c>
      <c r="B106" s="311"/>
      <c r="C106" s="311"/>
      <c r="D106" s="311"/>
      <c r="E106" s="311"/>
      <c r="F106" s="311"/>
      <c r="G106" s="311"/>
      <c r="H106" s="311"/>
      <c r="I106" s="311"/>
      <c r="J106" s="311"/>
      <c r="K106" s="311"/>
      <c r="L106" s="311"/>
      <c r="M106" s="311"/>
      <c r="N106" s="311"/>
      <c r="O106" s="311"/>
      <c r="P106" s="311"/>
      <c r="Q106" s="311"/>
      <c r="R106" s="311"/>
      <c r="S106" s="311"/>
      <c r="T106" s="311"/>
      <c r="U106" s="311"/>
      <c r="V106" s="311"/>
      <c r="W106" s="287"/>
      <c r="X106" s="287"/>
      <c r="Y106" s="287"/>
      <c r="Z106" s="287"/>
      <c r="AA106" s="287"/>
      <c r="AB106" s="287"/>
      <c r="AC106" s="287"/>
      <c r="AD106" s="287"/>
      <c r="AE106" s="287"/>
      <c r="AF106" s="287"/>
      <c r="AG106" s="287"/>
      <c r="AH106" s="287"/>
      <c r="AI106" s="287"/>
      <c r="AJ106" s="287"/>
      <c r="AK106" s="287"/>
      <c r="AL106" s="287"/>
      <c r="AM106" s="287"/>
      <c r="AN106" s="287"/>
      <c r="AO106" s="287"/>
      <c r="AP106" s="287"/>
      <c r="AQ106" s="287"/>
      <c r="AR106" s="289"/>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row>
    <row r="107" ht="15.35" customHeight="1">
      <c r="A107" t="s" s="305">
        <v>525</v>
      </c>
      <c r="B107" s="311"/>
      <c r="C107" s="311"/>
      <c r="D107" s="311"/>
      <c r="E107" s="311"/>
      <c r="F107" s="311"/>
      <c r="G107" s="311"/>
      <c r="H107" s="311"/>
      <c r="I107" s="311"/>
      <c r="J107" s="311"/>
      <c r="K107" s="311"/>
      <c r="L107" s="311"/>
      <c r="M107" s="311"/>
      <c r="N107" s="311"/>
      <c r="O107" s="311"/>
      <c r="P107" s="311"/>
      <c r="Q107" s="311"/>
      <c r="R107" s="311"/>
      <c r="S107" s="311"/>
      <c r="T107" s="311"/>
      <c r="U107" s="311"/>
      <c r="V107" s="311"/>
      <c r="W107" s="287"/>
      <c r="X107" s="287"/>
      <c r="Y107" s="287"/>
      <c r="Z107" s="287"/>
      <c r="AA107" s="287"/>
      <c r="AB107" s="287"/>
      <c r="AC107" s="287"/>
      <c r="AD107" s="287"/>
      <c r="AE107" s="287"/>
      <c r="AF107" s="287"/>
      <c r="AG107" s="287"/>
      <c r="AH107" s="287"/>
      <c r="AI107" s="287"/>
      <c r="AJ107" s="287"/>
      <c r="AK107" s="287"/>
      <c r="AL107" s="287"/>
      <c r="AM107" s="287"/>
      <c r="AN107" s="287"/>
      <c r="AO107" s="287"/>
      <c r="AP107" s="287"/>
      <c r="AQ107" s="287"/>
      <c r="AR107" s="289"/>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row>
    <row r="108" ht="15.35" customHeight="1">
      <c r="A108" t="s" s="305">
        <v>526</v>
      </c>
      <c r="B108" s="311"/>
      <c r="C108" s="311"/>
      <c r="D108" s="311"/>
      <c r="E108" s="311"/>
      <c r="F108" s="311"/>
      <c r="G108" s="311"/>
      <c r="H108" s="311"/>
      <c r="I108" s="311"/>
      <c r="J108" s="311"/>
      <c r="K108" s="311"/>
      <c r="L108" s="311"/>
      <c r="M108" s="311"/>
      <c r="N108" s="311"/>
      <c r="O108" s="311"/>
      <c r="P108" s="311"/>
      <c r="Q108" s="311"/>
      <c r="R108" s="311"/>
      <c r="S108" s="311"/>
      <c r="T108" s="311"/>
      <c r="U108" s="311"/>
      <c r="V108" s="311"/>
      <c r="W108" s="287"/>
      <c r="X108" s="287"/>
      <c r="Y108" s="287"/>
      <c r="Z108" s="287"/>
      <c r="AA108" s="287"/>
      <c r="AB108" s="287"/>
      <c r="AC108" s="287"/>
      <c r="AD108" s="287"/>
      <c r="AE108" s="287"/>
      <c r="AF108" s="287"/>
      <c r="AG108" s="287"/>
      <c r="AH108" s="287"/>
      <c r="AI108" s="287"/>
      <c r="AJ108" s="287"/>
      <c r="AK108" s="287"/>
      <c r="AL108" s="287"/>
      <c r="AM108" s="287"/>
      <c r="AN108" s="287"/>
      <c r="AO108" s="287"/>
      <c r="AP108" s="287"/>
      <c r="AQ108" s="287"/>
      <c r="AR108" s="289"/>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row>
    <row r="109" ht="15.35" customHeight="1">
      <c r="A109" t="s" s="305">
        <v>527</v>
      </c>
      <c r="B109" s="311"/>
      <c r="C109" s="311"/>
      <c r="D109" s="311"/>
      <c r="E109" s="311"/>
      <c r="F109" s="311"/>
      <c r="G109" s="311"/>
      <c r="H109" s="311"/>
      <c r="I109" s="311"/>
      <c r="J109" s="311"/>
      <c r="K109" s="311"/>
      <c r="L109" s="311"/>
      <c r="M109" s="311"/>
      <c r="N109" s="311"/>
      <c r="O109" s="311"/>
      <c r="P109" s="311"/>
      <c r="Q109" s="311"/>
      <c r="R109" s="311"/>
      <c r="S109" s="311"/>
      <c r="T109" s="311"/>
      <c r="U109" s="311"/>
      <c r="V109" s="311"/>
      <c r="W109" s="287"/>
      <c r="X109" s="287"/>
      <c r="Y109" s="287"/>
      <c r="Z109" s="287"/>
      <c r="AA109" s="287"/>
      <c r="AB109" s="287"/>
      <c r="AC109" s="287"/>
      <c r="AD109" s="287"/>
      <c r="AE109" s="287"/>
      <c r="AF109" s="287"/>
      <c r="AG109" s="287"/>
      <c r="AH109" s="287"/>
      <c r="AI109" s="287"/>
      <c r="AJ109" s="287"/>
      <c r="AK109" s="287"/>
      <c r="AL109" s="287"/>
      <c r="AM109" s="287"/>
      <c r="AN109" s="287"/>
      <c r="AO109" s="287"/>
      <c r="AP109" s="287"/>
      <c r="AQ109" s="287"/>
      <c r="AR109" s="289"/>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row>
    <row r="110" ht="15.35" customHeight="1">
      <c r="A110" t="s" s="305">
        <v>528</v>
      </c>
      <c r="B110" s="311"/>
      <c r="C110" s="311"/>
      <c r="D110" s="311"/>
      <c r="E110" s="311"/>
      <c r="F110" s="311"/>
      <c r="G110" s="311"/>
      <c r="H110" s="311"/>
      <c r="I110" s="311"/>
      <c r="J110" s="311"/>
      <c r="K110" s="311"/>
      <c r="L110" s="311"/>
      <c r="M110" s="311"/>
      <c r="N110" s="311"/>
      <c r="O110" s="311"/>
      <c r="P110" s="311"/>
      <c r="Q110" s="311"/>
      <c r="R110" s="311"/>
      <c r="S110" s="311"/>
      <c r="T110" s="311"/>
      <c r="U110" s="311"/>
      <c r="V110" s="311"/>
      <c r="W110" s="287"/>
      <c r="X110" s="287"/>
      <c r="Y110" s="287"/>
      <c r="Z110" s="287"/>
      <c r="AA110" s="287"/>
      <c r="AB110" s="287"/>
      <c r="AC110" s="287"/>
      <c r="AD110" s="287"/>
      <c r="AE110" s="287"/>
      <c r="AF110" s="287"/>
      <c r="AG110" s="287"/>
      <c r="AH110" s="287"/>
      <c r="AI110" s="287"/>
      <c r="AJ110" s="287"/>
      <c r="AK110" s="287"/>
      <c r="AL110" s="287"/>
      <c r="AM110" s="287"/>
      <c r="AN110" s="287"/>
      <c r="AO110" s="287"/>
      <c r="AP110" s="287"/>
      <c r="AQ110" s="287"/>
      <c r="AR110" s="289"/>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row>
    <row r="111" ht="15.35" customHeight="1">
      <c r="A111" t="s" s="305">
        <v>529</v>
      </c>
      <c r="B111" s="311"/>
      <c r="C111" s="311"/>
      <c r="D111" s="311"/>
      <c r="E111" s="311"/>
      <c r="F111" s="311"/>
      <c r="G111" s="311"/>
      <c r="H111" s="311"/>
      <c r="I111" s="311"/>
      <c r="J111" s="311"/>
      <c r="K111" s="311"/>
      <c r="L111" s="311"/>
      <c r="M111" s="311"/>
      <c r="N111" s="311"/>
      <c r="O111" s="311"/>
      <c r="P111" s="311"/>
      <c r="Q111" s="311"/>
      <c r="R111" s="311"/>
      <c r="S111" s="311"/>
      <c r="T111" s="311"/>
      <c r="U111" s="311"/>
      <c r="V111" s="311"/>
      <c r="W111" s="287"/>
      <c r="X111" s="287"/>
      <c r="Y111" s="287"/>
      <c r="Z111" s="287"/>
      <c r="AA111" s="287"/>
      <c r="AB111" s="287"/>
      <c r="AC111" s="287"/>
      <c r="AD111" s="287"/>
      <c r="AE111" s="287"/>
      <c r="AF111" s="287"/>
      <c r="AG111" s="287"/>
      <c r="AH111" s="287"/>
      <c r="AI111" s="287"/>
      <c r="AJ111" s="287"/>
      <c r="AK111" s="287"/>
      <c r="AL111" s="287"/>
      <c r="AM111" s="287"/>
      <c r="AN111" s="287"/>
      <c r="AO111" s="287"/>
      <c r="AP111" s="287"/>
      <c r="AQ111" s="287"/>
      <c r="AR111" s="289"/>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row>
    <row r="112" ht="15.35" customHeight="1">
      <c r="A112" t="s" s="305">
        <v>530</v>
      </c>
      <c r="B112" s="311"/>
      <c r="C112" s="311"/>
      <c r="D112" s="311"/>
      <c r="E112" s="311"/>
      <c r="F112" s="311"/>
      <c r="G112" s="311"/>
      <c r="H112" s="311"/>
      <c r="I112" s="311"/>
      <c r="J112" s="311"/>
      <c r="K112" s="311"/>
      <c r="L112" s="311"/>
      <c r="M112" s="311"/>
      <c r="N112" s="311"/>
      <c r="O112" s="311"/>
      <c r="P112" s="311"/>
      <c r="Q112" s="311"/>
      <c r="R112" s="311"/>
      <c r="S112" s="311"/>
      <c r="T112" s="311"/>
      <c r="U112" s="311"/>
      <c r="V112" s="311"/>
      <c r="W112" s="287"/>
      <c r="X112" s="287"/>
      <c r="Y112" s="287"/>
      <c r="Z112" s="287"/>
      <c r="AA112" s="287"/>
      <c r="AB112" s="287"/>
      <c r="AC112" s="287"/>
      <c r="AD112" s="287"/>
      <c r="AE112" s="287"/>
      <c r="AF112" s="287"/>
      <c r="AG112" s="287"/>
      <c r="AH112" s="287"/>
      <c r="AI112" s="287"/>
      <c r="AJ112" s="287"/>
      <c r="AK112" s="287"/>
      <c r="AL112" s="287"/>
      <c r="AM112" s="287"/>
      <c r="AN112" s="287"/>
      <c r="AO112" s="287"/>
      <c r="AP112" s="287"/>
      <c r="AQ112" s="287"/>
      <c r="AR112" s="289"/>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row>
    <row r="113" ht="15.35" customHeight="1">
      <c r="A113" t="s" s="305">
        <v>531</v>
      </c>
      <c r="B113" s="311"/>
      <c r="C113" s="311"/>
      <c r="D113" s="311"/>
      <c r="E113" s="311"/>
      <c r="F113" s="311"/>
      <c r="G113" s="311"/>
      <c r="H113" s="311"/>
      <c r="I113" s="311"/>
      <c r="J113" s="311"/>
      <c r="K113" s="311"/>
      <c r="L113" s="311"/>
      <c r="M113" s="311"/>
      <c r="N113" s="311"/>
      <c r="O113" s="311"/>
      <c r="P113" s="311"/>
      <c r="Q113" s="311"/>
      <c r="R113" s="311"/>
      <c r="S113" s="311"/>
      <c r="T113" s="311"/>
      <c r="U113" s="311"/>
      <c r="V113" s="311"/>
      <c r="W113" s="287"/>
      <c r="X113" s="287"/>
      <c r="Y113" s="287"/>
      <c r="Z113" s="287"/>
      <c r="AA113" s="287"/>
      <c r="AB113" s="287"/>
      <c r="AC113" s="287"/>
      <c r="AD113" s="287"/>
      <c r="AE113" s="287"/>
      <c r="AF113" s="287"/>
      <c r="AG113" s="287"/>
      <c r="AH113" s="287"/>
      <c r="AI113" s="287"/>
      <c r="AJ113" s="287"/>
      <c r="AK113" s="287"/>
      <c r="AL113" s="287"/>
      <c r="AM113" s="287"/>
      <c r="AN113" s="287"/>
      <c r="AO113" s="287"/>
      <c r="AP113" s="287"/>
      <c r="AQ113" s="287"/>
      <c r="AR113" s="289"/>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row>
    <row r="114" ht="15.35" customHeight="1">
      <c r="A114" t="s" s="305">
        <v>410</v>
      </c>
      <c r="B114" s="311"/>
      <c r="C114" s="311"/>
      <c r="D114" s="311"/>
      <c r="E114" s="311"/>
      <c r="F114" s="311"/>
      <c r="G114" s="311"/>
      <c r="H114" s="311"/>
      <c r="I114" s="311"/>
      <c r="J114" s="311"/>
      <c r="K114" s="311"/>
      <c r="L114" s="311"/>
      <c r="M114" s="311"/>
      <c r="N114" s="311"/>
      <c r="O114" s="311"/>
      <c r="P114" s="311"/>
      <c r="Q114" s="311"/>
      <c r="R114" s="311"/>
      <c r="S114" s="311"/>
      <c r="T114" s="311"/>
      <c r="U114" s="311"/>
      <c r="V114" s="311"/>
      <c r="W114" s="287"/>
      <c r="X114" s="287"/>
      <c r="Y114" s="287"/>
      <c r="Z114" s="287"/>
      <c r="AA114" s="287"/>
      <c r="AB114" s="287"/>
      <c r="AC114" s="287"/>
      <c r="AD114" s="287"/>
      <c r="AE114" s="287"/>
      <c r="AF114" s="287"/>
      <c r="AG114" s="287"/>
      <c r="AH114" s="287"/>
      <c r="AI114" s="287"/>
      <c r="AJ114" s="287"/>
      <c r="AK114" s="287"/>
      <c r="AL114" s="287"/>
      <c r="AM114" s="287"/>
      <c r="AN114" s="287"/>
      <c r="AO114" s="287"/>
      <c r="AP114" s="287"/>
      <c r="AQ114" s="287"/>
      <c r="AR114" s="289"/>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17.xml><?xml version="1.0" encoding="utf-8"?>
<worksheet xmlns:r="http://schemas.openxmlformats.org/officeDocument/2006/relationships" xmlns="http://schemas.openxmlformats.org/spreadsheetml/2006/main">
  <dimension ref="A1:AQ45"/>
  <sheetViews>
    <sheetView workbookViewId="0" showGridLines="0" defaultGridColor="1"/>
  </sheetViews>
  <sheetFormatPr defaultColWidth="10.8333" defaultRowHeight="16" customHeight="1" outlineLevelRow="0" outlineLevelCol="0"/>
  <cols>
    <col min="1" max="43" width="10.8516" style="355" customWidth="1"/>
    <col min="44" max="16384" width="10.8516" style="355" customWidth="1"/>
  </cols>
  <sheetData>
    <row r="1" ht="21" customHeight="1">
      <c r="A1" t="s" s="356">
        <v>533</v>
      </c>
      <c r="B1" s="302"/>
      <c r="C1" s="302"/>
      <c r="D1" s="302"/>
      <c r="E1" s="302"/>
      <c r="F1" s="302"/>
      <c r="G1" s="302"/>
      <c r="H1" s="302"/>
      <c r="I1" s="302"/>
      <c r="J1" s="302"/>
      <c r="K1" s="302"/>
      <c r="L1" s="302"/>
      <c r="M1" s="302"/>
      <c r="N1" s="302"/>
      <c r="O1" s="302"/>
      <c r="P1" s="302"/>
      <c r="Q1" s="302"/>
      <c r="R1" s="302"/>
      <c r="S1" s="302"/>
      <c r="T1" s="302"/>
      <c r="U1" s="302"/>
      <c r="V1" s="302"/>
      <c r="W1" s="3"/>
      <c r="X1" s="3"/>
      <c r="Y1" s="3"/>
      <c r="Z1" s="3"/>
      <c r="AA1" s="3"/>
      <c r="AB1" s="3"/>
      <c r="AC1" s="3"/>
      <c r="AD1" s="3"/>
      <c r="AE1" s="3"/>
      <c r="AF1" s="3"/>
      <c r="AG1" s="3"/>
      <c r="AH1" s="3"/>
      <c r="AI1" s="3"/>
      <c r="AJ1" s="3"/>
      <c r="AK1" s="3"/>
      <c r="AL1" s="3"/>
      <c r="AM1" s="3"/>
      <c r="AN1" s="3"/>
      <c r="AO1" s="3"/>
      <c r="AP1" s="3"/>
      <c r="AQ1" s="3"/>
    </row>
    <row r="2" ht="15.35" customHeight="1">
      <c r="A2" s="357"/>
      <c r="B2" s="357"/>
      <c r="C2" s="357"/>
      <c r="D2" s="357"/>
      <c r="E2" s="357"/>
      <c r="F2" s="357"/>
      <c r="G2" s="357"/>
      <c r="H2" s="357"/>
      <c r="I2" s="357"/>
      <c r="J2" s="357"/>
      <c r="K2" s="357"/>
      <c r="L2" s="357"/>
      <c r="M2" s="357"/>
      <c r="N2" s="357"/>
      <c r="O2" s="357"/>
      <c r="P2" s="357"/>
      <c r="Q2" s="357"/>
      <c r="R2" s="357"/>
      <c r="S2" s="357"/>
      <c r="T2" s="357"/>
      <c r="U2" s="357"/>
      <c r="V2" s="357"/>
      <c r="W2" s="100"/>
      <c r="X2" s="100"/>
      <c r="Y2" s="100"/>
      <c r="Z2" s="100"/>
      <c r="AA2" s="100"/>
      <c r="AB2" s="100"/>
      <c r="AC2" s="100"/>
      <c r="AD2" s="100"/>
      <c r="AE2" s="100"/>
      <c r="AF2" s="100"/>
      <c r="AG2" s="100"/>
      <c r="AH2" s="100"/>
      <c r="AI2" s="100"/>
      <c r="AJ2" s="100"/>
      <c r="AK2" s="100"/>
      <c r="AL2" s="100"/>
      <c r="AM2" s="100"/>
      <c r="AN2" s="100"/>
      <c r="AO2" s="100"/>
      <c r="AP2" s="100"/>
      <c r="AQ2" s="100"/>
    </row>
    <row r="3" ht="15.35" customHeight="1">
      <c r="A3" s="353"/>
      <c r="B3" s="290">
        <v>1989</v>
      </c>
      <c r="C3" s="290">
        <v>1990</v>
      </c>
      <c r="D3" s="290">
        <v>1991</v>
      </c>
      <c r="E3" s="290">
        <v>1992</v>
      </c>
      <c r="F3" s="290">
        <v>1993</v>
      </c>
      <c r="G3" s="290">
        <v>1994</v>
      </c>
      <c r="H3" s="290">
        <v>1995</v>
      </c>
      <c r="I3" s="290">
        <v>1996</v>
      </c>
      <c r="J3" s="290">
        <v>1997</v>
      </c>
      <c r="K3" s="290">
        <v>1998</v>
      </c>
      <c r="L3" s="290">
        <v>1999</v>
      </c>
      <c r="M3" s="290">
        <v>2000</v>
      </c>
      <c r="N3" s="290">
        <v>2001</v>
      </c>
      <c r="O3" s="290">
        <v>2002</v>
      </c>
      <c r="P3" s="290">
        <v>2003</v>
      </c>
      <c r="Q3" s="290">
        <v>2004</v>
      </c>
      <c r="R3" s="290">
        <v>2005</v>
      </c>
      <c r="S3" s="290">
        <v>2006</v>
      </c>
      <c r="T3" s="290">
        <v>2007</v>
      </c>
      <c r="U3" s="290">
        <v>2008</v>
      </c>
      <c r="V3" s="290">
        <v>2009</v>
      </c>
      <c r="W3" s="290">
        <v>2010</v>
      </c>
      <c r="X3" s="290">
        <v>2011</v>
      </c>
      <c r="Y3" s="290">
        <v>2012</v>
      </c>
      <c r="Z3" s="290">
        <v>2013</v>
      </c>
      <c r="AA3" s="290">
        <v>2014</v>
      </c>
      <c r="AB3" s="290">
        <v>2015</v>
      </c>
      <c r="AC3" s="290">
        <v>2016</v>
      </c>
      <c r="AD3" s="290">
        <v>2017</v>
      </c>
      <c r="AE3" s="290">
        <v>2018</v>
      </c>
      <c r="AF3" s="290">
        <v>2019</v>
      </c>
      <c r="AG3" s="290">
        <v>2020</v>
      </c>
      <c r="AH3" s="290">
        <v>2021</v>
      </c>
      <c r="AI3" s="290">
        <v>2022</v>
      </c>
      <c r="AJ3" s="290">
        <v>2023</v>
      </c>
      <c r="AK3" s="290">
        <v>2024</v>
      </c>
      <c r="AL3" s="290">
        <v>2025</v>
      </c>
      <c r="AM3" s="290">
        <v>2026</v>
      </c>
      <c r="AN3" s="290">
        <v>2027</v>
      </c>
      <c r="AO3" s="290">
        <v>2028</v>
      </c>
      <c r="AP3" s="290">
        <v>2029</v>
      </c>
      <c r="AQ3" s="290">
        <v>2030</v>
      </c>
    </row>
    <row r="4" ht="15.35" customHeight="1">
      <c r="A4" s="290">
        <v>1989</v>
      </c>
      <c r="B4" s="313"/>
      <c r="C4" s="313"/>
      <c r="D4" s="313"/>
      <c r="E4" s="313"/>
      <c r="F4" s="313"/>
      <c r="G4" s="313"/>
      <c r="H4" s="313"/>
      <c r="I4" s="313"/>
      <c r="J4" s="313"/>
      <c r="K4" s="313"/>
      <c r="L4" s="313"/>
      <c r="M4" s="313"/>
      <c r="N4" s="313"/>
      <c r="O4" s="313"/>
      <c r="P4" s="313"/>
      <c r="Q4" s="313"/>
      <c r="R4" s="313"/>
      <c r="S4" s="313"/>
      <c r="T4" s="313"/>
      <c r="U4" s="313"/>
      <c r="V4" s="313"/>
      <c r="W4" s="313"/>
      <c r="X4" s="313"/>
      <c r="Y4" s="313"/>
      <c r="Z4" s="313"/>
      <c r="AA4" s="313"/>
      <c r="AB4" s="313"/>
      <c r="AC4" s="313"/>
      <c r="AD4" s="313"/>
      <c r="AE4" s="313"/>
      <c r="AF4" s="313"/>
      <c r="AG4" s="313"/>
      <c r="AH4" s="313"/>
      <c r="AI4" s="313"/>
      <c r="AJ4" s="313"/>
      <c r="AK4" s="313"/>
      <c r="AL4" s="313"/>
      <c r="AM4" s="313"/>
      <c r="AN4" s="313"/>
      <c r="AO4" s="313"/>
      <c r="AP4" s="313"/>
      <c r="AQ4" s="313"/>
    </row>
    <row r="5" ht="15.35" customHeight="1">
      <c r="A5" s="290">
        <v>1990</v>
      </c>
      <c r="B5" s="287"/>
      <c r="C5" s="313"/>
      <c r="D5" s="313"/>
      <c r="E5" s="313"/>
      <c r="F5" s="313"/>
      <c r="G5" s="313"/>
      <c r="H5" s="313"/>
      <c r="I5" s="313"/>
      <c r="J5" s="313"/>
      <c r="K5" s="313"/>
      <c r="L5" s="313"/>
      <c r="M5" s="313"/>
      <c r="N5" s="313"/>
      <c r="O5" s="313"/>
      <c r="P5" s="313"/>
      <c r="Q5" s="313"/>
      <c r="R5" s="313"/>
      <c r="S5" s="313"/>
      <c r="T5" s="313"/>
      <c r="U5" s="313"/>
      <c r="V5" s="313"/>
      <c r="W5" s="313"/>
      <c r="X5" s="313"/>
      <c r="Y5" s="313"/>
      <c r="Z5" s="313"/>
      <c r="AA5" s="313"/>
      <c r="AB5" s="313"/>
      <c r="AC5" s="313"/>
      <c r="AD5" s="313"/>
      <c r="AE5" s="313"/>
      <c r="AF5" s="313"/>
      <c r="AG5" s="313"/>
      <c r="AH5" s="313"/>
      <c r="AI5" s="313"/>
      <c r="AJ5" s="313"/>
      <c r="AK5" s="313"/>
      <c r="AL5" s="313"/>
      <c r="AM5" s="313"/>
      <c r="AN5" s="313"/>
      <c r="AO5" s="313"/>
      <c r="AP5" s="313"/>
      <c r="AQ5" s="313"/>
    </row>
    <row r="6" ht="15.35" customHeight="1">
      <c r="A6" s="290">
        <v>1991</v>
      </c>
      <c r="B6" s="287"/>
      <c r="C6" s="313"/>
      <c r="D6" s="313"/>
      <c r="E6" s="313"/>
      <c r="F6" s="313"/>
      <c r="G6" s="313"/>
      <c r="H6" s="313"/>
      <c r="I6" s="313"/>
      <c r="J6" s="313"/>
      <c r="K6" s="313"/>
      <c r="L6" s="313"/>
      <c r="M6" s="313"/>
      <c r="N6" s="313"/>
      <c r="O6" s="313"/>
      <c r="P6" s="313"/>
      <c r="Q6" s="313"/>
      <c r="R6" s="313"/>
      <c r="S6" s="313"/>
      <c r="T6" s="313"/>
      <c r="U6" s="313"/>
      <c r="V6" s="313"/>
      <c r="W6" s="313"/>
      <c r="X6" s="313"/>
      <c r="Y6" s="313"/>
      <c r="Z6" s="313"/>
      <c r="AA6" s="313"/>
      <c r="AB6" s="313"/>
      <c r="AC6" s="313"/>
      <c r="AD6" s="313"/>
      <c r="AE6" s="313"/>
      <c r="AF6" s="313"/>
      <c r="AG6" s="313"/>
      <c r="AH6" s="313"/>
      <c r="AI6" s="313"/>
      <c r="AJ6" s="313"/>
      <c r="AK6" s="313"/>
      <c r="AL6" s="313"/>
      <c r="AM6" s="313"/>
      <c r="AN6" s="313"/>
      <c r="AO6" s="313"/>
      <c r="AP6" s="313"/>
      <c r="AQ6" s="313"/>
    </row>
    <row r="7" ht="15.35" customHeight="1">
      <c r="A7" s="290">
        <v>1992</v>
      </c>
      <c r="B7" s="287"/>
      <c r="C7" s="313"/>
      <c r="D7" s="287"/>
      <c r="E7" s="313"/>
      <c r="F7" s="313"/>
      <c r="G7" s="313"/>
      <c r="H7" s="313"/>
      <c r="I7" s="313"/>
      <c r="J7" s="313"/>
      <c r="K7" s="313"/>
      <c r="L7" s="313"/>
      <c r="M7" s="313"/>
      <c r="N7" s="313"/>
      <c r="O7" s="313"/>
      <c r="P7" s="313"/>
      <c r="Q7" s="313"/>
      <c r="R7" s="313"/>
      <c r="S7" s="313"/>
      <c r="T7" s="313"/>
      <c r="U7" s="313"/>
      <c r="V7" s="313"/>
      <c r="W7" s="313"/>
      <c r="X7" s="313"/>
      <c r="Y7" s="313"/>
      <c r="Z7" s="313"/>
      <c r="AA7" s="313"/>
      <c r="AB7" s="313"/>
      <c r="AC7" s="313"/>
      <c r="AD7" s="313"/>
      <c r="AE7" s="313"/>
      <c r="AF7" s="313"/>
      <c r="AG7" s="313"/>
      <c r="AH7" s="313"/>
      <c r="AI7" s="313"/>
      <c r="AJ7" s="313"/>
      <c r="AK7" s="313"/>
      <c r="AL7" s="313"/>
      <c r="AM7" s="313"/>
      <c r="AN7" s="313"/>
      <c r="AO7" s="313"/>
      <c r="AP7" s="313"/>
      <c r="AQ7" s="313"/>
    </row>
    <row r="8" ht="15.35" customHeight="1">
      <c r="A8" s="290">
        <v>1993</v>
      </c>
      <c r="B8" s="287"/>
      <c r="C8" s="313"/>
      <c r="D8" s="287"/>
      <c r="E8" s="287"/>
      <c r="F8" s="313"/>
      <c r="G8" s="313"/>
      <c r="H8" s="313"/>
      <c r="I8" s="313"/>
      <c r="J8" s="313"/>
      <c r="K8" s="313"/>
      <c r="L8" s="313"/>
      <c r="M8" s="313"/>
      <c r="N8" s="313"/>
      <c r="O8" s="313"/>
      <c r="P8" s="313"/>
      <c r="Q8" s="313"/>
      <c r="R8" s="313"/>
      <c r="S8" s="313"/>
      <c r="T8" s="313"/>
      <c r="U8" s="313"/>
      <c r="V8" s="313"/>
      <c r="W8" s="313"/>
      <c r="X8" s="313"/>
      <c r="Y8" s="313"/>
      <c r="Z8" s="313"/>
      <c r="AA8" s="313"/>
      <c r="AB8" s="313"/>
      <c r="AC8" s="313"/>
      <c r="AD8" s="313"/>
      <c r="AE8" s="313"/>
      <c r="AF8" s="313"/>
      <c r="AG8" s="313"/>
      <c r="AH8" s="313"/>
      <c r="AI8" s="313"/>
      <c r="AJ8" s="313"/>
      <c r="AK8" s="313"/>
      <c r="AL8" s="313"/>
      <c r="AM8" s="313"/>
      <c r="AN8" s="313"/>
      <c r="AO8" s="313"/>
      <c r="AP8" s="313"/>
      <c r="AQ8" s="313"/>
    </row>
    <row r="9" ht="15.35" customHeight="1">
      <c r="A9" s="290">
        <v>1994</v>
      </c>
      <c r="B9" s="287"/>
      <c r="C9" s="287"/>
      <c r="D9" s="287"/>
      <c r="E9" s="287"/>
      <c r="F9" s="287"/>
      <c r="G9" s="313"/>
      <c r="H9" s="313"/>
      <c r="I9" s="313"/>
      <c r="J9" s="313"/>
      <c r="K9" s="313"/>
      <c r="L9" s="313"/>
      <c r="M9" s="313"/>
      <c r="N9" s="313"/>
      <c r="O9" s="313"/>
      <c r="P9" s="313"/>
      <c r="Q9" s="313"/>
      <c r="R9" s="313"/>
      <c r="S9" s="313"/>
      <c r="T9" s="313"/>
      <c r="U9" s="313"/>
      <c r="V9" s="313"/>
      <c r="W9" s="313"/>
      <c r="X9" s="313"/>
      <c r="Y9" s="313"/>
      <c r="Z9" s="313"/>
      <c r="AA9" s="313"/>
      <c r="AB9" s="313"/>
      <c r="AC9" s="313"/>
      <c r="AD9" s="313"/>
      <c r="AE9" s="313"/>
      <c r="AF9" s="313"/>
      <c r="AG9" s="313"/>
      <c r="AH9" s="313"/>
      <c r="AI9" s="313"/>
      <c r="AJ9" s="313"/>
      <c r="AK9" s="313"/>
      <c r="AL9" s="313"/>
      <c r="AM9" s="313"/>
      <c r="AN9" s="313"/>
      <c r="AO9" s="313"/>
      <c r="AP9" s="313"/>
      <c r="AQ9" s="313"/>
    </row>
    <row r="10" ht="15.35" customHeight="1">
      <c r="A10" s="290">
        <v>1995</v>
      </c>
      <c r="B10" s="287"/>
      <c r="C10" s="287"/>
      <c r="D10" s="287"/>
      <c r="E10" s="287"/>
      <c r="F10" s="287"/>
      <c r="G10" s="287"/>
      <c r="H10" s="313"/>
      <c r="I10" s="313"/>
      <c r="J10" s="313"/>
      <c r="K10" s="313"/>
      <c r="L10" s="313"/>
      <c r="M10" s="313"/>
      <c r="N10" s="313"/>
      <c r="O10" s="313"/>
      <c r="P10" s="313"/>
      <c r="Q10" s="313"/>
      <c r="R10" s="313"/>
      <c r="S10" s="313"/>
      <c r="T10" s="313"/>
      <c r="U10" s="313"/>
      <c r="V10" s="313"/>
      <c r="W10" s="313"/>
      <c r="X10" s="313"/>
      <c r="Y10" s="313"/>
      <c r="Z10" s="313"/>
      <c r="AA10" s="313"/>
      <c r="AB10" s="313"/>
      <c r="AC10" s="313"/>
      <c r="AD10" s="313"/>
      <c r="AE10" s="313"/>
      <c r="AF10" s="313"/>
      <c r="AG10" s="313"/>
      <c r="AH10" s="313"/>
      <c r="AI10" s="313"/>
      <c r="AJ10" s="313"/>
      <c r="AK10" s="313"/>
      <c r="AL10" s="313"/>
      <c r="AM10" s="313"/>
      <c r="AN10" s="313"/>
      <c r="AO10" s="313"/>
      <c r="AP10" s="313"/>
      <c r="AQ10" s="313"/>
    </row>
    <row r="11" ht="15.35" customHeight="1">
      <c r="A11" s="290">
        <v>1996</v>
      </c>
      <c r="B11" s="287"/>
      <c r="C11" s="287"/>
      <c r="D11" s="287"/>
      <c r="E11" s="287"/>
      <c r="F11" s="287"/>
      <c r="G11" s="287"/>
      <c r="H11" s="287"/>
      <c r="I11" s="313"/>
      <c r="J11" s="313"/>
      <c r="K11" s="313"/>
      <c r="L11" s="313"/>
      <c r="M11" s="313"/>
      <c r="N11" s="313"/>
      <c r="O11" s="313"/>
      <c r="P11" s="313"/>
      <c r="Q11" s="313"/>
      <c r="R11" s="313"/>
      <c r="S11" s="313"/>
      <c r="T11" s="313"/>
      <c r="U11" s="313"/>
      <c r="V11" s="313"/>
      <c r="W11" s="313"/>
      <c r="X11" s="313"/>
      <c r="Y11" s="313"/>
      <c r="Z11" s="313"/>
      <c r="AA11" s="313"/>
      <c r="AB11" s="313"/>
      <c r="AC11" s="313"/>
      <c r="AD11" s="313"/>
      <c r="AE11" s="313"/>
      <c r="AF11" s="313"/>
      <c r="AG11" s="313"/>
      <c r="AH11" s="313"/>
      <c r="AI11" s="313"/>
      <c r="AJ11" s="313"/>
      <c r="AK11" s="313"/>
      <c r="AL11" s="313"/>
      <c r="AM11" s="313"/>
      <c r="AN11" s="313"/>
      <c r="AO11" s="313"/>
      <c r="AP11" s="313"/>
      <c r="AQ11" s="313"/>
    </row>
    <row r="12" ht="15.35" customHeight="1">
      <c r="A12" s="290">
        <v>1997</v>
      </c>
      <c r="B12" s="287"/>
      <c r="C12" s="287"/>
      <c r="D12" s="287"/>
      <c r="E12" s="287"/>
      <c r="F12" s="287"/>
      <c r="G12" s="287"/>
      <c r="H12" s="287"/>
      <c r="I12" s="287"/>
      <c r="J12" s="313"/>
      <c r="K12" s="313"/>
      <c r="L12" s="313"/>
      <c r="M12" s="313"/>
      <c r="N12" s="313"/>
      <c r="O12" s="313"/>
      <c r="P12" s="313"/>
      <c r="Q12" s="313"/>
      <c r="R12" s="313"/>
      <c r="S12" s="313"/>
      <c r="T12" s="313"/>
      <c r="U12" s="313"/>
      <c r="V12" s="313"/>
      <c r="W12" s="313"/>
      <c r="X12" s="313"/>
      <c r="Y12" s="313"/>
      <c r="Z12" s="313"/>
      <c r="AA12" s="313"/>
      <c r="AB12" s="313"/>
      <c r="AC12" s="313"/>
      <c r="AD12" s="313"/>
      <c r="AE12" s="313"/>
      <c r="AF12" s="313"/>
      <c r="AG12" s="313"/>
      <c r="AH12" s="313"/>
      <c r="AI12" s="313"/>
      <c r="AJ12" s="313"/>
      <c r="AK12" s="313"/>
      <c r="AL12" s="313"/>
      <c r="AM12" s="313"/>
      <c r="AN12" s="313"/>
      <c r="AO12" s="313"/>
      <c r="AP12" s="313"/>
      <c r="AQ12" s="313"/>
    </row>
    <row r="13" ht="15.35" customHeight="1">
      <c r="A13" s="290">
        <v>1998</v>
      </c>
      <c r="B13" s="287"/>
      <c r="C13" s="287"/>
      <c r="D13" s="287"/>
      <c r="E13" s="287"/>
      <c r="F13" s="287"/>
      <c r="G13" s="287"/>
      <c r="H13" s="287"/>
      <c r="I13" s="287"/>
      <c r="J13" s="287"/>
      <c r="K13" s="313"/>
      <c r="L13" s="313"/>
      <c r="M13" s="313"/>
      <c r="N13" s="313"/>
      <c r="O13" s="313"/>
      <c r="P13" s="313"/>
      <c r="Q13" s="313"/>
      <c r="R13" s="313"/>
      <c r="S13" s="313"/>
      <c r="T13" s="313"/>
      <c r="U13" s="313"/>
      <c r="V13" s="313"/>
      <c r="W13" s="313"/>
      <c r="X13" s="313"/>
      <c r="Y13" s="313"/>
      <c r="Z13" s="313"/>
      <c r="AA13" s="313"/>
      <c r="AB13" s="313"/>
      <c r="AC13" s="313"/>
      <c r="AD13" s="313"/>
      <c r="AE13" s="313"/>
      <c r="AF13" s="313"/>
      <c r="AG13" s="313"/>
      <c r="AH13" s="313"/>
      <c r="AI13" s="313"/>
      <c r="AJ13" s="313"/>
      <c r="AK13" s="313"/>
      <c r="AL13" s="313"/>
      <c r="AM13" s="313"/>
      <c r="AN13" s="313"/>
      <c r="AO13" s="313"/>
      <c r="AP13" s="313"/>
      <c r="AQ13" s="313"/>
    </row>
    <row r="14" ht="15.35" customHeight="1">
      <c r="A14" s="290">
        <v>1999</v>
      </c>
      <c r="B14" s="287"/>
      <c r="C14" s="287"/>
      <c r="D14" s="287"/>
      <c r="E14" s="287"/>
      <c r="F14" s="287"/>
      <c r="G14" s="287"/>
      <c r="H14" s="287"/>
      <c r="I14" s="287"/>
      <c r="J14" s="287"/>
      <c r="K14" s="287"/>
      <c r="L14" s="313"/>
      <c r="M14" s="313"/>
      <c r="N14" s="313"/>
      <c r="O14" s="313"/>
      <c r="P14" s="313"/>
      <c r="Q14" s="313"/>
      <c r="R14" s="313"/>
      <c r="S14" s="313"/>
      <c r="T14" s="313"/>
      <c r="U14" s="313"/>
      <c r="V14" s="313"/>
      <c r="W14" s="313"/>
      <c r="X14" s="313"/>
      <c r="Y14" s="313"/>
      <c r="Z14" s="313"/>
      <c r="AA14" s="313"/>
      <c r="AB14" s="313"/>
      <c r="AC14" s="313"/>
      <c r="AD14" s="313"/>
      <c r="AE14" s="313"/>
      <c r="AF14" s="313"/>
      <c r="AG14" s="313"/>
      <c r="AH14" s="313"/>
      <c r="AI14" s="313"/>
      <c r="AJ14" s="313"/>
      <c r="AK14" s="313"/>
      <c r="AL14" s="313"/>
      <c r="AM14" s="313"/>
      <c r="AN14" s="313"/>
      <c r="AO14" s="313"/>
      <c r="AP14" s="313"/>
      <c r="AQ14" s="313"/>
    </row>
    <row r="15" ht="15.35" customHeight="1">
      <c r="A15" s="290">
        <v>2000</v>
      </c>
      <c r="B15" s="287"/>
      <c r="C15" s="287"/>
      <c r="D15" s="287"/>
      <c r="E15" s="287"/>
      <c r="F15" s="287"/>
      <c r="G15" s="287"/>
      <c r="H15" s="287"/>
      <c r="I15" s="287"/>
      <c r="J15" s="287"/>
      <c r="K15" s="287"/>
      <c r="L15" s="287"/>
      <c r="M15" s="313"/>
      <c r="N15" s="313"/>
      <c r="O15" s="313"/>
      <c r="P15" s="313"/>
      <c r="Q15" s="313"/>
      <c r="R15" s="313"/>
      <c r="S15" s="313"/>
      <c r="T15" s="313"/>
      <c r="U15" s="313"/>
      <c r="V15" s="313"/>
      <c r="W15" s="313"/>
      <c r="X15" s="313"/>
      <c r="Y15" s="313"/>
      <c r="Z15" s="313"/>
      <c r="AA15" s="313"/>
      <c r="AB15" s="313"/>
      <c r="AC15" s="313"/>
      <c r="AD15" s="313"/>
      <c r="AE15" s="313"/>
      <c r="AF15" s="313"/>
      <c r="AG15" s="313"/>
      <c r="AH15" s="313"/>
      <c r="AI15" s="313"/>
      <c r="AJ15" s="313"/>
      <c r="AK15" s="313"/>
      <c r="AL15" s="313"/>
      <c r="AM15" s="313"/>
      <c r="AN15" s="313"/>
      <c r="AO15" s="313"/>
      <c r="AP15" s="313"/>
      <c r="AQ15" s="313"/>
    </row>
    <row r="16" ht="15.35" customHeight="1">
      <c r="A16" s="290">
        <v>2001</v>
      </c>
      <c r="B16" s="287"/>
      <c r="C16" s="287"/>
      <c r="D16" s="287"/>
      <c r="E16" s="287"/>
      <c r="F16" s="287"/>
      <c r="G16" s="287"/>
      <c r="H16" s="287"/>
      <c r="I16" s="287"/>
      <c r="J16" s="287"/>
      <c r="K16" s="287"/>
      <c r="L16" s="287"/>
      <c r="M16" s="287"/>
      <c r="N16" s="313"/>
      <c r="O16" s="313"/>
      <c r="P16" s="313"/>
      <c r="Q16" s="313"/>
      <c r="R16" s="313"/>
      <c r="S16" s="313"/>
      <c r="T16" s="313"/>
      <c r="U16" s="313"/>
      <c r="V16" s="313"/>
      <c r="W16" s="313"/>
      <c r="X16" s="313"/>
      <c r="Y16" s="313"/>
      <c r="Z16" s="313"/>
      <c r="AA16" s="313"/>
      <c r="AB16" s="313"/>
      <c r="AC16" s="313"/>
      <c r="AD16" s="313"/>
      <c r="AE16" s="313"/>
      <c r="AF16" s="313"/>
      <c r="AG16" s="313"/>
      <c r="AH16" s="313"/>
      <c r="AI16" s="313"/>
      <c r="AJ16" s="313"/>
      <c r="AK16" s="313"/>
      <c r="AL16" s="313"/>
      <c r="AM16" s="313"/>
      <c r="AN16" s="313"/>
      <c r="AO16" s="313"/>
      <c r="AP16" s="313"/>
      <c r="AQ16" s="313"/>
    </row>
    <row r="17" ht="15.35" customHeight="1">
      <c r="A17" s="290">
        <v>2002</v>
      </c>
      <c r="B17" s="287"/>
      <c r="C17" s="287"/>
      <c r="D17" s="287"/>
      <c r="E17" s="287"/>
      <c r="F17" s="287"/>
      <c r="G17" s="287"/>
      <c r="H17" s="287"/>
      <c r="I17" s="287"/>
      <c r="J17" s="287"/>
      <c r="K17" s="287"/>
      <c r="L17" s="287"/>
      <c r="M17" s="287"/>
      <c r="N17" s="287"/>
      <c r="O17" s="313"/>
      <c r="P17" s="313"/>
      <c r="Q17" s="313"/>
      <c r="R17" s="313"/>
      <c r="S17" s="313"/>
      <c r="T17" s="313"/>
      <c r="U17" s="313"/>
      <c r="V17" s="313"/>
      <c r="W17" s="313"/>
      <c r="X17" s="313"/>
      <c r="Y17" s="313"/>
      <c r="Z17" s="313"/>
      <c r="AA17" s="313"/>
      <c r="AB17" s="313"/>
      <c r="AC17" s="313"/>
      <c r="AD17" s="313"/>
      <c r="AE17" s="313"/>
      <c r="AF17" s="313"/>
      <c r="AG17" s="313"/>
      <c r="AH17" s="313"/>
      <c r="AI17" s="313"/>
      <c r="AJ17" s="313"/>
      <c r="AK17" s="313"/>
      <c r="AL17" s="313"/>
      <c r="AM17" s="313"/>
      <c r="AN17" s="313"/>
      <c r="AO17" s="313"/>
      <c r="AP17" s="313"/>
      <c r="AQ17" s="313"/>
    </row>
    <row r="18" ht="15.35" customHeight="1">
      <c r="A18" s="290">
        <v>2003</v>
      </c>
      <c r="B18" s="287"/>
      <c r="C18" s="287"/>
      <c r="D18" s="287"/>
      <c r="E18" s="287"/>
      <c r="F18" s="287"/>
      <c r="G18" s="287"/>
      <c r="H18" s="287"/>
      <c r="I18" s="287"/>
      <c r="J18" s="287"/>
      <c r="K18" s="287"/>
      <c r="L18" s="287"/>
      <c r="M18" s="287"/>
      <c r="N18" s="287"/>
      <c r="O18" s="287"/>
      <c r="P18" s="313"/>
      <c r="Q18" s="313"/>
      <c r="R18" s="313"/>
      <c r="S18" s="313"/>
      <c r="T18" s="313"/>
      <c r="U18" s="313"/>
      <c r="V18" s="313"/>
      <c r="W18" s="313"/>
      <c r="X18" s="313"/>
      <c r="Y18" s="313"/>
      <c r="Z18" s="313"/>
      <c r="AA18" s="313"/>
      <c r="AB18" s="313"/>
      <c r="AC18" s="313"/>
      <c r="AD18" s="313"/>
      <c r="AE18" s="313"/>
      <c r="AF18" s="313"/>
      <c r="AG18" s="313"/>
      <c r="AH18" s="313"/>
      <c r="AI18" s="313"/>
      <c r="AJ18" s="313"/>
      <c r="AK18" s="313"/>
      <c r="AL18" s="313"/>
      <c r="AM18" s="313"/>
      <c r="AN18" s="313"/>
      <c r="AO18" s="313"/>
      <c r="AP18" s="313"/>
      <c r="AQ18" s="313"/>
    </row>
    <row r="19" ht="15.35" customHeight="1">
      <c r="A19" s="290">
        <v>2004</v>
      </c>
      <c r="B19" s="287"/>
      <c r="C19" s="287"/>
      <c r="D19" s="287"/>
      <c r="E19" s="287"/>
      <c r="F19" s="287"/>
      <c r="G19" s="287"/>
      <c r="H19" s="287"/>
      <c r="I19" s="287"/>
      <c r="J19" s="287"/>
      <c r="K19" s="287"/>
      <c r="L19" s="287"/>
      <c r="M19" s="287"/>
      <c r="N19" s="287"/>
      <c r="O19" s="287"/>
      <c r="P19" s="287"/>
      <c r="Q19" s="313"/>
      <c r="R19" s="313"/>
      <c r="S19" s="313"/>
      <c r="T19" s="313"/>
      <c r="U19" s="313"/>
      <c r="V19" s="313"/>
      <c r="W19" s="313"/>
      <c r="X19" s="313"/>
      <c r="Y19" s="313"/>
      <c r="Z19" s="313"/>
      <c r="AA19" s="313"/>
      <c r="AB19" s="313"/>
      <c r="AC19" s="313"/>
      <c r="AD19" s="313"/>
      <c r="AE19" s="313"/>
      <c r="AF19" s="313"/>
      <c r="AG19" s="313"/>
      <c r="AH19" s="313"/>
      <c r="AI19" s="313"/>
      <c r="AJ19" s="313"/>
      <c r="AK19" s="313"/>
      <c r="AL19" s="313"/>
      <c r="AM19" s="313"/>
      <c r="AN19" s="313"/>
      <c r="AO19" s="313"/>
      <c r="AP19" s="313"/>
      <c r="AQ19" s="313"/>
    </row>
    <row r="20" ht="15.35" customHeight="1">
      <c r="A20" s="290">
        <v>2005</v>
      </c>
      <c r="B20" s="287"/>
      <c r="C20" s="287"/>
      <c r="D20" s="287"/>
      <c r="E20" s="287"/>
      <c r="F20" s="287"/>
      <c r="G20" s="287"/>
      <c r="H20" s="287"/>
      <c r="I20" s="287"/>
      <c r="J20" s="287"/>
      <c r="K20" s="287"/>
      <c r="L20" s="287"/>
      <c r="M20" s="287"/>
      <c r="N20" s="287"/>
      <c r="O20" s="287"/>
      <c r="P20" s="287"/>
      <c r="Q20" s="287"/>
      <c r="R20" s="313"/>
      <c r="S20" s="313"/>
      <c r="T20" s="313"/>
      <c r="U20" s="313"/>
      <c r="V20" s="313"/>
      <c r="W20" s="313"/>
      <c r="X20" s="313"/>
      <c r="Y20" s="313"/>
      <c r="Z20" s="313"/>
      <c r="AA20" s="313"/>
      <c r="AB20" s="313"/>
      <c r="AC20" s="313"/>
      <c r="AD20" s="313"/>
      <c r="AE20" s="313"/>
      <c r="AF20" s="313"/>
      <c r="AG20" s="313"/>
      <c r="AH20" s="313"/>
      <c r="AI20" s="313"/>
      <c r="AJ20" s="313"/>
      <c r="AK20" s="313"/>
      <c r="AL20" s="313"/>
      <c r="AM20" s="313"/>
      <c r="AN20" s="313"/>
      <c r="AO20" s="313"/>
      <c r="AP20" s="313"/>
      <c r="AQ20" s="313"/>
    </row>
    <row r="21" ht="15.35" customHeight="1">
      <c r="A21" s="290">
        <v>2006</v>
      </c>
      <c r="B21" s="287"/>
      <c r="C21" s="287"/>
      <c r="D21" s="287"/>
      <c r="E21" s="287"/>
      <c r="F21" s="287"/>
      <c r="G21" s="287"/>
      <c r="H21" s="287"/>
      <c r="I21" s="287"/>
      <c r="J21" s="287"/>
      <c r="K21" s="287"/>
      <c r="L21" s="287"/>
      <c r="M21" s="287"/>
      <c r="N21" s="287"/>
      <c r="O21" s="287"/>
      <c r="P21" s="287"/>
      <c r="Q21" s="287"/>
      <c r="R21" s="287"/>
      <c r="S21" s="313"/>
      <c r="T21" s="313"/>
      <c r="U21" s="313"/>
      <c r="V21" s="313"/>
      <c r="W21" s="313"/>
      <c r="X21" s="313"/>
      <c r="Y21" s="313"/>
      <c r="Z21" s="313"/>
      <c r="AA21" s="313"/>
      <c r="AB21" s="313"/>
      <c r="AC21" s="313"/>
      <c r="AD21" s="313"/>
      <c r="AE21" s="313"/>
      <c r="AF21" s="313"/>
      <c r="AG21" s="313"/>
      <c r="AH21" s="313"/>
      <c r="AI21" s="313"/>
      <c r="AJ21" s="313"/>
      <c r="AK21" s="313"/>
      <c r="AL21" s="313"/>
      <c r="AM21" s="313"/>
      <c r="AN21" s="313"/>
      <c r="AO21" s="313"/>
      <c r="AP21" s="313"/>
      <c r="AQ21" s="313"/>
    </row>
    <row r="22" ht="15.35" customHeight="1">
      <c r="A22" s="290">
        <v>2007</v>
      </c>
      <c r="B22" s="287"/>
      <c r="C22" s="287"/>
      <c r="D22" s="287"/>
      <c r="E22" s="287"/>
      <c r="F22" s="287"/>
      <c r="G22" s="287"/>
      <c r="H22" s="287"/>
      <c r="I22" s="287"/>
      <c r="J22" s="287"/>
      <c r="K22" s="287"/>
      <c r="L22" s="287"/>
      <c r="M22" s="287"/>
      <c r="N22" s="287"/>
      <c r="O22" s="287"/>
      <c r="P22" s="287"/>
      <c r="Q22" s="287"/>
      <c r="R22" s="287"/>
      <c r="S22" s="287"/>
      <c r="T22" s="313"/>
      <c r="U22" s="313"/>
      <c r="V22" s="313"/>
      <c r="W22" s="313"/>
      <c r="X22" s="313"/>
      <c r="Y22" s="313"/>
      <c r="Z22" s="313"/>
      <c r="AA22" s="313"/>
      <c r="AB22" s="313"/>
      <c r="AC22" s="313"/>
      <c r="AD22" s="313"/>
      <c r="AE22" s="313"/>
      <c r="AF22" s="313"/>
      <c r="AG22" s="313"/>
      <c r="AH22" s="313"/>
      <c r="AI22" s="313"/>
      <c r="AJ22" s="313"/>
      <c r="AK22" s="313"/>
      <c r="AL22" s="313"/>
      <c r="AM22" s="313"/>
      <c r="AN22" s="313"/>
      <c r="AO22" s="313"/>
      <c r="AP22" s="313"/>
      <c r="AQ22" s="313"/>
    </row>
    <row r="23" ht="15.35" customHeight="1">
      <c r="A23" s="290">
        <v>2008</v>
      </c>
      <c r="B23" s="287"/>
      <c r="C23" s="287"/>
      <c r="D23" s="287"/>
      <c r="E23" s="287"/>
      <c r="F23" s="287"/>
      <c r="G23" s="287"/>
      <c r="H23" s="287"/>
      <c r="I23" s="287"/>
      <c r="J23" s="287"/>
      <c r="K23" s="287"/>
      <c r="L23" s="287"/>
      <c r="M23" s="287"/>
      <c r="N23" s="287"/>
      <c r="O23" s="287"/>
      <c r="P23" s="287"/>
      <c r="Q23" s="287"/>
      <c r="R23" s="287"/>
      <c r="S23" s="287"/>
      <c r="T23" s="287"/>
      <c r="U23" s="313"/>
      <c r="V23" s="313"/>
      <c r="W23" s="313"/>
      <c r="X23" s="313"/>
      <c r="Y23" s="313"/>
      <c r="Z23" s="313"/>
      <c r="AA23" s="313"/>
      <c r="AB23" s="313"/>
      <c r="AC23" s="313"/>
      <c r="AD23" s="313"/>
      <c r="AE23" s="313"/>
      <c r="AF23" s="313"/>
      <c r="AG23" s="313"/>
      <c r="AH23" s="313"/>
      <c r="AI23" s="313"/>
      <c r="AJ23" s="313"/>
      <c r="AK23" s="313"/>
      <c r="AL23" s="313"/>
      <c r="AM23" s="313"/>
      <c r="AN23" s="313"/>
      <c r="AO23" s="313"/>
      <c r="AP23" s="313"/>
      <c r="AQ23" s="313"/>
    </row>
    <row r="24" ht="15.35" customHeight="1">
      <c r="A24" s="290">
        <v>2009</v>
      </c>
      <c r="B24" s="287"/>
      <c r="C24" s="287"/>
      <c r="D24" s="287"/>
      <c r="E24" s="287"/>
      <c r="F24" s="287"/>
      <c r="G24" s="287"/>
      <c r="H24" s="287"/>
      <c r="I24" s="287"/>
      <c r="J24" s="287"/>
      <c r="K24" s="287"/>
      <c r="L24" s="287"/>
      <c r="M24" s="287"/>
      <c r="N24" s="287"/>
      <c r="O24" s="287"/>
      <c r="P24" s="287"/>
      <c r="Q24" s="287"/>
      <c r="R24" s="287"/>
      <c r="S24" s="287"/>
      <c r="T24" s="287"/>
      <c r="U24" s="287"/>
      <c r="V24" s="313"/>
      <c r="W24" s="313"/>
      <c r="X24" s="313"/>
      <c r="Y24" s="313"/>
      <c r="Z24" s="313"/>
      <c r="AA24" s="313"/>
      <c r="AB24" s="313"/>
      <c r="AC24" s="313"/>
      <c r="AD24" s="313"/>
      <c r="AE24" s="313"/>
      <c r="AF24" s="313"/>
      <c r="AG24" s="313"/>
      <c r="AH24" s="313"/>
      <c r="AI24" s="313"/>
      <c r="AJ24" s="313"/>
      <c r="AK24" s="313"/>
      <c r="AL24" s="313"/>
      <c r="AM24" s="313"/>
      <c r="AN24" s="313"/>
      <c r="AO24" s="313"/>
      <c r="AP24" s="313"/>
      <c r="AQ24" s="313"/>
    </row>
    <row r="25" ht="15.35" customHeight="1">
      <c r="A25" s="290">
        <v>2010</v>
      </c>
      <c r="B25" s="287"/>
      <c r="C25" s="287"/>
      <c r="D25" s="287"/>
      <c r="E25" s="287"/>
      <c r="F25" s="287"/>
      <c r="G25" s="287"/>
      <c r="H25" s="287"/>
      <c r="I25" s="287"/>
      <c r="J25" s="287"/>
      <c r="K25" s="287"/>
      <c r="L25" s="287"/>
      <c r="M25" s="287"/>
      <c r="N25" s="287"/>
      <c r="O25" s="287"/>
      <c r="P25" s="287"/>
      <c r="Q25" s="287"/>
      <c r="R25" s="287"/>
      <c r="S25" s="287"/>
      <c r="T25" s="287"/>
      <c r="U25" s="287"/>
      <c r="V25" s="287"/>
      <c r="W25" s="313"/>
      <c r="X25" s="313"/>
      <c r="Y25" s="313"/>
      <c r="Z25" s="313"/>
      <c r="AA25" s="313"/>
      <c r="AB25" s="313"/>
      <c r="AC25" s="313"/>
      <c r="AD25" s="313"/>
      <c r="AE25" s="313"/>
      <c r="AF25" s="313"/>
      <c r="AG25" s="313"/>
      <c r="AH25" s="313"/>
      <c r="AI25" s="313"/>
      <c r="AJ25" s="313"/>
      <c r="AK25" s="313"/>
      <c r="AL25" s="313"/>
      <c r="AM25" s="313"/>
      <c r="AN25" s="313"/>
      <c r="AO25" s="313"/>
      <c r="AP25" s="313"/>
      <c r="AQ25" s="313"/>
    </row>
    <row r="26" ht="15.35" customHeight="1">
      <c r="A26" s="290">
        <v>2011</v>
      </c>
      <c r="B26" s="287"/>
      <c r="C26" s="287"/>
      <c r="D26" s="287"/>
      <c r="E26" s="287"/>
      <c r="F26" s="287"/>
      <c r="G26" s="287"/>
      <c r="H26" s="287"/>
      <c r="I26" s="287"/>
      <c r="J26" s="287"/>
      <c r="K26" s="287"/>
      <c r="L26" s="287"/>
      <c r="M26" s="287"/>
      <c r="N26" s="287"/>
      <c r="O26" s="287"/>
      <c r="P26" s="287"/>
      <c r="Q26" s="287"/>
      <c r="R26" s="287"/>
      <c r="S26" s="287"/>
      <c r="T26" s="287"/>
      <c r="U26" s="287"/>
      <c r="V26" s="287"/>
      <c r="W26" s="336"/>
      <c r="X26" s="313"/>
      <c r="Y26" s="313"/>
      <c r="Z26" s="313"/>
      <c r="AA26" s="313"/>
      <c r="AB26" s="313"/>
      <c r="AC26" s="313"/>
      <c r="AD26" s="313"/>
      <c r="AE26" s="313"/>
      <c r="AF26" s="313"/>
      <c r="AG26" s="313"/>
      <c r="AH26" s="313"/>
      <c r="AI26" s="313"/>
      <c r="AJ26" s="313"/>
      <c r="AK26" s="313"/>
      <c r="AL26" s="313"/>
      <c r="AM26" s="313"/>
      <c r="AN26" s="313"/>
      <c r="AO26" s="313"/>
      <c r="AP26" s="313"/>
      <c r="AQ26" s="313"/>
    </row>
    <row r="27" ht="15.35" customHeight="1">
      <c r="A27" s="290">
        <v>2012</v>
      </c>
      <c r="B27" s="287"/>
      <c r="C27" s="287"/>
      <c r="D27" s="287"/>
      <c r="E27" s="287"/>
      <c r="F27" s="287"/>
      <c r="G27" s="287"/>
      <c r="H27" s="287"/>
      <c r="I27" s="287"/>
      <c r="J27" s="287"/>
      <c r="K27" s="287"/>
      <c r="L27" s="287"/>
      <c r="M27" s="287"/>
      <c r="N27" s="287"/>
      <c r="O27" s="287"/>
      <c r="P27" s="287"/>
      <c r="Q27" s="287"/>
      <c r="R27" s="287"/>
      <c r="S27" s="287"/>
      <c r="T27" s="287"/>
      <c r="U27" s="287"/>
      <c r="V27" s="287"/>
      <c r="W27" s="336"/>
      <c r="X27" s="336"/>
      <c r="Y27" s="313"/>
      <c r="Z27" s="313"/>
      <c r="AA27" s="313"/>
      <c r="AB27" s="313"/>
      <c r="AC27" s="313"/>
      <c r="AD27" s="313"/>
      <c r="AE27" s="313"/>
      <c r="AF27" s="313"/>
      <c r="AG27" s="313"/>
      <c r="AH27" s="313"/>
      <c r="AI27" s="313"/>
      <c r="AJ27" s="313"/>
      <c r="AK27" s="313"/>
      <c r="AL27" s="313"/>
      <c r="AM27" s="313"/>
      <c r="AN27" s="313"/>
      <c r="AO27" s="313"/>
      <c r="AP27" s="313"/>
      <c r="AQ27" s="313"/>
    </row>
    <row r="28" ht="15.35" customHeight="1">
      <c r="A28" s="290">
        <v>2013</v>
      </c>
      <c r="B28" s="287"/>
      <c r="C28" s="287"/>
      <c r="D28" s="287"/>
      <c r="E28" s="287"/>
      <c r="F28" s="287"/>
      <c r="G28" s="287"/>
      <c r="H28" s="287"/>
      <c r="I28" s="287"/>
      <c r="J28" s="287"/>
      <c r="K28" s="287"/>
      <c r="L28" s="287"/>
      <c r="M28" s="287"/>
      <c r="N28" s="287"/>
      <c r="O28" s="287"/>
      <c r="P28" s="287"/>
      <c r="Q28" s="287"/>
      <c r="R28" s="287"/>
      <c r="S28" s="287"/>
      <c r="T28" s="287"/>
      <c r="U28" s="287"/>
      <c r="V28" s="287"/>
      <c r="W28" s="336"/>
      <c r="X28" s="336"/>
      <c r="Y28" s="336"/>
      <c r="Z28" s="313"/>
      <c r="AA28" s="313"/>
      <c r="AB28" s="313"/>
      <c r="AC28" s="313"/>
      <c r="AD28" s="313"/>
      <c r="AE28" s="313"/>
      <c r="AF28" s="313"/>
      <c r="AG28" s="313"/>
      <c r="AH28" s="313"/>
      <c r="AI28" s="313"/>
      <c r="AJ28" s="313"/>
      <c r="AK28" s="313"/>
      <c r="AL28" s="313"/>
      <c r="AM28" s="313"/>
      <c r="AN28" s="313"/>
      <c r="AO28" s="313"/>
      <c r="AP28" s="313"/>
      <c r="AQ28" s="313"/>
    </row>
    <row r="29" ht="15.35" customHeight="1">
      <c r="A29" s="290">
        <v>2014</v>
      </c>
      <c r="B29" s="287"/>
      <c r="C29" s="287"/>
      <c r="D29" s="287"/>
      <c r="E29" s="287"/>
      <c r="F29" s="287"/>
      <c r="G29" s="287"/>
      <c r="H29" s="287"/>
      <c r="I29" s="287"/>
      <c r="J29" s="287"/>
      <c r="K29" s="287"/>
      <c r="L29" s="287"/>
      <c r="M29" s="287"/>
      <c r="N29" s="287"/>
      <c r="O29" s="287"/>
      <c r="P29" s="287"/>
      <c r="Q29" s="287"/>
      <c r="R29" s="287"/>
      <c r="S29" s="287"/>
      <c r="T29" s="287"/>
      <c r="U29" s="287"/>
      <c r="V29" s="287"/>
      <c r="W29" s="336"/>
      <c r="X29" s="336"/>
      <c r="Y29" s="336"/>
      <c r="Z29" s="336"/>
      <c r="AA29" s="313"/>
      <c r="AB29" s="313"/>
      <c r="AC29" s="313"/>
      <c r="AD29" s="313"/>
      <c r="AE29" s="313"/>
      <c r="AF29" s="313"/>
      <c r="AG29" s="313"/>
      <c r="AH29" s="313"/>
      <c r="AI29" s="313"/>
      <c r="AJ29" s="313"/>
      <c r="AK29" s="313"/>
      <c r="AL29" s="313"/>
      <c r="AM29" s="313"/>
      <c r="AN29" s="313"/>
      <c r="AO29" s="313"/>
      <c r="AP29" s="313"/>
      <c r="AQ29" s="313"/>
    </row>
    <row r="30" ht="15.35" customHeight="1">
      <c r="A30" s="290">
        <v>2015</v>
      </c>
      <c r="B30" s="287"/>
      <c r="C30" s="287"/>
      <c r="D30" s="287"/>
      <c r="E30" s="287"/>
      <c r="F30" s="287"/>
      <c r="G30" s="287"/>
      <c r="H30" s="287"/>
      <c r="I30" s="287"/>
      <c r="J30" s="287"/>
      <c r="K30" s="287"/>
      <c r="L30" s="287"/>
      <c r="M30" s="287"/>
      <c r="N30" s="287"/>
      <c r="O30" s="287"/>
      <c r="P30" s="287"/>
      <c r="Q30" s="287"/>
      <c r="R30" s="287"/>
      <c r="S30" s="287"/>
      <c r="T30" s="287"/>
      <c r="U30" s="287"/>
      <c r="V30" s="287"/>
      <c r="W30" s="336"/>
      <c r="X30" s="336"/>
      <c r="Y30" s="336"/>
      <c r="Z30" s="336"/>
      <c r="AA30" s="336"/>
      <c r="AB30" s="313"/>
      <c r="AC30" s="313"/>
      <c r="AD30" s="313"/>
      <c r="AE30" s="313"/>
      <c r="AF30" s="313"/>
      <c r="AG30" s="313"/>
      <c r="AH30" s="313"/>
      <c r="AI30" s="313"/>
      <c r="AJ30" s="313"/>
      <c r="AK30" s="313"/>
      <c r="AL30" s="313"/>
      <c r="AM30" s="313"/>
      <c r="AN30" s="313"/>
      <c r="AO30" s="313"/>
      <c r="AP30" s="313"/>
      <c r="AQ30" s="313"/>
    </row>
    <row r="31" ht="15.35" customHeight="1">
      <c r="A31" s="290">
        <v>2016</v>
      </c>
      <c r="B31" s="287"/>
      <c r="C31" s="287"/>
      <c r="D31" s="287"/>
      <c r="E31" s="287"/>
      <c r="F31" s="287"/>
      <c r="G31" s="287"/>
      <c r="H31" s="287"/>
      <c r="I31" s="287"/>
      <c r="J31" s="287"/>
      <c r="K31" s="287"/>
      <c r="L31" s="287"/>
      <c r="M31" s="287"/>
      <c r="N31" s="287"/>
      <c r="O31" s="287"/>
      <c r="P31" s="287"/>
      <c r="Q31" s="287"/>
      <c r="R31" s="287"/>
      <c r="S31" s="287"/>
      <c r="T31" s="287"/>
      <c r="U31" s="287"/>
      <c r="V31" s="287"/>
      <c r="W31" s="336"/>
      <c r="X31" s="336"/>
      <c r="Y31" s="336"/>
      <c r="Z31" s="336"/>
      <c r="AA31" s="336"/>
      <c r="AB31" s="336"/>
      <c r="AC31" s="313"/>
      <c r="AD31" s="313"/>
      <c r="AE31" s="313"/>
      <c r="AF31" s="313"/>
      <c r="AG31" s="313"/>
      <c r="AH31" s="313"/>
      <c r="AI31" s="313"/>
      <c r="AJ31" s="313"/>
      <c r="AK31" s="313"/>
      <c r="AL31" s="313"/>
      <c r="AM31" s="313"/>
      <c r="AN31" s="313"/>
      <c r="AO31" s="313"/>
      <c r="AP31" s="313"/>
      <c r="AQ31" s="313"/>
    </row>
    <row r="32" ht="15.35" customHeight="1">
      <c r="A32" s="290">
        <v>2017</v>
      </c>
      <c r="B32" s="287"/>
      <c r="C32" s="287"/>
      <c r="D32" s="287"/>
      <c r="E32" s="287"/>
      <c r="F32" s="287"/>
      <c r="G32" s="287"/>
      <c r="H32" s="287"/>
      <c r="I32" s="287"/>
      <c r="J32" s="287"/>
      <c r="K32" s="287"/>
      <c r="L32" s="287"/>
      <c r="M32" s="287"/>
      <c r="N32" s="287"/>
      <c r="O32" s="287"/>
      <c r="P32" s="287"/>
      <c r="Q32" s="287"/>
      <c r="R32" s="287"/>
      <c r="S32" s="287"/>
      <c r="T32" s="287"/>
      <c r="U32" s="287"/>
      <c r="V32" s="287"/>
      <c r="W32" s="336"/>
      <c r="X32" s="336"/>
      <c r="Y32" s="336"/>
      <c r="Z32" s="336"/>
      <c r="AA32" s="336"/>
      <c r="AB32" s="336"/>
      <c r="AC32" s="336"/>
      <c r="AD32" s="313"/>
      <c r="AE32" s="313"/>
      <c r="AF32" s="313"/>
      <c r="AG32" s="313"/>
      <c r="AH32" s="313"/>
      <c r="AI32" s="313"/>
      <c r="AJ32" s="313"/>
      <c r="AK32" s="313"/>
      <c r="AL32" s="313"/>
      <c r="AM32" s="313"/>
      <c r="AN32" s="313"/>
      <c r="AO32" s="313"/>
      <c r="AP32" s="313"/>
      <c r="AQ32" s="313"/>
    </row>
    <row r="33" ht="15.35" customHeight="1">
      <c r="A33" s="290">
        <v>2018</v>
      </c>
      <c r="B33" s="287"/>
      <c r="C33" s="287"/>
      <c r="D33" s="287"/>
      <c r="E33" s="287"/>
      <c r="F33" s="287"/>
      <c r="G33" s="287"/>
      <c r="H33" s="287"/>
      <c r="I33" s="287"/>
      <c r="J33" s="287"/>
      <c r="K33" s="287"/>
      <c r="L33" s="287"/>
      <c r="M33" s="287"/>
      <c r="N33" s="287"/>
      <c r="O33" s="287"/>
      <c r="P33" s="287"/>
      <c r="Q33" s="287"/>
      <c r="R33" s="287"/>
      <c r="S33" s="287"/>
      <c r="T33" s="287"/>
      <c r="U33" s="287"/>
      <c r="V33" s="287"/>
      <c r="W33" s="336"/>
      <c r="X33" s="336"/>
      <c r="Y33" s="336"/>
      <c r="Z33" s="336"/>
      <c r="AA33" s="336"/>
      <c r="AB33" s="336"/>
      <c r="AC33" s="336"/>
      <c r="AD33" s="336"/>
      <c r="AE33" s="313"/>
      <c r="AF33" s="313"/>
      <c r="AG33" s="313"/>
      <c r="AH33" s="313"/>
      <c r="AI33" s="313"/>
      <c r="AJ33" s="313"/>
      <c r="AK33" s="313"/>
      <c r="AL33" s="313"/>
      <c r="AM33" s="313"/>
      <c r="AN33" s="313"/>
      <c r="AO33" s="313"/>
      <c r="AP33" s="313"/>
      <c r="AQ33" s="313"/>
    </row>
    <row r="34" ht="15.35" customHeight="1">
      <c r="A34" s="290">
        <v>2019</v>
      </c>
      <c r="B34" s="287"/>
      <c r="C34" s="287"/>
      <c r="D34" s="287"/>
      <c r="E34" s="287"/>
      <c r="F34" s="287"/>
      <c r="G34" s="287"/>
      <c r="H34" s="287"/>
      <c r="I34" s="287"/>
      <c r="J34" s="287"/>
      <c r="K34" s="287"/>
      <c r="L34" s="287"/>
      <c r="M34" s="287"/>
      <c r="N34" s="287"/>
      <c r="O34" s="287"/>
      <c r="P34" s="287"/>
      <c r="Q34" s="287"/>
      <c r="R34" s="287"/>
      <c r="S34" s="287"/>
      <c r="T34" s="287"/>
      <c r="U34" s="287"/>
      <c r="V34" s="287"/>
      <c r="W34" s="336"/>
      <c r="X34" s="336"/>
      <c r="Y34" s="336"/>
      <c r="Z34" s="336"/>
      <c r="AA34" s="336"/>
      <c r="AB34" s="336"/>
      <c r="AC34" s="336"/>
      <c r="AD34" s="336"/>
      <c r="AE34" s="336"/>
      <c r="AF34" s="313"/>
      <c r="AG34" s="313"/>
      <c r="AH34" s="313"/>
      <c r="AI34" s="313"/>
      <c r="AJ34" s="313"/>
      <c r="AK34" s="313"/>
      <c r="AL34" s="313"/>
      <c r="AM34" s="313"/>
      <c r="AN34" s="313"/>
      <c r="AO34" s="313"/>
      <c r="AP34" s="313"/>
      <c r="AQ34" s="313"/>
    </row>
    <row r="35" ht="15.35" customHeight="1">
      <c r="A35" s="290">
        <v>2020</v>
      </c>
      <c r="B35" s="287"/>
      <c r="C35" s="287"/>
      <c r="D35" s="287"/>
      <c r="E35" s="287"/>
      <c r="F35" s="287"/>
      <c r="G35" s="287"/>
      <c r="H35" s="287"/>
      <c r="I35" s="287"/>
      <c r="J35" s="287"/>
      <c r="K35" s="287"/>
      <c r="L35" s="287"/>
      <c r="M35" s="287"/>
      <c r="N35" s="287"/>
      <c r="O35" s="287"/>
      <c r="P35" s="287"/>
      <c r="Q35" s="287"/>
      <c r="R35" s="287"/>
      <c r="S35" s="287"/>
      <c r="T35" s="287"/>
      <c r="U35" s="287"/>
      <c r="V35" s="287"/>
      <c r="W35" s="336"/>
      <c r="X35" s="336"/>
      <c r="Y35" s="336"/>
      <c r="Z35" s="336"/>
      <c r="AA35" s="336"/>
      <c r="AB35" s="336"/>
      <c r="AC35" s="336"/>
      <c r="AD35" s="336"/>
      <c r="AE35" s="336"/>
      <c r="AF35" s="336"/>
      <c r="AG35" s="313"/>
      <c r="AH35" s="313"/>
      <c r="AI35" s="313"/>
      <c r="AJ35" s="313"/>
      <c r="AK35" s="313"/>
      <c r="AL35" s="313"/>
      <c r="AM35" s="313"/>
      <c r="AN35" s="313"/>
      <c r="AO35" s="313"/>
      <c r="AP35" s="313"/>
      <c r="AQ35" s="313"/>
    </row>
    <row r="36" ht="15.35" customHeight="1">
      <c r="A36" s="290">
        <v>2021</v>
      </c>
      <c r="B36" s="287"/>
      <c r="C36" s="287"/>
      <c r="D36" s="287"/>
      <c r="E36" s="287"/>
      <c r="F36" s="287"/>
      <c r="G36" s="287"/>
      <c r="H36" s="287"/>
      <c r="I36" s="287"/>
      <c r="J36" s="287"/>
      <c r="K36" s="287"/>
      <c r="L36" s="287"/>
      <c r="M36" s="287"/>
      <c r="N36" s="287"/>
      <c r="O36" s="287"/>
      <c r="P36" s="287"/>
      <c r="Q36" s="287"/>
      <c r="R36" s="287"/>
      <c r="S36" s="287"/>
      <c r="T36" s="287"/>
      <c r="U36" s="287"/>
      <c r="V36" s="287"/>
      <c r="W36" s="336"/>
      <c r="X36" s="336"/>
      <c r="Y36" s="336"/>
      <c r="Z36" s="336"/>
      <c r="AA36" s="336"/>
      <c r="AB36" s="336"/>
      <c r="AC36" s="336"/>
      <c r="AD36" s="336"/>
      <c r="AE36" s="336"/>
      <c r="AF36" s="336"/>
      <c r="AG36" s="336"/>
      <c r="AH36" s="313"/>
      <c r="AI36" s="313"/>
      <c r="AJ36" s="313"/>
      <c r="AK36" s="313"/>
      <c r="AL36" s="313"/>
      <c r="AM36" s="313"/>
      <c r="AN36" s="313"/>
      <c r="AO36" s="313"/>
      <c r="AP36" s="313"/>
      <c r="AQ36" s="313"/>
    </row>
    <row r="37" ht="15.35" customHeight="1">
      <c r="A37" s="290">
        <v>2022</v>
      </c>
      <c r="B37" s="287"/>
      <c r="C37" s="287"/>
      <c r="D37" s="287"/>
      <c r="E37" s="287"/>
      <c r="F37" s="287"/>
      <c r="G37" s="287"/>
      <c r="H37" s="287"/>
      <c r="I37" s="287"/>
      <c r="J37" s="287"/>
      <c r="K37" s="287"/>
      <c r="L37" s="287"/>
      <c r="M37" s="287"/>
      <c r="N37" s="287"/>
      <c r="O37" s="287"/>
      <c r="P37" s="287"/>
      <c r="Q37" s="287"/>
      <c r="R37" s="287"/>
      <c r="S37" s="287"/>
      <c r="T37" s="287"/>
      <c r="U37" s="287"/>
      <c r="V37" s="287"/>
      <c r="W37" s="336"/>
      <c r="X37" s="336"/>
      <c r="Y37" s="336"/>
      <c r="Z37" s="336"/>
      <c r="AA37" s="336"/>
      <c r="AB37" s="336"/>
      <c r="AC37" s="336"/>
      <c r="AD37" s="336"/>
      <c r="AE37" s="336"/>
      <c r="AF37" s="336"/>
      <c r="AG37" s="336"/>
      <c r="AH37" s="336"/>
      <c r="AI37" s="313"/>
      <c r="AJ37" s="336"/>
      <c r="AK37" s="336"/>
      <c r="AL37" s="336"/>
      <c r="AM37" s="336"/>
      <c r="AN37" s="336"/>
      <c r="AO37" s="336"/>
      <c r="AP37" s="336"/>
      <c r="AQ37" s="336"/>
    </row>
    <row r="38" ht="15.35" customHeight="1">
      <c r="A38" s="290">
        <v>2023</v>
      </c>
      <c r="B38" s="287"/>
      <c r="C38" s="287"/>
      <c r="D38" s="287"/>
      <c r="E38" s="287"/>
      <c r="F38" s="287"/>
      <c r="G38" s="287"/>
      <c r="H38" s="287"/>
      <c r="I38" s="287"/>
      <c r="J38" s="287"/>
      <c r="K38" s="287"/>
      <c r="L38" s="287"/>
      <c r="M38" s="287"/>
      <c r="N38" s="287"/>
      <c r="O38" s="287"/>
      <c r="P38" s="287"/>
      <c r="Q38" s="287"/>
      <c r="R38" s="287"/>
      <c r="S38" s="287"/>
      <c r="T38" s="287"/>
      <c r="U38" s="287"/>
      <c r="V38" s="287"/>
      <c r="W38" s="336"/>
      <c r="X38" s="336"/>
      <c r="Y38" s="336"/>
      <c r="Z38" s="336"/>
      <c r="AA38" s="336"/>
      <c r="AB38" s="336"/>
      <c r="AC38" s="336"/>
      <c r="AD38" s="336"/>
      <c r="AE38" s="336"/>
      <c r="AF38" s="336"/>
      <c r="AG38" s="336"/>
      <c r="AH38" s="336"/>
      <c r="AI38" s="336"/>
      <c r="AJ38" s="313"/>
      <c r="AK38" s="336"/>
      <c r="AL38" s="336"/>
      <c r="AM38" s="336"/>
      <c r="AN38" s="336"/>
      <c r="AO38" s="336"/>
      <c r="AP38" s="336"/>
      <c r="AQ38" s="336"/>
    </row>
    <row r="39" ht="15.35" customHeight="1">
      <c r="A39" s="290">
        <v>2024</v>
      </c>
      <c r="B39" s="287"/>
      <c r="C39" s="287"/>
      <c r="D39" s="287"/>
      <c r="E39" s="287"/>
      <c r="F39" s="287"/>
      <c r="G39" s="287"/>
      <c r="H39" s="287"/>
      <c r="I39" s="287"/>
      <c r="J39" s="287"/>
      <c r="K39" s="287"/>
      <c r="L39" s="287"/>
      <c r="M39" s="287"/>
      <c r="N39" s="287"/>
      <c r="O39" s="287"/>
      <c r="P39" s="287"/>
      <c r="Q39" s="287"/>
      <c r="R39" s="287"/>
      <c r="S39" s="287"/>
      <c r="T39" s="287"/>
      <c r="U39" s="287"/>
      <c r="V39" s="287"/>
      <c r="W39" s="336"/>
      <c r="X39" s="336"/>
      <c r="Y39" s="336"/>
      <c r="Z39" s="336"/>
      <c r="AA39" s="336"/>
      <c r="AB39" s="336"/>
      <c r="AC39" s="336"/>
      <c r="AD39" s="336"/>
      <c r="AE39" s="336"/>
      <c r="AF39" s="336"/>
      <c r="AG39" s="336"/>
      <c r="AH39" s="336"/>
      <c r="AI39" s="336"/>
      <c r="AJ39" s="336"/>
      <c r="AK39" s="313"/>
      <c r="AL39" s="336"/>
      <c r="AM39" s="336"/>
      <c r="AN39" s="336"/>
      <c r="AO39" s="336"/>
      <c r="AP39" s="336"/>
      <c r="AQ39" s="336"/>
    </row>
    <row r="40" ht="15.35" customHeight="1">
      <c r="A40" s="290">
        <v>2025</v>
      </c>
      <c r="B40" s="287"/>
      <c r="C40" s="287"/>
      <c r="D40" s="287"/>
      <c r="E40" s="287"/>
      <c r="F40" s="287"/>
      <c r="G40" s="287"/>
      <c r="H40" s="287"/>
      <c r="I40" s="287"/>
      <c r="J40" s="287"/>
      <c r="K40" s="287"/>
      <c r="L40" s="287"/>
      <c r="M40" s="287"/>
      <c r="N40" s="287"/>
      <c r="O40" s="287"/>
      <c r="P40" s="287"/>
      <c r="Q40" s="287"/>
      <c r="R40" s="287"/>
      <c r="S40" s="287"/>
      <c r="T40" s="287"/>
      <c r="U40" s="287"/>
      <c r="V40" s="287"/>
      <c r="W40" s="336"/>
      <c r="X40" s="336"/>
      <c r="Y40" s="336"/>
      <c r="Z40" s="336"/>
      <c r="AA40" s="336"/>
      <c r="AB40" s="336"/>
      <c r="AC40" s="336"/>
      <c r="AD40" s="336"/>
      <c r="AE40" s="336"/>
      <c r="AF40" s="336"/>
      <c r="AG40" s="336"/>
      <c r="AH40" s="336"/>
      <c r="AI40" s="336"/>
      <c r="AJ40" s="336"/>
      <c r="AK40" s="336"/>
      <c r="AL40" s="313"/>
      <c r="AM40" s="336"/>
      <c r="AN40" s="336"/>
      <c r="AO40" s="336"/>
      <c r="AP40" s="336"/>
      <c r="AQ40" s="336"/>
    </row>
    <row r="41" ht="15.35" customHeight="1">
      <c r="A41" s="290">
        <v>2026</v>
      </c>
      <c r="B41" s="287"/>
      <c r="C41" s="287"/>
      <c r="D41" s="287"/>
      <c r="E41" s="287"/>
      <c r="F41" s="287"/>
      <c r="G41" s="287"/>
      <c r="H41" s="287"/>
      <c r="I41" s="287"/>
      <c r="J41" s="287"/>
      <c r="K41" s="287"/>
      <c r="L41" s="287"/>
      <c r="M41" s="287"/>
      <c r="N41" s="287"/>
      <c r="O41" s="287"/>
      <c r="P41" s="287"/>
      <c r="Q41" s="287"/>
      <c r="R41" s="287"/>
      <c r="S41" s="287"/>
      <c r="T41" s="287"/>
      <c r="U41" s="287"/>
      <c r="V41" s="287"/>
      <c r="W41" s="336"/>
      <c r="X41" s="336"/>
      <c r="Y41" s="336"/>
      <c r="Z41" s="336"/>
      <c r="AA41" s="336"/>
      <c r="AB41" s="336"/>
      <c r="AC41" s="336"/>
      <c r="AD41" s="336"/>
      <c r="AE41" s="336"/>
      <c r="AF41" s="336"/>
      <c r="AG41" s="336"/>
      <c r="AH41" s="336"/>
      <c r="AI41" s="336"/>
      <c r="AJ41" s="336"/>
      <c r="AK41" s="336"/>
      <c r="AL41" s="336"/>
      <c r="AM41" s="313"/>
      <c r="AN41" s="336"/>
      <c r="AO41" s="336"/>
      <c r="AP41" s="336"/>
      <c r="AQ41" s="336"/>
    </row>
    <row r="42" ht="15.35" customHeight="1">
      <c r="A42" s="290">
        <v>2027</v>
      </c>
      <c r="B42" s="287"/>
      <c r="C42" s="287"/>
      <c r="D42" s="287"/>
      <c r="E42" s="287"/>
      <c r="F42" s="287"/>
      <c r="G42" s="287"/>
      <c r="H42" s="287"/>
      <c r="I42" s="287"/>
      <c r="J42" s="287"/>
      <c r="K42" s="287"/>
      <c r="L42" s="287"/>
      <c r="M42" s="287"/>
      <c r="N42" s="287"/>
      <c r="O42" s="287"/>
      <c r="P42" s="287"/>
      <c r="Q42" s="287"/>
      <c r="R42" s="287"/>
      <c r="S42" s="287"/>
      <c r="T42" s="287"/>
      <c r="U42" s="287"/>
      <c r="V42" s="287"/>
      <c r="W42" s="336"/>
      <c r="X42" s="336"/>
      <c r="Y42" s="336"/>
      <c r="Z42" s="336"/>
      <c r="AA42" s="336"/>
      <c r="AB42" s="336"/>
      <c r="AC42" s="336"/>
      <c r="AD42" s="336"/>
      <c r="AE42" s="336"/>
      <c r="AF42" s="336"/>
      <c r="AG42" s="336"/>
      <c r="AH42" s="336"/>
      <c r="AI42" s="336"/>
      <c r="AJ42" s="336"/>
      <c r="AK42" s="336"/>
      <c r="AL42" s="336"/>
      <c r="AM42" s="336"/>
      <c r="AN42" s="313"/>
      <c r="AO42" s="336"/>
      <c r="AP42" s="336"/>
      <c r="AQ42" s="336"/>
    </row>
    <row r="43" ht="15.35" customHeight="1">
      <c r="A43" s="290">
        <v>2028</v>
      </c>
      <c r="B43" s="287"/>
      <c r="C43" s="287"/>
      <c r="D43" s="287"/>
      <c r="E43" s="287"/>
      <c r="F43" s="287"/>
      <c r="G43" s="287"/>
      <c r="H43" s="287"/>
      <c r="I43" s="287"/>
      <c r="J43" s="287"/>
      <c r="K43" s="287"/>
      <c r="L43" s="287"/>
      <c r="M43" s="287"/>
      <c r="N43" s="287"/>
      <c r="O43" s="287"/>
      <c r="P43" s="287"/>
      <c r="Q43" s="287"/>
      <c r="R43" s="287"/>
      <c r="S43" s="287"/>
      <c r="T43" s="287"/>
      <c r="U43" s="287"/>
      <c r="V43" s="287"/>
      <c r="W43" s="336"/>
      <c r="X43" s="336"/>
      <c r="Y43" s="336"/>
      <c r="Z43" s="336"/>
      <c r="AA43" s="336"/>
      <c r="AB43" s="336"/>
      <c r="AC43" s="336"/>
      <c r="AD43" s="336"/>
      <c r="AE43" s="336"/>
      <c r="AF43" s="336"/>
      <c r="AG43" s="336"/>
      <c r="AH43" s="336"/>
      <c r="AI43" s="336"/>
      <c r="AJ43" s="336"/>
      <c r="AK43" s="336"/>
      <c r="AL43" s="336"/>
      <c r="AM43" s="336"/>
      <c r="AN43" s="336"/>
      <c r="AO43" s="313"/>
      <c r="AP43" s="336"/>
      <c r="AQ43" s="336"/>
    </row>
    <row r="44" ht="15.35" customHeight="1">
      <c r="A44" s="290">
        <v>2029</v>
      </c>
      <c r="B44" s="287"/>
      <c r="C44" s="287"/>
      <c r="D44" s="287"/>
      <c r="E44" s="287"/>
      <c r="F44" s="287"/>
      <c r="G44" s="287"/>
      <c r="H44" s="287"/>
      <c r="I44" s="287"/>
      <c r="J44" s="287"/>
      <c r="K44" s="287"/>
      <c r="L44" s="287"/>
      <c r="M44" s="287"/>
      <c r="N44" s="287"/>
      <c r="O44" s="287"/>
      <c r="P44" s="287"/>
      <c r="Q44" s="287"/>
      <c r="R44" s="287"/>
      <c r="S44" s="287"/>
      <c r="T44" s="287"/>
      <c r="U44" s="287"/>
      <c r="V44" s="287"/>
      <c r="W44" s="336"/>
      <c r="X44" s="336"/>
      <c r="Y44" s="336"/>
      <c r="Z44" s="336"/>
      <c r="AA44" s="336"/>
      <c r="AB44" s="336"/>
      <c r="AC44" s="336"/>
      <c r="AD44" s="336"/>
      <c r="AE44" s="336"/>
      <c r="AF44" s="336"/>
      <c r="AG44" s="336"/>
      <c r="AH44" s="336"/>
      <c r="AI44" s="336"/>
      <c r="AJ44" s="336"/>
      <c r="AK44" s="336"/>
      <c r="AL44" s="336"/>
      <c r="AM44" s="336"/>
      <c r="AN44" s="336"/>
      <c r="AO44" s="336"/>
      <c r="AP44" s="313"/>
      <c r="AQ44" s="336"/>
    </row>
    <row r="45" ht="15.35" customHeight="1">
      <c r="A45" s="290">
        <v>2030</v>
      </c>
      <c r="B45" s="287"/>
      <c r="C45" s="287"/>
      <c r="D45" s="287"/>
      <c r="E45" s="287"/>
      <c r="F45" s="287"/>
      <c r="G45" s="287"/>
      <c r="H45" s="287"/>
      <c r="I45" s="287"/>
      <c r="J45" s="287"/>
      <c r="K45" s="287"/>
      <c r="L45" s="287"/>
      <c r="M45" s="287"/>
      <c r="N45" s="287"/>
      <c r="O45" s="287"/>
      <c r="P45" s="287"/>
      <c r="Q45" s="287"/>
      <c r="R45" s="287"/>
      <c r="S45" s="287"/>
      <c r="T45" s="287"/>
      <c r="U45" s="287"/>
      <c r="V45" s="287"/>
      <c r="W45" s="336"/>
      <c r="X45" s="336"/>
      <c r="Y45" s="336"/>
      <c r="Z45" s="336"/>
      <c r="AA45" s="336"/>
      <c r="AB45" s="336"/>
      <c r="AC45" s="336"/>
      <c r="AD45" s="336"/>
      <c r="AE45" s="336"/>
      <c r="AF45" s="336"/>
      <c r="AG45" s="336"/>
      <c r="AH45" s="336"/>
      <c r="AI45" s="336"/>
      <c r="AJ45" s="336"/>
      <c r="AK45" s="336"/>
      <c r="AL45" s="336"/>
      <c r="AM45" s="336"/>
      <c r="AN45" s="336"/>
      <c r="AO45" s="336"/>
      <c r="AP45" s="336"/>
      <c r="AQ45" s="31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6" customHeight="1" outlineLevelRow="0" outlineLevelCol="0"/>
  <cols>
    <col min="1" max="5" width="10.8516" style="358" customWidth="1"/>
    <col min="6" max="16384" width="10.8516" style="358" customWidth="1"/>
  </cols>
  <sheetData>
    <row r="1" ht="15.35" customHeight="1">
      <c r="A1" t="s" s="2">
        <v>534</v>
      </c>
      <c r="B1" s="3"/>
      <c r="C1" s="3"/>
      <c r="D1" s="3"/>
      <c r="E1" s="3"/>
    </row>
    <row r="2" ht="15.35" customHeight="1">
      <c r="A2" s="302"/>
      <c r="B2" s="3"/>
      <c r="C2" s="3"/>
      <c r="D2" s="3"/>
      <c r="E2" s="3"/>
    </row>
    <row r="3" ht="15.35" customHeight="1">
      <c r="A3" t="s" s="2">
        <v>535</v>
      </c>
      <c r="B3" s="3"/>
      <c r="C3" s="3"/>
      <c r="D3" s="3"/>
      <c r="E3" s="3"/>
    </row>
    <row r="4" ht="15.35" customHeight="1">
      <c r="A4" s="302"/>
      <c r="B4" s="3"/>
      <c r="C4" s="3"/>
      <c r="D4" s="3"/>
      <c r="E4" s="3"/>
    </row>
    <row r="5" ht="15.35" customHeight="1">
      <c r="A5" t="s" s="2">
        <v>536</v>
      </c>
      <c r="B5" s="3"/>
      <c r="C5" s="3"/>
      <c r="D5" s="3"/>
      <c r="E5" s="3"/>
    </row>
    <row r="6" ht="15.35" customHeight="1">
      <c r="A6" s="3"/>
      <c r="B6" s="3"/>
      <c r="C6" s="3"/>
      <c r="D6" s="3"/>
      <c r="E6" s="3"/>
    </row>
    <row r="7" ht="15.35" customHeight="1">
      <c r="A7" t="s" s="2">
        <v>537</v>
      </c>
      <c r="B7" s="3"/>
      <c r="C7" s="3"/>
      <c r="D7" s="3"/>
      <c r="E7" s="3"/>
    </row>
    <row r="8" ht="15.35" customHeight="1">
      <c r="A8" s="3"/>
      <c r="B8" s="3"/>
      <c r="C8" s="3"/>
      <c r="D8" s="3"/>
      <c r="E8" s="3"/>
    </row>
    <row r="9" ht="15.35" customHeight="1">
      <c r="A9" s="3"/>
      <c r="B9" s="3"/>
      <c r="C9" s="3"/>
      <c r="D9" s="3"/>
      <c r="E9" s="3"/>
    </row>
    <row r="10" ht="15.35" customHeight="1">
      <c r="A10" s="3"/>
      <c r="B10" s="3"/>
      <c r="C10" s="3"/>
      <c r="D10" s="3"/>
      <c r="E10" s="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dimension ref="A1:H27"/>
  <sheetViews>
    <sheetView workbookViewId="0" showGridLines="0" defaultGridColor="1"/>
  </sheetViews>
  <sheetFormatPr defaultColWidth="10.8333" defaultRowHeight="16" customHeight="1" outlineLevelRow="0" outlineLevelCol="0"/>
  <cols>
    <col min="1" max="8" width="10.8516" style="359" customWidth="1"/>
    <col min="9" max="16384" width="10.8516" style="359" customWidth="1"/>
  </cols>
  <sheetData>
    <row r="1" ht="15.35" customHeight="1">
      <c r="A1" t="s" s="2">
        <v>538</v>
      </c>
      <c r="B1" s="3"/>
      <c r="C1" s="3"/>
      <c r="D1" s="3"/>
      <c r="E1" s="3"/>
      <c r="F1" s="3"/>
      <c r="G1" s="3"/>
      <c r="H1" s="3"/>
    </row>
    <row r="2" ht="15.35" customHeight="1">
      <c r="A2" s="302"/>
      <c r="B2" s="3"/>
      <c r="C2" s="3"/>
      <c r="D2" s="3"/>
      <c r="E2" s="3"/>
      <c r="F2" s="3"/>
      <c r="G2" s="3"/>
      <c r="H2" s="3"/>
    </row>
    <row r="3" ht="15.35" customHeight="1">
      <c r="A3" t="s" s="2">
        <v>539</v>
      </c>
      <c r="B3" s="3"/>
      <c r="C3" s="3"/>
      <c r="D3" s="3"/>
      <c r="E3" s="3"/>
      <c r="F3" s="3"/>
      <c r="G3" s="3"/>
      <c r="H3" s="3"/>
    </row>
    <row r="4" ht="15.35" customHeight="1">
      <c r="A4" s="302"/>
      <c r="B4" s="3"/>
      <c r="C4" s="3"/>
      <c r="D4" s="3"/>
      <c r="E4" s="3"/>
      <c r="F4" s="3"/>
      <c r="G4" s="3"/>
      <c r="H4" s="3"/>
    </row>
    <row r="5" ht="15.35" customHeight="1">
      <c r="A5" t="s" s="2">
        <v>540</v>
      </c>
      <c r="B5" s="3"/>
      <c r="C5" s="3"/>
      <c r="D5" s="3"/>
      <c r="E5" s="3"/>
      <c r="F5" s="3"/>
      <c r="G5" s="3"/>
      <c r="H5" s="3"/>
    </row>
    <row r="6" ht="15.35" customHeight="1">
      <c r="A6" s="3"/>
      <c r="B6" s="3"/>
      <c r="C6" s="3"/>
      <c r="D6" s="3"/>
      <c r="E6" s="3"/>
      <c r="F6" s="3"/>
      <c r="G6" s="3"/>
      <c r="H6" s="3"/>
    </row>
    <row r="7" ht="15.35" customHeight="1">
      <c r="A7" t="s" s="2">
        <v>541</v>
      </c>
      <c r="B7" s="3"/>
      <c r="C7" s="3"/>
      <c r="D7" s="3"/>
      <c r="E7" s="3"/>
      <c r="F7" s="3"/>
      <c r="G7" s="3"/>
      <c r="H7" s="3"/>
    </row>
    <row r="8" ht="15.35" customHeight="1">
      <c r="A8" s="100"/>
      <c r="B8" s="100"/>
      <c r="C8" s="100"/>
      <c r="D8" s="100"/>
      <c r="E8" s="100"/>
      <c r="F8" s="100"/>
      <c r="G8" s="100"/>
      <c r="H8" s="100"/>
    </row>
    <row r="9" ht="13.55" customHeight="1">
      <c r="A9" s="117"/>
      <c r="B9" t="s" s="118">
        <v>405</v>
      </c>
      <c r="C9" t="s" s="118">
        <v>542</v>
      </c>
      <c r="D9" t="s" s="118">
        <v>529</v>
      </c>
      <c r="E9" t="s" s="118">
        <v>530</v>
      </c>
      <c r="F9" t="s" s="118">
        <v>531</v>
      </c>
      <c r="G9" t="s" s="118">
        <v>543</v>
      </c>
      <c r="H9" t="s" s="118">
        <v>544</v>
      </c>
    </row>
    <row r="10" ht="15.35" customHeight="1">
      <c r="A10" t="s" s="291">
        <v>411</v>
      </c>
      <c r="B10" s="360"/>
      <c r="C10" s="360"/>
      <c r="D10" s="360"/>
      <c r="E10" s="360"/>
      <c r="F10" s="360"/>
      <c r="G10" s="360"/>
      <c r="H10" s="360"/>
    </row>
    <row r="11" ht="15.35" customHeight="1">
      <c r="A11" t="s" s="291">
        <v>412</v>
      </c>
      <c r="B11" s="360"/>
      <c r="C11" s="360"/>
      <c r="D11" s="360"/>
      <c r="E11" s="360"/>
      <c r="F11" s="360"/>
      <c r="G11" s="360"/>
      <c r="H11" s="360"/>
    </row>
    <row r="12" ht="15.35" customHeight="1">
      <c r="A12" t="s" s="291">
        <v>545</v>
      </c>
      <c r="B12" s="360"/>
      <c r="C12" s="360"/>
      <c r="D12" s="360"/>
      <c r="E12" s="360"/>
      <c r="F12" s="360"/>
      <c r="G12" s="360"/>
      <c r="H12" s="360"/>
    </row>
    <row r="13" ht="15.35" customHeight="1">
      <c r="A13" t="s" s="291">
        <v>414</v>
      </c>
      <c r="B13" s="360"/>
      <c r="C13" s="360"/>
      <c r="D13" s="360"/>
      <c r="E13" s="360"/>
      <c r="F13" s="360"/>
      <c r="G13" s="360"/>
      <c r="H13" s="360"/>
    </row>
    <row r="14" ht="15.35" customHeight="1">
      <c r="A14" t="s" s="291">
        <v>415</v>
      </c>
      <c r="B14" s="360"/>
      <c r="C14" s="360"/>
      <c r="D14" s="360"/>
      <c r="E14" s="360"/>
      <c r="F14" s="360"/>
      <c r="G14" s="360"/>
      <c r="H14" s="360"/>
    </row>
    <row r="15" ht="15.35" customHeight="1">
      <c r="A15" t="s" s="291">
        <v>546</v>
      </c>
      <c r="B15" s="360"/>
      <c r="C15" s="360"/>
      <c r="D15" s="360"/>
      <c r="E15" s="360"/>
      <c r="F15" s="360"/>
      <c r="G15" s="360"/>
      <c r="H15" s="360"/>
    </row>
    <row r="16" ht="15.35" customHeight="1">
      <c r="A16" t="s" s="291">
        <v>417</v>
      </c>
      <c r="B16" s="360"/>
      <c r="C16" s="360"/>
      <c r="D16" s="360"/>
      <c r="E16" s="360"/>
      <c r="F16" s="360"/>
      <c r="G16" s="360"/>
      <c r="H16" s="360"/>
    </row>
    <row r="17" ht="15.35" customHeight="1">
      <c r="A17" t="s" s="291">
        <v>357</v>
      </c>
      <c r="B17" s="360"/>
      <c r="C17" s="360"/>
      <c r="D17" s="360"/>
      <c r="E17" s="360"/>
      <c r="F17" s="360"/>
      <c r="G17" s="360"/>
      <c r="H17" s="360"/>
    </row>
    <row r="18" ht="15.35" customHeight="1">
      <c r="A18" t="s" s="291">
        <v>547</v>
      </c>
      <c r="B18" s="360"/>
      <c r="C18" s="360"/>
      <c r="D18" s="360"/>
      <c r="E18" s="360"/>
      <c r="F18" s="360"/>
      <c r="G18" s="360"/>
      <c r="H18" s="360"/>
    </row>
    <row r="19" ht="15.35" customHeight="1">
      <c r="A19" t="s" s="291">
        <v>419</v>
      </c>
      <c r="B19" s="360"/>
      <c r="C19" s="360"/>
      <c r="D19" s="360"/>
      <c r="E19" s="360"/>
      <c r="F19" s="360"/>
      <c r="G19" s="360"/>
      <c r="H19" s="360"/>
    </row>
    <row r="20" ht="15.35" customHeight="1">
      <c r="A20" t="s" s="291">
        <v>51</v>
      </c>
      <c r="B20" s="360"/>
      <c r="C20" s="360"/>
      <c r="D20" s="360"/>
      <c r="E20" s="360"/>
      <c r="F20" s="360"/>
      <c r="G20" s="360"/>
      <c r="H20" s="360"/>
    </row>
    <row r="21" ht="15.35" customHeight="1">
      <c r="A21" t="s" s="291">
        <v>420</v>
      </c>
      <c r="B21" s="360"/>
      <c r="C21" s="360"/>
      <c r="D21" s="360"/>
      <c r="E21" s="360"/>
      <c r="F21" s="360"/>
      <c r="G21" s="360"/>
      <c r="H21" s="360"/>
    </row>
    <row r="22" ht="15.35" customHeight="1">
      <c r="A22" t="s" s="291">
        <v>421</v>
      </c>
      <c r="B22" s="360"/>
      <c r="C22" s="360"/>
      <c r="D22" s="360"/>
      <c r="E22" s="360"/>
      <c r="F22" s="360"/>
      <c r="G22" s="360"/>
      <c r="H22" s="360"/>
    </row>
    <row r="23" ht="15.35" customHeight="1">
      <c r="A23" t="s" s="291">
        <v>422</v>
      </c>
      <c r="B23" s="360"/>
      <c r="C23" s="360"/>
      <c r="D23" s="360"/>
      <c r="E23" s="360"/>
      <c r="F23" s="360"/>
      <c r="G23" s="360"/>
      <c r="H23" s="360"/>
    </row>
    <row r="24" ht="15.35" customHeight="1">
      <c r="A24" t="s" s="291">
        <v>423</v>
      </c>
      <c r="B24" s="360"/>
      <c r="C24" s="360"/>
      <c r="D24" s="360"/>
      <c r="E24" s="360"/>
      <c r="F24" s="360"/>
      <c r="G24" s="360"/>
      <c r="H24" s="360"/>
    </row>
    <row r="25" ht="15.35" customHeight="1">
      <c r="A25" t="s" s="361">
        <v>424</v>
      </c>
      <c r="B25" s="360"/>
      <c r="C25" s="360"/>
      <c r="D25" s="360"/>
      <c r="E25" s="360"/>
      <c r="F25" s="360"/>
      <c r="G25" s="360"/>
      <c r="H25" s="360"/>
    </row>
    <row r="26" ht="15.35" customHeight="1">
      <c r="A26" s="100"/>
      <c r="B26" s="317"/>
      <c r="C26" s="317"/>
      <c r="D26" s="317"/>
      <c r="E26" s="317"/>
      <c r="F26" s="317"/>
      <c r="G26" s="317"/>
      <c r="H26" s="317"/>
    </row>
    <row r="27" ht="13.55" customHeight="1">
      <c r="A27" t="s" s="362">
        <v>548</v>
      </c>
      <c r="B27" s="363">
        <f>SUM(B10:B25)</f>
        <v>0</v>
      </c>
      <c r="C27" s="363">
        <f>SUM(C10:C25)</f>
        <v>0</v>
      </c>
      <c r="D27" s="363">
        <f>SUM(D10:D25)</f>
        <v>0</v>
      </c>
      <c r="E27" s="363">
        <f>SUM(E10:E25)</f>
        <v>0</v>
      </c>
      <c r="F27" s="363">
        <f>SUM(F10:F25)</f>
        <v>0</v>
      </c>
      <c r="G27" s="363">
        <f>SUM(G10:G25)</f>
        <v>0</v>
      </c>
      <c r="H27" s="364">
        <f>SUM(B27:G27)</f>
        <v>0</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6" customHeight="1" outlineLevelRow="0" outlineLevelCol="0"/>
  <cols>
    <col min="1" max="5" width="10.8516" style="5" customWidth="1"/>
    <col min="6" max="16384" width="10.8516" style="5" customWidth="1"/>
  </cols>
  <sheetData>
    <row r="1" ht="15.35" customHeight="1">
      <c r="A1" s="3"/>
      <c r="B1" s="3"/>
      <c r="C1" s="3"/>
      <c r="D1" s="3"/>
      <c r="E1" s="3"/>
    </row>
    <row r="2" ht="15.35" customHeight="1">
      <c r="A2" s="3"/>
      <c r="B2" s="3"/>
      <c r="C2" s="3"/>
      <c r="D2" s="3"/>
      <c r="E2" s="3"/>
    </row>
    <row r="3" ht="15.35" customHeight="1">
      <c r="A3" s="3"/>
      <c r="B3" s="3"/>
      <c r="C3" s="3"/>
      <c r="D3" s="3"/>
      <c r="E3" s="3"/>
    </row>
    <row r="4" ht="15.35" customHeight="1">
      <c r="A4" s="3"/>
      <c r="B4" s="3"/>
      <c r="C4" s="3"/>
      <c r="D4" s="3"/>
      <c r="E4" s="3"/>
    </row>
    <row r="5" ht="15.35" customHeight="1">
      <c r="A5" s="3"/>
      <c r="B5" s="3"/>
      <c r="C5" s="3"/>
      <c r="D5" s="3"/>
      <c r="E5" s="3"/>
    </row>
    <row r="6" ht="15.35" customHeight="1">
      <c r="A6" s="3"/>
      <c r="B6" s="3"/>
      <c r="C6" s="3"/>
      <c r="D6" s="3"/>
      <c r="E6" s="3"/>
    </row>
    <row r="7" ht="15.35" customHeight="1">
      <c r="A7" s="3"/>
      <c r="B7" s="3"/>
      <c r="C7" s="3"/>
      <c r="D7" s="3"/>
      <c r="E7" s="3"/>
    </row>
    <row r="8" ht="15.35" customHeight="1">
      <c r="A8" s="3"/>
      <c r="B8" s="3"/>
      <c r="C8" s="3"/>
      <c r="D8" s="3"/>
      <c r="E8" s="3"/>
    </row>
    <row r="9" ht="15.35" customHeight="1">
      <c r="A9" s="3"/>
      <c r="B9" s="3"/>
      <c r="C9" s="3"/>
      <c r="D9" s="3"/>
      <c r="E9" s="3"/>
    </row>
    <row r="10" ht="15.35" customHeight="1">
      <c r="A10" s="3"/>
      <c r="B10" s="3"/>
      <c r="C10" s="3"/>
      <c r="D10" s="3"/>
      <c r="E10" s="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dimension ref="A1:E32"/>
  <sheetViews>
    <sheetView workbookViewId="0" showGridLines="0" defaultGridColor="1"/>
  </sheetViews>
  <sheetFormatPr defaultColWidth="10.8333" defaultRowHeight="16" customHeight="1" outlineLevelRow="0" outlineLevelCol="0"/>
  <cols>
    <col min="1" max="1" width="22.8516" style="365" customWidth="1"/>
    <col min="2" max="2" width="16.8516" style="365" customWidth="1"/>
    <col min="3" max="5" width="10.8516" style="365" customWidth="1"/>
    <col min="6" max="16384" width="10.8516" style="365" customWidth="1"/>
  </cols>
  <sheetData>
    <row r="1" ht="15.35" customHeight="1">
      <c r="A1" t="s" s="366">
        <v>336</v>
      </c>
      <c r="B1" t="s" s="366">
        <v>549</v>
      </c>
      <c r="C1" t="s" s="366">
        <v>550</v>
      </c>
      <c r="D1" s="3"/>
      <c r="E1" s="3"/>
    </row>
    <row r="2" ht="15.35" customHeight="1">
      <c r="A2" t="s" s="14">
        <v>128</v>
      </c>
      <c r="B2" s="46">
        <v>4</v>
      </c>
      <c r="C2" s="46">
        <v>0.5</v>
      </c>
      <c r="D2" s="23"/>
      <c r="E2" s="3"/>
    </row>
    <row r="3" ht="15.35" customHeight="1">
      <c r="A3" t="s" s="29">
        <v>123</v>
      </c>
      <c r="B3" s="33">
        <v>5</v>
      </c>
      <c r="C3" s="367">
        <v>36.5</v>
      </c>
      <c r="D3" s="3"/>
      <c r="E3" s="3"/>
    </row>
    <row r="4" ht="15.35" customHeight="1">
      <c r="A4" t="s" s="29">
        <v>164</v>
      </c>
      <c r="B4" s="33">
        <v>5</v>
      </c>
      <c r="C4" s="33">
        <v>100</v>
      </c>
      <c r="D4" s="23"/>
      <c r="E4" s="3"/>
    </row>
    <row r="5" ht="15.35" customHeight="1">
      <c r="A5" t="s" s="24">
        <v>188</v>
      </c>
      <c r="B5" s="38">
        <v>5</v>
      </c>
      <c r="C5" s="38">
        <v>3.5</v>
      </c>
      <c r="D5" s="3"/>
      <c r="E5" s="3"/>
    </row>
    <row r="6" ht="15.35" customHeight="1">
      <c r="A6" t="s" s="29">
        <v>124</v>
      </c>
      <c r="B6" s="33">
        <v>6</v>
      </c>
      <c r="C6" s="33">
        <v>9.5</v>
      </c>
      <c r="D6" s="23"/>
      <c r="E6" s="3"/>
    </row>
    <row r="7" ht="15.35" customHeight="1">
      <c r="A7" t="s" s="29">
        <v>97</v>
      </c>
      <c r="B7" s="33">
        <v>6</v>
      </c>
      <c r="C7" s="367">
        <v>6</v>
      </c>
      <c r="D7" s="3"/>
      <c r="E7" s="3"/>
    </row>
    <row r="8" ht="15.35" customHeight="1">
      <c r="A8" t="s" s="29">
        <v>88</v>
      </c>
      <c r="B8" s="33">
        <v>6</v>
      </c>
      <c r="C8" s="33">
        <v>17.5</v>
      </c>
      <c r="D8" s="23"/>
      <c r="E8" s="3"/>
    </row>
    <row r="9" ht="15.35" customHeight="1">
      <c r="A9" t="s" s="24">
        <v>320</v>
      </c>
      <c r="B9" s="38">
        <v>7</v>
      </c>
      <c r="C9" s="38">
        <v>6.5</v>
      </c>
      <c r="D9" s="3"/>
      <c r="E9" s="3"/>
    </row>
    <row r="10" ht="15.35" customHeight="1">
      <c r="A10" t="s" s="29">
        <v>243</v>
      </c>
      <c r="B10" s="33">
        <v>8</v>
      </c>
      <c r="C10" s="33">
        <v>75</v>
      </c>
      <c r="D10" s="23"/>
      <c r="E10" s="3"/>
    </row>
    <row r="11" ht="15.35" customHeight="1">
      <c r="A11" t="s" s="24">
        <v>243</v>
      </c>
      <c r="B11" s="38">
        <v>8</v>
      </c>
      <c r="C11" s="38">
        <v>135</v>
      </c>
      <c r="D11" s="3"/>
      <c r="E11" s="3"/>
    </row>
    <row r="12" ht="15.35" customHeight="1">
      <c r="A12" t="s" s="29">
        <v>311</v>
      </c>
      <c r="B12" s="33">
        <v>10</v>
      </c>
      <c r="C12" s="33">
        <v>9.5</v>
      </c>
      <c r="D12" s="23"/>
      <c r="E12" s="3"/>
    </row>
    <row r="13" ht="15.35" customHeight="1">
      <c r="A13" t="s" s="24">
        <v>277</v>
      </c>
      <c r="B13" s="38">
        <v>10</v>
      </c>
      <c r="C13" s="38">
        <v>60</v>
      </c>
      <c r="D13" s="3"/>
      <c r="E13" s="3"/>
    </row>
    <row r="14" ht="15.35" customHeight="1">
      <c r="A14" t="s" s="29">
        <v>88</v>
      </c>
      <c r="B14" s="33">
        <v>10</v>
      </c>
      <c r="C14" s="33">
        <v>120</v>
      </c>
      <c r="D14" s="23"/>
      <c r="E14" s="3"/>
    </row>
    <row r="15" ht="15.35" customHeight="1">
      <c r="A15" t="s" s="29">
        <v>140</v>
      </c>
      <c r="B15" s="33">
        <v>11</v>
      </c>
      <c r="C15" s="367">
        <v>45</v>
      </c>
      <c r="D15" s="3"/>
      <c r="E15" s="3"/>
    </row>
    <row r="16" ht="15.35" customHeight="1">
      <c r="A16" t="s" s="29">
        <v>283</v>
      </c>
      <c r="B16" s="33">
        <v>11</v>
      </c>
      <c r="C16" s="33">
        <v>54.5</v>
      </c>
      <c r="D16" s="23"/>
      <c r="E16" s="3"/>
    </row>
    <row r="17" ht="15.35" customHeight="1">
      <c r="A17" t="s" s="24">
        <v>281</v>
      </c>
      <c r="B17" s="38">
        <v>12</v>
      </c>
      <c r="C17" s="38">
        <v>38.5</v>
      </c>
      <c r="D17" s="3"/>
      <c r="E17" s="3"/>
    </row>
    <row r="18" ht="15.35" customHeight="1">
      <c r="A18" t="s" s="29">
        <v>329</v>
      </c>
      <c r="B18" s="33">
        <v>13</v>
      </c>
      <c r="C18" s="33">
        <v>205</v>
      </c>
      <c r="D18" s="23"/>
      <c r="E18" s="3"/>
    </row>
    <row r="19" ht="15.35" customHeight="1">
      <c r="A19" t="s" s="24">
        <v>262</v>
      </c>
      <c r="B19" s="38">
        <v>14</v>
      </c>
      <c r="C19" s="38">
        <v>24.1</v>
      </c>
      <c r="D19" s="3"/>
      <c r="E19" s="3"/>
    </row>
    <row r="20" ht="15.35" customHeight="1">
      <c r="A20" t="s" s="29">
        <v>286</v>
      </c>
      <c r="B20" s="33">
        <v>15</v>
      </c>
      <c r="C20" s="33">
        <v>345</v>
      </c>
      <c r="D20" s="23"/>
      <c r="E20" s="3"/>
    </row>
    <row r="21" ht="15.35" customHeight="1">
      <c r="A21" t="s" s="29">
        <v>282</v>
      </c>
      <c r="B21" s="33">
        <v>17</v>
      </c>
      <c r="C21" s="367">
        <v>675</v>
      </c>
      <c r="D21" s="3"/>
      <c r="E21" s="3"/>
    </row>
    <row r="22" ht="15.35" customHeight="1">
      <c r="A22" t="s" s="29">
        <v>122</v>
      </c>
      <c r="B22" s="33">
        <v>17</v>
      </c>
      <c r="C22" s="33">
        <v>28.25</v>
      </c>
      <c r="D22" s="23"/>
      <c r="E22" s="3"/>
    </row>
    <row r="23" ht="15.35" customHeight="1">
      <c r="A23" t="s" s="29">
        <v>167</v>
      </c>
      <c r="B23" s="33">
        <v>8.5</v>
      </c>
      <c r="C23" s="367">
        <v>90</v>
      </c>
      <c r="D23" s="3"/>
      <c r="E23" s="3"/>
    </row>
    <row r="24" ht="15.35" customHeight="1">
      <c r="A24" t="s" s="29">
        <v>255</v>
      </c>
      <c r="B24" s="33">
        <v>4</v>
      </c>
      <c r="C24" s="33">
        <v>0.3</v>
      </c>
      <c r="D24" s="23"/>
      <c r="E24" s="3"/>
    </row>
    <row r="25" ht="15.35" customHeight="1">
      <c r="A25" t="s" s="29">
        <v>256</v>
      </c>
      <c r="B25" s="33">
        <v>5</v>
      </c>
      <c r="C25" s="367">
        <v>1.25</v>
      </c>
      <c r="D25" s="3"/>
      <c r="E25" s="3"/>
    </row>
    <row r="26" ht="15.35" customHeight="1">
      <c r="A26" t="s" s="29">
        <v>257</v>
      </c>
      <c r="B26" s="33">
        <v>3.45</v>
      </c>
      <c r="C26" s="33">
        <v>0.2</v>
      </c>
      <c r="D26" s="23"/>
      <c r="E26" s="3"/>
    </row>
    <row r="27" ht="15.35" customHeight="1">
      <c r="A27" t="s" s="37">
        <v>154</v>
      </c>
      <c r="B27" s="33">
        <v>35</v>
      </c>
      <c r="C27" s="367">
        <v>35</v>
      </c>
      <c r="D27" s="3"/>
      <c r="E27" s="3"/>
    </row>
    <row r="28" ht="15.35" customHeight="1">
      <c r="A28" t="s" s="29">
        <v>551</v>
      </c>
      <c r="B28" s="33">
        <v>3.5</v>
      </c>
      <c r="C28" s="33">
        <v>0.22</v>
      </c>
      <c r="D28" s="23"/>
      <c r="E28" s="3"/>
    </row>
    <row r="29" ht="15.35" customHeight="1">
      <c r="A29" t="s" s="29">
        <v>193</v>
      </c>
      <c r="B29" s="33">
        <v>10.5</v>
      </c>
      <c r="C29" s="367">
        <v>7.6</v>
      </c>
      <c r="D29" s="3"/>
      <c r="E29" s="3"/>
    </row>
    <row r="30" ht="15.35" customHeight="1">
      <c r="A30" t="s" s="29">
        <v>168</v>
      </c>
      <c r="B30" s="33">
        <v>1.5</v>
      </c>
      <c r="C30" s="33">
        <v>1.375</v>
      </c>
      <c r="D30" s="23"/>
      <c r="E30" s="3"/>
    </row>
    <row r="31" ht="15.35" customHeight="1">
      <c r="A31" t="s" s="368">
        <v>298</v>
      </c>
      <c r="B31" s="369">
        <v>13</v>
      </c>
      <c r="C31" s="370">
        <v>2.8</v>
      </c>
      <c r="D31" s="3"/>
      <c r="E31" s="3"/>
    </row>
    <row r="32" ht="15.35" customHeight="1">
      <c r="A32" s="51"/>
      <c r="B32" s="51"/>
      <c r="C32" s="51"/>
      <c r="D32" s="3"/>
      <c r="E32" s="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dimension ref="A1:E25"/>
  <sheetViews>
    <sheetView workbookViewId="0" showGridLines="0" defaultGridColor="1"/>
  </sheetViews>
  <sheetFormatPr defaultColWidth="10.8333" defaultRowHeight="16" customHeight="1" outlineLevelRow="0" outlineLevelCol="0"/>
  <cols>
    <col min="1" max="5" width="10.8516" style="371" customWidth="1"/>
    <col min="6" max="16384" width="10.8516" style="371" customWidth="1"/>
  </cols>
  <sheetData>
    <row r="1" ht="15.35" customHeight="1">
      <c r="A1" t="s" s="4">
        <v>552</v>
      </c>
      <c r="B1" s="3"/>
      <c r="C1" s="3"/>
      <c r="D1" s="3"/>
      <c r="E1" s="3"/>
    </row>
    <row r="2" ht="15.35" customHeight="1">
      <c r="A2" s="3"/>
      <c r="B2" s="110">
        <v>0.9</v>
      </c>
      <c r="C2" s="110">
        <v>2.2</v>
      </c>
      <c r="D2" s="110">
        <f>SUM(B2:C2)</f>
        <v>3.1</v>
      </c>
      <c r="E2" t="s" s="4">
        <v>56</v>
      </c>
    </row>
    <row r="3" ht="15.35" customHeight="1">
      <c r="A3" s="3"/>
      <c r="B3" s="110">
        <v>0.7</v>
      </c>
      <c r="C3" s="110">
        <v>2.2</v>
      </c>
      <c r="D3" s="110">
        <f>SUM(B3:C3)</f>
        <v>2.9</v>
      </c>
      <c r="E3" t="s" s="4">
        <v>66</v>
      </c>
    </row>
    <row r="4" ht="15.35" customHeight="1">
      <c r="A4" s="3"/>
      <c r="B4" s="110">
        <v>2.2</v>
      </c>
      <c r="C4" s="110">
        <v>4</v>
      </c>
      <c r="D4" s="110">
        <f>SUM(B4:C4)</f>
        <v>6.2</v>
      </c>
      <c r="E4" t="s" s="4">
        <v>80</v>
      </c>
    </row>
    <row r="5" ht="15.35" customHeight="1">
      <c r="A5" s="3"/>
      <c r="B5" s="110">
        <v>1.2</v>
      </c>
      <c r="C5" s="110">
        <v>3.5</v>
      </c>
      <c r="D5" s="110">
        <f>SUM(B5:C5)</f>
        <v>4.7</v>
      </c>
      <c r="E5" t="s" s="4">
        <v>115</v>
      </c>
    </row>
    <row r="6" ht="15.35" customHeight="1">
      <c r="A6" s="3"/>
      <c r="B6" s="110">
        <v>1.8</v>
      </c>
      <c r="C6" s="110">
        <v>3.1</v>
      </c>
      <c r="D6" s="110">
        <f>SUM(B6:C6)</f>
        <v>4.9</v>
      </c>
      <c r="E6" t="s" s="4">
        <v>133</v>
      </c>
    </row>
    <row r="7" ht="15.35" customHeight="1">
      <c r="A7" s="3"/>
      <c r="B7" s="110">
        <v>2.3</v>
      </c>
      <c r="C7" s="110">
        <v>4.2</v>
      </c>
      <c r="D7" s="110">
        <f>SUM(B7:C7)</f>
        <v>6.5</v>
      </c>
      <c r="E7" t="s" s="4">
        <v>175</v>
      </c>
    </row>
    <row r="8" ht="15.35" customHeight="1">
      <c r="A8" s="3"/>
      <c r="B8" s="110">
        <v>1.3</v>
      </c>
      <c r="C8" s="110">
        <v>2.6</v>
      </c>
      <c r="D8" s="110">
        <f>SUM(B8:C8)</f>
        <v>3.9</v>
      </c>
      <c r="E8" t="s" s="4">
        <v>176</v>
      </c>
    </row>
    <row r="9" ht="15.35" customHeight="1">
      <c r="A9" s="3"/>
      <c r="B9" s="110">
        <v>1.5</v>
      </c>
      <c r="C9" s="110">
        <v>3</v>
      </c>
      <c r="D9" s="110">
        <f>SUM(B9:C9)</f>
        <v>4.5</v>
      </c>
      <c r="E9" t="s" s="4">
        <v>553</v>
      </c>
    </row>
    <row r="10" ht="15.35" customHeight="1">
      <c r="A10" s="3"/>
      <c r="B10" s="110">
        <v>1</v>
      </c>
      <c r="C10" s="110">
        <v>2.2</v>
      </c>
      <c r="D10" s="110">
        <f>SUM(B10:C10)</f>
        <v>3.2</v>
      </c>
      <c r="E10" t="s" s="4">
        <v>197</v>
      </c>
    </row>
    <row r="11" ht="15.35" customHeight="1">
      <c r="A11" s="3"/>
      <c r="B11" s="110">
        <v>0.7</v>
      </c>
      <c r="C11" s="110">
        <v>1.5</v>
      </c>
      <c r="D11" s="110">
        <f>SUM(B11:C11)</f>
        <v>2.2</v>
      </c>
      <c r="E11" t="s" s="4">
        <v>181</v>
      </c>
    </row>
    <row r="12" ht="15.35" customHeight="1">
      <c r="A12" s="3"/>
      <c r="B12" s="110">
        <v>1.1</v>
      </c>
      <c r="C12" s="110">
        <v>2.8</v>
      </c>
      <c r="D12" s="110">
        <f>SUM(B12:C12)</f>
        <v>3.9</v>
      </c>
      <c r="E12" t="s" s="4">
        <v>215</v>
      </c>
    </row>
    <row r="13" ht="15.35" customHeight="1">
      <c r="A13" s="3"/>
      <c r="B13" s="110">
        <v>2.2</v>
      </c>
      <c r="C13" s="110">
        <v>3.5</v>
      </c>
      <c r="D13" s="110">
        <f>SUM(B13:C13)</f>
        <v>5.7</v>
      </c>
      <c r="E13" t="s" s="4">
        <v>227</v>
      </c>
    </row>
    <row r="14" ht="15.35" customHeight="1">
      <c r="A14" s="3"/>
      <c r="B14" s="110">
        <v>1.7</v>
      </c>
      <c r="C14" s="110">
        <v>3.2</v>
      </c>
      <c r="D14" s="110">
        <f>SUM(B14:C14)</f>
        <v>4.9</v>
      </c>
      <c r="E14" t="s" s="4">
        <v>231</v>
      </c>
    </row>
    <row r="15" ht="15.35" customHeight="1">
      <c r="A15" s="3"/>
      <c r="B15" s="110">
        <v>1.5</v>
      </c>
      <c r="C15" s="110">
        <v>2.8</v>
      </c>
      <c r="D15" s="110">
        <f>SUM(B15:C15)</f>
        <v>4.3</v>
      </c>
      <c r="E15" t="s" s="4">
        <v>554</v>
      </c>
    </row>
    <row r="16" ht="15.35" customHeight="1">
      <c r="A16" s="3"/>
      <c r="B16" s="110">
        <v>1.6</v>
      </c>
      <c r="C16" s="110">
        <v>2.8</v>
      </c>
      <c r="D16" s="110">
        <f>SUM(B16:C16)</f>
        <v>4.4</v>
      </c>
      <c r="E16" t="s" s="4">
        <v>267</v>
      </c>
    </row>
    <row r="17" ht="15.35" customHeight="1">
      <c r="A17" s="3"/>
      <c r="B17" s="110">
        <v>1.7</v>
      </c>
      <c r="C17" s="110">
        <v>3.5</v>
      </c>
      <c r="D17" s="110">
        <f>SUM(B17:C17)</f>
        <v>5.2</v>
      </c>
      <c r="E17" t="s" s="4">
        <v>268</v>
      </c>
    </row>
    <row r="18" ht="15.35" customHeight="1">
      <c r="A18" s="3"/>
      <c r="B18" s="110">
        <v>0.9</v>
      </c>
      <c r="C18" s="110">
        <v>1.5</v>
      </c>
      <c r="D18" s="110">
        <f>SUM(B18:C18)</f>
        <v>2.4</v>
      </c>
      <c r="E18" t="s" s="4">
        <v>274</v>
      </c>
    </row>
    <row r="19" ht="15.35" customHeight="1">
      <c r="A19" s="3"/>
      <c r="B19" s="110">
        <v>1.7</v>
      </c>
      <c r="C19" s="110">
        <v>2.8</v>
      </c>
      <c r="D19" s="110">
        <f>SUM(B19:C19)</f>
        <v>4.5</v>
      </c>
      <c r="E19" t="s" s="4">
        <v>285</v>
      </c>
    </row>
    <row r="20" ht="15.35" customHeight="1">
      <c r="A20" s="3"/>
      <c r="B20" s="110">
        <v>1.5</v>
      </c>
      <c r="C20" s="110">
        <v>3.1</v>
      </c>
      <c r="D20" s="110">
        <f>SUM(B20:C20)</f>
        <v>4.6</v>
      </c>
      <c r="E20" t="s" s="4">
        <v>290</v>
      </c>
    </row>
    <row r="21" ht="15.35" customHeight="1">
      <c r="A21" s="3"/>
      <c r="B21" s="110">
        <v>1.5</v>
      </c>
      <c r="C21" s="110">
        <v>2.8</v>
      </c>
      <c r="D21" s="110">
        <f>SUM(B21:C21)</f>
        <v>4.3</v>
      </c>
      <c r="E21" t="s" s="4">
        <v>291</v>
      </c>
    </row>
    <row r="22" ht="15.35" customHeight="1">
      <c r="A22" s="3"/>
      <c r="B22" s="110">
        <v>3.2</v>
      </c>
      <c r="C22" s="110">
        <v>6.5</v>
      </c>
      <c r="D22" s="110">
        <f>SUM(B22:C22)</f>
        <v>9.699999999999999</v>
      </c>
      <c r="E22" t="s" s="4">
        <v>300</v>
      </c>
    </row>
    <row r="23" ht="15.35" customHeight="1">
      <c r="A23" s="3"/>
      <c r="B23" s="110">
        <v>1.2</v>
      </c>
      <c r="C23" s="110">
        <v>3.5</v>
      </c>
      <c r="D23" s="110">
        <f>SUM(B23:C23)</f>
        <v>4.7</v>
      </c>
      <c r="E23" t="s" s="4">
        <v>305</v>
      </c>
    </row>
    <row r="24" ht="15.35" customHeight="1">
      <c r="A24" s="3"/>
      <c r="B24" s="110">
        <v>1.8</v>
      </c>
      <c r="C24" s="110">
        <v>3.5</v>
      </c>
      <c r="D24" s="110">
        <f>SUM(B24:C24)</f>
        <v>5.3</v>
      </c>
      <c r="E24" t="s" s="4">
        <v>310</v>
      </c>
    </row>
    <row r="25" ht="15.35" customHeight="1">
      <c r="A25" s="3"/>
      <c r="B25" s="110">
        <v>1.5</v>
      </c>
      <c r="C25" s="110">
        <v>2.5</v>
      </c>
      <c r="D25" s="110">
        <f>SUM(B25:C25)</f>
        <v>4</v>
      </c>
      <c r="E25" t="s" s="4">
        <v>296</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AD162"/>
  <sheetViews>
    <sheetView workbookViewId="0" showGridLines="0" defaultGridColor="1"/>
  </sheetViews>
  <sheetFormatPr defaultColWidth="10.8333" defaultRowHeight="16" customHeight="1" outlineLevelRow="0" outlineLevelCol="0"/>
  <cols>
    <col min="1" max="1" width="12.6719" style="6" customWidth="1"/>
    <col min="2" max="2" width="17" style="6" customWidth="1"/>
    <col min="3" max="3" width="21.1719" style="6" customWidth="1"/>
    <col min="4" max="4" width="19" style="6" customWidth="1"/>
    <col min="5" max="5" width="5.85156" style="6" customWidth="1"/>
    <col min="6" max="6" width="6.85156" style="6" customWidth="1"/>
    <col min="7" max="7" width="8.35156" style="6" customWidth="1"/>
    <col min="8" max="8" width="10.6719" style="6" customWidth="1"/>
    <col min="9" max="9" width="9" style="6" customWidth="1"/>
    <col min="10" max="10" width="6.17188" style="6" customWidth="1"/>
    <col min="11" max="11" width="6.85156" style="6" customWidth="1"/>
    <col min="12" max="12" width="5.17188" style="6" customWidth="1"/>
    <col min="13" max="13" width="6.5" style="6" customWidth="1"/>
    <col min="14" max="14" width="7.35156" style="6" customWidth="1"/>
    <col min="15" max="15" width="6.35156" style="6" customWidth="1"/>
    <col min="16" max="17" width="6" style="6" customWidth="1"/>
    <col min="18" max="18" width="7.17188" style="6" customWidth="1"/>
    <col min="19" max="19" width="7.67188" style="6" customWidth="1"/>
    <col min="20" max="20" width="9.35156" style="6" customWidth="1"/>
    <col min="21" max="21" width="10.6719" style="6" customWidth="1"/>
    <col min="22" max="22" width="8.17188" style="6" customWidth="1"/>
    <col min="23" max="23" width="9.17188" style="6" customWidth="1"/>
    <col min="24" max="24" width="11" style="6" customWidth="1"/>
    <col min="25" max="25" width="10.1719" style="6" customWidth="1"/>
    <col min="26" max="26" width="7.85156" style="6" customWidth="1"/>
    <col min="27" max="27" width="9.85156" style="6" customWidth="1"/>
    <col min="28" max="28" width="13.3516" style="6" customWidth="1"/>
    <col min="29" max="29" width="17.3516" style="6" customWidth="1"/>
    <col min="30" max="30" width="10.8516" style="6" customWidth="1"/>
    <col min="31" max="16384" width="10.8516" style="6" customWidth="1"/>
  </cols>
  <sheetData>
    <row r="1" ht="15.35" customHeight="1">
      <c r="A1" t="s" s="7">
        <v>7</v>
      </c>
      <c r="B1" t="s" s="7">
        <v>8</v>
      </c>
      <c r="C1" t="s" s="7">
        <v>9</v>
      </c>
      <c r="D1" t="s" s="8">
        <v>10</v>
      </c>
      <c r="E1" t="s" s="9">
        <v>11</v>
      </c>
      <c r="F1" t="s" s="9">
        <v>12</v>
      </c>
      <c r="G1" t="s" s="9">
        <v>13</v>
      </c>
      <c r="H1" t="s" s="9">
        <v>14</v>
      </c>
      <c r="I1" t="s" s="9">
        <v>15</v>
      </c>
      <c r="J1" t="s" s="9">
        <v>16</v>
      </c>
      <c r="K1" t="s" s="9">
        <v>17</v>
      </c>
      <c r="L1" t="s" s="10">
        <v>18</v>
      </c>
      <c r="M1" t="s" s="10">
        <v>19</v>
      </c>
      <c r="N1" t="s" s="10">
        <v>20</v>
      </c>
      <c r="O1" t="s" s="10">
        <v>21</v>
      </c>
      <c r="P1" t="s" s="10">
        <v>22</v>
      </c>
      <c r="Q1" t="s" s="10">
        <v>23</v>
      </c>
      <c r="R1" t="s" s="10">
        <v>24</v>
      </c>
      <c r="S1" t="s" s="10">
        <v>25</v>
      </c>
      <c r="T1" t="s" s="10">
        <v>26</v>
      </c>
      <c r="U1" t="s" s="11">
        <v>27</v>
      </c>
      <c r="V1" t="s" s="11">
        <v>28</v>
      </c>
      <c r="W1" t="s" s="11">
        <v>29</v>
      </c>
      <c r="X1" t="s" s="12">
        <v>30</v>
      </c>
      <c r="Y1" t="s" s="12">
        <v>31</v>
      </c>
      <c r="Z1" t="s" s="12">
        <v>32</v>
      </c>
      <c r="AA1" t="s" s="13">
        <v>33</v>
      </c>
      <c r="AB1" t="s" s="7">
        <v>34</v>
      </c>
      <c r="AC1" t="s" s="7">
        <v>35</v>
      </c>
      <c r="AD1" s="3"/>
    </row>
    <row r="2" ht="15.35" customHeight="1">
      <c r="A2" t="s" s="14">
        <v>36</v>
      </c>
      <c r="B2" t="s" s="15">
        <v>37</v>
      </c>
      <c r="C2" t="s" s="15">
        <v>38</v>
      </c>
      <c r="D2" s="16"/>
      <c r="E2" t="s" s="17">
        <v>39</v>
      </c>
      <c r="F2" s="9"/>
      <c r="G2" t="s" s="9">
        <v>40</v>
      </c>
      <c r="H2" t="s" s="9">
        <v>41</v>
      </c>
      <c r="I2" t="s" s="9">
        <v>42</v>
      </c>
      <c r="J2" t="s" s="9">
        <v>43</v>
      </c>
      <c r="K2" t="s" s="9">
        <v>44</v>
      </c>
      <c r="L2" s="18"/>
      <c r="M2" s="18"/>
      <c r="N2" s="19">
        <v>12.5</v>
      </c>
      <c r="O2" s="19">
        <v>6</v>
      </c>
      <c r="P2" s="18"/>
      <c r="Q2" s="19">
        <v>5</v>
      </c>
      <c r="R2" s="18"/>
      <c r="S2" s="19">
        <v>2</v>
      </c>
      <c r="T2" s="19">
        <v>13</v>
      </c>
      <c r="U2" s="20"/>
      <c r="V2" s="20"/>
      <c r="W2" s="20"/>
      <c r="X2" s="21"/>
      <c r="Y2" s="21"/>
      <c r="Z2" s="21"/>
      <c r="AA2" t="s" s="22">
        <v>45</v>
      </c>
      <c r="AB2" t="s" s="15">
        <v>46</v>
      </c>
      <c r="AC2" t="s" s="15">
        <v>47</v>
      </c>
      <c r="AD2" s="23"/>
    </row>
    <row r="3" ht="45.35" customHeight="1">
      <c r="A3" t="s" s="24">
        <v>36</v>
      </c>
      <c r="B3" t="s" s="24">
        <v>48</v>
      </c>
      <c r="C3" t="s" s="24">
        <v>49</v>
      </c>
      <c r="D3" s="25"/>
      <c r="E3" s="17"/>
      <c r="F3" s="9"/>
      <c r="G3" s="9"/>
      <c r="H3" s="9"/>
      <c r="I3" s="9"/>
      <c r="J3" s="9"/>
      <c r="K3" s="9"/>
      <c r="L3" s="18"/>
      <c r="M3" s="18"/>
      <c r="N3" s="19">
        <v>25</v>
      </c>
      <c r="O3" s="18"/>
      <c r="P3" s="18"/>
      <c r="Q3" s="18"/>
      <c r="R3" s="18"/>
      <c r="S3" s="18"/>
      <c r="T3" s="18"/>
      <c r="U3" s="20"/>
      <c r="V3" s="20"/>
      <c r="W3" s="20"/>
      <c r="X3" s="21"/>
      <c r="Y3" s="21"/>
      <c r="Z3" s="21"/>
      <c r="AA3" t="s" s="27">
        <v>50</v>
      </c>
      <c r="AB3" s="28"/>
      <c r="AC3" s="28"/>
      <c r="AD3" s="3"/>
    </row>
    <row r="4" ht="15.35" customHeight="1">
      <c r="A4" t="s" s="29">
        <v>36</v>
      </c>
      <c r="B4" t="s" s="30">
        <v>51</v>
      </c>
      <c r="C4" t="s" s="30">
        <v>52</v>
      </c>
      <c r="D4" s="31"/>
      <c r="E4" s="17"/>
      <c r="F4" s="9"/>
      <c r="G4" s="9"/>
      <c r="H4" s="9"/>
      <c r="I4" s="9"/>
      <c r="J4" s="9"/>
      <c r="K4" s="9"/>
      <c r="L4" s="18"/>
      <c r="M4" s="18"/>
      <c r="N4" s="19">
        <v>4.3</v>
      </c>
      <c r="O4" s="18"/>
      <c r="P4" s="18"/>
      <c r="Q4" s="18"/>
      <c r="R4" s="18"/>
      <c r="S4" s="18"/>
      <c r="T4" s="18"/>
      <c r="U4" s="20"/>
      <c r="V4" s="20"/>
      <c r="W4" s="20"/>
      <c r="X4" s="21"/>
      <c r="Y4" s="21"/>
      <c r="Z4" s="21"/>
      <c r="AA4" t="s" s="32">
        <v>53</v>
      </c>
      <c r="AB4" t="s" s="30">
        <v>54</v>
      </c>
      <c r="AC4" s="33">
        <v>2021</v>
      </c>
      <c r="AD4" s="23"/>
    </row>
    <row r="5" ht="15.35" customHeight="1">
      <c r="A5" s="28"/>
      <c r="B5" t="s" s="24">
        <v>37</v>
      </c>
      <c r="C5" t="s" s="24">
        <v>55</v>
      </c>
      <c r="D5" s="25"/>
      <c r="E5" s="17"/>
      <c r="F5" s="9"/>
      <c r="G5" s="9"/>
      <c r="H5" s="9"/>
      <c r="I5" s="9"/>
      <c r="J5" s="9"/>
      <c r="K5" s="9"/>
      <c r="L5" s="18"/>
      <c r="M5" s="18"/>
      <c r="N5" s="19">
        <v>8.699999999999999</v>
      </c>
      <c r="O5" s="19">
        <v>6</v>
      </c>
      <c r="P5" s="18"/>
      <c r="Q5" s="19">
        <v>11.4</v>
      </c>
      <c r="R5" s="18"/>
      <c r="S5" s="18"/>
      <c r="T5" s="18"/>
      <c r="U5" s="20"/>
      <c r="V5" s="20"/>
      <c r="W5" s="20"/>
      <c r="X5" s="21"/>
      <c r="Y5" s="21"/>
      <c r="Z5" s="21"/>
      <c r="AA5" t="s" s="26">
        <v>45</v>
      </c>
      <c r="AB5" t="s" s="24">
        <v>46</v>
      </c>
      <c r="AC5" t="s" s="24">
        <v>47</v>
      </c>
      <c r="AD5" s="3"/>
    </row>
    <row r="6" ht="15.35" customHeight="1">
      <c r="A6" t="s" s="29">
        <v>36</v>
      </c>
      <c r="B6" t="s" s="30">
        <v>51</v>
      </c>
      <c r="C6" t="s" s="30">
        <v>56</v>
      </c>
      <c r="D6" s="31"/>
      <c r="E6" s="17"/>
      <c r="F6" s="9"/>
      <c r="G6" s="9"/>
      <c r="H6" s="9"/>
      <c r="I6" s="9"/>
      <c r="J6" s="9"/>
      <c r="K6" s="9"/>
      <c r="L6" s="18"/>
      <c r="M6" s="18"/>
      <c r="N6" s="19">
        <v>3.1</v>
      </c>
      <c r="O6" s="18"/>
      <c r="P6" s="18"/>
      <c r="Q6" s="18"/>
      <c r="R6" s="18"/>
      <c r="S6" s="18"/>
      <c r="T6" s="18"/>
      <c r="U6" s="20"/>
      <c r="V6" s="20"/>
      <c r="W6" s="20"/>
      <c r="X6" s="21"/>
      <c r="Y6" s="21"/>
      <c r="Z6" s="21"/>
      <c r="AA6" t="s" s="32">
        <v>53</v>
      </c>
      <c r="AB6" t="s" s="30">
        <v>57</v>
      </c>
      <c r="AC6" s="33">
        <v>2013</v>
      </c>
      <c r="AD6" s="23"/>
    </row>
    <row r="7" ht="15.35" customHeight="1">
      <c r="A7" s="28"/>
      <c r="B7" t="s" s="24">
        <v>51</v>
      </c>
      <c r="C7" t="s" s="24">
        <v>58</v>
      </c>
      <c r="D7" s="25"/>
      <c r="E7" s="17"/>
      <c r="F7" s="9"/>
      <c r="G7" t="s" s="9">
        <v>59</v>
      </c>
      <c r="H7" t="s" s="9">
        <v>60</v>
      </c>
      <c r="I7" t="s" s="9">
        <v>61</v>
      </c>
      <c r="J7" s="9"/>
      <c r="K7" s="9"/>
      <c r="L7" s="19">
        <v>3.5</v>
      </c>
      <c r="M7" s="19">
        <v>5.4</v>
      </c>
      <c r="N7" s="19">
        <v>4.8</v>
      </c>
      <c r="O7" s="18"/>
      <c r="P7" s="18"/>
      <c r="Q7" s="18"/>
      <c r="R7" s="18"/>
      <c r="S7" s="18"/>
      <c r="T7" s="18"/>
      <c r="U7" s="20"/>
      <c r="V7" s="20"/>
      <c r="W7" s="20"/>
      <c r="X7" s="21"/>
      <c r="Y7" s="21"/>
      <c r="Z7" s="21"/>
      <c r="AA7" t="s" s="32">
        <v>62</v>
      </c>
      <c r="AB7" t="s" s="30">
        <v>63</v>
      </c>
      <c r="AC7" t="s" s="30">
        <v>64</v>
      </c>
      <c r="AD7" s="23"/>
    </row>
    <row r="8" ht="15.35" customHeight="1">
      <c r="A8" t="s" s="29">
        <v>36</v>
      </c>
      <c r="B8" t="s" s="30">
        <v>51</v>
      </c>
      <c r="C8" t="s" s="30">
        <v>65</v>
      </c>
      <c r="D8" s="31"/>
      <c r="E8" s="17"/>
      <c r="F8" s="9"/>
      <c r="G8" s="9"/>
      <c r="H8" s="9"/>
      <c r="I8" s="9"/>
      <c r="J8" s="9"/>
      <c r="K8" s="9"/>
      <c r="L8" s="18"/>
      <c r="M8" s="18"/>
      <c r="N8" s="19">
        <v>2.6</v>
      </c>
      <c r="O8" s="18"/>
      <c r="P8" s="18"/>
      <c r="Q8" s="18"/>
      <c r="R8" s="18"/>
      <c r="S8" s="18"/>
      <c r="T8" s="18"/>
      <c r="U8" s="20"/>
      <c r="V8" s="20"/>
      <c r="W8" s="20"/>
      <c r="X8" s="21"/>
      <c r="Y8" s="21"/>
      <c r="Z8" s="21"/>
      <c r="AA8" t="s" s="32">
        <v>53</v>
      </c>
      <c r="AB8" t="s" s="30">
        <v>54</v>
      </c>
      <c r="AC8" s="33">
        <v>2021</v>
      </c>
      <c r="AD8" s="23"/>
    </row>
    <row r="9" ht="15.35" customHeight="1">
      <c r="A9" t="s" s="24">
        <v>36</v>
      </c>
      <c r="B9" t="s" s="24">
        <v>51</v>
      </c>
      <c r="C9" t="s" s="24">
        <v>66</v>
      </c>
      <c r="D9" s="25"/>
      <c r="E9" s="34">
        <v>1414</v>
      </c>
      <c r="F9" s="9"/>
      <c r="G9" s="35">
        <v>141425</v>
      </c>
      <c r="H9" s="9"/>
      <c r="I9" s="9"/>
      <c r="J9" s="9"/>
      <c r="K9" s="9"/>
      <c r="L9" s="18"/>
      <c r="M9" s="18"/>
      <c r="N9" s="19">
        <v>2</v>
      </c>
      <c r="O9" s="18"/>
      <c r="P9" s="18"/>
      <c r="Q9" s="18"/>
      <c r="R9" s="18"/>
      <c r="S9" s="18"/>
      <c r="T9" s="18"/>
      <c r="U9" s="20"/>
      <c r="V9" s="20"/>
      <c r="W9" s="20"/>
      <c r="X9" s="21"/>
      <c r="Y9" s="21"/>
      <c r="Z9" s="21"/>
      <c r="AA9" t="s" s="32">
        <v>53</v>
      </c>
      <c r="AB9" t="s" s="30">
        <v>57</v>
      </c>
      <c r="AC9" s="33">
        <v>2013</v>
      </c>
      <c r="AD9" s="23"/>
    </row>
    <row r="10" ht="15.35" customHeight="1">
      <c r="A10" s="36"/>
      <c r="B10" t="s" s="30">
        <v>51</v>
      </c>
      <c r="C10" t="s" s="30">
        <v>67</v>
      </c>
      <c r="D10" s="31"/>
      <c r="E10" s="34">
        <v>1414</v>
      </c>
      <c r="F10" s="9"/>
      <c r="G10" s="35">
        <v>141425</v>
      </c>
      <c r="H10" s="9"/>
      <c r="I10" s="9"/>
      <c r="J10" s="9"/>
      <c r="K10" s="9"/>
      <c r="L10" s="19">
        <v>3.1</v>
      </c>
      <c r="M10" s="19">
        <v>4.3</v>
      </c>
      <c r="N10" s="19">
        <v>3.5</v>
      </c>
      <c r="O10" s="18"/>
      <c r="P10" s="18"/>
      <c r="Q10" s="18"/>
      <c r="R10" s="18"/>
      <c r="S10" s="18"/>
      <c r="T10" s="18"/>
      <c r="U10" s="20"/>
      <c r="V10" s="20"/>
      <c r="W10" s="20"/>
      <c r="X10" s="21"/>
      <c r="Y10" s="21"/>
      <c r="Z10" s="21"/>
      <c r="AA10" t="s" s="32">
        <v>62</v>
      </c>
      <c r="AB10" t="s" s="30">
        <v>63</v>
      </c>
      <c r="AC10" t="s" s="30">
        <v>64</v>
      </c>
      <c r="AD10" s="23"/>
    </row>
    <row r="11" ht="15.35" customHeight="1">
      <c r="A11" s="28"/>
      <c r="B11" t="s" s="24">
        <v>37</v>
      </c>
      <c r="C11" t="s" s="24">
        <v>68</v>
      </c>
      <c r="D11" t="s" s="37">
        <v>69</v>
      </c>
      <c r="E11" s="17"/>
      <c r="F11" s="9"/>
      <c r="G11" s="9"/>
      <c r="H11" s="9"/>
      <c r="I11" s="9"/>
      <c r="J11" s="9"/>
      <c r="K11" s="9"/>
      <c r="L11" s="19">
        <v>10</v>
      </c>
      <c r="M11" s="19">
        <v>20</v>
      </c>
      <c r="N11" s="19">
        <v>15</v>
      </c>
      <c r="O11" s="18"/>
      <c r="P11" s="18"/>
      <c r="Q11" s="18"/>
      <c r="R11" s="18"/>
      <c r="S11" s="18"/>
      <c r="T11" s="18"/>
      <c r="U11" s="20"/>
      <c r="V11" s="20"/>
      <c r="W11" s="20"/>
      <c r="X11" s="21"/>
      <c r="Y11" s="21"/>
      <c r="Z11" s="21"/>
      <c r="AA11" t="s" s="32">
        <v>70</v>
      </c>
      <c r="AB11" t="s" s="30">
        <v>71</v>
      </c>
      <c r="AC11" s="31"/>
      <c r="AD11" s="23"/>
    </row>
    <row r="12" ht="15.35" customHeight="1">
      <c r="A12" s="36"/>
      <c r="B12" t="s" s="30">
        <v>37</v>
      </c>
      <c r="C12" t="s" s="30">
        <v>68</v>
      </c>
      <c r="D12" t="s" s="30">
        <v>72</v>
      </c>
      <c r="E12" s="17"/>
      <c r="F12" s="9"/>
      <c r="G12" s="9"/>
      <c r="H12" s="9"/>
      <c r="I12" s="9"/>
      <c r="J12" s="9"/>
      <c r="K12" s="9"/>
      <c r="L12" s="19">
        <v>8</v>
      </c>
      <c r="M12" s="19">
        <v>18</v>
      </c>
      <c r="N12" s="19">
        <v>13</v>
      </c>
      <c r="O12" s="18"/>
      <c r="P12" s="18"/>
      <c r="Q12" s="18"/>
      <c r="R12" s="18"/>
      <c r="S12" s="18"/>
      <c r="T12" s="18"/>
      <c r="U12" s="20"/>
      <c r="V12" s="20"/>
      <c r="W12" s="20"/>
      <c r="X12" s="21"/>
      <c r="Y12" s="21"/>
      <c r="Z12" s="21"/>
      <c r="AA12" t="s" s="32">
        <v>70</v>
      </c>
      <c r="AB12" t="s" s="30">
        <v>71</v>
      </c>
      <c r="AC12" s="31"/>
      <c r="AD12" s="23"/>
    </row>
    <row r="13" ht="15.35" customHeight="1">
      <c r="A13" s="28"/>
      <c r="B13" t="s" s="24">
        <v>73</v>
      </c>
      <c r="C13" t="s" s="24">
        <v>74</v>
      </c>
      <c r="D13" s="25"/>
      <c r="E13" s="17"/>
      <c r="F13" s="9"/>
      <c r="G13" s="9"/>
      <c r="H13" s="9"/>
      <c r="I13" s="9"/>
      <c r="J13" s="9"/>
      <c r="K13" s="9"/>
      <c r="L13" s="19">
        <v>19</v>
      </c>
      <c r="M13" s="19">
        <v>100</v>
      </c>
      <c r="N13" s="18"/>
      <c r="O13" s="19">
        <v>75</v>
      </c>
      <c r="P13" s="19">
        <v>16</v>
      </c>
      <c r="Q13" s="18"/>
      <c r="R13" s="18"/>
      <c r="S13" s="18"/>
      <c r="T13" s="18"/>
      <c r="U13" s="20"/>
      <c r="V13" s="20"/>
      <c r="W13" s="20"/>
      <c r="X13" s="21"/>
      <c r="Y13" s="21"/>
      <c r="Z13" s="21"/>
      <c r="AA13" t="s" s="32">
        <v>75</v>
      </c>
      <c r="AB13" t="s" s="30">
        <v>76</v>
      </c>
      <c r="AC13" s="31"/>
      <c r="AD13" s="23"/>
    </row>
    <row r="14" ht="15.35" customHeight="1">
      <c r="A14" s="36"/>
      <c r="B14" t="s" s="30">
        <v>51</v>
      </c>
      <c r="C14" t="s" s="30">
        <v>77</v>
      </c>
      <c r="D14" s="31"/>
      <c r="E14" s="17"/>
      <c r="F14" s="9"/>
      <c r="G14" s="9"/>
      <c r="H14" s="9"/>
      <c r="I14" s="9"/>
      <c r="J14" s="9"/>
      <c r="K14" s="9"/>
      <c r="L14" s="18"/>
      <c r="M14" s="18"/>
      <c r="N14" s="19">
        <v>6</v>
      </c>
      <c r="O14" s="18"/>
      <c r="P14" s="18"/>
      <c r="Q14" s="18"/>
      <c r="R14" s="18"/>
      <c r="S14" s="18"/>
      <c r="T14" s="18"/>
      <c r="U14" s="20"/>
      <c r="V14" s="20"/>
      <c r="W14" s="20"/>
      <c r="X14" s="21"/>
      <c r="Y14" s="21"/>
      <c r="Z14" s="21"/>
      <c r="AA14" t="s" s="32">
        <v>78</v>
      </c>
      <c r="AB14" t="s" s="30">
        <v>79</v>
      </c>
      <c r="AC14" s="33">
        <v>2011</v>
      </c>
      <c r="AD14" s="23"/>
    </row>
    <row r="15" ht="15.35" customHeight="1">
      <c r="A15" t="s" s="24">
        <v>36</v>
      </c>
      <c r="B15" t="s" s="24">
        <v>51</v>
      </c>
      <c r="C15" t="s" s="24">
        <v>80</v>
      </c>
      <c r="D15" s="25"/>
      <c r="E15" s="17"/>
      <c r="F15" s="9"/>
      <c r="G15" s="9"/>
      <c r="H15" s="9"/>
      <c r="I15" s="9"/>
      <c r="J15" s="9"/>
      <c r="K15" s="9"/>
      <c r="L15" s="18"/>
      <c r="M15" s="18"/>
      <c r="N15" s="19">
        <v>6.2</v>
      </c>
      <c r="O15" s="18"/>
      <c r="P15" s="18"/>
      <c r="Q15" s="18"/>
      <c r="R15" s="18"/>
      <c r="S15" s="18"/>
      <c r="T15" s="18"/>
      <c r="U15" s="20"/>
      <c r="V15" s="20"/>
      <c r="W15" s="20"/>
      <c r="X15" s="21"/>
      <c r="Y15" s="21"/>
      <c r="Z15" s="21"/>
      <c r="AA15" t="s" s="26">
        <v>53</v>
      </c>
      <c r="AB15" t="s" s="24">
        <v>81</v>
      </c>
      <c r="AC15" s="38">
        <v>2013</v>
      </c>
      <c r="AD15" s="3"/>
    </row>
    <row r="16" ht="15.35" customHeight="1">
      <c r="A16" s="36"/>
      <c r="B16" t="s" s="30">
        <v>51</v>
      </c>
      <c r="C16" t="s" s="30">
        <v>82</v>
      </c>
      <c r="D16" s="31"/>
      <c r="E16" s="17"/>
      <c r="F16" s="9"/>
      <c r="G16" s="9"/>
      <c r="H16" s="9"/>
      <c r="I16" s="9"/>
      <c r="J16" s="9"/>
      <c r="K16" s="9"/>
      <c r="L16" s="19">
        <v>4</v>
      </c>
      <c r="M16" s="19">
        <v>11.8</v>
      </c>
      <c r="N16" s="19">
        <v>7</v>
      </c>
      <c r="O16" s="18"/>
      <c r="P16" s="18"/>
      <c r="Q16" s="18"/>
      <c r="R16" s="18"/>
      <c r="S16" s="18"/>
      <c r="T16" s="18"/>
      <c r="U16" s="20"/>
      <c r="V16" s="20"/>
      <c r="W16" s="20"/>
      <c r="X16" s="21"/>
      <c r="Y16" s="21"/>
      <c r="Z16" s="21"/>
      <c r="AA16" t="s" s="32">
        <v>62</v>
      </c>
      <c r="AB16" t="s" s="30">
        <v>63</v>
      </c>
      <c r="AC16" t="s" s="30">
        <v>64</v>
      </c>
      <c r="AD16" s="23"/>
    </row>
    <row r="17" ht="15.35" customHeight="1">
      <c r="A17" t="s" s="24">
        <v>36</v>
      </c>
      <c r="B17" t="s" s="24">
        <v>37</v>
      </c>
      <c r="C17" t="s" s="24">
        <v>83</v>
      </c>
      <c r="D17" s="25"/>
      <c r="E17" s="34">
        <v>2751</v>
      </c>
      <c r="F17" s="9"/>
      <c r="G17" s="35">
        <v>275124</v>
      </c>
      <c r="H17" t="s" s="9">
        <v>84</v>
      </c>
      <c r="I17" t="s" s="9">
        <v>85</v>
      </c>
      <c r="J17" t="s" s="9">
        <v>86</v>
      </c>
      <c r="K17" t="s" s="9">
        <v>87</v>
      </c>
      <c r="L17" s="18"/>
      <c r="M17" s="18"/>
      <c r="N17" s="19">
        <v>7.9</v>
      </c>
      <c r="O17" s="19">
        <v>6</v>
      </c>
      <c r="P17" s="18"/>
      <c r="Q17" s="19">
        <v>7.6</v>
      </c>
      <c r="R17" s="18"/>
      <c r="S17" s="19">
        <v>1</v>
      </c>
      <c r="T17" s="19">
        <v>8</v>
      </c>
      <c r="U17" s="20"/>
      <c r="V17" s="20"/>
      <c r="W17" s="20"/>
      <c r="X17" s="21"/>
      <c r="Y17" s="21"/>
      <c r="Z17" s="21"/>
      <c r="AA17" t="s" s="32">
        <v>45</v>
      </c>
      <c r="AB17" t="s" s="30">
        <v>46</v>
      </c>
      <c r="AC17" t="s" s="30">
        <v>47</v>
      </c>
      <c r="AD17" s="23"/>
    </row>
    <row r="18" ht="15.35" customHeight="1">
      <c r="A18" t="s" s="29">
        <v>36</v>
      </c>
      <c r="B18" t="s" s="30">
        <v>37</v>
      </c>
      <c r="C18" t="s" s="30">
        <v>88</v>
      </c>
      <c r="D18" t="s" s="30">
        <v>89</v>
      </c>
      <c r="E18" t="s" s="17">
        <v>39</v>
      </c>
      <c r="F18" s="9"/>
      <c r="G18" t="s" s="9">
        <v>90</v>
      </c>
      <c r="H18" s="35">
        <v>28251335</v>
      </c>
      <c r="I18" t="s" s="9">
        <v>91</v>
      </c>
      <c r="J18" t="s" s="9">
        <v>92</v>
      </c>
      <c r="K18" t="s" s="9">
        <v>44</v>
      </c>
      <c r="L18" s="19">
        <v>9</v>
      </c>
      <c r="M18" s="19">
        <v>14</v>
      </c>
      <c r="N18" s="19">
        <v>12</v>
      </c>
      <c r="O18" s="18"/>
      <c r="P18" s="18"/>
      <c r="Q18" s="18"/>
      <c r="R18" s="18"/>
      <c r="S18" s="19">
        <v>2</v>
      </c>
      <c r="T18" s="19">
        <v>15</v>
      </c>
      <c r="U18" s="20"/>
      <c r="V18" s="20"/>
      <c r="W18" s="20"/>
      <c r="X18" s="39">
        <v>680</v>
      </c>
      <c r="Y18" s="39">
        <v>775</v>
      </c>
      <c r="Z18" s="21"/>
      <c r="AA18" t="s" s="32">
        <v>70</v>
      </c>
      <c r="AB18" t="s" s="30">
        <v>71</v>
      </c>
      <c r="AC18" s="31"/>
      <c r="AD18" s="23"/>
    </row>
    <row r="19" ht="15.35" customHeight="1">
      <c r="A19" t="s" s="24">
        <v>36</v>
      </c>
      <c r="B19" t="s" s="24">
        <v>37</v>
      </c>
      <c r="C19" t="s" s="24">
        <v>88</v>
      </c>
      <c r="D19" t="s" s="37">
        <v>93</v>
      </c>
      <c r="E19" t="s" s="17">
        <v>39</v>
      </c>
      <c r="F19" s="9"/>
      <c r="G19" t="s" s="9">
        <v>90</v>
      </c>
      <c r="H19" s="35">
        <v>28251335</v>
      </c>
      <c r="I19" t="s" s="9">
        <v>91</v>
      </c>
      <c r="J19" t="s" s="9">
        <v>92</v>
      </c>
      <c r="K19" t="s" s="9">
        <v>44</v>
      </c>
      <c r="L19" s="19">
        <v>8</v>
      </c>
      <c r="M19" s="19">
        <v>12.5</v>
      </c>
      <c r="N19" s="19">
        <v>10</v>
      </c>
      <c r="O19" s="18"/>
      <c r="P19" s="18"/>
      <c r="Q19" s="18"/>
      <c r="R19" s="18"/>
      <c r="S19" s="19">
        <v>2</v>
      </c>
      <c r="T19" s="19">
        <v>15</v>
      </c>
      <c r="U19" s="20"/>
      <c r="V19" s="20"/>
      <c r="W19" s="20"/>
      <c r="X19" s="39">
        <v>90</v>
      </c>
      <c r="Y19" s="39">
        <v>150</v>
      </c>
      <c r="Z19" s="21"/>
      <c r="AA19" t="s" s="26">
        <v>70</v>
      </c>
      <c r="AB19" t="s" s="24">
        <v>71</v>
      </c>
      <c r="AC19" s="28"/>
      <c r="AD19" s="3"/>
    </row>
    <row r="20" ht="15.35" customHeight="1">
      <c r="A20" t="s" s="29">
        <v>36</v>
      </c>
      <c r="B20" t="s" s="30">
        <v>37</v>
      </c>
      <c r="C20" t="s" s="30">
        <v>88</v>
      </c>
      <c r="D20" t="s" s="30">
        <v>94</v>
      </c>
      <c r="E20" t="s" s="17">
        <v>39</v>
      </c>
      <c r="F20" s="9"/>
      <c r="G20" t="s" s="9">
        <v>90</v>
      </c>
      <c r="H20" s="35">
        <v>28251360</v>
      </c>
      <c r="I20" t="s" s="9">
        <v>95</v>
      </c>
      <c r="J20" t="s" s="9">
        <v>92</v>
      </c>
      <c r="K20" t="s" s="9">
        <v>44</v>
      </c>
      <c r="L20" s="19">
        <v>8</v>
      </c>
      <c r="M20" s="19">
        <v>12.5</v>
      </c>
      <c r="N20" s="19">
        <v>10</v>
      </c>
      <c r="O20" s="18"/>
      <c r="P20" s="18"/>
      <c r="Q20" s="18"/>
      <c r="R20" s="18"/>
      <c r="S20" s="19">
        <v>2</v>
      </c>
      <c r="T20" s="19">
        <v>15</v>
      </c>
      <c r="U20" s="20"/>
      <c r="V20" s="20"/>
      <c r="W20" s="20"/>
      <c r="X20" s="39">
        <v>75</v>
      </c>
      <c r="Y20" s="39">
        <v>280</v>
      </c>
      <c r="Z20" s="21"/>
      <c r="AA20" t="s" s="32">
        <v>70</v>
      </c>
      <c r="AB20" t="s" s="30">
        <v>71</v>
      </c>
      <c r="AC20" s="31"/>
      <c r="AD20" s="23"/>
    </row>
    <row r="21" ht="15.35" customHeight="1">
      <c r="A21" t="s" s="24">
        <v>36</v>
      </c>
      <c r="B21" t="s" s="24">
        <v>37</v>
      </c>
      <c r="C21" t="s" s="24">
        <v>88</v>
      </c>
      <c r="D21" t="s" s="37">
        <v>96</v>
      </c>
      <c r="E21" t="s" s="17">
        <v>39</v>
      </c>
      <c r="F21" s="9"/>
      <c r="G21" t="s" s="9">
        <v>90</v>
      </c>
      <c r="H21" s="35">
        <v>28251390</v>
      </c>
      <c r="I21" s="9"/>
      <c r="J21" t="s" s="9">
        <v>92</v>
      </c>
      <c r="K21" t="s" s="9">
        <v>44</v>
      </c>
      <c r="L21" s="19">
        <v>4</v>
      </c>
      <c r="M21" s="19">
        <v>8</v>
      </c>
      <c r="N21" s="19">
        <v>6</v>
      </c>
      <c r="O21" s="18"/>
      <c r="P21" s="18"/>
      <c r="Q21" s="18"/>
      <c r="R21" s="18"/>
      <c r="S21" s="19">
        <v>2</v>
      </c>
      <c r="T21" s="19">
        <v>15</v>
      </c>
      <c r="U21" s="20"/>
      <c r="V21" s="20"/>
      <c r="W21" s="20"/>
      <c r="X21" s="39">
        <v>5</v>
      </c>
      <c r="Y21" s="39">
        <v>30</v>
      </c>
      <c r="Z21" s="21"/>
      <c r="AA21" t="s" s="26">
        <v>70</v>
      </c>
      <c r="AB21" t="s" s="24">
        <v>71</v>
      </c>
      <c r="AC21" s="28"/>
      <c r="AD21" s="3"/>
    </row>
    <row r="22" ht="15.35" customHeight="1">
      <c r="A22" t="s" s="29">
        <v>36</v>
      </c>
      <c r="B22" t="s" s="30">
        <v>37</v>
      </c>
      <c r="C22" t="s" s="30">
        <v>97</v>
      </c>
      <c r="D22" s="31"/>
      <c r="E22" t="s" s="17">
        <v>98</v>
      </c>
      <c r="F22" t="s" s="9">
        <v>98</v>
      </c>
      <c r="G22" t="s" s="9">
        <v>99</v>
      </c>
      <c r="H22" s="35">
        <v>26201300</v>
      </c>
      <c r="I22" t="s" s="9">
        <v>100</v>
      </c>
      <c r="J22" t="s" s="9">
        <v>101</v>
      </c>
      <c r="K22" t="s" s="9">
        <v>102</v>
      </c>
      <c r="L22" s="19">
        <v>6</v>
      </c>
      <c r="M22" s="19">
        <v>6.6</v>
      </c>
      <c r="N22" s="19">
        <v>6</v>
      </c>
      <c r="O22" s="18"/>
      <c r="P22" s="18"/>
      <c r="Q22" s="18"/>
      <c r="R22" s="18"/>
      <c r="S22" s="19">
        <v>2</v>
      </c>
      <c r="T22" s="19">
        <v>10</v>
      </c>
      <c r="U22" s="20"/>
      <c r="V22" s="20"/>
      <c r="W22" s="20"/>
      <c r="X22" s="39">
        <v>2</v>
      </c>
      <c r="Y22" s="39">
        <v>10</v>
      </c>
      <c r="Z22" s="21"/>
      <c r="AA22" t="s" s="32">
        <v>70</v>
      </c>
      <c r="AB22" t="s" s="30">
        <v>71</v>
      </c>
      <c r="AC22" s="31"/>
      <c r="AD22" s="23"/>
    </row>
    <row r="23" ht="15.35" customHeight="1">
      <c r="A23" s="28"/>
      <c r="B23" t="s" s="24">
        <v>37</v>
      </c>
      <c r="C23" t="s" s="24">
        <v>103</v>
      </c>
      <c r="D23" s="25"/>
      <c r="E23" s="17"/>
      <c r="F23" s="9"/>
      <c r="G23" s="9"/>
      <c r="H23" s="9"/>
      <c r="I23" s="9"/>
      <c r="J23" s="9"/>
      <c r="K23" s="9"/>
      <c r="L23" s="19">
        <v>5</v>
      </c>
      <c r="M23" s="19">
        <v>5</v>
      </c>
      <c r="N23" s="18"/>
      <c r="O23" s="19">
        <v>5</v>
      </c>
      <c r="P23" s="18"/>
      <c r="Q23" s="18"/>
      <c r="R23" s="18"/>
      <c r="S23" s="18"/>
      <c r="T23" s="18"/>
      <c r="U23" s="20"/>
      <c r="V23" s="20"/>
      <c r="W23" s="20"/>
      <c r="X23" s="21"/>
      <c r="Y23" s="21"/>
      <c r="Z23" s="21"/>
      <c r="AA23" t="s" s="26">
        <v>75</v>
      </c>
      <c r="AB23" t="s" s="24">
        <v>76</v>
      </c>
      <c r="AC23" s="28"/>
      <c r="AD23" s="3"/>
    </row>
    <row r="24" ht="15.35" customHeight="1">
      <c r="A24" t="s" s="29">
        <v>104</v>
      </c>
      <c r="B24" s="31"/>
      <c r="C24" t="s" s="30">
        <v>105</v>
      </c>
      <c r="D24" s="31"/>
      <c r="E24" s="17"/>
      <c r="F24" s="9"/>
      <c r="G24" s="9"/>
      <c r="H24" s="9"/>
      <c r="I24" s="9"/>
      <c r="J24" s="9"/>
      <c r="K24" s="9"/>
      <c r="L24" s="19">
        <v>10</v>
      </c>
      <c r="M24" s="19">
        <v>10</v>
      </c>
      <c r="N24" s="18"/>
      <c r="O24" s="19">
        <v>10</v>
      </c>
      <c r="P24" s="18"/>
      <c r="Q24" s="18"/>
      <c r="R24" s="18"/>
      <c r="S24" s="18"/>
      <c r="T24" s="18"/>
      <c r="U24" s="20"/>
      <c r="V24" s="20"/>
      <c r="W24" s="20"/>
      <c r="X24" s="21"/>
      <c r="Y24" s="21"/>
      <c r="Z24" s="21"/>
      <c r="AA24" t="s" s="32">
        <v>75</v>
      </c>
      <c r="AB24" t="s" s="30">
        <v>76</v>
      </c>
      <c r="AC24" s="31"/>
      <c r="AD24" s="23"/>
    </row>
    <row r="25" ht="15.35" customHeight="1">
      <c r="A25" s="28"/>
      <c r="B25" t="s" s="24">
        <v>37</v>
      </c>
      <c r="C25" t="s" s="24">
        <v>106</v>
      </c>
      <c r="D25" s="25"/>
      <c r="E25" s="17"/>
      <c r="F25" s="9"/>
      <c r="G25" s="9"/>
      <c r="H25" s="9"/>
      <c r="I25" s="9"/>
      <c r="J25" s="9"/>
      <c r="K25" s="9"/>
      <c r="L25" s="18"/>
      <c r="M25" s="18"/>
      <c r="N25" s="19">
        <v>13.3</v>
      </c>
      <c r="O25" s="19">
        <v>5</v>
      </c>
      <c r="P25" s="18"/>
      <c r="Q25" s="19">
        <v>9</v>
      </c>
      <c r="R25" s="18"/>
      <c r="S25" s="18"/>
      <c r="T25" s="18"/>
      <c r="U25" s="20"/>
      <c r="V25" s="20"/>
      <c r="W25" s="20"/>
      <c r="X25" s="21"/>
      <c r="Y25" s="21"/>
      <c r="Z25" s="21"/>
      <c r="AA25" t="s" s="26">
        <v>45</v>
      </c>
      <c r="AB25" t="s" s="24">
        <v>46</v>
      </c>
      <c r="AC25" t="s" s="24">
        <v>47</v>
      </c>
      <c r="AD25" s="3"/>
    </row>
    <row r="26" ht="15.35" customHeight="1">
      <c r="A26" t="s" s="29">
        <v>36</v>
      </c>
      <c r="B26" t="s" s="30">
        <v>37</v>
      </c>
      <c r="C26" t="s" s="30">
        <v>107</v>
      </c>
      <c r="D26" s="31"/>
      <c r="E26" t="s" s="17">
        <v>98</v>
      </c>
      <c r="F26" t="s" s="9">
        <v>98</v>
      </c>
      <c r="G26" t="s" s="9">
        <v>99</v>
      </c>
      <c r="H26" t="s" s="9">
        <v>108</v>
      </c>
      <c r="I26" s="9"/>
      <c r="J26" t="s" s="9">
        <v>101</v>
      </c>
      <c r="K26" t="s" s="9">
        <v>102</v>
      </c>
      <c r="L26" s="18"/>
      <c r="M26" s="18"/>
      <c r="N26" s="19">
        <v>12.3</v>
      </c>
      <c r="O26" s="19">
        <v>10</v>
      </c>
      <c r="P26" s="18"/>
      <c r="Q26" s="19">
        <v>9.800000000000001</v>
      </c>
      <c r="R26" s="18"/>
      <c r="S26" s="19">
        <v>2</v>
      </c>
      <c r="T26" s="19">
        <v>10</v>
      </c>
      <c r="U26" s="20"/>
      <c r="V26" s="20"/>
      <c r="W26" s="20"/>
      <c r="X26" s="21"/>
      <c r="Y26" s="21"/>
      <c r="Z26" s="21"/>
      <c r="AA26" t="s" s="32">
        <v>45</v>
      </c>
      <c r="AB26" t="s" s="30">
        <v>46</v>
      </c>
      <c r="AC26" t="s" s="30">
        <v>47</v>
      </c>
      <c r="AD26" s="23"/>
    </row>
    <row r="27" ht="15.35" customHeight="1">
      <c r="A27" t="s" s="24">
        <v>36</v>
      </c>
      <c r="B27" t="s" s="24">
        <v>37</v>
      </c>
      <c r="C27" t="s" s="24">
        <v>109</v>
      </c>
      <c r="D27" s="25"/>
      <c r="E27" t="s" s="17">
        <v>110</v>
      </c>
      <c r="F27" s="9"/>
      <c r="G27" t="s" s="9">
        <v>111</v>
      </c>
      <c r="H27" t="s" s="9">
        <v>112</v>
      </c>
      <c r="I27" t="s" s="9">
        <v>113</v>
      </c>
      <c r="J27" t="s" s="9">
        <v>114</v>
      </c>
      <c r="K27" t="s" s="9">
        <v>87</v>
      </c>
      <c r="L27" s="18"/>
      <c r="M27" s="18"/>
      <c r="N27" s="19">
        <v>10.6</v>
      </c>
      <c r="O27" s="19">
        <v>7</v>
      </c>
      <c r="P27" s="18"/>
      <c r="Q27" s="19">
        <v>6.9</v>
      </c>
      <c r="R27" s="18"/>
      <c r="S27" s="19">
        <v>1</v>
      </c>
      <c r="T27" s="19">
        <v>7</v>
      </c>
      <c r="U27" s="20"/>
      <c r="V27" s="20"/>
      <c r="W27" s="20"/>
      <c r="X27" s="21"/>
      <c r="Y27" s="21"/>
      <c r="Z27" s="21"/>
      <c r="AA27" t="s" s="26">
        <v>45</v>
      </c>
      <c r="AB27" t="s" s="24">
        <v>46</v>
      </c>
      <c r="AC27" t="s" s="24">
        <v>47</v>
      </c>
      <c r="AD27" s="3"/>
    </row>
    <row r="28" ht="15.35" customHeight="1">
      <c r="A28" t="s" s="29">
        <v>36</v>
      </c>
      <c r="B28" t="s" s="30">
        <v>51</v>
      </c>
      <c r="C28" t="s" s="30">
        <v>115</v>
      </c>
      <c r="D28" s="31"/>
      <c r="E28" s="17"/>
      <c r="F28" s="9"/>
      <c r="G28" s="9"/>
      <c r="H28" s="9"/>
      <c r="I28" s="9"/>
      <c r="J28" s="9"/>
      <c r="K28" s="9"/>
      <c r="L28" s="18"/>
      <c r="M28" s="18"/>
      <c r="N28" s="19">
        <v>3.8</v>
      </c>
      <c r="O28" s="18"/>
      <c r="P28" s="18"/>
      <c r="Q28" s="18"/>
      <c r="R28" s="18"/>
      <c r="S28" s="18"/>
      <c r="T28" s="18"/>
      <c r="U28" s="20"/>
      <c r="V28" s="20"/>
      <c r="W28" s="20"/>
      <c r="X28" s="21"/>
      <c r="Y28" s="21"/>
      <c r="Z28" s="21"/>
      <c r="AA28" t="s" s="32">
        <v>53</v>
      </c>
      <c r="AB28" t="s" s="30">
        <v>57</v>
      </c>
      <c r="AC28" s="33">
        <v>2013</v>
      </c>
      <c r="AD28" s="23"/>
    </row>
    <row r="29" ht="15.35" customHeight="1">
      <c r="A29" t="s" s="24">
        <v>36</v>
      </c>
      <c r="B29" t="s" s="24">
        <v>51</v>
      </c>
      <c r="C29" t="s" s="24">
        <v>115</v>
      </c>
      <c r="D29" s="25"/>
      <c r="E29" s="17"/>
      <c r="F29" s="9"/>
      <c r="G29" s="9"/>
      <c r="H29" s="9"/>
      <c r="I29" s="9"/>
      <c r="J29" s="9"/>
      <c r="K29" s="9"/>
      <c r="L29" s="18"/>
      <c r="M29" s="18"/>
      <c r="N29" s="19">
        <v>4.6</v>
      </c>
      <c r="O29" s="18"/>
      <c r="P29" s="18"/>
      <c r="Q29" s="18"/>
      <c r="R29" s="18"/>
      <c r="S29" s="18"/>
      <c r="T29" s="18"/>
      <c r="U29" s="20"/>
      <c r="V29" s="20"/>
      <c r="W29" s="20"/>
      <c r="X29" s="21"/>
      <c r="Y29" s="21"/>
      <c r="Z29" s="21"/>
      <c r="AA29" t="s" s="32">
        <v>53</v>
      </c>
      <c r="AB29" t="s" s="30">
        <v>54</v>
      </c>
      <c r="AC29" s="33">
        <v>2021</v>
      </c>
      <c r="AD29" s="23"/>
    </row>
    <row r="30" ht="15.35" customHeight="1">
      <c r="A30" s="36"/>
      <c r="B30" t="s" s="30">
        <v>51</v>
      </c>
      <c r="C30" t="s" s="30">
        <v>116</v>
      </c>
      <c r="D30" s="31"/>
      <c r="E30" s="17"/>
      <c r="F30" s="9"/>
      <c r="G30" s="9"/>
      <c r="H30" s="9"/>
      <c r="I30" s="9"/>
      <c r="J30" s="9"/>
      <c r="K30" s="9"/>
      <c r="L30" s="19">
        <v>4.1</v>
      </c>
      <c r="M30" s="19">
        <v>15.5</v>
      </c>
      <c r="N30" s="19">
        <v>7.1</v>
      </c>
      <c r="O30" s="18"/>
      <c r="P30" s="18"/>
      <c r="Q30" s="18"/>
      <c r="R30" s="18"/>
      <c r="S30" s="18"/>
      <c r="T30" s="18"/>
      <c r="U30" s="20"/>
      <c r="V30" s="20"/>
      <c r="W30" s="20"/>
      <c r="X30" s="21"/>
      <c r="Y30" s="21"/>
      <c r="Z30" s="21"/>
      <c r="AA30" t="s" s="32">
        <v>62</v>
      </c>
      <c r="AB30" t="s" s="30">
        <v>63</v>
      </c>
      <c r="AC30" t="s" s="30">
        <v>64</v>
      </c>
      <c r="AD30" s="23"/>
    </row>
    <row r="31" ht="15.35" customHeight="1">
      <c r="A31" t="s" s="24">
        <v>36</v>
      </c>
      <c r="B31" t="s" s="24">
        <v>37</v>
      </c>
      <c r="C31" t="s" s="24">
        <v>117</v>
      </c>
      <c r="D31" s="25"/>
      <c r="E31" t="s" s="17">
        <v>118</v>
      </c>
      <c r="F31" s="9"/>
      <c r="G31" t="s" s="9">
        <v>119</v>
      </c>
      <c r="H31" t="s" s="9">
        <v>120</v>
      </c>
      <c r="I31" t="s" s="9">
        <v>113</v>
      </c>
      <c r="J31" t="s" s="9">
        <v>114</v>
      </c>
      <c r="K31" t="s" s="9">
        <v>87</v>
      </c>
      <c r="L31" s="18"/>
      <c r="M31" s="18"/>
      <c r="N31" s="19">
        <v>19.8</v>
      </c>
      <c r="O31" s="19">
        <v>19</v>
      </c>
      <c r="P31" s="18"/>
      <c r="Q31" s="19">
        <v>18.2</v>
      </c>
      <c r="R31" s="18"/>
      <c r="S31" s="19">
        <v>1</v>
      </c>
      <c r="T31" s="19">
        <v>7</v>
      </c>
      <c r="U31" s="20"/>
      <c r="V31" s="20"/>
      <c r="W31" s="20"/>
      <c r="X31" s="21"/>
      <c r="Y31" s="21"/>
      <c r="Z31" s="21"/>
      <c r="AA31" t="s" s="32">
        <v>45</v>
      </c>
      <c r="AB31" t="s" s="30">
        <v>46</v>
      </c>
      <c r="AC31" t="s" s="30">
        <v>47</v>
      </c>
      <c r="AD31" s="23"/>
    </row>
    <row r="32" ht="15.35" customHeight="1">
      <c r="A32" s="36"/>
      <c r="B32" t="s" s="30">
        <v>73</v>
      </c>
      <c r="C32" t="s" s="30">
        <v>121</v>
      </c>
      <c r="D32" s="31"/>
      <c r="E32" s="17"/>
      <c r="F32" s="9"/>
      <c r="G32" s="9"/>
      <c r="H32" s="9"/>
      <c r="I32" s="9"/>
      <c r="J32" s="9"/>
      <c r="K32" s="9"/>
      <c r="L32" s="19">
        <v>59</v>
      </c>
      <c r="M32" s="19">
        <v>59</v>
      </c>
      <c r="N32" s="18"/>
      <c r="O32" s="19">
        <v>59</v>
      </c>
      <c r="P32" s="18"/>
      <c r="Q32" s="18"/>
      <c r="R32" s="18"/>
      <c r="S32" s="18"/>
      <c r="T32" s="18"/>
      <c r="U32" s="20"/>
      <c r="V32" s="20"/>
      <c r="W32" s="20"/>
      <c r="X32" s="21"/>
      <c r="Y32" s="21"/>
      <c r="Z32" s="21"/>
      <c r="AA32" t="s" s="32">
        <v>75</v>
      </c>
      <c r="AB32" t="s" s="30">
        <v>76</v>
      </c>
      <c r="AC32" s="31"/>
      <c r="AD32" s="23"/>
    </row>
    <row r="33" ht="15.35" customHeight="1">
      <c r="A33" s="28"/>
      <c r="B33" t="s" s="24">
        <v>37</v>
      </c>
      <c r="C33" t="s" s="24">
        <v>122</v>
      </c>
      <c r="D33" s="25"/>
      <c r="E33" s="17"/>
      <c r="F33" s="9"/>
      <c r="G33" s="9"/>
      <c r="H33" s="9"/>
      <c r="I33" s="9"/>
      <c r="J33" s="9"/>
      <c r="K33" s="9"/>
      <c r="L33" s="19">
        <v>15</v>
      </c>
      <c r="M33" s="19">
        <v>20</v>
      </c>
      <c r="N33" s="19">
        <v>17</v>
      </c>
      <c r="O33" s="18"/>
      <c r="P33" s="18"/>
      <c r="Q33" s="18"/>
      <c r="R33" s="18"/>
      <c r="S33" s="18"/>
      <c r="T33" s="18"/>
      <c r="U33" s="20"/>
      <c r="V33" s="20"/>
      <c r="W33" s="20"/>
      <c r="X33" s="39">
        <v>0.5</v>
      </c>
      <c r="Y33" s="39">
        <v>56</v>
      </c>
      <c r="Z33" s="21"/>
      <c r="AA33" t="s" s="26">
        <v>70</v>
      </c>
      <c r="AB33" t="s" s="24">
        <v>71</v>
      </c>
      <c r="AC33" s="28"/>
      <c r="AD33" s="3"/>
    </row>
    <row r="34" ht="15.35" customHeight="1">
      <c r="A34" s="36"/>
      <c r="B34" t="s" s="30">
        <v>37</v>
      </c>
      <c r="C34" t="s" s="30">
        <v>123</v>
      </c>
      <c r="D34" s="31"/>
      <c r="E34" s="17"/>
      <c r="F34" s="9"/>
      <c r="G34" s="9"/>
      <c r="H34" s="9"/>
      <c r="I34" s="9"/>
      <c r="J34" s="9"/>
      <c r="K34" s="9"/>
      <c r="L34" s="19">
        <v>3</v>
      </c>
      <c r="M34" s="19">
        <v>7</v>
      </c>
      <c r="N34" s="19">
        <v>5</v>
      </c>
      <c r="O34" s="18"/>
      <c r="P34" s="18"/>
      <c r="Q34" s="18"/>
      <c r="R34" s="18"/>
      <c r="S34" s="18"/>
      <c r="T34" s="18"/>
      <c r="U34" s="20"/>
      <c r="V34" s="20"/>
      <c r="W34" s="20"/>
      <c r="X34" s="39">
        <v>18</v>
      </c>
      <c r="Y34" s="39">
        <v>55</v>
      </c>
      <c r="Z34" s="21"/>
      <c r="AA34" t="s" s="32">
        <v>70</v>
      </c>
      <c r="AB34" t="s" s="30">
        <v>71</v>
      </c>
      <c r="AC34" s="31"/>
      <c r="AD34" s="23"/>
    </row>
    <row r="35" ht="15.35" customHeight="1">
      <c r="A35" t="s" s="24">
        <v>36</v>
      </c>
      <c r="B35" t="s" s="24">
        <v>37</v>
      </c>
      <c r="C35" t="s" s="24">
        <v>124</v>
      </c>
      <c r="D35" s="25"/>
      <c r="E35" s="34">
        <v>2640</v>
      </c>
      <c r="F35" s="9"/>
      <c r="G35" s="35">
        <v>264034</v>
      </c>
      <c r="H35" s="35">
        <v>26403400</v>
      </c>
      <c r="I35" s="35">
        <v>8528</v>
      </c>
      <c r="J35" t="s" s="9">
        <v>125</v>
      </c>
      <c r="K35" t="s" s="9">
        <v>126</v>
      </c>
      <c r="L35" s="19">
        <v>5</v>
      </c>
      <c r="M35" s="19">
        <v>6</v>
      </c>
      <c r="N35" s="19">
        <v>6</v>
      </c>
      <c r="O35" s="18"/>
      <c r="P35" s="18"/>
      <c r="Q35" s="18"/>
      <c r="R35" s="18"/>
      <c r="S35" s="19">
        <v>2</v>
      </c>
      <c r="T35" s="19">
        <v>12</v>
      </c>
      <c r="U35" s="20"/>
      <c r="V35" s="20"/>
      <c r="W35" s="20"/>
      <c r="X35" s="39">
        <v>5</v>
      </c>
      <c r="Y35" s="39">
        <v>14</v>
      </c>
      <c r="Z35" s="21"/>
      <c r="AA35" t="s" s="26">
        <v>70</v>
      </c>
      <c r="AB35" t="s" s="24">
        <v>71</v>
      </c>
      <c r="AC35" s="28"/>
      <c r="AD35" s="3"/>
    </row>
    <row r="36" ht="15.35" customHeight="1">
      <c r="A36" t="s" s="29">
        <v>104</v>
      </c>
      <c r="B36" s="31"/>
      <c r="C36" t="s" s="30">
        <v>127</v>
      </c>
      <c r="D36" s="31"/>
      <c r="E36" s="17"/>
      <c r="F36" s="9"/>
      <c r="G36" s="9"/>
      <c r="H36" s="9"/>
      <c r="I36" s="9"/>
      <c r="J36" s="9"/>
      <c r="K36" s="9"/>
      <c r="L36" s="19">
        <v>15</v>
      </c>
      <c r="M36" s="19">
        <v>15</v>
      </c>
      <c r="N36" s="18"/>
      <c r="O36" s="19">
        <v>15</v>
      </c>
      <c r="P36" s="18"/>
      <c r="Q36" s="18"/>
      <c r="R36" s="18"/>
      <c r="S36" s="18"/>
      <c r="T36" s="18"/>
      <c r="U36" s="20"/>
      <c r="V36" s="20"/>
      <c r="W36" s="20"/>
      <c r="X36" s="21"/>
      <c r="Y36" s="21"/>
      <c r="Z36" s="21"/>
      <c r="AA36" t="s" s="32">
        <v>75</v>
      </c>
      <c r="AB36" t="s" s="30">
        <v>76</v>
      </c>
      <c r="AC36" s="31"/>
      <c r="AD36" s="23"/>
    </row>
    <row r="37" ht="15.35" customHeight="1">
      <c r="A37" s="28"/>
      <c r="B37" t="s" s="24">
        <v>37</v>
      </c>
      <c r="C37" t="s" s="24">
        <v>128</v>
      </c>
      <c r="D37" t="s" s="37">
        <v>129</v>
      </c>
      <c r="E37" s="17"/>
      <c r="F37" s="9"/>
      <c r="G37" s="9"/>
      <c r="H37" s="9"/>
      <c r="I37" s="9"/>
      <c r="J37" s="9"/>
      <c r="K37" s="9"/>
      <c r="L37" s="19">
        <v>3.6</v>
      </c>
      <c r="M37" s="19">
        <v>4.4</v>
      </c>
      <c r="N37" s="19">
        <v>4</v>
      </c>
      <c r="O37" s="18"/>
      <c r="P37" s="18"/>
      <c r="Q37" s="18"/>
      <c r="R37" s="18"/>
      <c r="S37" s="18"/>
      <c r="T37" s="18"/>
      <c r="U37" s="20"/>
      <c r="V37" s="20"/>
      <c r="W37" s="20"/>
      <c r="X37" s="21"/>
      <c r="Y37" s="39">
        <v>0.5</v>
      </c>
      <c r="Z37" s="21"/>
      <c r="AA37" t="s" s="32">
        <v>70</v>
      </c>
      <c r="AB37" t="s" s="30">
        <v>71</v>
      </c>
      <c r="AC37" s="31"/>
      <c r="AD37" s="23"/>
    </row>
    <row r="38" ht="15.35" customHeight="1">
      <c r="A38" s="36"/>
      <c r="B38" t="s" s="30">
        <v>37</v>
      </c>
      <c r="C38" t="s" s="30">
        <v>128</v>
      </c>
      <c r="D38" t="s" s="30">
        <v>130</v>
      </c>
      <c r="E38" s="17"/>
      <c r="F38" s="9"/>
      <c r="G38" s="9"/>
      <c r="H38" s="9"/>
      <c r="I38" s="9"/>
      <c r="J38" s="9"/>
      <c r="K38" s="9"/>
      <c r="L38" s="19">
        <v>5</v>
      </c>
      <c r="M38" s="19">
        <v>5.6</v>
      </c>
      <c r="N38" s="19">
        <v>5</v>
      </c>
      <c r="O38" s="18"/>
      <c r="P38" s="18"/>
      <c r="Q38" s="18"/>
      <c r="R38" s="18"/>
      <c r="S38" s="18"/>
      <c r="T38" s="18"/>
      <c r="U38" s="20"/>
      <c r="V38" s="20"/>
      <c r="W38" s="20"/>
      <c r="X38" s="21"/>
      <c r="Y38" s="39">
        <v>0.5</v>
      </c>
      <c r="Z38" s="21"/>
      <c r="AA38" t="s" s="32">
        <v>70</v>
      </c>
      <c r="AB38" t="s" s="30">
        <v>71</v>
      </c>
      <c r="AC38" s="31"/>
      <c r="AD38" s="23"/>
    </row>
    <row r="39" ht="15.35" customHeight="1">
      <c r="A39" s="28"/>
      <c r="B39" t="s" s="24">
        <v>37</v>
      </c>
      <c r="C39" t="s" s="24">
        <v>131</v>
      </c>
      <c r="D39" s="25"/>
      <c r="E39" s="17"/>
      <c r="F39" s="9"/>
      <c r="G39" s="9"/>
      <c r="H39" s="9"/>
      <c r="I39" s="9"/>
      <c r="J39" s="9"/>
      <c r="K39" s="9"/>
      <c r="L39" s="18"/>
      <c r="M39" s="18"/>
      <c r="N39" s="19">
        <v>10</v>
      </c>
      <c r="O39" s="19">
        <v>9</v>
      </c>
      <c r="P39" s="18"/>
      <c r="Q39" s="19">
        <v>11</v>
      </c>
      <c r="R39" s="18"/>
      <c r="S39" s="18"/>
      <c r="T39" s="18"/>
      <c r="U39" s="20"/>
      <c r="V39" s="20"/>
      <c r="W39" s="20"/>
      <c r="X39" s="21"/>
      <c r="Y39" s="21"/>
      <c r="Z39" s="21"/>
      <c r="AA39" t="s" s="26">
        <v>45</v>
      </c>
      <c r="AB39" t="s" s="24">
        <v>46</v>
      </c>
      <c r="AC39" t="s" s="24">
        <v>47</v>
      </c>
      <c r="AD39" s="3"/>
    </row>
    <row r="40" ht="15.35" customHeight="1">
      <c r="A40" s="36"/>
      <c r="B40" t="s" s="30">
        <v>37</v>
      </c>
      <c r="C40" t="s" s="30">
        <v>132</v>
      </c>
      <c r="D40" s="31"/>
      <c r="E40" s="17"/>
      <c r="F40" s="9"/>
      <c r="G40" s="9"/>
      <c r="H40" s="9"/>
      <c r="I40" s="9"/>
      <c r="J40" s="9"/>
      <c r="K40" s="9"/>
      <c r="L40" s="18"/>
      <c r="M40" s="18"/>
      <c r="N40" s="19">
        <v>6.8</v>
      </c>
      <c r="O40" s="19">
        <v>6</v>
      </c>
      <c r="P40" s="18"/>
      <c r="Q40" s="19">
        <v>7.6</v>
      </c>
      <c r="R40" s="18"/>
      <c r="S40" s="18"/>
      <c r="T40" s="18"/>
      <c r="U40" s="20"/>
      <c r="V40" s="20"/>
      <c r="W40" s="20"/>
      <c r="X40" s="21"/>
      <c r="Y40" s="21"/>
      <c r="Z40" s="21"/>
      <c r="AA40" t="s" s="32">
        <v>45</v>
      </c>
      <c r="AB40" t="s" s="30">
        <v>46</v>
      </c>
      <c r="AC40" t="s" s="30">
        <v>47</v>
      </c>
      <c r="AD40" s="23"/>
    </row>
    <row r="41" ht="15.35" customHeight="1">
      <c r="A41" t="s" s="24">
        <v>36</v>
      </c>
      <c r="B41" t="s" s="24">
        <v>51</v>
      </c>
      <c r="C41" t="s" s="24">
        <v>133</v>
      </c>
      <c r="D41" s="25"/>
      <c r="E41" s="17"/>
      <c r="F41" s="9"/>
      <c r="G41" s="9"/>
      <c r="H41" s="9"/>
      <c r="I41" s="9"/>
      <c r="J41" s="9"/>
      <c r="K41" s="9"/>
      <c r="L41" s="18"/>
      <c r="M41" s="18"/>
      <c r="N41" s="19">
        <v>4.9</v>
      </c>
      <c r="O41" s="18"/>
      <c r="P41" s="18"/>
      <c r="Q41" s="18"/>
      <c r="R41" s="18"/>
      <c r="S41" s="18"/>
      <c r="T41" s="18"/>
      <c r="U41" s="20"/>
      <c r="V41" s="20"/>
      <c r="W41" s="20"/>
      <c r="X41" s="21"/>
      <c r="Y41" s="21"/>
      <c r="Z41" s="21"/>
      <c r="AA41" t="s" s="26">
        <v>53</v>
      </c>
      <c r="AB41" t="s" s="24">
        <v>57</v>
      </c>
      <c r="AC41" s="38">
        <v>2013</v>
      </c>
      <c r="AD41" s="3"/>
    </row>
    <row r="42" ht="15.35" customHeight="1">
      <c r="A42" t="s" s="29">
        <v>36</v>
      </c>
      <c r="B42" t="s" s="30">
        <v>37</v>
      </c>
      <c r="C42" t="s" s="30">
        <v>134</v>
      </c>
      <c r="D42" s="31"/>
      <c r="E42" s="34">
        <v>2751</v>
      </c>
      <c r="F42" s="9"/>
      <c r="G42" t="s" s="9">
        <v>135</v>
      </c>
      <c r="H42" t="s" s="9">
        <v>136</v>
      </c>
      <c r="I42" s="9"/>
      <c r="J42" t="s" s="9">
        <v>137</v>
      </c>
      <c r="K42" t="s" s="9">
        <v>87</v>
      </c>
      <c r="L42" s="18"/>
      <c r="M42" s="18"/>
      <c r="N42" s="19">
        <v>11.8</v>
      </c>
      <c r="O42" s="19">
        <v>7</v>
      </c>
      <c r="P42" s="18"/>
      <c r="Q42" s="19">
        <v>13.8</v>
      </c>
      <c r="R42" s="18"/>
      <c r="S42" s="19">
        <v>2</v>
      </c>
      <c r="T42" s="19">
        <v>11</v>
      </c>
      <c r="U42" s="20"/>
      <c r="V42" s="20"/>
      <c r="W42" s="20"/>
      <c r="X42" s="21"/>
      <c r="Y42" s="21"/>
      <c r="Z42" s="21"/>
      <c r="AA42" t="s" s="32">
        <v>45</v>
      </c>
      <c r="AB42" t="s" s="30">
        <v>46</v>
      </c>
      <c r="AC42" t="s" s="30">
        <v>47</v>
      </c>
      <c r="AD42" s="23"/>
    </row>
    <row r="43" ht="15.35" customHeight="1">
      <c r="A43" s="28"/>
      <c r="B43" t="s" s="24">
        <v>37</v>
      </c>
      <c r="C43" t="s" s="24">
        <v>138</v>
      </c>
      <c r="D43" s="25"/>
      <c r="E43" s="17"/>
      <c r="F43" s="9"/>
      <c r="G43" s="9"/>
      <c r="H43" s="9"/>
      <c r="I43" s="9"/>
      <c r="J43" t="s" s="9">
        <v>139</v>
      </c>
      <c r="K43" t="s" s="9">
        <v>102</v>
      </c>
      <c r="L43" s="18"/>
      <c r="M43" s="18"/>
      <c r="N43" s="19">
        <v>3</v>
      </c>
      <c r="O43" s="19">
        <v>2</v>
      </c>
      <c r="P43" s="18"/>
      <c r="Q43" s="19">
        <v>10</v>
      </c>
      <c r="R43" s="18"/>
      <c r="S43" s="18"/>
      <c r="T43" s="18"/>
      <c r="U43" s="20"/>
      <c r="V43" s="20"/>
      <c r="W43" s="20"/>
      <c r="X43" s="21"/>
      <c r="Y43" s="21"/>
      <c r="Z43" s="21"/>
      <c r="AA43" t="s" s="32">
        <v>45</v>
      </c>
      <c r="AB43" t="s" s="30">
        <v>46</v>
      </c>
      <c r="AC43" t="s" s="30">
        <v>47</v>
      </c>
      <c r="AD43" s="23"/>
    </row>
    <row r="44" ht="15.35" customHeight="1">
      <c r="A44" t="s" s="29">
        <v>36</v>
      </c>
      <c r="B44" t="s" s="30">
        <v>37</v>
      </c>
      <c r="C44" t="s" s="30">
        <v>140</v>
      </c>
      <c r="D44" s="31"/>
      <c r="E44" s="17"/>
      <c r="F44" s="9"/>
      <c r="G44" s="9"/>
      <c r="H44" s="9"/>
      <c r="I44" s="35">
        <v>7321</v>
      </c>
      <c r="J44" t="s" s="9">
        <v>137</v>
      </c>
      <c r="K44" t="s" s="9">
        <v>87</v>
      </c>
      <c r="L44" s="19">
        <v>9</v>
      </c>
      <c r="M44" s="19">
        <v>13</v>
      </c>
      <c r="N44" s="19">
        <v>11</v>
      </c>
      <c r="O44" s="18"/>
      <c r="P44" s="18"/>
      <c r="Q44" s="18"/>
      <c r="R44" s="18"/>
      <c r="S44" s="19">
        <v>2</v>
      </c>
      <c r="T44" s="19">
        <v>11</v>
      </c>
      <c r="U44" s="20"/>
      <c r="V44" s="20"/>
      <c r="W44" s="20"/>
      <c r="X44" s="39">
        <v>20</v>
      </c>
      <c r="Y44" s="39">
        <v>70</v>
      </c>
      <c r="Z44" s="21"/>
      <c r="AA44" t="s" s="32">
        <v>70</v>
      </c>
      <c r="AB44" t="s" s="30">
        <v>71</v>
      </c>
      <c r="AC44" s="31"/>
      <c r="AD44" s="23"/>
    </row>
    <row r="45" ht="15.35" customHeight="1">
      <c r="A45" s="28"/>
      <c r="B45" t="s" s="24">
        <v>37</v>
      </c>
      <c r="C45" t="s" s="24">
        <v>141</v>
      </c>
      <c r="D45" s="25"/>
      <c r="E45" s="17"/>
      <c r="F45" s="9"/>
      <c r="G45" s="9"/>
      <c r="H45" s="9"/>
      <c r="I45" s="9"/>
      <c r="J45" s="9"/>
      <c r="K45" s="9"/>
      <c r="L45" s="18"/>
      <c r="M45" s="18"/>
      <c r="N45" s="19">
        <v>10.3</v>
      </c>
      <c r="O45" s="19">
        <v>7</v>
      </c>
      <c r="P45" s="18"/>
      <c r="Q45" s="19">
        <v>10.1</v>
      </c>
      <c r="R45" s="18"/>
      <c r="S45" s="18"/>
      <c r="T45" s="18"/>
      <c r="U45" s="20"/>
      <c r="V45" s="20"/>
      <c r="W45" s="20"/>
      <c r="X45" s="21"/>
      <c r="Y45" s="21"/>
      <c r="Z45" s="21"/>
      <c r="AA45" t="s" s="26">
        <v>45</v>
      </c>
      <c r="AB45" t="s" s="24">
        <v>46</v>
      </c>
      <c r="AC45" t="s" s="24">
        <v>47</v>
      </c>
      <c r="AD45" s="3"/>
    </row>
    <row r="46" ht="15.35" customHeight="1">
      <c r="A46" t="s" s="29">
        <v>36</v>
      </c>
      <c r="B46" t="s" s="30">
        <v>37</v>
      </c>
      <c r="C46" t="s" s="30">
        <v>142</v>
      </c>
      <c r="D46" s="31"/>
      <c r="E46" t="s" s="17">
        <v>143</v>
      </c>
      <c r="F46" s="9"/>
      <c r="G46" t="s" s="9">
        <v>144</v>
      </c>
      <c r="H46" t="s" s="9">
        <v>145</v>
      </c>
      <c r="I46" t="s" s="9">
        <v>146</v>
      </c>
      <c r="J46" t="s" s="9">
        <v>147</v>
      </c>
      <c r="K46" t="s" s="9">
        <v>87</v>
      </c>
      <c r="L46" s="18"/>
      <c r="M46" s="18"/>
      <c r="N46" s="19">
        <v>12.7</v>
      </c>
      <c r="O46" s="19">
        <v>7</v>
      </c>
      <c r="P46" s="18"/>
      <c r="Q46" s="19">
        <v>10.9</v>
      </c>
      <c r="R46" s="18"/>
      <c r="S46" s="19">
        <v>1</v>
      </c>
      <c r="T46" s="19">
        <v>8</v>
      </c>
      <c r="U46" s="20"/>
      <c r="V46" s="20"/>
      <c r="W46" s="20"/>
      <c r="X46" s="21"/>
      <c r="Y46" s="21"/>
      <c r="Z46" s="21"/>
      <c r="AA46" t="s" s="32">
        <v>45</v>
      </c>
      <c r="AB46" t="s" s="30">
        <v>46</v>
      </c>
      <c r="AC46" t="s" s="30">
        <v>47</v>
      </c>
      <c r="AD46" s="23"/>
    </row>
    <row r="47" ht="15.35" customHeight="1">
      <c r="A47" s="28"/>
      <c r="B47" t="s" s="24">
        <v>37</v>
      </c>
      <c r="C47" t="s" s="24">
        <v>148</v>
      </c>
      <c r="D47" s="25"/>
      <c r="E47" s="17"/>
      <c r="F47" s="9"/>
      <c r="G47" s="9"/>
      <c r="H47" s="9"/>
      <c r="I47" s="9"/>
      <c r="J47" s="9"/>
      <c r="K47" s="9"/>
      <c r="L47" s="18"/>
      <c r="M47" s="18"/>
      <c r="N47" s="19">
        <v>12.8</v>
      </c>
      <c r="O47" s="19">
        <v>10</v>
      </c>
      <c r="P47" s="18"/>
      <c r="Q47" s="19">
        <v>12.2</v>
      </c>
      <c r="R47" s="18"/>
      <c r="S47" s="18"/>
      <c r="T47" s="18"/>
      <c r="U47" s="20"/>
      <c r="V47" s="20"/>
      <c r="W47" s="20"/>
      <c r="X47" s="21"/>
      <c r="Y47" s="21"/>
      <c r="Z47" s="21"/>
      <c r="AA47" t="s" s="26">
        <v>45</v>
      </c>
      <c r="AB47" t="s" s="24">
        <v>46</v>
      </c>
      <c r="AC47" t="s" s="24">
        <v>47</v>
      </c>
      <c r="AD47" s="3"/>
    </row>
    <row r="48" ht="15.35" customHeight="1">
      <c r="A48" t="s" s="29">
        <v>36</v>
      </c>
      <c r="B48" t="s" s="30">
        <v>37</v>
      </c>
      <c r="C48" t="s" s="30">
        <v>149</v>
      </c>
      <c r="D48" s="31"/>
      <c r="E48" s="34">
        <v>2640</v>
      </c>
      <c r="F48" s="9"/>
      <c r="G48" t="s" s="9">
        <v>150</v>
      </c>
      <c r="H48" t="s" s="9">
        <v>151</v>
      </c>
      <c r="I48" t="s" s="9">
        <v>152</v>
      </c>
      <c r="J48" t="s" s="9">
        <v>153</v>
      </c>
      <c r="K48" t="s" s="9">
        <v>87</v>
      </c>
      <c r="L48" s="18"/>
      <c r="M48" s="18"/>
      <c r="N48" s="19">
        <v>4.8</v>
      </c>
      <c r="O48" s="19">
        <v>3.8</v>
      </c>
      <c r="P48" s="18"/>
      <c r="Q48" s="19">
        <v>5.2</v>
      </c>
      <c r="R48" s="18"/>
      <c r="S48" s="19">
        <v>1</v>
      </c>
      <c r="T48" s="19">
        <v>10</v>
      </c>
      <c r="U48" s="20"/>
      <c r="V48" s="20"/>
      <c r="W48" s="20"/>
      <c r="X48" s="21"/>
      <c r="Y48" s="21"/>
      <c r="Z48" s="21"/>
      <c r="AA48" t="s" s="32">
        <v>45</v>
      </c>
      <c r="AB48" t="s" s="30">
        <v>46</v>
      </c>
      <c r="AC48" t="s" s="30">
        <v>47</v>
      </c>
      <c r="AD48" s="23"/>
    </row>
    <row r="49" ht="15.35" customHeight="1">
      <c r="A49" t="s" s="24">
        <v>36</v>
      </c>
      <c r="B49" t="s" s="24">
        <v>37</v>
      </c>
      <c r="C49" t="s" s="24">
        <v>154</v>
      </c>
      <c r="D49" s="25"/>
      <c r="E49" t="s" s="17">
        <v>39</v>
      </c>
      <c r="F49" s="9"/>
      <c r="G49" t="s" s="9">
        <v>90</v>
      </c>
      <c r="H49" t="s" s="9">
        <v>155</v>
      </c>
      <c r="I49" s="9"/>
      <c r="J49" t="s" s="9">
        <v>156</v>
      </c>
      <c r="K49" t="s" s="9">
        <v>157</v>
      </c>
      <c r="L49" s="19">
        <v>20</v>
      </c>
      <c r="M49" s="19">
        <v>50</v>
      </c>
      <c r="N49" s="18"/>
      <c r="O49" s="18"/>
      <c r="P49" s="18"/>
      <c r="Q49" s="18"/>
      <c r="R49" s="18"/>
      <c r="S49" s="19">
        <v>2</v>
      </c>
      <c r="T49" s="19">
        <v>13</v>
      </c>
      <c r="U49" s="20"/>
      <c r="V49" s="20"/>
      <c r="W49" s="20"/>
      <c r="X49" s="39">
        <v>20</v>
      </c>
      <c r="Y49" s="39">
        <v>50</v>
      </c>
      <c r="Z49" s="21"/>
      <c r="AA49" t="s" s="26">
        <v>70</v>
      </c>
      <c r="AB49" t="s" s="24">
        <v>71</v>
      </c>
      <c r="AC49" s="28"/>
      <c r="AD49" s="3"/>
    </row>
    <row r="50" ht="15.35" customHeight="1">
      <c r="A50" t="s" s="29">
        <v>36</v>
      </c>
      <c r="B50" t="s" s="30">
        <v>37</v>
      </c>
      <c r="C50" t="s" s="30">
        <v>158</v>
      </c>
      <c r="D50" s="31"/>
      <c r="E50" t="s" s="17">
        <v>118</v>
      </c>
      <c r="F50" s="9"/>
      <c r="G50" t="s" s="9">
        <v>150</v>
      </c>
      <c r="H50" s="35">
        <v>26404237</v>
      </c>
      <c r="I50" t="s" s="9">
        <v>159</v>
      </c>
      <c r="J50" t="s" s="9">
        <v>160</v>
      </c>
      <c r="K50" t="s" s="9">
        <v>87</v>
      </c>
      <c r="L50" s="18"/>
      <c r="M50" s="18"/>
      <c r="N50" s="19">
        <v>15.4</v>
      </c>
      <c r="O50" s="19">
        <v>15</v>
      </c>
      <c r="P50" s="18"/>
      <c r="Q50" s="19">
        <v>15.5</v>
      </c>
      <c r="R50" s="18"/>
      <c r="S50" s="19">
        <v>2</v>
      </c>
      <c r="T50" s="19">
        <v>10</v>
      </c>
      <c r="U50" s="20"/>
      <c r="V50" s="20"/>
      <c r="W50" s="20"/>
      <c r="X50" s="21"/>
      <c r="Y50" s="21"/>
      <c r="Z50" s="21"/>
      <c r="AA50" t="s" s="32">
        <v>45</v>
      </c>
      <c r="AB50" t="s" s="30">
        <v>46</v>
      </c>
      <c r="AC50" t="s" s="30">
        <v>47</v>
      </c>
      <c r="AD50" s="23"/>
    </row>
    <row r="51" ht="15.35" customHeight="1">
      <c r="A51" t="s" s="24">
        <v>36</v>
      </c>
      <c r="B51" t="s" s="24">
        <v>37</v>
      </c>
      <c r="C51" t="s" s="24">
        <v>161</v>
      </c>
      <c r="D51" s="25"/>
      <c r="E51" t="s" s="17">
        <v>118</v>
      </c>
      <c r="F51" s="9"/>
      <c r="G51" t="s" s="9">
        <v>150</v>
      </c>
      <c r="H51" s="35">
        <v>26404239</v>
      </c>
      <c r="I51" t="s" s="9">
        <v>162</v>
      </c>
      <c r="J51" t="s" s="9">
        <v>160</v>
      </c>
      <c r="K51" t="s" s="9">
        <v>87</v>
      </c>
      <c r="L51" s="18"/>
      <c r="M51" s="18"/>
      <c r="N51" s="19">
        <v>16.6</v>
      </c>
      <c r="O51" s="19">
        <v>12</v>
      </c>
      <c r="P51" s="18"/>
      <c r="Q51" s="19">
        <v>19</v>
      </c>
      <c r="R51" s="18"/>
      <c r="S51" s="19">
        <v>2</v>
      </c>
      <c r="T51" s="19">
        <v>10</v>
      </c>
      <c r="U51" s="20"/>
      <c r="V51" s="20"/>
      <c r="W51" s="20"/>
      <c r="X51" s="21"/>
      <c r="Y51" s="21"/>
      <c r="Z51" s="21"/>
      <c r="AA51" t="s" s="32">
        <v>45</v>
      </c>
      <c r="AB51" t="s" s="30">
        <v>46</v>
      </c>
      <c r="AC51" t="s" s="30">
        <v>47</v>
      </c>
      <c r="AD51" s="23"/>
    </row>
    <row r="52" ht="15.35" customHeight="1">
      <c r="A52" s="36"/>
      <c r="B52" t="s" s="30">
        <v>37</v>
      </c>
      <c r="C52" t="s" s="30">
        <v>163</v>
      </c>
      <c r="D52" s="31"/>
      <c r="E52" s="17"/>
      <c r="F52" s="9"/>
      <c r="G52" s="9"/>
      <c r="H52" s="9"/>
      <c r="I52" s="9"/>
      <c r="J52" s="9"/>
      <c r="K52" s="9"/>
      <c r="L52" s="19">
        <v>5</v>
      </c>
      <c r="M52" s="19">
        <v>5</v>
      </c>
      <c r="N52" s="18"/>
      <c r="O52" s="19">
        <v>5</v>
      </c>
      <c r="P52" s="18"/>
      <c r="Q52" s="18"/>
      <c r="R52" s="18"/>
      <c r="S52" s="18"/>
      <c r="T52" s="18"/>
      <c r="U52" s="20"/>
      <c r="V52" s="20"/>
      <c r="W52" s="20"/>
      <c r="X52" s="21"/>
      <c r="Y52" s="21"/>
      <c r="Z52" s="21"/>
      <c r="AA52" t="s" s="32">
        <v>75</v>
      </c>
      <c r="AB52" t="s" s="30">
        <v>76</v>
      </c>
      <c r="AC52" s="31"/>
      <c r="AD52" s="23"/>
    </row>
    <row r="53" ht="15.35" customHeight="1">
      <c r="A53" t="s" s="24">
        <v>36</v>
      </c>
      <c r="B53" t="s" s="24">
        <v>37</v>
      </c>
      <c r="C53" t="s" s="24">
        <v>164</v>
      </c>
      <c r="D53" s="25"/>
      <c r="E53" s="17"/>
      <c r="F53" s="9"/>
      <c r="G53" s="9"/>
      <c r="H53" s="9"/>
      <c r="I53" t="s" s="9">
        <v>165</v>
      </c>
      <c r="J53" t="s" s="9">
        <v>166</v>
      </c>
      <c r="K53" t="s" s="9">
        <v>157</v>
      </c>
      <c r="L53" s="19">
        <v>4</v>
      </c>
      <c r="M53" s="19">
        <v>6</v>
      </c>
      <c r="N53" s="19">
        <v>5</v>
      </c>
      <c r="O53" s="18"/>
      <c r="P53" s="18"/>
      <c r="Q53" s="18"/>
      <c r="R53" s="18"/>
      <c r="S53" s="19">
        <v>1</v>
      </c>
      <c r="T53" s="19">
        <v>8</v>
      </c>
      <c r="U53" s="20"/>
      <c r="V53" s="20"/>
      <c r="W53" s="20"/>
      <c r="X53" s="39">
        <v>10</v>
      </c>
      <c r="Y53" s="39">
        <v>190</v>
      </c>
      <c r="Z53" s="21"/>
      <c r="AA53" t="s" s="32">
        <v>70</v>
      </c>
      <c r="AB53" t="s" s="30">
        <v>71</v>
      </c>
      <c r="AC53" s="31"/>
      <c r="AD53" s="23"/>
    </row>
    <row r="54" ht="15.35" customHeight="1">
      <c r="A54" s="36"/>
      <c r="B54" t="s" s="30">
        <v>37</v>
      </c>
      <c r="C54" t="s" s="30">
        <v>167</v>
      </c>
      <c r="D54" s="31"/>
      <c r="E54" s="17"/>
      <c r="F54" s="9"/>
      <c r="G54" s="9"/>
      <c r="H54" s="9"/>
      <c r="I54" s="9"/>
      <c r="J54" s="9"/>
      <c r="K54" s="9"/>
      <c r="L54" s="19">
        <v>7</v>
      </c>
      <c r="M54" s="19">
        <v>10</v>
      </c>
      <c r="N54" s="18"/>
      <c r="O54" s="18"/>
      <c r="P54" s="18"/>
      <c r="Q54" s="18"/>
      <c r="R54" s="18"/>
      <c r="S54" s="18"/>
      <c r="T54" s="18"/>
      <c r="U54" s="20"/>
      <c r="V54" s="20"/>
      <c r="W54" s="20"/>
      <c r="X54" s="39">
        <v>40</v>
      </c>
      <c r="Y54" s="39">
        <v>140</v>
      </c>
      <c r="Z54" s="21"/>
      <c r="AA54" t="s" s="32">
        <v>70</v>
      </c>
      <c r="AB54" t="s" s="30">
        <v>71</v>
      </c>
      <c r="AC54" s="31"/>
      <c r="AD54" s="23"/>
    </row>
    <row r="55" ht="15.35" customHeight="1">
      <c r="A55" s="28"/>
      <c r="B55" t="s" s="24">
        <v>37</v>
      </c>
      <c r="C55" t="s" s="24">
        <v>168</v>
      </c>
      <c r="D55" s="25"/>
      <c r="E55" s="17"/>
      <c r="F55" s="9"/>
      <c r="G55" s="9"/>
      <c r="H55" s="9"/>
      <c r="I55" s="9"/>
      <c r="J55" s="9"/>
      <c r="K55" s="9"/>
      <c r="L55" s="19">
        <v>1</v>
      </c>
      <c r="M55" s="19">
        <v>2</v>
      </c>
      <c r="N55" s="18">
        <f>AVERAGE($L29:$M29)</f>
      </c>
      <c r="O55" s="18"/>
      <c r="P55" s="18"/>
      <c r="Q55" s="18"/>
      <c r="R55" s="18"/>
      <c r="S55" s="18"/>
      <c r="T55" s="18"/>
      <c r="U55" s="20"/>
      <c r="V55" s="20"/>
      <c r="W55" s="20"/>
      <c r="X55" s="39">
        <v>0.15</v>
      </c>
      <c r="Y55" s="39">
        <v>2.6</v>
      </c>
      <c r="Z55" s="21"/>
      <c r="AA55" t="s" s="26">
        <v>70</v>
      </c>
      <c r="AB55" t="s" s="24">
        <v>71</v>
      </c>
      <c r="AC55" s="28"/>
      <c r="AD55" s="3"/>
    </row>
    <row r="56" ht="15.35" customHeight="1">
      <c r="A56" t="s" s="29">
        <v>36</v>
      </c>
      <c r="B56" t="s" s="30">
        <v>48</v>
      </c>
      <c r="C56" t="s" s="30">
        <v>169</v>
      </c>
      <c r="D56" s="31"/>
      <c r="E56" s="17"/>
      <c r="F56" s="9"/>
      <c r="G56" s="9"/>
      <c r="H56" s="9"/>
      <c r="I56" s="9"/>
      <c r="J56" s="9"/>
      <c r="K56" s="9"/>
      <c r="L56" s="19">
        <v>70</v>
      </c>
      <c r="M56" s="19">
        <v>100</v>
      </c>
      <c r="N56" s="18"/>
      <c r="O56" s="18"/>
      <c r="P56" s="18"/>
      <c r="Q56" s="18"/>
      <c r="R56" s="18"/>
      <c r="S56" s="18"/>
      <c r="T56" s="18"/>
      <c r="U56" s="20"/>
      <c r="V56" s="20"/>
      <c r="W56" s="20"/>
      <c r="X56" s="21"/>
      <c r="Y56" s="21"/>
      <c r="Z56" s="21"/>
      <c r="AA56" t="s" s="32">
        <v>170</v>
      </c>
      <c r="AB56" s="31"/>
      <c r="AC56" s="31"/>
      <c r="AD56" s="23"/>
    </row>
    <row r="57" ht="15.35" customHeight="1">
      <c r="A57" t="s" s="24">
        <v>36</v>
      </c>
      <c r="B57" t="s" s="24">
        <v>37</v>
      </c>
      <c r="C57" t="s" s="24">
        <v>171</v>
      </c>
      <c r="D57" s="25"/>
      <c r="E57" s="34">
        <v>2751</v>
      </c>
      <c r="F57" s="9"/>
      <c r="G57" t="s" s="9">
        <v>144</v>
      </c>
      <c r="H57" t="s" s="9">
        <v>172</v>
      </c>
      <c r="I57" t="s" s="9">
        <v>173</v>
      </c>
      <c r="J57" t="s" s="9">
        <v>174</v>
      </c>
      <c r="K57" t="s" s="9">
        <v>87</v>
      </c>
      <c r="L57" s="18"/>
      <c r="M57" s="18"/>
      <c r="N57" s="19">
        <v>8</v>
      </c>
      <c r="O57" s="19">
        <v>5</v>
      </c>
      <c r="P57" s="18"/>
      <c r="Q57" s="19">
        <v>9.4</v>
      </c>
      <c r="R57" s="18"/>
      <c r="S57" s="19">
        <v>1</v>
      </c>
      <c r="T57" s="19">
        <v>8</v>
      </c>
      <c r="U57" s="20"/>
      <c r="V57" s="20"/>
      <c r="W57" s="20"/>
      <c r="X57" s="21"/>
      <c r="Y57" s="21"/>
      <c r="Z57" s="21"/>
      <c r="AA57" t="s" s="26">
        <v>45</v>
      </c>
      <c r="AB57" t="s" s="24">
        <v>46</v>
      </c>
      <c r="AC57" t="s" s="24">
        <v>47</v>
      </c>
      <c r="AD57" s="3"/>
    </row>
    <row r="58" ht="15.35" customHeight="1">
      <c r="A58" s="36"/>
      <c r="B58" t="s" s="30">
        <v>51</v>
      </c>
      <c r="C58" t="s" s="30">
        <v>175</v>
      </c>
      <c r="D58" s="31"/>
      <c r="E58" s="17"/>
      <c r="F58" s="9"/>
      <c r="G58" s="9"/>
      <c r="H58" s="9"/>
      <c r="I58" s="9"/>
      <c r="J58" s="9"/>
      <c r="K58" s="9"/>
      <c r="L58" s="19">
        <v>4</v>
      </c>
      <c r="M58" s="19">
        <v>11.7</v>
      </c>
      <c r="N58" s="19">
        <v>6.8</v>
      </c>
      <c r="O58" s="18"/>
      <c r="P58" s="18"/>
      <c r="Q58" s="18"/>
      <c r="R58" s="18"/>
      <c r="S58" s="18"/>
      <c r="T58" s="18"/>
      <c r="U58" s="20"/>
      <c r="V58" s="20"/>
      <c r="W58" s="20"/>
      <c r="X58" s="21"/>
      <c r="Y58" s="21"/>
      <c r="Z58" s="21"/>
      <c r="AA58" t="s" s="32">
        <v>62</v>
      </c>
      <c r="AB58" t="s" s="30">
        <v>63</v>
      </c>
      <c r="AC58" t="s" s="30">
        <v>64</v>
      </c>
      <c r="AD58" s="23"/>
    </row>
    <row r="59" ht="15.35" customHeight="1">
      <c r="A59" t="s" s="24">
        <v>36</v>
      </c>
      <c r="B59" t="s" s="24">
        <v>51</v>
      </c>
      <c r="C59" t="s" s="24">
        <v>175</v>
      </c>
      <c r="D59" s="25"/>
      <c r="E59" s="17"/>
      <c r="F59" s="9"/>
      <c r="G59" s="9"/>
      <c r="H59" s="9"/>
      <c r="I59" s="9"/>
      <c r="J59" s="9"/>
      <c r="K59" s="9"/>
      <c r="L59" s="18"/>
      <c r="M59" s="18"/>
      <c r="N59" s="19">
        <v>6.5</v>
      </c>
      <c r="O59" s="18"/>
      <c r="P59" s="18"/>
      <c r="Q59" s="18"/>
      <c r="R59" s="18"/>
      <c r="S59" s="18"/>
      <c r="T59" s="18"/>
      <c r="U59" s="20"/>
      <c r="V59" s="20"/>
      <c r="W59" s="20"/>
      <c r="X59" s="21"/>
      <c r="Y59" s="21"/>
      <c r="Z59" s="21"/>
      <c r="AA59" t="s" s="32">
        <v>53</v>
      </c>
      <c r="AB59" t="s" s="30">
        <v>57</v>
      </c>
      <c r="AC59" s="33">
        <v>2013</v>
      </c>
      <c r="AD59" s="23"/>
    </row>
    <row r="60" ht="15.35" customHeight="1">
      <c r="A60" s="36"/>
      <c r="B60" t="s" s="30">
        <v>51</v>
      </c>
      <c r="C60" t="s" s="30">
        <v>176</v>
      </c>
      <c r="D60" s="31"/>
      <c r="E60" s="17"/>
      <c r="F60" s="9"/>
      <c r="G60" s="9"/>
      <c r="H60" s="9"/>
      <c r="I60" s="9"/>
      <c r="J60" s="9"/>
      <c r="K60" s="9"/>
      <c r="L60" s="19">
        <v>2.4</v>
      </c>
      <c r="M60" s="19">
        <v>4.2</v>
      </c>
      <c r="N60" s="19">
        <v>3.5</v>
      </c>
      <c r="O60" s="18"/>
      <c r="P60" s="18"/>
      <c r="Q60" s="18"/>
      <c r="R60" s="18"/>
      <c r="S60" s="18"/>
      <c r="T60" s="18"/>
      <c r="U60" s="20"/>
      <c r="V60" s="20"/>
      <c r="W60" s="20"/>
      <c r="X60" s="21"/>
      <c r="Y60" s="21"/>
      <c r="Z60" s="21"/>
      <c r="AA60" t="s" s="32">
        <v>62</v>
      </c>
      <c r="AB60" t="s" s="30">
        <v>63</v>
      </c>
      <c r="AC60" t="s" s="30">
        <v>64</v>
      </c>
      <c r="AD60" s="23"/>
    </row>
    <row r="61" ht="15.35" customHeight="1">
      <c r="A61" t="s" s="24">
        <v>36</v>
      </c>
      <c r="B61" t="s" s="24">
        <v>51</v>
      </c>
      <c r="C61" t="s" s="24">
        <v>176</v>
      </c>
      <c r="D61" s="25"/>
      <c r="E61" s="17"/>
      <c r="F61" s="9"/>
      <c r="G61" s="9"/>
      <c r="H61" s="9"/>
      <c r="I61" s="9"/>
      <c r="J61" s="9"/>
      <c r="K61" s="9"/>
      <c r="L61" s="18"/>
      <c r="M61" s="18"/>
      <c r="N61" s="19">
        <v>3.1</v>
      </c>
      <c r="O61" s="18"/>
      <c r="P61" s="18"/>
      <c r="Q61" s="18"/>
      <c r="R61" s="18"/>
      <c r="S61" s="18"/>
      <c r="T61" s="18"/>
      <c r="U61" s="20"/>
      <c r="V61" s="20"/>
      <c r="W61" s="20"/>
      <c r="X61" s="21"/>
      <c r="Y61" s="21"/>
      <c r="Z61" s="21"/>
      <c r="AA61" t="s" s="26">
        <v>53</v>
      </c>
      <c r="AB61" t="s" s="24">
        <v>57</v>
      </c>
      <c r="AC61" s="38">
        <v>2013</v>
      </c>
      <c r="AD61" s="3"/>
    </row>
    <row r="62" ht="15.35" customHeight="1">
      <c r="A62" t="s" s="29">
        <v>36</v>
      </c>
      <c r="B62" t="s" s="30">
        <v>51</v>
      </c>
      <c r="C62" t="s" s="30">
        <v>176</v>
      </c>
      <c r="D62" s="31"/>
      <c r="E62" s="17"/>
      <c r="F62" s="9"/>
      <c r="G62" s="9"/>
      <c r="H62" s="9"/>
      <c r="I62" s="9"/>
      <c r="J62" s="9"/>
      <c r="K62" s="9"/>
      <c r="L62" s="18"/>
      <c r="M62" s="18"/>
      <c r="N62" s="19">
        <v>4.1</v>
      </c>
      <c r="O62" s="18"/>
      <c r="P62" s="18"/>
      <c r="Q62" s="18"/>
      <c r="R62" s="18"/>
      <c r="S62" s="18"/>
      <c r="T62" s="18"/>
      <c r="U62" s="20"/>
      <c r="V62" s="20"/>
      <c r="W62" s="20"/>
      <c r="X62" s="21"/>
      <c r="Y62" s="21"/>
      <c r="Z62" s="21"/>
      <c r="AA62" t="s" s="32">
        <v>53</v>
      </c>
      <c r="AB62" t="s" s="30">
        <v>54</v>
      </c>
      <c r="AC62" s="33">
        <v>2021</v>
      </c>
      <c r="AD62" s="23"/>
    </row>
    <row r="63" ht="15.35" customHeight="1">
      <c r="A63" s="28"/>
      <c r="B63" t="s" s="24">
        <v>51</v>
      </c>
      <c r="C63" t="s" s="24">
        <v>177</v>
      </c>
      <c r="D63" s="25"/>
      <c r="E63" s="34">
        <v>1431</v>
      </c>
      <c r="F63" s="9"/>
      <c r="G63" s="9"/>
      <c r="H63" s="9"/>
      <c r="I63" s="9"/>
      <c r="J63" s="9"/>
      <c r="K63" s="9"/>
      <c r="L63" s="19">
        <v>3.8</v>
      </c>
      <c r="M63" s="19">
        <v>10.8</v>
      </c>
      <c r="N63" s="19">
        <v>6</v>
      </c>
      <c r="O63" s="18"/>
      <c r="P63" s="18"/>
      <c r="Q63" s="18"/>
      <c r="R63" s="18"/>
      <c r="S63" s="18"/>
      <c r="T63" s="18"/>
      <c r="U63" s="20"/>
      <c r="V63" s="20"/>
      <c r="W63" s="20"/>
      <c r="X63" s="21"/>
      <c r="Y63" s="21"/>
      <c r="Z63" s="21"/>
      <c r="AA63" t="s" s="32">
        <v>62</v>
      </c>
      <c r="AB63" t="s" s="40">
        <v>63</v>
      </c>
      <c r="AC63" t="s" s="24">
        <v>64</v>
      </c>
      <c r="AD63" s="3"/>
    </row>
    <row r="64" ht="15.35" customHeight="1">
      <c r="A64" t="s" s="29">
        <v>36</v>
      </c>
      <c r="B64" t="s" s="30">
        <v>51</v>
      </c>
      <c r="C64" t="s" s="30">
        <v>177</v>
      </c>
      <c r="D64" s="31"/>
      <c r="E64" s="34">
        <v>1431</v>
      </c>
      <c r="F64" s="9"/>
      <c r="G64" s="9"/>
      <c r="H64" s="9"/>
      <c r="I64" s="9"/>
      <c r="J64" s="9"/>
      <c r="K64" s="9"/>
      <c r="L64" s="18"/>
      <c r="M64" s="18"/>
      <c r="N64" s="19">
        <v>4.5</v>
      </c>
      <c r="O64" s="18"/>
      <c r="P64" s="18"/>
      <c r="Q64" s="18"/>
      <c r="R64" s="18"/>
      <c r="S64" s="18"/>
      <c r="T64" s="18"/>
      <c r="U64" s="20"/>
      <c r="V64" s="20"/>
      <c r="W64" s="20"/>
      <c r="X64" s="21"/>
      <c r="Y64" s="21"/>
      <c r="Z64" s="21"/>
      <c r="AA64" t="s" s="32">
        <v>53</v>
      </c>
      <c r="AB64" t="s" s="30">
        <v>57</v>
      </c>
      <c r="AC64" s="33">
        <v>2013</v>
      </c>
      <c r="AD64" s="23"/>
    </row>
    <row r="65" ht="15.35" customHeight="1">
      <c r="A65" t="s" s="24">
        <v>36</v>
      </c>
      <c r="B65" t="s" s="24">
        <v>51</v>
      </c>
      <c r="C65" t="s" s="24">
        <v>178</v>
      </c>
      <c r="D65" s="25"/>
      <c r="E65" s="17"/>
      <c r="F65" s="9"/>
      <c r="G65" s="9"/>
      <c r="H65" s="9"/>
      <c r="I65" s="9"/>
      <c r="J65" s="9"/>
      <c r="K65" s="9"/>
      <c r="L65" s="18"/>
      <c r="M65" s="18"/>
      <c r="N65" s="19">
        <v>4.2</v>
      </c>
      <c r="O65" s="18"/>
      <c r="P65" s="18"/>
      <c r="Q65" s="18"/>
      <c r="R65" s="18"/>
      <c r="S65" s="18"/>
      <c r="T65" s="18"/>
      <c r="U65" s="20"/>
      <c r="V65" s="20"/>
      <c r="W65" s="20"/>
      <c r="X65" s="21"/>
      <c r="Y65" s="21"/>
      <c r="Z65" s="21"/>
      <c r="AA65" t="s" s="32">
        <v>53</v>
      </c>
      <c r="AB65" t="s" s="30">
        <v>54</v>
      </c>
      <c r="AC65" s="33">
        <v>2021</v>
      </c>
      <c r="AD65" s="23"/>
    </row>
    <row r="66" ht="15.35" customHeight="1">
      <c r="A66" t="s" s="29">
        <v>36</v>
      </c>
      <c r="B66" t="s" s="30">
        <v>37</v>
      </c>
      <c r="C66" t="s" s="30">
        <v>179</v>
      </c>
      <c r="D66" s="31"/>
      <c r="E66" s="34">
        <v>2751</v>
      </c>
      <c r="F66" s="9"/>
      <c r="G66" s="35">
        <v>275124</v>
      </c>
      <c r="H66" t="s" s="9">
        <v>84</v>
      </c>
      <c r="I66" t="s" s="9">
        <v>180</v>
      </c>
      <c r="J66" t="s" s="9">
        <v>86</v>
      </c>
      <c r="K66" t="s" s="9">
        <v>87</v>
      </c>
      <c r="L66" s="18"/>
      <c r="M66" s="18"/>
      <c r="N66" s="19">
        <v>7.8</v>
      </c>
      <c r="O66" s="19">
        <v>5</v>
      </c>
      <c r="P66" s="18"/>
      <c r="Q66" s="19">
        <v>6.6</v>
      </c>
      <c r="R66" s="18"/>
      <c r="S66" s="19">
        <v>1</v>
      </c>
      <c r="T66" s="19">
        <v>8</v>
      </c>
      <c r="U66" s="20"/>
      <c r="V66" s="20"/>
      <c r="W66" s="20"/>
      <c r="X66" s="21"/>
      <c r="Y66" s="21"/>
      <c r="Z66" s="21"/>
      <c r="AA66" t="s" s="32">
        <v>45</v>
      </c>
      <c r="AB66" t="s" s="30">
        <v>46</v>
      </c>
      <c r="AC66" t="s" s="30">
        <v>47</v>
      </c>
      <c r="AD66" s="23"/>
    </row>
    <row r="67" ht="15.35" customHeight="1">
      <c r="A67" t="s" s="24">
        <v>36</v>
      </c>
      <c r="B67" t="s" s="24">
        <v>51</v>
      </c>
      <c r="C67" t="s" s="24">
        <v>181</v>
      </c>
      <c r="D67" s="25"/>
      <c r="E67" s="34">
        <v>1414</v>
      </c>
      <c r="F67" s="9"/>
      <c r="G67" s="9"/>
      <c r="H67" s="9"/>
      <c r="I67" s="9"/>
      <c r="J67" s="9"/>
      <c r="K67" s="9"/>
      <c r="L67" s="18"/>
      <c r="M67" s="18"/>
      <c r="N67" s="19">
        <v>2.2</v>
      </c>
      <c r="O67" s="18"/>
      <c r="P67" s="18"/>
      <c r="Q67" s="18"/>
      <c r="R67" s="18"/>
      <c r="S67" s="18"/>
      <c r="T67" s="18"/>
      <c r="U67" s="20"/>
      <c r="V67" s="20"/>
      <c r="W67" s="20"/>
      <c r="X67" s="21"/>
      <c r="Y67" s="21"/>
      <c r="Z67" s="21"/>
      <c r="AA67" t="s" s="26">
        <v>53</v>
      </c>
      <c r="AB67" t="s" s="24">
        <v>57</v>
      </c>
      <c r="AC67" s="38">
        <v>2013</v>
      </c>
      <c r="AD67" s="3"/>
    </row>
    <row r="68" ht="15.35" customHeight="1">
      <c r="A68" t="s" s="29">
        <v>36</v>
      </c>
      <c r="B68" t="s" s="30">
        <v>51</v>
      </c>
      <c r="C68" t="s" s="30">
        <v>182</v>
      </c>
      <c r="D68" s="31"/>
      <c r="E68" s="17"/>
      <c r="F68" s="9"/>
      <c r="G68" s="9"/>
      <c r="H68" s="9"/>
      <c r="I68" s="9"/>
      <c r="J68" s="9"/>
      <c r="K68" s="9"/>
      <c r="L68" s="18"/>
      <c r="M68" s="18"/>
      <c r="N68" s="19">
        <v>4.8</v>
      </c>
      <c r="O68" s="18"/>
      <c r="P68" s="18"/>
      <c r="Q68" s="18"/>
      <c r="R68" s="18"/>
      <c r="S68" s="18"/>
      <c r="T68" s="18"/>
      <c r="U68" s="20"/>
      <c r="V68" s="20"/>
      <c r="W68" s="20"/>
      <c r="X68" s="21"/>
      <c r="Y68" s="21"/>
      <c r="Z68" s="21"/>
      <c r="AA68" t="s" s="32">
        <v>53</v>
      </c>
      <c r="AB68" t="s" s="30">
        <v>54</v>
      </c>
      <c r="AC68" s="33">
        <v>2021</v>
      </c>
      <c r="AD68" s="23"/>
    </row>
    <row r="69" ht="15.35" customHeight="1">
      <c r="A69" t="s" s="24">
        <v>36</v>
      </c>
      <c r="B69" t="s" s="24">
        <v>37</v>
      </c>
      <c r="C69" t="s" s="24">
        <v>183</v>
      </c>
      <c r="D69" s="25"/>
      <c r="E69" s="34">
        <v>2740</v>
      </c>
      <c r="F69" s="9"/>
      <c r="G69" t="s" s="9">
        <v>184</v>
      </c>
      <c r="H69" t="s" s="9">
        <v>185</v>
      </c>
      <c r="I69" t="s" s="9">
        <v>186</v>
      </c>
      <c r="J69" t="s" s="9">
        <v>187</v>
      </c>
      <c r="K69" t="s" s="9">
        <v>87</v>
      </c>
      <c r="L69" s="18"/>
      <c r="M69" s="18"/>
      <c r="N69" s="19">
        <v>13.3</v>
      </c>
      <c r="O69" s="19">
        <v>9</v>
      </c>
      <c r="P69" s="18"/>
      <c r="Q69" s="19">
        <v>18.6</v>
      </c>
      <c r="R69" s="18"/>
      <c r="S69" s="19">
        <v>1</v>
      </c>
      <c r="T69" s="19">
        <v>9</v>
      </c>
      <c r="U69" s="20"/>
      <c r="V69" s="20"/>
      <c r="W69" s="20"/>
      <c r="X69" s="21"/>
      <c r="Y69" s="21"/>
      <c r="Z69" s="21"/>
      <c r="AA69" t="s" s="26">
        <v>45</v>
      </c>
      <c r="AB69" t="s" s="24">
        <v>46</v>
      </c>
      <c r="AC69" t="s" s="24">
        <v>47</v>
      </c>
      <c r="AD69" s="3"/>
    </row>
    <row r="70" ht="15.35" customHeight="1">
      <c r="A70" t="s" s="29">
        <v>36</v>
      </c>
      <c r="B70" t="s" s="30">
        <v>37</v>
      </c>
      <c r="C70" t="s" s="30">
        <v>188</v>
      </c>
      <c r="D70" s="31"/>
      <c r="E70" t="s" s="41">
        <v>98</v>
      </c>
      <c r="F70" t="s" s="9">
        <v>98</v>
      </c>
      <c r="G70" s="35">
        <v>262011</v>
      </c>
      <c r="H70" s="35">
        <v>26201100</v>
      </c>
      <c r="I70" t="s" s="9">
        <v>189</v>
      </c>
      <c r="J70" t="s" s="9">
        <v>190</v>
      </c>
      <c r="K70" t="s" s="9">
        <v>126</v>
      </c>
      <c r="L70" s="19">
        <v>5</v>
      </c>
      <c r="M70" s="19">
        <v>5.6</v>
      </c>
      <c r="N70" s="19">
        <v>5</v>
      </c>
      <c r="O70" s="18"/>
      <c r="P70" s="18"/>
      <c r="Q70" s="18"/>
      <c r="R70" s="18"/>
      <c r="S70" s="19">
        <v>2</v>
      </c>
      <c r="T70" s="19">
        <v>9</v>
      </c>
      <c r="U70" s="20"/>
      <c r="V70" s="20"/>
      <c r="W70" s="20"/>
      <c r="X70" s="39">
        <v>2</v>
      </c>
      <c r="Y70" s="39">
        <v>5</v>
      </c>
      <c r="Z70" s="39">
        <v>2.853</v>
      </c>
      <c r="AA70" t="s" s="32">
        <v>70</v>
      </c>
      <c r="AB70" t="s" s="30">
        <v>71</v>
      </c>
      <c r="AC70" s="31"/>
      <c r="AD70" s="23"/>
    </row>
    <row r="71" ht="15.35" customHeight="1">
      <c r="A71" s="28"/>
      <c r="B71" t="s" s="24">
        <v>37</v>
      </c>
      <c r="C71" t="s" s="24">
        <v>188</v>
      </c>
      <c r="D71" s="25"/>
      <c r="E71" s="17"/>
      <c r="F71" s="9"/>
      <c r="G71" s="9"/>
      <c r="H71" s="9"/>
      <c r="I71" s="9"/>
      <c r="J71" s="9"/>
      <c r="K71" s="9"/>
      <c r="L71" s="18"/>
      <c r="M71" s="18"/>
      <c r="N71" s="19">
        <v>7.2</v>
      </c>
      <c r="O71" s="19">
        <v>7</v>
      </c>
      <c r="P71" s="18"/>
      <c r="Q71" s="19">
        <v>6.3</v>
      </c>
      <c r="R71" s="18"/>
      <c r="S71" s="18"/>
      <c r="T71" s="18"/>
      <c r="U71" s="20"/>
      <c r="V71" s="20"/>
      <c r="W71" s="20"/>
      <c r="X71" s="21"/>
      <c r="Y71" s="21"/>
      <c r="Z71" s="21"/>
      <c r="AA71" t="s" s="32">
        <v>45</v>
      </c>
      <c r="AB71" t="s" s="30">
        <v>46</v>
      </c>
      <c r="AC71" t="s" s="30">
        <v>47</v>
      </c>
      <c r="AD71" s="23"/>
    </row>
    <row r="72" ht="15.35" customHeight="1">
      <c r="A72" s="36"/>
      <c r="B72" t="s" s="30">
        <v>37</v>
      </c>
      <c r="C72" t="s" s="30">
        <v>191</v>
      </c>
      <c r="D72" s="31"/>
      <c r="E72" s="17"/>
      <c r="F72" s="9"/>
      <c r="G72" s="9"/>
      <c r="H72" s="9"/>
      <c r="I72" s="9"/>
      <c r="J72" s="9"/>
      <c r="K72" s="9"/>
      <c r="L72" s="18"/>
      <c r="M72" s="18"/>
      <c r="N72" s="19">
        <v>3</v>
      </c>
      <c r="O72" s="18"/>
      <c r="P72" s="18"/>
      <c r="Q72" s="18"/>
      <c r="R72" s="18"/>
      <c r="S72" s="18"/>
      <c r="T72" s="18"/>
      <c r="U72" s="20"/>
      <c r="V72" s="20"/>
      <c r="W72" s="20"/>
      <c r="X72" s="21"/>
      <c r="Y72" s="21"/>
      <c r="Z72" s="21"/>
      <c r="AA72" t="s" s="32">
        <v>78</v>
      </c>
      <c r="AB72" t="s" s="30">
        <v>79</v>
      </c>
      <c r="AC72" s="33">
        <v>2011</v>
      </c>
      <c r="AD72" s="23"/>
    </row>
    <row r="73" ht="15.35" customHeight="1">
      <c r="A73" s="28"/>
      <c r="B73" t="s" s="24">
        <v>37</v>
      </c>
      <c r="C73" t="s" s="24">
        <v>192</v>
      </c>
      <c r="D73" s="25"/>
      <c r="E73" s="17"/>
      <c r="F73" s="9"/>
      <c r="G73" s="9"/>
      <c r="H73" s="9"/>
      <c r="I73" s="9"/>
      <c r="J73" s="9"/>
      <c r="K73" s="9"/>
      <c r="L73" s="18"/>
      <c r="M73" s="18"/>
      <c r="N73" s="19">
        <v>12.2</v>
      </c>
      <c r="O73" s="19">
        <v>8</v>
      </c>
      <c r="P73" s="18"/>
      <c r="Q73" s="19">
        <v>11.1</v>
      </c>
      <c r="R73" s="18"/>
      <c r="S73" s="18"/>
      <c r="T73" s="18"/>
      <c r="U73" s="20"/>
      <c r="V73" s="20"/>
      <c r="W73" s="20"/>
      <c r="X73" s="21"/>
      <c r="Y73" s="21"/>
      <c r="Z73" s="21"/>
      <c r="AA73" t="s" s="26">
        <v>45</v>
      </c>
      <c r="AB73" t="s" s="24">
        <v>46</v>
      </c>
      <c r="AC73" t="s" s="24">
        <v>47</v>
      </c>
      <c r="AD73" s="3"/>
    </row>
    <row r="74" ht="15.35" customHeight="1">
      <c r="A74" t="s" s="29">
        <v>36</v>
      </c>
      <c r="B74" t="s" s="30">
        <v>37</v>
      </c>
      <c r="C74" t="s" s="30">
        <v>193</v>
      </c>
      <c r="D74" s="31"/>
      <c r="E74" s="34">
        <v>2740</v>
      </c>
      <c r="F74" s="9"/>
      <c r="G74" s="9"/>
      <c r="H74" s="9"/>
      <c r="I74" t="s" s="9">
        <v>194</v>
      </c>
      <c r="J74" t="s" s="9">
        <v>195</v>
      </c>
      <c r="K74" t="s" s="9">
        <v>196</v>
      </c>
      <c r="L74" s="19">
        <v>9</v>
      </c>
      <c r="M74" s="19">
        <v>12</v>
      </c>
      <c r="N74" s="18"/>
      <c r="O74" s="18"/>
      <c r="P74" s="18"/>
      <c r="Q74" s="18"/>
      <c r="R74" s="18"/>
      <c r="S74" s="19">
        <v>1</v>
      </c>
      <c r="T74" s="19">
        <v>11</v>
      </c>
      <c r="U74" s="20"/>
      <c r="V74" s="20"/>
      <c r="W74" s="20"/>
      <c r="X74" s="39">
        <v>0.2</v>
      </c>
      <c r="Y74" s="39">
        <v>15</v>
      </c>
      <c r="Z74" s="21"/>
      <c r="AA74" t="s" s="32">
        <v>70</v>
      </c>
      <c r="AB74" t="s" s="30">
        <v>71</v>
      </c>
      <c r="AC74" s="31"/>
      <c r="AD74" s="23"/>
    </row>
    <row r="75" ht="15.35" customHeight="1">
      <c r="A75" t="s" s="24">
        <v>36</v>
      </c>
      <c r="B75" t="s" s="24">
        <v>51</v>
      </c>
      <c r="C75" t="s" s="24">
        <v>197</v>
      </c>
      <c r="D75" s="25"/>
      <c r="E75" s="17"/>
      <c r="F75" s="9"/>
      <c r="G75" s="9"/>
      <c r="H75" s="9"/>
      <c r="I75" s="9"/>
      <c r="J75" s="9"/>
      <c r="K75" s="9"/>
      <c r="L75" s="18"/>
      <c r="M75" s="18"/>
      <c r="N75" s="19">
        <v>3.2</v>
      </c>
      <c r="O75" s="18"/>
      <c r="P75" s="18"/>
      <c r="Q75" s="18"/>
      <c r="R75" s="18"/>
      <c r="S75" s="18"/>
      <c r="T75" s="18"/>
      <c r="U75" s="20"/>
      <c r="V75" s="20"/>
      <c r="W75" s="20"/>
      <c r="X75" s="21"/>
      <c r="Y75" s="21"/>
      <c r="Z75" s="21"/>
      <c r="AA75" t="s" s="32">
        <v>53</v>
      </c>
      <c r="AB75" t="s" s="30">
        <v>57</v>
      </c>
      <c r="AC75" s="33">
        <v>2013</v>
      </c>
      <c r="AD75" s="23"/>
    </row>
    <row r="76" ht="15.35" customHeight="1">
      <c r="A76" t="s" s="29">
        <v>36</v>
      </c>
      <c r="B76" t="s" s="30">
        <v>51</v>
      </c>
      <c r="C76" t="s" s="30">
        <v>198</v>
      </c>
      <c r="D76" s="31"/>
      <c r="E76" s="17"/>
      <c r="F76" s="9"/>
      <c r="G76" s="9"/>
      <c r="H76" s="9"/>
      <c r="I76" s="9"/>
      <c r="J76" s="9"/>
      <c r="K76" s="9"/>
      <c r="L76" s="18"/>
      <c r="M76" s="18"/>
      <c r="N76" s="19">
        <v>3.8</v>
      </c>
      <c r="O76" s="18"/>
      <c r="P76" s="18"/>
      <c r="Q76" s="18"/>
      <c r="R76" s="18"/>
      <c r="S76" s="18"/>
      <c r="T76" s="18"/>
      <c r="U76" s="20"/>
      <c r="V76" s="20"/>
      <c r="W76" s="20"/>
      <c r="X76" s="21"/>
      <c r="Y76" s="21"/>
      <c r="Z76" s="21"/>
      <c r="AA76" t="s" s="32">
        <v>53</v>
      </c>
      <c r="AB76" t="s" s="30">
        <v>54</v>
      </c>
      <c r="AC76" s="33">
        <v>2021</v>
      </c>
      <c r="AD76" s="23"/>
    </row>
    <row r="77" ht="15.35" customHeight="1">
      <c r="A77" s="28"/>
      <c r="B77" t="s" s="24">
        <v>37</v>
      </c>
      <c r="C77" t="s" s="24">
        <v>199</v>
      </c>
      <c r="D77" s="25"/>
      <c r="E77" s="17"/>
      <c r="F77" s="9"/>
      <c r="G77" s="9"/>
      <c r="H77" s="9"/>
      <c r="I77" s="9"/>
      <c r="J77" s="9"/>
      <c r="K77" s="9"/>
      <c r="L77" s="19">
        <v>8.4</v>
      </c>
      <c r="M77" s="19">
        <v>13.2</v>
      </c>
      <c r="N77" s="19">
        <v>11</v>
      </c>
      <c r="O77" s="18"/>
      <c r="P77" s="18"/>
      <c r="Q77" s="18"/>
      <c r="R77" s="18"/>
      <c r="S77" s="18"/>
      <c r="T77" s="18"/>
      <c r="U77" s="20"/>
      <c r="V77" s="20"/>
      <c r="W77" s="20"/>
      <c r="X77" s="39">
        <v>605</v>
      </c>
      <c r="Y77" s="39">
        <v>6800</v>
      </c>
      <c r="Z77" s="21"/>
      <c r="AA77" t="s" s="32">
        <v>70</v>
      </c>
      <c r="AB77" t="s" s="30">
        <v>200</v>
      </c>
      <c r="AC77" s="31"/>
      <c r="AD77" s="23"/>
    </row>
    <row r="78" ht="15.35" customHeight="1">
      <c r="A78" t="s" s="29">
        <v>104</v>
      </c>
      <c r="B78" s="31"/>
      <c r="C78" t="s" s="30">
        <v>201</v>
      </c>
      <c r="D78" s="31"/>
      <c r="E78" s="17"/>
      <c r="F78" s="9"/>
      <c r="G78" s="9"/>
      <c r="H78" s="9"/>
      <c r="I78" s="9"/>
      <c r="J78" s="9"/>
      <c r="K78" s="9"/>
      <c r="L78" s="19">
        <v>10</v>
      </c>
      <c r="M78" s="19">
        <v>10</v>
      </c>
      <c r="N78" s="18"/>
      <c r="O78" s="19">
        <v>10</v>
      </c>
      <c r="P78" s="18"/>
      <c r="Q78" s="18"/>
      <c r="R78" s="18"/>
      <c r="S78" s="18"/>
      <c r="T78" s="18"/>
      <c r="U78" s="20"/>
      <c r="V78" s="20"/>
      <c r="W78" s="20"/>
      <c r="X78" s="21"/>
      <c r="Y78" s="21"/>
      <c r="Z78" s="21"/>
      <c r="AA78" t="s" s="32">
        <v>75</v>
      </c>
      <c r="AB78" t="s" s="30">
        <v>76</v>
      </c>
      <c r="AC78" s="31"/>
      <c r="AD78" s="23"/>
    </row>
    <row r="79" ht="15.35" customHeight="1">
      <c r="A79" s="28"/>
      <c r="B79" t="s" s="24">
        <v>37</v>
      </c>
      <c r="C79" t="s" s="24">
        <v>202</v>
      </c>
      <c r="D79" s="25"/>
      <c r="E79" s="17"/>
      <c r="F79" s="9"/>
      <c r="G79" s="9"/>
      <c r="H79" s="9"/>
      <c r="I79" s="9"/>
      <c r="J79" s="9"/>
      <c r="K79" s="9"/>
      <c r="L79" s="18"/>
      <c r="M79" s="18"/>
      <c r="N79" s="19">
        <v>11</v>
      </c>
      <c r="O79" s="19">
        <v>7</v>
      </c>
      <c r="P79" s="18"/>
      <c r="Q79" s="19">
        <v>12</v>
      </c>
      <c r="R79" s="18"/>
      <c r="S79" s="18"/>
      <c r="T79" s="18"/>
      <c r="U79" s="20"/>
      <c r="V79" s="20"/>
      <c r="W79" s="20"/>
      <c r="X79" s="21"/>
      <c r="Y79" s="21"/>
      <c r="Z79" s="21"/>
      <c r="AA79" t="s" s="32">
        <v>45</v>
      </c>
      <c r="AB79" t="s" s="30">
        <v>46</v>
      </c>
      <c r="AC79" t="s" s="30">
        <v>47</v>
      </c>
      <c r="AD79" s="23"/>
    </row>
    <row r="80" ht="15.35" customHeight="1">
      <c r="A80" t="s" s="29">
        <v>36</v>
      </c>
      <c r="B80" t="s" s="30">
        <v>37</v>
      </c>
      <c r="C80" t="s" s="30">
        <v>203</v>
      </c>
      <c r="D80" s="31"/>
      <c r="E80" t="s" s="17">
        <v>204</v>
      </c>
      <c r="F80" t="s" s="9">
        <v>205</v>
      </c>
      <c r="G80" t="s" s="9">
        <v>206</v>
      </c>
      <c r="H80" t="s" s="9">
        <v>207</v>
      </c>
      <c r="I80" t="s" s="9">
        <v>208</v>
      </c>
      <c r="J80" t="s" s="9">
        <v>209</v>
      </c>
      <c r="K80" t="s" s="9">
        <v>102</v>
      </c>
      <c r="L80" s="18"/>
      <c r="M80" s="18"/>
      <c r="N80" s="19">
        <v>2</v>
      </c>
      <c r="O80" s="18"/>
      <c r="P80" s="18"/>
      <c r="Q80" s="18"/>
      <c r="R80" s="18"/>
      <c r="S80" s="19">
        <v>2</v>
      </c>
      <c r="T80" s="19">
        <v>6</v>
      </c>
      <c r="U80" s="20"/>
      <c r="V80" s="20"/>
      <c r="W80" s="20"/>
      <c r="X80" s="21"/>
      <c r="Y80" s="21"/>
      <c r="Z80" s="21"/>
      <c r="AA80" t="s" s="32">
        <v>78</v>
      </c>
      <c r="AB80" t="s" s="30">
        <v>79</v>
      </c>
      <c r="AC80" s="33">
        <v>2011</v>
      </c>
      <c r="AD80" s="23"/>
    </row>
    <row r="81" ht="15.35" customHeight="1">
      <c r="A81" t="s" s="24">
        <v>36</v>
      </c>
      <c r="B81" t="s" s="24">
        <v>37</v>
      </c>
      <c r="C81" t="s" s="24">
        <v>203</v>
      </c>
      <c r="D81" s="25"/>
      <c r="E81" t="s" s="17">
        <v>204</v>
      </c>
      <c r="F81" t="s" s="9">
        <v>205</v>
      </c>
      <c r="G81" t="s" s="9">
        <v>206</v>
      </c>
      <c r="H81" t="s" s="9">
        <v>207</v>
      </c>
      <c r="I81" t="s" s="9">
        <v>208</v>
      </c>
      <c r="J81" t="s" s="9">
        <v>209</v>
      </c>
      <c r="K81" t="s" s="9">
        <v>102</v>
      </c>
      <c r="L81" s="18"/>
      <c r="M81" s="18"/>
      <c r="N81" s="19">
        <v>7.4</v>
      </c>
      <c r="O81" s="19">
        <v>4</v>
      </c>
      <c r="P81" s="18"/>
      <c r="Q81" s="19">
        <v>3.8</v>
      </c>
      <c r="R81" s="18"/>
      <c r="S81" s="19">
        <v>2</v>
      </c>
      <c r="T81" s="19">
        <v>6</v>
      </c>
      <c r="U81" s="20"/>
      <c r="V81" s="20"/>
      <c r="W81" s="20"/>
      <c r="X81" s="21"/>
      <c r="Y81" s="21"/>
      <c r="Z81" s="21"/>
      <c r="AA81" t="s" s="26">
        <v>45</v>
      </c>
      <c r="AB81" t="s" s="24">
        <v>46</v>
      </c>
      <c r="AC81" t="s" s="24">
        <v>47</v>
      </c>
      <c r="AD81" s="3"/>
    </row>
    <row r="82" ht="15.35" customHeight="1">
      <c r="A82" t="s" s="29">
        <v>36</v>
      </c>
      <c r="B82" t="s" s="30">
        <v>37</v>
      </c>
      <c r="C82" t="s" s="30">
        <v>210</v>
      </c>
      <c r="D82" s="31"/>
      <c r="E82" s="17"/>
      <c r="F82" s="9"/>
      <c r="G82" s="9"/>
      <c r="H82" s="9"/>
      <c r="I82" s="9"/>
      <c r="J82" t="s" s="9">
        <v>211</v>
      </c>
      <c r="K82" t="s" s="9">
        <v>157</v>
      </c>
      <c r="L82" s="19">
        <v>8</v>
      </c>
      <c r="M82" s="19">
        <v>15</v>
      </c>
      <c r="N82" s="18"/>
      <c r="O82" s="18"/>
      <c r="P82" s="18"/>
      <c r="Q82" s="18"/>
      <c r="R82" s="18"/>
      <c r="S82" s="19">
        <v>2</v>
      </c>
      <c r="T82" s="19">
        <v>14</v>
      </c>
      <c r="U82" s="20"/>
      <c r="V82" s="20"/>
      <c r="W82" s="20"/>
      <c r="X82" s="21"/>
      <c r="Y82" s="21"/>
      <c r="Z82" s="21"/>
      <c r="AA82" t="s" s="32">
        <v>212</v>
      </c>
      <c r="AB82" s="31"/>
      <c r="AC82" s="31"/>
      <c r="AD82" s="23"/>
    </row>
    <row r="83" ht="15.35" customHeight="1">
      <c r="A83" s="28"/>
      <c r="B83" t="s" s="24">
        <v>37</v>
      </c>
      <c r="C83" t="s" s="24">
        <v>213</v>
      </c>
      <c r="D83" s="25"/>
      <c r="E83" s="17"/>
      <c r="F83" s="9"/>
      <c r="G83" s="9"/>
      <c r="H83" s="9"/>
      <c r="I83" s="9"/>
      <c r="J83" s="9"/>
      <c r="K83" s="9"/>
      <c r="L83" s="18"/>
      <c r="M83" s="18"/>
      <c r="N83" s="19">
        <v>24.3</v>
      </c>
      <c r="O83" s="19">
        <v>20</v>
      </c>
      <c r="P83" s="18"/>
      <c r="Q83" s="19">
        <v>17.1</v>
      </c>
      <c r="R83" s="18"/>
      <c r="S83" s="18"/>
      <c r="T83" s="18"/>
      <c r="U83" s="20"/>
      <c r="V83" s="20"/>
      <c r="W83" s="20"/>
      <c r="X83" s="21"/>
      <c r="Y83" s="21"/>
      <c r="Z83" s="21"/>
      <c r="AA83" t="s" s="32">
        <v>45</v>
      </c>
      <c r="AB83" t="s" s="30">
        <v>214</v>
      </c>
      <c r="AC83" t="s" s="30">
        <v>47</v>
      </c>
      <c r="AD83" s="23"/>
    </row>
    <row r="84" ht="15.35" customHeight="1">
      <c r="A84" t="s" s="29">
        <v>36</v>
      </c>
      <c r="B84" t="s" s="30">
        <v>51</v>
      </c>
      <c r="C84" t="s" s="30">
        <v>215</v>
      </c>
      <c r="D84" s="31"/>
      <c r="E84" s="17"/>
      <c r="F84" s="9"/>
      <c r="G84" s="9"/>
      <c r="H84" s="9"/>
      <c r="I84" s="9"/>
      <c r="J84" s="9"/>
      <c r="K84" s="9"/>
      <c r="L84" s="18"/>
      <c r="M84" s="18"/>
      <c r="N84" s="19">
        <v>3.9</v>
      </c>
      <c r="O84" s="18"/>
      <c r="P84" s="18"/>
      <c r="Q84" s="18"/>
      <c r="R84" s="18"/>
      <c r="S84" s="18"/>
      <c r="T84" s="18"/>
      <c r="U84" s="20"/>
      <c r="V84" s="20"/>
      <c r="W84" s="20"/>
      <c r="X84" s="21"/>
      <c r="Y84" s="21"/>
      <c r="Z84" s="21"/>
      <c r="AA84" t="s" s="32">
        <v>53</v>
      </c>
      <c r="AB84" t="s" s="30">
        <v>216</v>
      </c>
      <c r="AC84" s="33">
        <v>2013</v>
      </c>
      <c r="AD84" s="23"/>
    </row>
    <row r="85" ht="15.35" customHeight="1">
      <c r="A85" t="s" s="24">
        <v>36</v>
      </c>
      <c r="B85" t="s" s="24">
        <v>51</v>
      </c>
      <c r="C85" t="s" s="24">
        <v>217</v>
      </c>
      <c r="D85" s="25"/>
      <c r="E85" s="17"/>
      <c r="F85" s="9"/>
      <c r="G85" s="9"/>
      <c r="H85" s="9"/>
      <c r="I85" s="9"/>
      <c r="J85" s="9"/>
      <c r="K85" s="9"/>
      <c r="L85" s="18"/>
      <c r="M85" s="18"/>
      <c r="N85" s="19">
        <v>6.3</v>
      </c>
      <c r="O85" s="18"/>
      <c r="P85" s="18"/>
      <c r="Q85" s="18"/>
      <c r="R85" s="18"/>
      <c r="S85" s="18"/>
      <c r="T85" s="18"/>
      <c r="U85" s="20"/>
      <c r="V85" s="20"/>
      <c r="W85" s="20"/>
      <c r="X85" s="21"/>
      <c r="Y85" s="21"/>
      <c r="Z85" s="21"/>
      <c r="AA85" t="s" s="32">
        <v>53</v>
      </c>
      <c r="AB85" t="s" s="30">
        <v>218</v>
      </c>
      <c r="AC85" s="33">
        <v>2021</v>
      </c>
      <c r="AD85" s="23"/>
    </row>
    <row r="86" ht="15.35" customHeight="1">
      <c r="A86" t="s" s="29">
        <v>36</v>
      </c>
      <c r="B86" t="s" s="30">
        <v>51</v>
      </c>
      <c r="C86" t="s" s="30">
        <v>219</v>
      </c>
      <c r="D86" s="31"/>
      <c r="E86" s="17"/>
      <c r="F86" s="9"/>
      <c r="G86" s="9"/>
      <c r="H86" s="9"/>
      <c r="I86" s="9"/>
      <c r="J86" s="9"/>
      <c r="K86" s="9"/>
      <c r="L86" s="18"/>
      <c r="M86" s="18"/>
      <c r="N86" s="19">
        <v>6.1</v>
      </c>
      <c r="O86" s="18"/>
      <c r="P86" s="18"/>
      <c r="Q86" s="18"/>
      <c r="R86" s="18"/>
      <c r="S86" s="18"/>
      <c r="T86" s="18"/>
      <c r="U86" s="20"/>
      <c r="V86" s="20"/>
      <c r="W86" s="20"/>
      <c r="X86" s="21"/>
      <c r="Y86" s="21"/>
      <c r="Z86" s="21"/>
      <c r="AA86" t="s" s="32">
        <v>53</v>
      </c>
      <c r="AB86" t="s" s="30">
        <v>218</v>
      </c>
      <c r="AC86" s="33">
        <v>2021</v>
      </c>
      <c r="AD86" s="23"/>
    </row>
    <row r="87" ht="15.35" customHeight="1">
      <c r="A87" s="28"/>
      <c r="B87" t="s" s="24">
        <v>37</v>
      </c>
      <c r="C87" t="s" s="24">
        <v>220</v>
      </c>
      <c r="D87" s="25"/>
      <c r="E87" s="17"/>
      <c r="F87" s="9"/>
      <c r="G87" s="9"/>
      <c r="H87" s="9"/>
      <c r="I87" s="9"/>
      <c r="J87" s="9"/>
      <c r="K87" s="9"/>
      <c r="L87" s="19">
        <v>5</v>
      </c>
      <c r="M87" s="19">
        <v>12.7</v>
      </c>
      <c r="N87" s="19">
        <v>9</v>
      </c>
      <c r="O87" s="18"/>
      <c r="P87" s="18"/>
      <c r="Q87" s="18"/>
      <c r="R87" s="18"/>
      <c r="S87" s="18"/>
      <c r="T87" s="18"/>
      <c r="U87" t="s" s="11">
        <v>221</v>
      </c>
      <c r="V87" s="42">
        <v>15</v>
      </c>
      <c r="W87" s="42">
        <v>25</v>
      </c>
      <c r="X87" s="39">
        <v>1070</v>
      </c>
      <c r="Y87" s="39">
        <v>3360</v>
      </c>
      <c r="Z87" s="21"/>
      <c r="AA87" t="s" s="26">
        <v>70</v>
      </c>
      <c r="AB87" t="s" s="24">
        <v>222</v>
      </c>
      <c r="AC87" s="28"/>
      <c r="AD87" s="3"/>
    </row>
    <row r="88" ht="15.35" customHeight="1">
      <c r="A88" t="s" s="29">
        <v>104</v>
      </c>
      <c r="B88" t="s" s="30">
        <v>223</v>
      </c>
      <c r="C88" t="s" s="30">
        <v>224</v>
      </c>
      <c r="D88" s="31"/>
      <c r="E88" s="17"/>
      <c r="F88" s="9"/>
      <c r="G88" s="9"/>
      <c r="H88" s="9"/>
      <c r="I88" s="9"/>
      <c r="J88" s="9"/>
      <c r="K88" s="9"/>
      <c r="L88" s="19">
        <v>10</v>
      </c>
      <c r="M88" s="19">
        <v>30</v>
      </c>
      <c r="N88" s="18"/>
      <c r="O88" s="19">
        <v>25</v>
      </c>
      <c r="P88" s="19">
        <v>5</v>
      </c>
      <c r="Q88" s="18"/>
      <c r="R88" s="18"/>
      <c r="S88" s="18"/>
      <c r="T88" s="18"/>
      <c r="U88" s="20"/>
      <c r="V88" s="20"/>
      <c r="W88" s="20"/>
      <c r="X88" s="21"/>
      <c r="Y88" s="21"/>
      <c r="Z88" s="21"/>
      <c r="AA88" t="s" s="32">
        <v>75</v>
      </c>
      <c r="AB88" t="s" s="30">
        <v>225</v>
      </c>
      <c r="AC88" s="31"/>
      <c r="AD88" s="23"/>
    </row>
    <row r="89" ht="15.35" customHeight="1">
      <c r="A89" t="s" s="24">
        <v>36</v>
      </c>
      <c r="B89" t="s" s="24">
        <v>51</v>
      </c>
      <c r="C89" t="s" s="24">
        <v>226</v>
      </c>
      <c r="D89" s="25"/>
      <c r="E89" s="17"/>
      <c r="F89" s="9"/>
      <c r="G89" s="9"/>
      <c r="H89" s="9"/>
      <c r="I89" s="9"/>
      <c r="J89" s="9"/>
      <c r="K89" s="9"/>
      <c r="L89" s="18"/>
      <c r="M89" s="18"/>
      <c r="N89" s="19">
        <v>4.1</v>
      </c>
      <c r="O89" s="18"/>
      <c r="P89" s="18"/>
      <c r="Q89" s="18"/>
      <c r="R89" s="18"/>
      <c r="S89" s="18"/>
      <c r="T89" s="18"/>
      <c r="U89" s="20"/>
      <c r="V89" s="20"/>
      <c r="W89" s="20"/>
      <c r="X89" s="21"/>
      <c r="Y89" s="21"/>
      <c r="Z89" s="21"/>
      <c r="AA89" t="s" s="32">
        <v>53</v>
      </c>
      <c r="AB89" t="s" s="30">
        <v>218</v>
      </c>
      <c r="AC89" s="33">
        <v>2021</v>
      </c>
      <c r="AD89" s="23"/>
    </row>
    <row r="90" ht="15.35" customHeight="1">
      <c r="A90" t="s" s="29">
        <v>36</v>
      </c>
      <c r="B90" t="s" s="30">
        <v>51</v>
      </c>
      <c r="C90" t="s" s="30">
        <v>227</v>
      </c>
      <c r="D90" s="31"/>
      <c r="E90" s="17"/>
      <c r="F90" s="9"/>
      <c r="G90" s="9"/>
      <c r="H90" s="9"/>
      <c r="I90" s="9"/>
      <c r="J90" s="9"/>
      <c r="K90" s="9"/>
      <c r="L90" s="18"/>
      <c r="M90" s="18"/>
      <c r="N90" s="19">
        <v>5.7</v>
      </c>
      <c r="O90" s="18"/>
      <c r="P90" s="18"/>
      <c r="Q90" s="18"/>
      <c r="R90" s="18"/>
      <c r="S90" s="18"/>
      <c r="T90" s="18"/>
      <c r="U90" s="20"/>
      <c r="V90" s="20"/>
      <c r="W90" s="20"/>
      <c r="X90" s="21"/>
      <c r="Y90" s="21"/>
      <c r="Z90" s="21"/>
      <c r="AA90" t="s" s="32">
        <v>53</v>
      </c>
      <c r="AB90" t="s" s="30">
        <v>216</v>
      </c>
      <c r="AC90" s="33">
        <v>2013</v>
      </c>
      <c r="AD90" s="23"/>
    </row>
    <row r="91" ht="15.35" customHeight="1">
      <c r="A91" t="s" s="24">
        <v>36</v>
      </c>
      <c r="B91" t="s" s="24">
        <v>51</v>
      </c>
      <c r="C91" t="s" s="24">
        <v>228</v>
      </c>
      <c r="D91" s="25"/>
      <c r="E91" s="17"/>
      <c r="F91" s="9"/>
      <c r="G91" s="9"/>
      <c r="H91" s="9"/>
      <c r="I91" s="9"/>
      <c r="J91" s="9"/>
      <c r="K91" s="9"/>
      <c r="L91" s="18"/>
      <c r="M91" s="18"/>
      <c r="N91" s="19">
        <v>5.4</v>
      </c>
      <c r="O91" s="18"/>
      <c r="P91" s="18"/>
      <c r="Q91" s="18"/>
      <c r="R91" s="18"/>
      <c r="S91" s="18"/>
      <c r="T91" s="18"/>
      <c r="U91" s="20"/>
      <c r="V91" s="20"/>
      <c r="W91" s="20"/>
      <c r="X91" s="21"/>
      <c r="Y91" s="21"/>
      <c r="Z91" s="21"/>
      <c r="AA91" t="s" s="32">
        <v>53</v>
      </c>
      <c r="AB91" t="s" s="30">
        <v>218</v>
      </c>
      <c r="AC91" s="33">
        <v>2021</v>
      </c>
      <c r="AD91" s="23"/>
    </row>
    <row r="92" ht="15.35" customHeight="1">
      <c r="A92" s="36"/>
      <c r="B92" t="s" s="30">
        <v>37</v>
      </c>
      <c r="C92" t="s" s="30">
        <v>229</v>
      </c>
      <c r="D92" s="31"/>
      <c r="E92" s="17"/>
      <c r="F92" s="9"/>
      <c r="G92" s="9"/>
      <c r="H92" s="9"/>
      <c r="I92" s="9"/>
      <c r="J92" s="9"/>
      <c r="K92" s="9"/>
      <c r="L92" s="18"/>
      <c r="M92" s="18"/>
      <c r="N92" s="19">
        <v>7.3</v>
      </c>
      <c r="O92" s="19">
        <v>5.5</v>
      </c>
      <c r="P92" s="18"/>
      <c r="Q92" s="19">
        <v>7</v>
      </c>
      <c r="R92" s="18"/>
      <c r="S92" s="18"/>
      <c r="T92" s="18"/>
      <c r="U92" s="20"/>
      <c r="V92" s="20"/>
      <c r="W92" s="20"/>
      <c r="X92" s="21"/>
      <c r="Y92" s="21"/>
      <c r="Z92" s="21"/>
      <c r="AA92" t="s" s="32">
        <v>45</v>
      </c>
      <c r="AB92" t="s" s="30">
        <v>214</v>
      </c>
      <c r="AC92" t="s" s="30">
        <v>47</v>
      </c>
      <c r="AD92" s="23"/>
    </row>
    <row r="93" ht="15.35" customHeight="1">
      <c r="A93" s="28"/>
      <c r="B93" t="s" s="24">
        <v>37</v>
      </c>
      <c r="C93" t="s" s="24">
        <v>230</v>
      </c>
      <c r="D93" s="25"/>
      <c r="E93" s="17"/>
      <c r="F93" s="9"/>
      <c r="G93" s="9"/>
      <c r="H93" s="9"/>
      <c r="I93" s="9"/>
      <c r="J93" s="9"/>
      <c r="K93" s="9"/>
      <c r="L93" s="18"/>
      <c r="M93" s="18"/>
      <c r="N93" s="19">
        <v>5.9</v>
      </c>
      <c r="O93" s="19">
        <v>5</v>
      </c>
      <c r="P93" s="18"/>
      <c r="Q93" s="19">
        <v>8</v>
      </c>
      <c r="R93" s="18"/>
      <c r="S93" s="18"/>
      <c r="T93" s="18"/>
      <c r="U93" s="20"/>
      <c r="V93" s="20"/>
      <c r="W93" s="20"/>
      <c r="X93" s="21"/>
      <c r="Y93" s="21"/>
      <c r="Z93" s="21"/>
      <c r="AA93" t="s" s="32">
        <v>45</v>
      </c>
      <c r="AB93" t="s" s="30">
        <v>214</v>
      </c>
      <c r="AC93" t="s" s="30">
        <v>47</v>
      </c>
      <c r="AD93" s="23"/>
    </row>
    <row r="94" ht="15.35" customHeight="1">
      <c r="A94" t="s" s="29">
        <v>36</v>
      </c>
      <c r="B94" t="s" s="30">
        <v>51</v>
      </c>
      <c r="C94" t="s" s="30">
        <v>231</v>
      </c>
      <c r="D94" s="31"/>
      <c r="E94" s="34">
        <v>1414</v>
      </c>
      <c r="F94" s="9"/>
      <c r="G94" s="35">
        <v>141424</v>
      </c>
      <c r="H94" s="9"/>
      <c r="I94" s="9"/>
      <c r="J94" s="9"/>
      <c r="K94" s="9"/>
      <c r="L94" s="18"/>
      <c r="M94" s="18"/>
      <c r="N94" s="19">
        <v>4.9</v>
      </c>
      <c r="O94" s="18"/>
      <c r="P94" s="18"/>
      <c r="Q94" s="18"/>
      <c r="R94" s="18"/>
      <c r="S94" s="18"/>
      <c r="T94" s="18"/>
      <c r="U94" s="20"/>
      <c r="V94" s="20"/>
      <c r="W94" s="20"/>
      <c r="X94" s="21"/>
      <c r="Y94" s="21"/>
      <c r="Z94" s="21"/>
      <c r="AA94" t="s" s="32">
        <v>53</v>
      </c>
      <c r="AB94" t="s" s="30">
        <v>216</v>
      </c>
      <c r="AC94" s="33">
        <v>2013</v>
      </c>
      <c r="AD94" s="23"/>
    </row>
    <row r="95" ht="15.35" customHeight="1">
      <c r="A95" t="s" s="24">
        <v>36</v>
      </c>
      <c r="B95" t="s" s="24">
        <v>37</v>
      </c>
      <c r="C95" t="s" s="24">
        <v>232</v>
      </c>
      <c r="D95" s="25"/>
      <c r="E95" s="34">
        <v>264</v>
      </c>
      <c r="F95" s="9"/>
      <c r="G95" t="s" s="9">
        <v>233</v>
      </c>
      <c r="H95" t="s" s="9">
        <v>234</v>
      </c>
      <c r="I95" t="s" s="9">
        <v>235</v>
      </c>
      <c r="J95" t="s" s="9">
        <v>160</v>
      </c>
      <c r="K95" t="s" s="9">
        <v>87</v>
      </c>
      <c r="L95" s="18"/>
      <c r="M95" s="18"/>
      <c r="N95" s="19">
        <v>19.4</v>
      </c>
      <c r="O95" s="19">
        <v>10</v>
      </c>
      <c r="P95" s="18"/>
      <c r="Q95" s="19">
        <v>17.4</v>
      </c>
      <c r="R95" s="18"/>
      <c r="S95" s="19">
        <v>2</v>
      </c>
      <c r="T95" s="19">
        <v>10</v>
      </c>
      <c r="U95" s="20"/>
      <c r="V95" s="20"/>
      <c r="W95" s="20"/>
      <c r="X95" s="21"/>
      <c r="Y95" s="21"/>
      <c r="Z95" s="21"/>
      <c r="AA95" t="s" s="26">
        <v>45</v>
      </c>
      <c r="AB95" t="s" s="24">
        <v>46</v>
      </c>
      <c r="AC95" t="s" s="24">
        <v>47</v>
      </c>
      <c r="AD95" s="3"/>
    </row>
    <row r="96" ht="15.35" customHeight="1">
      <c r="A96" s="36"/>
      <c r="B96" t="s" s="30">
        <v>37</v>
      </c>
      <c r="C96" t="s" s="30">
        <v>236</v>
      </c>
      <c r="D96" s="31"/>
      <c r="E96" s="17"/>
      <c r="F96" s="9"/>
      <c r="G96" s="9"/>
      <c r="H96" s="9"/>
      <c r="I96" s="9"/>
      <c r="J96" s="9"/>
      <c r="K96" s="9"/>
      <c r="L96" s="18"/>
      <c r="M96" s="18"/>
      <c r="N96" s="19">
        <v>11.3</v>
      </c>
      <c r="O96" s="19">
        <v>10</v>
      </c>
      <c r="P96" s="18"/>
      <c r="Q96" s="19">
        <v>12.7</v>
      </c>
      <c r="R96" s="18"/>
      <c r="S96" s="18"/>
      <c r="T96" s="18"/>
      <c r="U96" s="20"/>
      <c r="V96" s="20"/>
      <c r="W96" s="20"/>
      <c r="X96" s="21"/>
      <c r="Y96" s="21"/>
      <c r="Z96" s="21"/>
      <c r="AA96" t="s" s="32">
        <v>45</v>
      </c>
      <c r="AB96" t="s" s="30">
        <v>46</v>
      </c>
      <c r="AC96" t="s" s="30">
        <v>47</v>
      </c>
      <c r="AD96" s="23"/>
    </row>
    <row r="97" ht="15.35" customHeight="1">
      <c r="A97" t="s" s="24">
        <v>36</v>
      </c>
      <c r="B97" t="s" s="24">
        <v>37</v>
      </c>
      <c r="C97" t="s" s="24">
        <v>237</v>
      </c>
      <c r="D97" s="25"/>
      <c r="E97" s="34">
        <v>2620</v>
      </c>
      <c r="F97" s="9"/>
      <c r="G97" t="s" s="9">
        <v>238</v>
      </c>
      <c r="H97" t="s" s="9">
        <v>239</v>
      </c>
      <c r="I97" t="s" s="9">
        <v>240</v>
      </c>
      <c r="J97" t="s" s="9">
        <v>241</v>
      </c>
      <c r="K97" t="s" s="9">
        <v>102</v>
      </c>
      <c r="L97" s="18"/>
      <c r="M97" s="18"/>
      <c r="N97" s="19">
        <v>3</v>
      </c>
      <c r="O97" s="18"/>
      <c r="P97" s="18"/>
      <c r="Q97" s="18"/>
      <c r="R97" s="18"/>
      <c r="S97" s="19">
        <v>2</v>
      </c>
      <c r="T97" s="19">
        <v>9</v>
      </c>
      <c r="U97" s="20"/>
      <c r="V97" s="20"/>
      <c r="W97" s="20"/>
      <c r="X97" s="21"/>
      <c r="Y97" s="21"/>
      <c r="Z97" s="21"/>
      <c r="AA97" t="s" s="32">
        <v>78</v>
      </c>
      <c r="AB97" t="s" s="30">
        <v>79</v>
      </c>
      <c r="AC97" s="33">
        <v>2011</v>
      </c>
      <c r="AD97" s="23"/>
    </row>
    <row r="98" ht="15.35" customHeight="1">
      <c r="A98" s="36"/>
      <c r="B98" t="s" s="30">
        <v>37</v>
      </c>
      <c r="C98" t="s" s="30">
        <v>242</v>
      </c>
      <c r="D98" s="31"/>
      <c r="E98" s="17"/>
      <c r="F98" s="9"/>
      <c r="G98" s="9"/>
      <c r="H98" s="9"/>
      <c r="I98" s="9"/>
      <c r="J98" t="s" s="9">
        <v>241</v>
      </c>
      <c r="K98" t="s" s="9">
        <v>102</v>
      </c>
      <c r="L98" s="18"/>
      <c r="M98" s="18"/>
      <c r="N98" s="19">
        <v>14.3</v>
      </c>
      <c r="O98" s="19">
        <v>5.5</v>
      </c>
      <c r="P98" s="18"/>
      <c r="Q98" s="19">
        <v>6.5</v>
      </c>
      <c r="R98" s="18"/>
      <c r="S98" s="18"/>
      <c r="T98" s="18"/>
      <c r="U98" s="20"/>
      <c r="V98" s="20"/>
      <c r="W98" s="20"/>
      <c r="X98" s="21"/>
      <c r="Y98" s="21"/>
      <c r="Z98" s="21"/>
      <c r="AA98" t="s" s="32">
        <v>45</v>
      </c>
      <c r="AB98" t="s" s="30">
        <v>46</v>
      </c>
      <c r="AC98" t="s" s="30">
        <v>47</v>
      </c>
      <c r="AD98" s="23"/>
    </row>
    <row r="99" ht="15.35" customHeight="1">
      <c r="A99" s="28"/>
      <c r="B99" t="s" s="24">
        <v>37</v>
      </c>
      <c r="C99" t="s" s="24">
        <v>243</v>
      </c>
      <c r="D99" t="s" s="37">
        <v>244</v>
      </c>
      <c r="E99" s="17"/>
      <c r="F99" s="9"/>
      <c r="G99" s="9"/>
      <c r="H99" s="9"/>
      <c r="I99" s="9"/>
      <c r="J99" s="9"/>
      <c r="K99" s="9"/>
      <c r="L99" s="19">
        <v>6</v>
      </c>
      <c r="M99" s="19">
        <v>9</v>
      </c>
      <c r="N99" s="19">
        <v>8</v>
      </c>
      <c r="O99" s="18"/>
      <c r="P99" s="18"/>
      <c r="Q99" s="18"/>
      <c r="R99" s="18"/>
      <c r="S99" s="18"/>
      <c r="T99" s="18"/>
      <c r="U99" s="20"/>
      <c r="V99" s="20"/>
      <c r="W99" s="20"/>
      <c r="X99" s="39">
        <v>125</v>
      </c>
      <c r="Y99" s="39">
        <v>145</v>
      </c>
      <c r="Z99" s="21"/>
      <c r="AA99" t="s" s="26">
        <v>70</v>
      </c>
      <c r="AB99" t="s" s="24">
        <v>71</v>
      </c>
      <c r="AC99" s="28"/>
      <c r="AD99" s="3"/>
    </row>
    <row r="100" ht="15.35" customHeight="1">
      <c r="A100" t="s" s="29">
        <v>36</v>
      </c>
      <c r="B100" t="s" s="30">
        <v>37</v>
      </c>
      <c r="C100" t="s" s="30">
        <v>243</v>
      </c>
      <c r="D100" t="s" s="30">
        <v>245</v>
      </c>
      <c r="E100" t="s" s="17">
        <v>246</v>
      </c>
      <c r="F100" s="9"/>
      <c r="G100" t="s" s="9">
        <v>247</v>
      </c>
      <c r="H100" t="s" s="9">
        <v>248</v>
      </c>
      <c r="I100" t="s" s="9">
        <v>249</v>
      </c>
      <c r="J100" t="s" s="9">
        <v>250</v>
      </c>
      <c r="K100" t="s" s="9">
        <v>157</v>
      </c>
      <c r="L100" s="19">
        <v>7</v>
      </c>
      <c r="M100" s="19">
        <v>9</v>
      </c>
      <c r="N100" s="19">
        <v>8</v>
      </c>
      <c r="O100" s="18"/>
      <c r="P100" s="18"/>
      <c r="Q100" s="18"/>
      <c r="R100" s="18"/>
      <c r="S100" s="19">
        <v>2</v>
      </c>
      <c r="T100" s="19">
        <v>17</v>
      </c>
      <c r="U100" s="20"/>
      <c r="V100" s="20"/>
      <c r="W100" s="20"/>
      <c r="X100" s="39">
        <v>70</v>
      </c>
      <c r="Y100" s="39">
        <v>80</v>
      </c>
      <c r="Z100" s="21"/>
      <c r="AA100" t="s" s="32">
        <v>70</v>
      </c>
      <c r="AB100" t="s" s="30">
        <v>71</v>
      </c>
      <c r="AC100" s="31"/>
      <c r="AD100" s="23"/>
    </row>
    <row r="101" ht="15.35" customHeight="1">
      <c r="A101" s="28"/>
      <c r="B101" t="s" s="24">
        <v>37</v>
      </c>
      <c r="C101" t="s" s="24">
        <v>251</v>
      </c>
      <c r="D101" s="25"/>
      <c r="E101" s="17"/>
      <c r="F101" s="9"/>
      <c r="G101" s="9"/>
      <c r="H101" s="9"/>
      <c r="I101" s="9"/>
      <c r="J101" s="9"/>
      <c r="K101" s="9"/>
      <c r="L101" s="18"/>
      <c r="M101" s="18"/>
      <c r="N101" s="19">
        <v>37.8</v>
      </c>
      <c r="O101" s="19">
        <v>40</v>
      </c>
      <c r="P101" s="18"/>
      <c r="Q101" s="19">
        <v>29.5</v>
      </c>
      <c r="R101" s="18"/>
      <c r="S101" s="18"/>
      <c r="T101" s="18"/>
      <c r="U101" s="20"/>
      <c r="V101" s="20"/>
      <c r="W101" s="20"/>
      <c r="X101" s="21"/>
      <c r="Y101" s="21"/>
      <c r="Z101" s="21"/>
      <c r="AA101" t="s" s="32">
        <v>45</v>
      </c>
      <c r="AB101" t="s" s="30">
        <v>46</v>
      </c>
      <c r="AC101" t="s" s="30">
        <v>47</v>
      </c>
      <c r="AD101" s="23"/>
    </row>
    <row r="102" ht="15.35" customHeight="1">
      <c r="A102" t="s" s="29">
        <v>36</v>
      </c>
      <c r="B102" t="s" s="30">
        <v>51</v>
      </c>
      <c r="C102" t="s" s="30">
        <v>252</v>
      </c>
      <c r="D102" s="31"/>
      <c r="E102" s="17"/>
      <c r="F102" s="9"/>
      <c r="G102" s="9"/>
      <c r="H102" s="9"/>
      <c r="I102" s="9"/>
      <c r="J102" s="9"/>
      <c r="K102" s="9"/>
      <c r="L102" s="18"/>
      <c r="M102" s="18"/>
      <c r="N102" s="19">
        <v>4.8</v>
      </c>
      <c r="O102" s="18"/>
      <c r="P102" s="18"/>
      <c r="Q102" s="18"/>
      <c r="R102" s="18"/>
      <c r="S102" s="18"/>
      <c r="T102" s="18"/>
      <c r="U102" s="20"/>
      <c r="V102" s="20"/>
      <c r="W102" s="20"/>
      <c r="X102" s="21"/>
      <c r="Y102" s="21"/>
      <c r="Z102" s="21"/>
      <c r="AA102" t="s" s="32">
        <v>53</v>
      </c>
      <c r="AB102" t="s" s="30">
        <v>54</v>
      </c>
      <c r="AC102" s="33">
        <v>2021</v>
      </c>
      <c r="AD102" s="23"/>
    </row>
    <row r="103" ht="15.35" customHeight="1">
      <c r="A103" t="s" s="24">
        <v>36</v>
      </c>
      <c r="B103" t="s" s="24">
        <v>51</v>
      </c>
      <c r="C103" t="s" s="24">
        <v>253</v>
      </c>
      <c r="D103" s="25"/>
      <c r="E103" s="17"/>
      <c r="F103" s="9"/>
      <c r="G103" s="9"/>
      <c r="H103" s="9"/>
      <c r="I103" s="9"/>
      <c r="J103" s="9"/>
      <c r="K103" s="9"/>
      <c r="L103" s="18"/>
      <c r="M103" s="18"/>
      <c r="N103" s="19">
        <v>4.4</v>
      </c>
      <c r="O103" s="18"/>
      <c r="P103" s="18"/>
      <c r="Q103" s="18"/>
      <c r="R103" s="18"/>
      <c r="S103" s="18"/>
      <c r="T103" s="18"/>
      <c r="U103" s="20"/>
      <c r="V103" s="20"/>
      <c r="W103" s="20"/>
      <c r="X103" s="21"/>
      <c r="Y103" s="21"/>
      <c r="Z103" s="21"/>
      <c r="AA103" t="s" s="32">
        <v>53</v>
      </c>
      <c r="AB103" t="s" s="30">
        <v>54</v>
      </c>
      <c r="AC103" s="33">
        <v>2021</v>
      </c>
      <c r="AD103" s="23"/>
    </row>
    <row r="104" ht="15.35" customHeight="1">
      <c r="A104" s="36"/>
      <c r="B104" t="s" s="30">
        <v>37</v>
      </c>
      <c r="C104" t="s" s="30">
        <v>254</v>
      </c>
      <c r="D104" t="s" s="30">
        <v>255</v>
      </c>
      <c r="E104" s="17"/>
      <c r="F104" s="9"/>
      <c r="G104" s="9"/>
      <c r="H104" s="9"/>
      <c r="I104" s="9"/>
      <c r="J104" s="9"/>
      <c r="K104" s="9"/>
      <c r="L104" s="19">
        <v>3</v>
      </c>
      <c r="M104" s="19">
        <v>5</v>
      </c>
      <c r="N104" s="19">
        <f>AVERAGE($L11:$M11)</f>
        <v>15</v>
      </c>
      <c r="O104" s="18"/>
      <c r="P104" s="18"/>
      <c r="Q104" s="18"/>
      <c r="R104" s="18"/>
      <c r="S104" s="18"/>
      <c r="T104" s="18"/>
      <c r="U104" s="20"/>
      <c r="V104" s="20"/>
      <c r="W104" s="20"/>
      <c r="X104" s="21"/>
      <c r="Y104" s="39">
        <v>0.3</v>
      </c>
      <c r="Z104" s="21"/>
      <c r="AA104" t="s" s="32">
        <v>70</v>
      </c>
      <c r="AB104" t="s" s="30">
        <v>71</v>
      </c>
      <c r="AC104" s="31"/>
      <c r="AD104" s="23"/>
    </row>
    <row r="105" ht="15.35" customHeight="1">
      <c r="A105" s="28"/>
      <c r="B105" t="s" s="24">
        <v>37</v>
      </c>
      <c r="C105" t="s" s="24">
        <v>254</v>
      </c>
      <c r="D105" t="s" s="37">
        <v>256</v>
      </c>
      <c r="E105" s="17"/>
      <c r="F105" s="9"/>
      <c r="G105" s="9"/>
      <c r="H105" s="9"/>
      <c r="I105" s="9"/>
      <c r="J105" s="9"/>
      <c r="K105" s="9"/>
      <c r="L105" s="19">
        <v>4.5</v>
      </c>
      <c r="M105" s="19">
        <v>5.5</v>
      </c>
      <c r="N105" s="19">
        <f>AVERAGE($L12:$M12)</f>
        <v>13</v>
      </c>
      <c r="O105" s="18"/>
      <c r="P105" s="18"/>
      <c r="Q105" s="18"/>
      <c r="R105" s="18"/>
      <c r="S105" s="18"/>
      <c r="T105" s="18"/>
      <c r="U105" s="20"/>
      <c r="V105" s="20"/>
      <c r="W105" s="20"/>
      <c r="X105" s="39">
        <v>0.5</v>
      </c>
      <c r="Y105" s="39">
        <v>2</v>
      </c>
      <c r="Z105" s="21"/>
      <c r="AA105" t="s" s="32">
        <v>70</v>
      </c>
      <c r="AB105" t="s" s="30">
        <v>71</v>
      </c>
      <c r="AC105" s="31"/>
      <c r="AD105" s="23"/>
    </row>
    <row r="106" ht="15.35" customHeight="1">
      <c r="A106" s="36"/>
      <c r="B106" t="s" s="30">
        <v>37</v>
      </c>
      <c r="C106" t="s" s="30">
        <v>254</v>
      </c>
      <c r="D106" t="s" s="30">
        <v>257</v>
      </c>
      <c r="E106" s="17"/>
      <c r="F106" s="9"/>
      <c r="G106" s="9"/>
      <c r="H106" s="9"/>
      <c r="I106" s="9"/>
      <c r="J106" s="9"/>
      <c r="K106" s="9"/>
      <c r="L106" s="19">
        <v>1.4</v>
      </c>
      <c r="M106" s="19">
        <v>5.5</v>
      </c>
      <c r="N106" s="19">
        <f>AVERAGE($L13:$M13)</f>
        <v>59.5</v>
      </c>
      <c r="O106" s="18"/>
      <c r="P106" s="18"/>
      <c r="Q106" s="18"/>
      <c r="R106" s="18"/>
      <c r="S106" s="18"/>
      <c r="T106" s="18"/>
      <c r="U106" s="20"/>
      <c r="V106" s="20"/>
      <c r="W106" s="20"/>
      <c r="X106" s="21"/>
      <c r="Y106" s="39">
        <v>0.2</v>
      </c>
      <c r="Z106" s="21"/>
      <c r="AA106" t="s" s="32">
        <v>70</v>
      </c>
      <c r="AB106" t="s" s="30">
        <v>71</v>
      </c>
      <c r="AC106" s="31"/>
      <c r="AD106" s="23"/>
    </row>
    <row r="107" ht="15.35" customHeight="1">
      <c r="A107" t="s" s="24">
        <v>36</v>
      </c>
      <c r="B107" t="s" s="24">
        <v>37</v>
      </c>
      <c r="C107" t="s" s="24">
        <v>258</v>
      </c>
      <c r="D107" s="25"/>
      <c r="E107" t="s" s="17">
        <v>143</v>
      </c>
      <c r="F107" s="9"/>
      <c r="G107" t="s" s="9">
        <v>259</v>
      </c>
      <c r="H107" t="s" s="9">
        <v>260</v>
      </c>
      <c r="I107" s="9"/>
      <c r="J107" t="s" s="9">
        <v>261</v>
      </c>
      <c r="K107" t="s" s="9">
        <v>44</v>
      </c>
      <c r="L107" s="19">
        <v>13</v>
      </c>
      <c r="M107" s="19">
        <v>28</v>
      </c>
      <c r="N107" s="18"/>
      <c r="O107" s="18"/>
      <c r="P107" s="18"/>
      <c r="Q107" s="18"/>
      <c r="R107" s="18"/>
      <c r="S107" s="19">
        <v>2</v>
      </c>
      <c r="T107" s="19">
        <v>17</v>
      </c>
      <c r="U107" s="20"/>
      <c r="V107" s="20"/>
      <c r="W107" s="20"/>
      <c r="X107" s="39">
        <v>29500</v>
      </c>
      <c r="Y107" s="39">
        <v>32500</v>
      </c>
      <c r="Z107" s="21"/>
      <c r="AA107" t="s" s="32">
        <v>70</v>
      </c>
      <c r="AB107" t="s" s="30">
        <v>71</v>
      </c>
      <c r="AC107" s="31"/>
      <c r="AD107" s="23"/>
    </row>
    <row r="108" ht="15.35" customHeight="1">
      <c r="A108" s="36"/>
      <c r="B108" t="s" s="30">
        <v>37</v>
      </c>
      <c r="C108" t="s" s="30">
        <v>262</v>
      </c>
      <c r="D108" s="31"/>
      <c r="E108" s="17"/>
      <c r="F108" s="9"/>
      <c r="G108" s="9"/>
      <c r="H108" s="9"/>
      <c r="I108" s="9"/>
      <c r="J108" s="9"/>
      <c r="K108" s="9"/>
      <c r="L108" s="19">
        <v>12</v>
      </c>
      <c r="M108" s="19">
        <v>15</v>
      </c>
      <c r="N108" s="19">
        <v>14</v>
      </c>
      <c r="O108" s="18"/>
      <c r="P108" s="18"/>
      <c r="Q108" s="18"/>
      <c r="R108" s="18"/>
      <c r="S108" s="18"/>
      <c r="T108" s="18"/>
      <c r="U108" s="20"/>
      <c r="V108" s="20"/>
      <c r="W108" s="20"/>
      <c r="X108" s="39">
        <v>9.6</v>
      </c>
      <c r="Y108" s="39">
        <v>38.6</v>
      </c>
      <c r="Z108" s="21"/>
      <c r="AA108" t="s" s="32">
        <v>70</v>
      </c>
      <c r="AB108" t="s" s="30">
        <v>71</v>
      </c>
      <c r="AC108" s="31"/>
      <c r="AD108" s="23"/>
    </row>
    <row r="109" ht="15.35" customHeight="1">
      <c r="A109" s="28"/>
      <c r="B109" t="s" s="24">
        <v>37</v>
      </c>
      <c r="C109" t="s" s="24">
        <v>263</v>
      </c>
      <c r="D109" s="25"/>
      <c r="E109" s="17"/>
      <c r="F109" s="9"/>
      <c r="G109" s="9"/>
      <c r="H109" s="9"/>
      <c r="I109" s="9"/>
      <c r="J109" s="9"/>
      <c r="K109" s="9"/>
      <c r="L109" s="18"/>
      <c r="M109" s="18"/>
      <c r="N109" s="19">
        <v>26.9</v>
      </c>
      <c r="O109" s="19">
        <v>20</v>
      </c>
      <c r="P109" s="18"/>
      <c r="Q109" s="19">
        <v>26.1</v>
      </c>
      <c r="R109" s="18"/>
      <c r="S109" s="18"/>
      <c r="T109" s="18"/>
      <c r="U109" s="20"/>
      <c r="V109" s="20"/>
      <c r="W109" s="20"/>
      <c r="X109" s="21"/>
      <c r="Y109" s="21"/>
      <c r="Z109" s="21"/>
      <c r="AA109" t="s" s="26">
        <v>45</v>
      </c>
      <c r="AB109" t="s" s="24">
        <v>46</v>
      </c>
      <c r="AC109" t="s" s="24">
        <v>47</v>
      </c>
      <c r="AD109" s="3"/>
    </row>
    <row r="110" ht="15.35" customHeight="1">
      <c r="A110" t="s" s="29">
        <v>36</v>
      </c>
      <c r="B110" t="s" s="30">
        <v>51</v>
      </c>
      <c r="C110" t="s" s="30">
        <v>264</v>
      </c>
      <c r="D110" s="31"/>
      <c r="E110" s="17"/>
      <c r="F110" s="9"/>
      <c r="G110" t="s" s="9">
        <v>59</v>
      </c>
      <c r="H110" t="s" s="9">
        <v>60</v>
      </c>
      <c r="I110" t="s" s="9">
        <v>61</v>
      </c>
      <c r="J110" s="9"/>
      <c r="K110" s="9"/>
      <c r="L110" s="18"/>
      <c r="M110" s="18"/>
      <c r="N110" s="19">
        <v>4.3</v>
      </c>
      <c r="O110" s="18"/>
      <c r="P110" s="18"/>
      <c r="Q110" s="18"/>
      <c r="R110" s="18"/>
      <c r="S110" s="18"/>
      <c r="T110" s="18"/>
      <c r="U110" s="20"/>
      <c r="V110" s="20"/>
      <c r="W110" s="20"/>
      <c r="X110" s="21"/>
      <c r="Y110" s="21"/>
      <c r="Z110" s="21"/>
      <c r="AA110" t="s" s="32">
        <v>53</v>
      </c>
      <c r="AB110" t="s" s="30">
        <v>57</v>
      </c>
      <c r="AC110" s="33">
        <v>2013</v>
      </c>
      <c r="AD110" s="23"/>
    </row>
    <row r="111" ht="15.35" customHeight="1">
      <c r="A111" t="s" s="24">
        <v>36</v>
      </c>
      <c r="B111" t="s" s="24">
        <v>51</v>
      </c>
      <c r="C111" t="s" s="24">
        <v>265</v>
      </c>
      <c r="D111" s="25"/>
      <c r="E111" s="17"/>
      <c r="F111" s="9"/>
      <c r="G111" t="s" s="9">
        <v>59</v>
      </c>
      <c r="H111" t="s" s="9">
        <v>60</v>
      </c>
      <c r="I111" t="s" s="9">
        <v>61</v>
      </c>
      <c r="J111" s="9"/>
      <c r="K111" s="9"/>
      <c r="L111" s="18"/>
      <c r="M111" s="18"/>
      <c r="N111" s="19">
        <v>4.1</v>
      </c>
      <c r="O111" s="18"/>
      <c r="P111" s="18"/>
      <c r="Q111" s="18"/>
      <c r="R111" s="18"/>
      <c r="S111" s="18"/>
      <c r="T111" s="18"/>
      <c r="U111" s="20"/>
      <c r="V111" s="20"/>
      <c r="W111" s="20"/>
      <c r="X111" s="21"/>
      <c r="Y111" s="21"/>
      <c r="Z111" s="21"/>
      <c r="AA111" t="s" s="32">
        <v>53</v>
      </c>
      <c r="AB111" t="s" s="30">
        <v>54</v>
      </c>
      <c r="AC111" s="33">
        <v>2021</v>
      </c>
      <c r="AD111" s="23"/>
    </row>
    <row r="112" ht="15.35" customHeight="1">
      <c r="A112" t="s" s="29">
        <v>36</v>
      </c>
      <c r="B112" t="s" s="30">
        <v>51</v>
      </c>
      <c r="C112" t="s" s="30">
        <v>266</v>
      </c>
      <c r="D112" s="31"/>
      <c r="E112" s="17"/>
      <c r="F112" s="9"/>
      <c r="G112" s="9"/>
      <c r="H112" s="9"/>
      <c r="I112" s="9"/>
      <c r="J112" s="9"/>
      <c r="K112" s="9"/>
      <c r="L112" s="18"/>
      <c r="M112" s="18"/>
      <c r="N112" s="19">
        <v>4.8</v>
      </c>
      <c r="O112" s="18"/>
      <c r="P112" s="18"/>
      <c r="Q112" s="18"/>
      <c r="R112" s="18"/>
      <c r="S112" s="18"/>
      <c r="T112" s="18"/>
      <c r="U112" s="20"/>
      <c r="V112" s="20"/>
      <c r="W112" s="20"/>
      <c r="X112" s="21"/>
      <c r="Y112" s="21"/>
      <c r="Z112" s="21"/>
      <c r="AA112" t="s" s="32">
        <v>53</v>
      </c>
      <c r="AB112" t="s" s="30">
        <v>54</v>
      </c>
      <c r="AC112" s="33">
        <v>2021</v>
      </c>
      <c r="AD112" s="23"/>
    </row>
    <row r="113" ht="15.35" customHeight="1">
      <c r="A113" t="s" s="24">
        <v>36</v>
      </c>
      <c r="B113" t="s" s="24">
        <v>51</v>
      </c>
      <c r="C113" t="s" s="24">
        <v>267</v>
      </c>
      <c r="D113" s="25"/>
      <c r="E113" s="17"/>
      <c r="F113" s="9"/>
      <c r="G113" s="9"/>
      <c r="H113" s="9"/>
      <c r="I113" s="9"/>
      <c r="J113" s="9"/>
      <c r="K113" s="9"/>
      <c r="L113" s="18"/>
      <c r="M113" s="18"/>
      <c r="N113" s="19">
        <v>4.4</v>
      </c>
      <c r="O113" s="18"/>
      <c r="P113" s="18"/>
      <c r="Q113" s="18"/>
      <c r="R113" s="18"/>
      <c r="S113" s="18"/>
      <c r="T113" s="18"/>
      <c r="U113" s="20"/>
      <c r="V113" s="20"/>
      <c r="W113" s="20"/>
      <c r="X113" s="21"/>
      <c r="Y113" s="21"/>
      <c r="Z113" s="21"/>
      <c r="AA113" t="s" s="26">
        <v>53</v>
      </c>
      <c r="AB113" t="s" s="24">
        <v>57</v>
      </c>
      <c r="AC113" s="38">
        <v>2013</v>
      </c>
      <c r="AD113" s="3"/>
    </row>
    <row r="114" ht="15.35" customHeight="1">
      <c r="A114" t="s" s="29">
        <v>36</v>
      </c>
      <c r="B114" t="s" s="30">
        <v>51</v>
      </c>
      <c r="C114" t="s" s="30">
        <v>268</v>
      </c>
      <c r="D114" s="31"/>
      <c r="E114" s="17"/>
      <c r="F114" s="9"/>
      <c r="G114" s="9"/>
      <c r="H114" s="9"/>
      <c r="I114" s="9"/>
      <c r="J114" s="9"/>
      <c r="K114" s="9"/>
      <c r="L114" s="18"/>
      <c r="M114" s="18"/>
      <c r="N114" s="19">
        <v>5.2</v>
      </c>
      <c r="O114" s="18"/>
      <c r="P114" s="18"/>
      <c r="Q114" s="18"/>
      <c r="R114" s="18"/>
      <c r="S114" s="18"/>
      <c r="T114" s="18"/>
      <c r="U114" s="20"/>
      <c r="V114" s="20"/>
      <c r="W114" s="20"/>
      <c r="X114" s="21"/>
      <c r="Y114" s="21"/>
      <c r="Z114" s="21"/>
      <c r="AA114" t="s" s="32">
        <v>53</v>
      </c>
      <c r="AB114" t="s" s="30">
        <v>57</v>
      </c>
      <c r="AC114" s="33">
        <v>2013</v>
      </c>
      <c r="AD114" s="23"/>
    </row>
    <row r="115" ht="15.35" customHeight="1">
      <c r="A115" t="s" s="24">
        <v>36</v>
      </c>
      <c r="B115" t="s" s="24">
        <v>51</v>
      </c>
      <c r="C115" t="s" s="24">
        <v>268</v>
      </c>
      <c r="D115" s="25"/>
      <c r="E115" s="17"/>
      <c r="F115" s="9"/>
      <c r="G115" s="9"/>
      <c r="H115" s="9"/>
      <c r="I115" s="9"/>
      <c r="J115" s="9"/>
      <c r="K115" s="9"/>
      <c r="L115" s="18"/>
      <c r="M115" s="18"/>
      <c r="N115" s="19">
        <v>4.9</v>
      </c>
      <c r="O115" s="18"/>
      <c r="P115" s="18"/>
      <c r="Q115" s="18"/>
      <c r="R115" s="18"/>
      <c r="S115" s="18"/>
      <c r="T115" s="18"/>
      <c r="U115" s="20"/>
      <c r="V115" s="20"/>
      <c r="W115" s="20"/>
      <c r="X115" s="21"/>
      <c r="Y115" s="21"/>
      <c r="Z115" s="21"/>
      <c r="AA115" t="s" s="32">
        <v>53</v>
      </c>
      <c r="AB115" t="s" s="30">
        <v>54</v>
      </c>
      <c r="AC115" s="33">
        <v>2021</v>
      </c>
      <c r="AD115" s="23"/>
    </row>
    <row r="116" ht="15.35" customHeight="1">
      <c r="A116" s="36"/>
      <c r="B116" t="s" s="30">
        <v>51</v>
      </c>
      <c r="C116" t="s" s="30">
        <v>268</v>
      </c>
      <c r="D116" s="31"/>
      <c r="E116" s="17"/>
      <c r="F116" s="9"/>
      <c r="G116" s="9"/>
      <c r="H116" s="9"/>
      <c r="I116" s="9"/>
      <c r="J116" s="9"/>
      <c r="K116" s="9"/>
      <c r="L116" s="19">
        <v>4.1</v>
      </c>
      <c r="M116" s="19">
        <v>15.2</v>
      </c>
      <c r="N116" s="19">
        <v>6.9</v>
      </c>
      <c r="O116" s="18"/>
      <c r="P116" s="18"/>
      <c r="Q116" s="18"/>
      <c r="R116" s="18"/>
      <c r="S116" s="18"/>
      <c r="T116" s="18"/>
      <c r="U116" s="20"/>
      <c r="V116" s="20"/>
      <c r="W116" s="20"/>
      <c r="X116" s="21"/>
      <c r="Y116" s="21"/>
      <c r="Z116" s="21"/>
      <c r="AA116" t="s" s="32">
        <v>62</v>
      </c>
      <c r="AB116" t="s" s="30">
        <v>63</v>
      </c>
      <c r="AC116" t="s" s="30">
        <v>64</v>
      </c>
      <c r="AD116" s="23"/>
    </row>
    <row r="117" ht="15.35" customHeight="1">
      <c r="A117" s="28"/>
      <c r="B117" t="s" s="24">
        <v>37</v>
      </c>
      <c r="C117" t="s" s="24">
        <v>269</v>
      </c>
      <c r="D117" s="25"/>
      <c r="E117" s="17"/>
      <c r="F117" s="9"/>
      <c r="G117" s="9"/>
      <c r="H117" s="9"/>
      <c r="I117" s="9"/>
      <c r="J117" s="9"/>
      <c r="K117" s="9"/>
      <c r="L117" s="18"/>
      <c r="M117" s="18"/>
      <c r="N117" s="19">
        <v>8.6</v>
      </c>
      <c r="O117" s="19">
        <v>5</v>
      </c>
      <c r="P117" s="18"/>
      <c r="Q117" s="19">
        <v>11.6</v>
      </c>
      <c r="R117" s="18"/>
      <c r="S117" s="18"/>
      <c r="T117" s="18"/>
      <c r="U117" s="20"/>
      <c r="V117" s="20"/>
      <c r="W117" s="20"/>
      <c r="X117" s="21"/>
      <c r="Y117" s="21"/>
      <c r="Z117" s="21"/>
      <c r="AA117" t="s" s="32">
        <v>45</v>
      </c>
      <c r="AB117" t="s" s="30">
        <v>46</v>
      </c>
      <c r="AC117" t="s" s="30">
        <v>47</v>
      </c>
      <c r="AD117" s="23"/>
    </row>
    <row r="118" ht="15.35" customHeight="1">
      <c r="A118" s="36"/>
      <c r="B118" t="s" s="30">
        <v>37</v>
      </c>
      <c r="C118" t="s" s="30">
        <v>270</v>
      </c>
      <c r="D118" s="31"/>
      <c r="E118" s="17"/>
      <c r="F118" s="9"/>
      <c r="G118" s="9"/>
      <c r="H118" s="9"/>
      <c r="I118" s="9"/>
      <c r="J118" s="9"/>
      <c r="K118" s="9"/>
      <c r="L118" s="18"/>
      <c r="M118" s="18"/>
      <c r="N118" s="19">
        <v>10.1</v>
      </c>
      <c r="O118" s="19">
        <v>6</v>
      </c>
      <c r="P118" s="18"/>
      <c r="Q118" s="19">
        <v>9.5</v>
      </c>
      <c r="R118" s="18"/>
      <c r="S118" s="18"/>
      <c r="T118" s="18"/>
      <c r="U118" s="20"/>
      <c r="V118" s="20"/>
      <c r="W118" s="20"/>
      <c r="X118" s="21"/>
      <c r="Y118" s="21"/>
      <c r="Z118" s="21"/>
      <c r="AA118" t="s" s="32">
        <v>45</v>
      </c>
      <c r="AB118" t="s" s="30">
        <v>46</v>
      </c>
      <c r="AC118" t="s" s="30">
        <v>47</v>
      </c>
      <c r="AD118" s="23"/>
    </row>
    <row r="119" ht="15.35" customHeight="1">
      <c r="A119" t="s" s="24">
        <v>36</v>
      </c>
      <c r="B119" t="s" s="24">
        <v>37</v>
      </c>
      <c r="C119" t="s" s="24">
        <v>271</v>
      </c>
      <c r="D119" s="25"/>
      <c r="E119" t="s" s="17">
        <v>204</v>
      </c>
      <c r="F119" t="s" s="9">
        <v>205</v>
      </c>
      <c r="G119" t="s" s="9">
        <v>206</v>
      </c>
      <c r="H119" t="s" s="9">
        <v>207</v>
      </c>
      <c r="I119" t="s" s="43">
        <v>208</v>
      </c>
      <c r="J119" t="s" s="43">
        <v>209</v>
      </c>
      <c r="K119" t="s" s="43">
        <v>102</v>
      </c>
      <c r="L119" s="19">
        <v>3</v>
      </c>
      <c r="M119" s="19">
        <v>4</v>
      </c>
      <c r="N119" s="18"/>
      <c r="O119" s="18"/>
      <c r="P119" s="18"/>
      <c r="Q119" s="18"/>
      <c r="R119" s="18"/>
      <c r="S119" s="19">
        <v>2</v>
      </c>
      <c r="T119" s="19">
        <v>6</v>
      </c>
      <c r="U119" s="20"/>
      <c r="V119" s="20"/>
      <c r="W119" s="20"/>
      <c r="X119" s="39">
        <v>0.112</v>
      </c>
      <c r="Y119" s="39">
        <v>0.328</v>
      </c>
      <c r="Z119" s="39">
        <v>0.1600111</v>
      </c>
      <c r="AA119" t="s" s="26">
        <v>70</v>
      </c>
      <c r="AB119" t="s" s="24">
        <v>200</v>
      </c>
      <c r="AC119" s="28"/>
      <c r="AD119" s="3"/>
    </row>
    <row r="120" ht="15.35" customHeight="1">
      <c r="A120" s="36"/>
      <c r="B120" t="s" s="30">
        <v>51</v>
      </c>
      <c r="C120" t="s" s="30">
        <v>272</v>
      </c>
      <c r="D120" s="31"/>
      <c r="E120" s="34">
        <v>1431</v>
      </c>
      <c r="F120" s="9"/>
      <c r="G120" s="9"/>
      <c r="H120" s="9"/>
      <c r="I120" s="9"/>
      <c r="J120" s="9"/>
      <c r="K120" s="9"/>
      <c r="L120" s="19">
        <v>1.8</v>
      </c>
      <c r="M120" s="19">
        <v>3.7</v>
      </c>
      <c r="N120" s="19">
        <v>2.6</v>
      </c>
      <c r="O120" s="18"/>
      <c r="P120" s="18"/>
      <c r="Q120" s="18"/>
      <c r="R120" s="18"/>
      <c r="S120" s="18"/>
      <c r="T120" s="18"/>
      <c r="U120" s="20"/>
      <c r="V120" s="20"/>
      <c r="W120" s="20"/>
      <c r="X120" s="21"/>
      <c r="Y120" s="21"/>
      <c r="Z120" s="21"/>
      <c r="AA120" t="s" s="32">
        <v>62</v>
      </c>
      <c r="AB120" t="s" s="30">
        <v>63</v>
      </c>
      <c r="AC120" t="s" s="30">
        <v>64</v>
      </c>
      <c r="AD120" s="23"/>
    </row>
    <row r="121" ht="15.35" customHeight="1">
      <c r="A121" t="s" s="24">
        <v>36</v>
      </c>
      <c r="B121" t="s" s="24">
        <v>51</v>
      </c>
      <c r="C121" t="s" s="24">
        <v>273</v>
      </c>
      <c r="D121" s="25"/>
      <c r="E121" s="17"/>
      <c r="F121" s="9"/>
      <c r="G121" s="9"/>
      <c r="H121" s="9"/>
      <c r="I121" s="9"/>
      <c r="J121" s="9"/>
      <c r="K121" s="9"/>
      <c r="L121" s="18"/>
      <c r="M121" s="18"/>
      <c r="N121" s="19">
        <v>2.9</v>
      </c>
      <c r="O121" s="18"/>
      <c r="P121" s="18"/>
      <c r="Q121" s="18"/>
      <c r="R121" s="18"/>
      <c r="S121" s="18"/>
      <c r="T121" s="18"/>
      <c r="U121" s="20"/>
      <c r="V121" s="20"/>
      <c r="W121" s="20"/>
      <c r="X121" s="21"/>
      <c r="Y121" s="21"/>
      <c r="Z121" s="21"/>
      <c r="AA121" t="s" s="32">
        <v>53</v>
      </c>
      <c r="AB121" t="s" s="30">
        <v>54</v>
      </c>
      <c r="AC121" s="33">
        <v>2021</v>
      </c>
      <c r="AD121" s="23"/>
    </row>
    <row r="122" ht="15.35" customHeight="1">
      <c r="A122" t="s" s="29">
        <v>36</v>
      </c>
      <c r="B122" t="s" s="30">
        <v>51</v>
      </c>
      <c r="C122" t="s" s="30">
        <v>274</v>
      </c>
      <c r="D122" s="31"/>
      <c r="E122" s="34">
        <v>1431</v>
      </c>
      <c r="F122" s="9"/>
      <c r="G122" s="9"/>
      <c r="H122" s="9"/>
      <c r="I122" s="9"/>
      <c r="J122" s="9"/>
      <c r="K122" s="9"/>
      <c r="L122" s="18"/>
      <c r="M122" s="18"/>
      <c r="N122" s="19">
        <v>2.4</v>
      </c>
      <c r="O122" s="18"/>
      <c r="P122" s="18"/>
      <c r="Q122" s="18"/>
      <c r="R122" s="18"/>
      <c r="S122" s="18"/>
      <c r="T122" s="18"/>
      <c r="U122" s="20"/>
      <c r="V122" s="20"/>
      <c r="W122" s="20"/>
      <c r="X122" s="21"/>
      <c r="Y122" s="21"/>
      <c r="Z122" s="21"/>
      <c r="AA122" t="s" s="32">
        <v>53</v>
      </c>
      <c r="AB122" t="s" s="30">
        <v>57</v>
      </c>
      <c r="AC122" s="33">
        <v>2013</v>
      </c>
      <c r="AD122" s="23"/>
    </row>
    <row r="123" ht="15.35" customHeight="1">
      <c r="A123" s="28"/>
      <c r="B123" t="s" s="24">
        <v>275</v>
      </c>
      <c r="C123" t="s" s="24">
        <v>276</v>
      </c>
      <c r="D123" s="25"/>
      <c r="E123" s="17"/>
      <c r="F123" s="9"/>
      <c r="G123" s="9"/>
      <c r="H123" s="9"/>
      <c r="I123" s="9"/>
      <c r="J123" s="9"/>
      <c r="K123" s="9"/>
      <c r="L123" s="18"/>
      <c r="M123" s="18"/>
      <c r="N123" s="19">
        <v>8</v>
      </c>
      <c r="O123" s="18"/>
      <c r="P123" s="18"/>
      <c r="Q123" s="18"/>
      <c r="R123" s="18"/>
      <c r="S123" s="18"/>
      <c r="T123" s="18"/>
      <c r="U123" s="20"/>
      <c r="V123" s="20"/>
      <c r="W123" s="20"/>
      <c r="X123" s="21"/>
      <c r="Y123" s="21"/>
      <c r="Z123" s="21"/>
      <c r="AA123" t="s" s="26">
        <v>78</v>
      </c>
      <c r="AB123" t="s" s="24">
        <v>79</v>
      </c>
      <c r="AC123" s="38">
        <v>2011</v>
      </c>
      <c r="AD123" s="3"/>
    </row>
    <row r="124" ht="15.35" customHeight="1">
      <c r="A124" t="s" s="29">
        <v>36</v>
      </c>
      <c r="B124" t="s" s="30">
        <v>37</v>
      </c>
      <c r="C124" t="s" s="30">
        <v>277</v>
      </c>
      <c r="D124" s="31"/>
      <c r="E124" s="34">
        <v>2751</v>
      </c>
      <c r="F124" s="9"/>
      <c r="G124" t="s" s="9">
        <v>278</v>
      </c>
      <c r="H124" t="s" s="9">
        <v>279</v>
      </c>
      <c r="I124" s="35">
        <v>8516</v>
      </c>
      <c r="J124" t="s" s="9">
        <v>137</v>
      </c>
      <c r="K124" t="s" s="9">
        <v>87</v>
      </c>
      <c r="L124" s="19">
        <v>8</v>
      </c>
      <c r="M124" s="19">
        <v>12</v>
      </c>
      <c r="N124" s="19">
        <v>10</v>
      </c>
      <c r="O124" s="18"/>
      <c r="P124" s="18"/>
      <c r="Q124" s="18"/>
      <c r="R124" s="18"/>
      <c r="S124" s="19">
        <v>2</v>
      </c>
      <c r="T124" s="19">
        <v>11</v>
      </c>
      <c r="U124" s="20"/>
      <c r="V124" s="20"/>
      <c r="W124" s="20"/>
      <c r="X124" s="39">
        <v>30</v>
      </c>
      <c r="Y124" s="39">
        <v>90</v>
      </c>
      <c r="Z124" s="21"/>
      <c r="AA124" t="s" s="32">
        <v>70</v>
      </c>
      <c r="AB124" t="s" s="30">
        <v>71</v>
      </c>
      <c r="AC124" s="31"/>
      <c r="AD124" s="23"/>
    </row>
    <row r="125" ht="15.35" customHeight="1">
      <c r="A125" s="28"/>
      <c r="B125" t="s" s="24">
        <v>37</v>
      </c>
      <c r="C125" t="s" s="24">
        <v>280</v>
      </c>
      <c r="D125" t="s" s="37">
        <v>281</v>
      </c>
      <c r="E125" s="17"/>
      <c r="F125" s="9"/>
      <c r="G125" s="9"/>
      <c r="H125" s="9"/>
      <c r="I125" s="9"/>
      <c r="J125" s="9"/>
      <c r="K125" s="9"/>
      <c r="L125" s="19">
        <v>8.5</v>
      </c>
      <c r="M125" s="19">
        <v>15</v>
      </c>
      <c r="N125" s="19">
        <v>12</v>
      </c>
      <c r="O125" s="18"/>
      <c r="P125" s="18"/>
      <c r="Q125" s="18"/>
      <c r="R125" s="18"/>
      <c r="S125" s="18"/>
      <c r="T125" s="18"/>
      <c r="U125" s="20"/>
      <c r="V125" s="20"/>
      <c r="W125" s="20"/>
      <c r="X125" s="39">
        <v>35</v>
      </c>
      <c r="Y125" s="39">
        <v>42</v>
      </c>
      <c r="Z125" s="21"/>
      <c r="AA125" t="s" s="26">
        <v>70</v>
      </c>
      <c r="AB125" t="s" s="24">
        <v>71</v>
      </c>
      <c r="AC125" s="28"/>
      <c r="AD125" s="3"/>
    </row>
    <row r="126" ht="15.35" customHeight="1">
      <c r="A126" t="s" s="29">
        <v>36</v>
      </c>
      <c r="B126" t="s" s="30">
        <v>37</v>
      </c>
      <c r="C126" t="s" s="30">
        <v>280</v>
      </c>
      <c r="D126" t="s" s="30">
        <v>282</v>
      </c>
      <c r="E126" s="17"/>
      <c r="F126" s="9"/>
      <c r="G126" t="s" s="9">
        <v>90</v>
      </c>
      <c r="H126" t="s" s="9">
        <v>155</v>
      </c>
      <c r="I126" s="35">
        <v>8414</v>
      </c>
      <c r="J126" t="s" s="9">
        <v>156</v>
      </c>
      <c r="K126" t="s" s="9">
        <v>157</v>
      </c>
      <c r="L126" s="19">
        <v>15</v>
      </c>
      <c r="M126" s="19">
        <v>18</v>
      </c>
      <c r="N126" s="19">
        <v>17</v>
      </c>
      <c r="O126" s="18"/>
      <c r="P126" s="18"/>
      <c r="Q126" s="18"/>
      <c r="R126" s="18"/>
      <c r="S126" s="19">
        <v>2</v>
      </c>
      <c r="T126" s="19">
        <v>13</v>
      </c>
      <c r="U126" s="20"/>
      <c r="V126" s="20"/>
      <c r="W126" s="20"/>
      <c r="X126" s="39">
        <v>500</v>
      </c>
      <c r="Y126" s="39">
        <v>850</v>
      </c>
      <c r="Z126" s="21"/>
      <c r="AA126" t="s" s="32">
        <v>70</v>
      </c>
      <c r="AB126" t="s" s="30">
        <v>71</v>
      </c>
      <c r="AC126" s="31"/>
      <c r="AD126" s="23"/>
    </row>
    <row r="127" ht="15.35" customHeight="1">
      <c r="A127" t="s" s="24">
        <v>36</v>
      </c>
      <c r="B127" t="s" s="24">
        <v>37</v>
      </c>
      <c r="C127" t="s" s="24">
        <v>283</v>
      </c>
      <c r="D127" s="25"/>
      <c r="E127" t="s" s="17">
        <v>39</v>
      </c>
      <c r="F127" s="9"/>
      <c r="G127" t="s" s="9">
        <v>40</v>
      </c>
      <c r="H127" t="s" s="9">
        <v>41</v>
      </c>
      <c r="I127" s="35">
        <v>84151090</v>
      </c>
      <c r="J127" t="s" s="9">
        <v>284</v>
      </c>
      <c r="K127" t="s" s="9">
        <v>44</v>
      </c>
      <c r="L127" s="19">
        <v>10</v>
      </c>
      <c r="M127" s="19">
        <v>12</v>
      </c>
      <c r="N127" s="19">
        <v>11</v>
      </c>
      <c r="O127" s="18"/>
      <c r="P127" s="18"/>
      <c r="Q127" s="18"/>
      <c r="R127" s="18"/>
      <c r="S127" s="19">
        <v>2</v>
      </c>
      <c r="T127" s="19">
        <v>21</v>
      </c>
      <c r="U127" s="20"/>
      <c r="V127" s="20"/>
      <c r="W127" s="20"/>
      <c r="X127" s="39">
        <v>27</v>
      </c>
      <c r="Y127" s="39">
        <v>82</v>
      </c>
      <c r="Z127" s="21"/>
      <c r="AA127" t="s" s="32">
        <v>70</v>
      </c>
      <c r="AB127" t="s" s="30">
        <v>71</v>
      </c>
      <c r="AC127" s="31"/>
      <c r="AD127" s="23"/>
    </row>
    <row r="128" ht="15.35" customHeight="1">
      <c r="A128" t="s" s="29">
        <v>36</v>
      </c>
      <c r="B128" t="s" s="30">
        <v>51</v>
      </c>
      <c r="C128" t="s" s="30">
        <v>285</v>
      </c>
      <c r="D128" s="31"/>
      <c r="E128" s="17"/>
      <c r="F128" s="9"/>
      <c r="G128" s="9"/>
      <c r="H128" s="9"/>
      <c r="I128" s="9"/>
      <c r="J128" s="9"/>
      <c r="K128" s="9"/>
      <c r="L128" s="18"/>
      <c r="M128" s="18"/>
      <c r="N128" s="19">
        <v>4.5</v>
      </c>
      <c r="O128" s="18"/>
      <c r="P128" s="18"/>
      <c r="Q128" s="18"/>
      <c r="R128" s="18"/>
      <c r="S128" s="18"/>
      <c r="T128" s="18"/>
      <c r="U128" s="20"/>
      <c r="V128" s="20"/>
      <c r="W128" s="20"/>
      <c r="X128" s="21"/>
      <c r="Y128" s="21"/>
      <c r="Z128" s="21"/>
      <c r="AA128" t="s" s="32">
        <v>53</v>
      </c>
      <c r="AB128" t="s" s="30">
        <v>57</v>
      </c>
      <c r="AC128" s="33">
        <v>2013</v>
      </c>
      <c r="AD128" s="23"/>
    </row>
    <row r="129" ht="15.35" customHeight="1">
      <c r="A129" s="28"/>
      <c r="B129" t="s" s="24">
        <v>37</v>
      </c>
      <c r="C129" t="s" s="24">
        <v>286</v>
      </c>
      <c r="D129" s="25"/>
      <c r="E129" s="17"/>
      <c r="F129" s="9"/>
      <c r="G129" s="9"/>
      <c r="H129" s="9"/>
      <c r="I129" s="9"/>
      <c r="J129" s="9"/>
      <c r="K129" s="9"/>
      <c r="L129" s="19">
        <v>13</v>
      </c>
      <c r="M129" s="19">
        <v>16</v>
      </c>
      <c r="N129" s="19">
        <v>15</v>
      </c>
      <c r="O129" s="18"/>
      <c r="P129" s="18"/>
      <c r="Q129" s="18"/>
      <c r="R129" s="18"/>
      <c r="S129" s="18"/>
      <c r="T129" s="18"/>
      <c r="U129" s="20"/>
      <c r="V129" s="20"/>
      <c r="W129" s="20"/>
      <c r="X129" s="39">
        <v>150</v>
      </c>
      <c r="Y129" s="39">
        <v>540</v>
      </c>
      <c r="Z129" s="21"/>
      <c r="AA129" t="s" s="32">
        <v>70</v>
      </c>
      <c r="AB129" t="s" s="30">
        <v>71</v>
      </c>
      <c r="AC129" s="31"/>
      <c r="AD129" s="23"/>
    </row>
    <row r="130" ht="15.35" customHeight="1">
      <c r="A130" s="36"/>
      <c r="B130" t="s" s="30">
        <v>51</v>
      </c>
      <c r="C130" t="s" s="30">
        <v>287</v>
      </c>
      <c r="D130" s="31"/>
      <c r="E130" s="17"/>
      <c r="F130" s="9"/>
      <c r="G130" s="9"/>
      <c r="H130" s="9"/>
      <c r="I130" s="9"/>
      <c r="J130" s="9"/>
      <c r="K130" s="9"/>
      <c r="L130" s="19">
        <v>8.699999999999999</v>
      </c>
      <c r="M130" s="19">
        <v>8.699999999999999</v>
      </c>
      <c r="N130" s="19">
        <v>8.699999999999999</v>
      </c>
      <c r="O130" s="18"/>
      <c r="P130" s="18"/>
      <c r="Q130" s="18"/>
      <c r="R130" s="18"/>
      <c r="S130" s="18"/>
      <c r="T130" s="18"/>
      <c r="U130" s="20"/>
      <c r="V130" s="20"/>
      <c r="W130" s="20"/>
      <c r="X130" s="21"/>
      <c r="Y130" s="21"/>
      <c r="Z130" s="21"/>
      <c r="AA130" t="s" s="32">
        <v>62</v>
      </c>
      <c r="AB130" t="s" s="30">
        <v>288</v>
      </c>
      <c r="AC130" t="s" s="30">
        <v>64</v>
      </c>
      <c r="AD130" s="23"/>
    </row>
    <row r="131" ht="15.35" customHeight="1">
      <c r="A131" t="s" s="24">
        <v>36</v>
      </c>
      <c r="B131" t="s" s="24">
        <v>51</v>
      </c>
      <c r="C131" t="s" s="24">
        <v>289</v>
      </c>
      <c r="D131" s="25"/>
      <c r="E131" s="17"/>
      <c r="F131" s="9"/>
      <c r="G131" s="9"/>
      <c r="H131" s="9"/>
      <c r="I131" s="9"/>
      <c r="J131" s="9"/>
      <c r="K131" s="9"/>
      <c r="L131" s="18"/>
      <c r="M131" s="18"/>
      <c r="N131" s="19">
        <v>4.4</v>
      </c>
      <c r="O131" s="18"/>
      <c r="P131" s="18"/>
      <c r="Q131" s="18"/>
      <c r="R131" s="18"/>
      <c r="S131" s="18"/>
      <c r="T131" s="18"/>
      <c r="U131" s="20"/>
      <c r="V131" s="20"/>
      <c r="W131" s="20"/>
      <c r="X131" s="21"/>
      <c r="Y131" s="21"/>
      <c r="Z131" s="21"/>
      <c r="AA131" t="s" s="32">
        <v>53</v>
      </c>
      <c r="AB131" t="s" s="30">
        <v>54</v>
      </c>
      <c r="AC131" s="33">
        <v>2021</v>
      </c>
      <c r="AD131" s="23"/>
    </row>
    <row r="132" ht="15.35" customHeight="1">
      <c r="A132" t="s" s="29">
        <v>36</v>
      </c>
      <c r="B132" t="s" s="30">
        <v>51</v>
      </c>
      <c r="C132" t="s" s="30">
        <v>290</v>
      </c>
      <c r="D132" s="31"/>
      <c r="E132" s="17"/>
      <c r="F132" s="9"/>
      <c r="G132" s="9"/>
      <c r="H132" s="9"/>
      <c r="I132" s="9"/>
      <c r="J132" s="9"/>
      <c r="K132" s="9"/>
      <c r="L132" s="18"/>
      <c r="M132" s="18"/>
      <c r="N132" s="19">
        <v>4.6</v>
      </c>
      <c r="O132" s="18"/>
      <c r="P132" s="18"/>
      <c r="Q132" s="18"/>
      <c r="R132" s="18"/>
      <c r="S132" s="18"/>
      <c r="T132" s="18"/>
      <c r="U132" s="20"/>
      <c r="V132" s="20"/>
      <c r="W132" s="20"/>
      <c r="X132" s="21"/>
      <c r="Y132" s="21"/>
      <c r="Z132" s="21"/>
      <c r="AA132" t="s" s="32">
        <v>53</v>
      </c>
      <c r="AB132" t="s" s="30">
        <v>57</v>
      </c>
      <c r="AC132" s="33">
        <v>2013</v>
      </c>
      <c r="AD132" s="23"/>
    </row>
    <row r="133" ht="15.35" customHeight="1">
      <c r="A133" t="s" s="24">
        <v>36</v>
      </c>
      <c r="B133" t="s" s="24">
        <v>51</v>
      </c>
      <c r="C133" t="s" s="24">
        <v>291</v>
      </c>
      <c r="D133" s="25"/>
      <c r="E133" s="17"/>
      <c r="F133" s="9"/>
      <c r="G133" s="9"/>
      <c r="H133" s="9"/>
      <c r="I133" s="9"/>
      <c r="J133" s="9"/>
      <c r="K133" s="9"/>
      <c r="L133" s="18"/>
      <c r="M133" s="18"/>
      <c r="N133" s="19">
        <v>4.3</v>
      </c>
      <c r="O133" s="18"/>
      <c r="P133" s="18"/>
      <c r="Q133" s="18"/>
      <c r="R133" s="18"/>
      <c r="S133" s="18"/>
      <c r="T133" s="18"/>
      <c r="U133" s="20"/>
      <c r="V133" s="20"/>
      <c r="W133" s="20"/>
      <c r="X133" s="21"/>
      <c r="Y133" s="21"/>
      <c r="Z133" s="21"/>
      <c r="AA133" t="s" s="32">
        <v>53</v>
      </c>
      <c r="AB133" t="s" s="30">
        <v>57</v>
      </c>
      <c r="AC133" s="33">
        <v>2013</v>
      </c>
      <c r="AD133" s="23"/>
    </row>
    <row r="134" ht="15.35" customHeight="1">
      <c r="A134" s="36"/>
      <c r="B134" t="s" s="30">
        <v>51</v>
      </c>
      <c r="C134" t="s" s="30">
        <v>292</v>
      </c>
      <c r="D134" t="s" s="30">
        <v>293</v>
      </c>
      <c r="E134" s="17"/>
      <c r="F134" s="9"/>
      <c r="G134" s="35">
        <v>141430</v>
      </c>
      <c r="H134" s="35">
        <v>14143000</v>
      </c>
      <c r="I134" s="35">
        <v>6109</v>
      </c>
      <c r="J134" s="9"/>
      <c r="K134" s="9"/>
      <c r="L134" s="18"/>
      <c r="M134" s="18"/>
      <c r="N134" s="19">
        <v>2</v>
      </c>
      <c r="O134" s="18"/>
      <c r="P134" s="18"/>
      <c r="Q134" s="18"/>
      <c r="R134" s="18"/>
      <c r="S134" s="18"/>
      <c r="T134" s="18"/>
      <c r="U134" s="20"/>
      <c r="V134" s="20"/>
      <c r="W134" s="20"/>
      <c r="X134" s="21"/>
      <c r="Y134" s="21"/>
      <c r="Z134" s="21"/>
      <c r="AA134" t="s" s="32">
        <v>78</v>
      </c>
      <c r="AB134" t="s" s="30">
        <v>294</v>
      </c>
      <c r="AC134" s="33">
        <v>2011</v>
      </c>
      <c r="AD134" s="23"/>
    </row>
    <row r="135" ht="15.35" customHeight="1">
      <c r="A135" t="s" s="24">
        <v>36</v>
      </c>
      <c r="B135" t="s" s="24">
        <v>51</v>
      </c>
      <c r="C135" t="s" s="24">
        <v>295</v>
      </c>
      <c r="D135" s="25"/>
      <c r="E135" s="17"/>
      <c r="F135" s="9"/>
      <c r="G135" s="9"/>
      <c r="H135" s="9"/>
      <c r="I135" s="9"/>
      <c r="J135" s="9"/>
      <c r="K135" s="9"/>
      <c r="L135" s="18"/>
      <c r="M135" s="18"/>
      <c r="N135" s="19">
        <v>4</v>
      </c>
      <c r="O135" s="18"/>
      <c r="P135" s="18"/>
      <c r="Q135" s="18"/>
      <c r="R135" s="18"/>
      <c r="S135" s="18"/>
      <c r="T135" s="18"/>
      <c r="U135" s="20"/>
      <c r="V135" s="20"/>
      <c r="W135" s="20"/>
      <c r="X135" s="21"/>
      <c r="Y135" s="21"/>
      <c r="Z135" s="21"/>
      <c r="AA135" t="s" s="32">
        <v>53</v>
      </c>
      <c r="AB135" t="s" s="30">
        <v>54</v>
      </c>
      <c r="AC135" s="33">
        <v>2021</v>
      </c>
      <c r="AD135" s="23"/>
    </row>
    <row r="136" ht="15.35" customHeight="1">
      <c r="A136" t="s" s="29">
        <v>36</v>
      </c>
      <c r="B136" t="s" s="30">
        <v>51</v>
      </c>
      <c r="C136" t="s" s="30">
        <v>296</v>
      </c>
      <c r="D136" s="31"/>
      <c r="E136" s="17"/>
      <c r="F136" s="9"/>
      <c r="G136" s="35">
        <v>141430</v>
      </c>
      <c r="H136" s="35">
        <v>14143000</v>
      </c>
      <c r="I136" s="35">
        <v>6109</v>
      </c>
      <c r="J136" s="9"/>
      <c r="K136" s="9"/>
      <c r="L136" s="18"/>
      <c r="M136" s="18"/>
      <c r="N136" s="19">
        <v>3.3</v>
      </c>
      <c r="O136" s="18"/>
      <c r="P136" s="18"/>
      <c r="Q136" s="18"/>
      <c r="R136" s="18"/>
      <c r="S136" s="18"/>
      <c r="T136" s="18"/>
      <c r="U136" s="20"/>
      <c r="V136" s="20"/>
      <c r="W136" s="20"/>
      <c r="X136" s="21"/>
      <c r="Y136" s="21"/>
      <c r="Z136" s="21"/>
      <c r="AA136" t="s" s="32">
        <v>53</v>
      </c>
      <c r="AB136" t="s" s="30">
        <v>57</v>
      </c>
      <c r="AC136" s="33">
        <v>2013</v>
      </c>
      <c r="AD136" s="23"/>
    </row>
    <row r="137" ht="15.35" customHeight="1">
      <c r="A137" s="28"/>
      <c r="B137" t="s" s="24">
        <v>51</v>
      </c>
      <c r="C137" t="s" s="24">
        <v>292</v>
      </c>
      <c r="D137" s="25"/>
      <c r="E137" s="17"/>
      <c r="F137" s="9"/>
      <c r="G137" s="35">
        <v>141430</v>
      </c>
      <c r="H137" s="35">
        <v>14143000</v>
      </c>
      <c r="I137" s="35">
        <v>6109</v>
      </c>
      <c r="J137" s="9"/>
      <c r="K137" s="9"/>
      <c r="L137" s="19">
        <v>3.4</v>
      </c>
      <c r="M137" s="19">
        <v>6.9</v>
      </c>
      <c r="N137" s="19">
        <v>4.6</v>
      </c>
      <c r="O137" s="18"/>
      <c r="P137" s="18"/>
      <c r="Q137" s="18"/>
      <c r="R137" s="18"/>
      <c r="S137" s="18"/>
      <c r="T137" s="18"/>
      <c r="U137" s="20"/>
      <c r="V137" s="20"/>
      <c r="W137" s="20"/>
      <c r="X137" s="21"/>
      <c r="Y137" s="21"/>
      <c r="Z137" s="21"/>
      <c r="AA137" t="s" s="32">
        <v>62</v>
      </c>
      <c r="AB137" t="s" s="30">
        <v>63</v>
      </c>
      <c r="AC137" t="s" s="30">
        <v>64</v>
      </c>
      <c r="AD137" s="23"/>
    </row>
    <row r="138" ht="15.35" customHeight="1">
      <c r="A138" s="36"/>
      <c r="B138" t="s" s="30">
        <v>37</v>
      </c>
      <c r="C138" t="s" s="30">
        <v>297</v>
      </c>
      <c r="D138" s="31"/>
      <c r="E138" s="17"/>
      <c r="F138" s="9"/>
      <c r="G138" s="9"/>
      <c r="H138" s="9"/>
      <c r="I138" s="9"/>
      <c r="J138" s="9"/>
      <c r="K138" s="9"/>
      <c r="L138" s="18"/>
      <c r="M138" s="18"/>
      <c r="N138" s="19">
        <v>7.8</v>
      </c>
      <c r="O138" s="19">
        <v>5</v>
      </c>
      <c r="P138" s="18"/>
      <c r="Q138" s="19">
        <v>5.4</v>
      </c>
      <c r="R138" s="18"/>
      <c r="S138" s="18"/>
      <c r="T138" s="18"/>
      <c r="U138" s="20"/>
      <c r="V138" s="20"/>
      <c r="W138" s="20"/>
      <c r="X138" s="21"/>
      <c r="Y138" s="21"/>
      <c r="Z138" s="21"/>
      <c r="AA138" t="s" s="32">
        <v>45</v>
      </c>
      <c r="AB138" t="s" s="30">
        <v>46</v>
      </c>
      <c r="AC138" t="s" s="30">
        <v>47</v>
      </c>
      <c r="AD138" s="23"/>
    </row>
    <row r="139" ht="15.35" customHeight="1">
      <c r="A139" s="28"/>
      <c r="B139" t="s" s="24">
        <v>37</v>
      </c>
      <c r="C139" t="s" s="24">
        <v>298</v>
      </c>
      <c r="D139" s="25"/>
      <c r="E139" s="17"/>
      <c r="F139" s="9"/>
      <c r="G139" s="9"/>
      <c r="H139" s="9"/>
      <c r="I139" s="9"/>
      <c r="J139" s="9"/>
      <c r="K139" s="9"/>
      <c r="L139" s="19">
        <v>10</v>
      </c>
      <c r="M139" s="19">
        <v>16</v>
      </c>
      <c r="N139" s="19">
        <f>AVERAGE($L30:$M30)</f>
        <v>9.800000000000001</v>
      </c>
      <c r="O139" s="18"/>
      <c r="P139" s="18"/>
      <c r="Q139" s="18"/>
      <c r="R139" s="18"/>
      <c r="S139" s="18"/>
      <c r="T139" s="18"/>
      <c r="U139" s="20"/>
      <c r="V139" s="20"/>
      <c r="W139" s="20"/>
      <c r="X139" s="39">
        <v>1.6</v>
      </c>
      <c r="Y139" s="39">
        <v>4</v>
      </c>
      <c r="Z139" s="21"/>
      <c r="AA139" t="s" s="32">
        <v>70</v>
      </c>
      <c r="AB139" t="s" s="30">
        <v>71</v>
      </c>
      <c r="AC139" s="31"/>
      <c r="AD139" s="23"/>
    </row>
    <row r="140" ht="15.35" customHeight="1">
      <c r="A140" s="36"/>
      <c r="B140" t="s" s="30">
        <v>37</v>
      </c>
      <c r="C140" t="s" s="30">
        <v>299</v>
      </c>
      <c r="D140" s="31"/>
      <c r="E140" s="17"/>
      <c r="F140" s="9"/>
      <c r="G140" s="9"/>
      <c r="H140" s="9"/>
      <c r="I140" s="9"/>
      <c r="J140" s="9"/>
      <c r="K140" s="9"/>
      <c r="L140" s="19">
        <v>4</v>
      </c>
      <c r="M140" s="19">
        <v>12</v>
      </c>
      <c r="N140" s="18"/>
      <c r="O140" s="19">
        <v>10</v>
      </c>
      <c r="P140" s="18"/>
      <c r="Q140" s="18"/>
      <c r="R140" s="18"/>
      <c r="S140" s="18"/>
      <c r="T140" s="18"/>
      <c r="U140" s="20"/>
      <c r="V140" s="20"/>
      <c r="W140" s="20"/>
      <c r="X140" s="21"/>
      <c r="Y140" s="21"/>
      <c r="Z140" s="21"/>
      <c r="AA140" t="s" s="32">
        <v>75</v>
      </c>
      <c r="AB140" t="s" s="44">
        <v>76</v>
      </c>
      <c r="AC140" s="45"/>
      <c r="AD140" s="23"/>
    </row>
    <row r="141" ht="15.35" customHeight="1">
      <c r="A141" t="s" s="24">
        <v>36</v>
      </c>
      <c r="B141" t="s" s="24">
        <v>51</v>
      </c>
      <c r="C141" t="s" s="24">
        <v>300</v>
      </c>
      <c r="D141" s="25"/>
      <c r="E141" s="17"/>
      <c r="F141" s="9"/>
      <c r="G141" s="9"/>
      <c r="H141" s="9"/>
      <c r="I141" s="9"/>
      <c r="J141" s="9"/>
      <c r="K141" s="9"/>
      <c r="L141" s="18"/>
      <c r="M141" s="18"/>
      <c r="N141" s="19">
        <v>9.699999999999999</v>
      </c>
      <c r="O141" s="18"/>
      <c r="P141" s="18"/>
      <c r="Q141" s="18"/>
      <c r="R141" s="18"/>
      <c r="S141" s="18"/>
      <c r="T141" s="18"/>
      <c r="U141" s="20"/>
      <c r="V141" s="20"/>
      <c r="W141" s="20"/>
      <c r="X141" s="21"/>
      <c r="Y141" s="21"/>
      <c r="Z141" s="21"/>
      <c r="AA141" t="s" s="32">
        <v>53</v>
      </c>
      <c r="AB141" t="s" s="15">
        <v>57</v>
      </c>
      <c r="AC141" s="46">
        <v>2013</v>
      </c>
      <c r="AD141" s="23"/>
    </row>
    <row r="142" ht="15.35" customHeight="1">
      <c r="A142" t="s" s="29">
        <v>36</v>
      </c>
      <c r="B142" t="s" s="30">
        <v>37</v>
      </c>
      <c r="C142" t="s" s="30">
        <v>301</v>
      </c>
      <c r="D142" s="31"/>
      <c r="E142" s="34">
        <v>2751</v>
      </c>
      <c r="F142" s="9"/>
      <c r="G142" t="s" s="9">
        <v>302</v>
      </c>
      <c r="H142" t="s" s="9">
        <v>303</v>
      </c>
      <c r="I142" t="s" s="9">
        <v>304</v>
      </c>
      <c r="J142" t="s" s="9">
        <v>137</v>
      </c>
      <c r="K142" t="s" s="9">
        <v>87</v>
      </c>
      <c r="L142" s="19">
        <v>4</v>
      </c>
      <c r="M142" s="19">
        <v>5</v>
      </c>
      <c r="N142" s="19">
        <v>4.5</v>
      </c>
      <c r="O142" s="18"/>
      <c r="P142" s="18"/>
      <c r="Q142" s="18"/>
      <c r="R142" s="18"/>
      <c r="S142" s="19">
        <v>2</v>
      </c>
      <c r="T142" s="19">
        <v>11</v>
      </c>
      <c r="U142" s="20"/>
      <c r="V142" s="20"/>
      <c r="W142" s="20"/>
      <c r="X142" s="21"/>
      <c r="Y142" s="21"/>
      <c r="Z142" s="21"/>
      <c r="AA142" t="s" s="32">
        <v>78</v>
      </c>
      <c r="AB142" t="s" s="30">
        <v>79</v>
      </c>
      <c r="AC142" s="33">
        <v>2011</v>
      </c>
      <c r="AD142" s="23"/>
    </row>
    <row r="143" ht="15.35" customHeight="1">
      <c r="A143" t="s" s="24">
        <v>36</v>
      </c>
      <c r="B143" t="s" s="24">
        <v>37</v>
      </c>
      <c r="C143" t="s" s="24">
        <v>301</v>
      </c>
      <c r="D143" s="25"/>
      <c r="E143" s="34">
        <v>2751</v>
      </c>
      <c r="F143" s="9"/>
      <c r="G143" t="s" s="9">
        <v>302</v>
      </c>
      <c r="H143" t="s" s="9">
        <v>303</v>
      </c>
      <c r="I143" t="s" s="9">
        <v>304</v>
      </c>
      <c r="J143" t="s" s="9">
        <v>137</v>
      </c>
      <c r="K143" t="s" s="9">
        <v>87</v>
      </c>
      <c r="L143" s="18"/>
      <c r="M143" s="18"/>
      <c r="N143" s="19">
        <v>7.9</v>
      </c>
      <c r="O143" s="19">
        <v>5</v>
      </c>
      <c r="P143" s="18"/>
      <c r="Q143" s="19">
        <v>9.9</v>
      </c>
      <c r="R143" s="18"/>
      <c r="S143" s="19">
        <v>2</v>
      </c>
      <c r="T143" s="19">
        <v>11</v>
      </c>
      <c r="U143" s="20"/>
      <c r="V143" s="20"/>
      <c r="W143" s="20"/>
      <c r="X143" s="21"/>
      <c r="Y143" s="21"/>
      <c r="Z143" s="21"/>
      <c r="AA143" t="s" s="26">
        <v>45</v>
      </c>
      <c r="AB143" t="s" s="24">
        <v>46</v>
      </c>
      <c r="AC143" t="s" s="24">
        <v>47</v>
      </c>
      <c r="AD143" s="3"/>
    </row>
    <row r="144" ht="15.35" customHeight="1">
      <c r="A144" t="s" s="29">
        <v>36</v>
      </c>
      <c r="B144" t="s" s="30">
        <v>51</v>
      </c>
      <c r="C144" t="s" s="30">
        <v>305</v>
      </c>
      <c r="D144" s="31"/>
      <c r="E144" s="17"/>
      <c r="F144" s="9"/>
      <c r="G144" s="9"/>
      <c r="H144" s="9"/>
      <c r="I144" s="9"/>
      <c r="J144" s="9"/>
      <c r="K144" s="9"/>
      <c r="L144" s="18"/>
      <c r="M144" s="18"/>
      <c r="N144" s="19">
        <v>4.7</v>
      </c>
      <c r="O144" s="18"/>
      <c r="P144" s="18"/>
      <c r="Q144" s="18"/>
      <c r="R144" s="18"/>
      <c r="S144" s="18"/>
      <c r="T144" s="18"/>
      <c r="U144" s="20"/>
      <c r="V144" s="20"/>
      <c r="W144" s="20"/>
      <c r="X144" s="21"/>
      <c r="Y144" s="21"/>
      <c r="Z144" s="21"/>
      <c r="AA144" t="s" s="32">
        <v>53</v>
      </c>
      <c r="AB144" t="s" s="30">
        <v>57</v>
      </c>
      <c r="AC144" s="33">
        <v>2013</v>
      </c>
      <c r="AD144" s="23"/>
    </row>
    <row r="145" ht="15.35" customHeight="1">
      <c r="A145" s="28"/>
      <c r="B145" t="s" s="24">
        <v>37</v>
      </c>
      <c r="C145" t="s" s="24">
        <v>306</v>
      </c>
      <c r="D145" s="25"/>
      <c r="E145" s="17"/>
      <c r="F145" s="9"/>
      <c r="G145" s="9"/>
      <c r="H145" s="9"/>
      <c r="I145" s="9"/>
      <c r="J145" s="9"/>
      <c r="K145" s="9"/>
      <c r="L145" s="18"/>
      <c r="M145" s="18"/>
      <c r="N145" s="19">
        <v>10.2</v>
      </c>
      <c r="O145" s="19">
        <v>2</v>
      </c>
      <c r="P145" s="18"/>
      <c r="Q145" s="19">
        <v>10.1</v>
      </c>
      <c r="R145" s="18"/>
      <c r="S145" s="18"/>
      <c r="T145" s="18"/>
      <c r="U145" s="20"/>
      <c r="V145" s="20"/>
      <c r="W145" s="20"/>
      <c r="X145" s="21"/>
      <c r="Y145" s="21"/>
      <c r="Z145" s="21"/>
      <c r="AA145" t="s" s="32">
        <v>45</v>
      </c>
      <c r="AB145" t="s" s="30">
        <v>46</v>
      </c>
      <c r="AC145" t="s" s="30">
        <v>47</v>
      </c>
      <c r="AD145" s="23"/>
    </row>
    <row r="146" ht="15.35" customHeight="1">
      <c r="A146" t="s" s="29">
        <v>104</v>
      </c>
      <c r="B146" t="s" s="30">
        <v>48</v>
      </c>
      <c r="C146" t="s" s="30">
        <v>307</v>
      </c>
      <c r="D146" s="31"/>
      <c r="E146" s="17"/>
      <c r="F146" s="9"/>
      <c r="G146" s="9"/>
      <c r="H146" s="9"/>
      <c r="I146" s="9"/>
      <c r="J146" s="9"/>
      <c r="K146" s="9"/>
      <c r="L146" s="19">
        <v>9</v>
      </c>
      <c r="M146" s="19">
        <v>25</v>
      </c>
      <c r="N146" s="18"/>
      <c r="O146" s="19">
        <v>10</v>
      </c>
      <c r="P146" s="19">
        <v>3</v>
      </c>
      <c r="Q146" s="18"/>
      <c r="R146" s="18"/>
      <c r="S146" s="18"/>
      <c r="T146" s="18"/>
      <c r="U146" s="20"/>
      <c r="V146" s="20"/>
      <c r="W146" s="20"/>
      <c r="X146" s="21"/>
      <c r="Y146" s="21"/>
      <c r="Z146" s="21"/>
      <c r="AA146" t="s" s="32">
        <v>75</v>
      </c>
      <c r="AB146" t="s" s="30">
        <v>76</v>
      </c>
      <c r="AC146" s="31"/>
      <c r="AD146" s="23"/>
    </row>
    <row r="147" ht="15.35" customHeight="1">
      <c r="A147" t="s" s="24">
        <v>36</v>
      </c>
      <c r="B147" t="s" s="24">
        <v>51</v>
      </c>
      <c r="C147" t="s" s="24">
        <v>308</v>
      </c>
      <c r="D147" s="25"/>
      <c r="E147" s="17"/>
      <c r="F147" s="9"/>
      <c r="G147" s="9"/>
      <c r="H147" s="9"/>
      <c r="I147" s="9"/>
      <c r="J147" s="9"/>
      <c r="K147" s="9"/>
      <c r="L147" s="18"/>
      <c r="M147" s="18"/>
      <c r="N147" s="19">
        <v>4.3</v>
      </c>
      <c r="O147" s="18"/>
      <c r="P147" s="18"/>
      <c r="Q147" s="18"/>
      <c r="R147" s="18"/>
      <c r="S147" s="18"/>
      <c r="T147" s="18"/>
      <c r="U147" s="20"/>
      <c r="V147" s="20"/>
      <c r="W147" s="20"/>
      <c r="X147" s="21"/>
      <c r="Y147" s="21"/>
      <c r="Z147" s="21"/>
      <c r="AA147" t="s" s="32">
        <v>53</v>
      </c>
      <c r="AB147" t="s" s="30">
        <v>54</v>
      </c>
      <c r="AC147" s="33">
        <v>2021</v>
      </c>
      <c r="AD147" s="23"/>
    </row>
    <row r="148" ht="15.35" customHeight="1">
      <c r="A148" s="36"/>
      <c r="B148" t="s" s="30">
        <v>51</v>
      </c>
      <c r="C148" t="s" s="30">
        <v>309</v>
      </c>
      <c r="D148" s="31"/>
      <c r="E148" s="17"/>
      <c r="F148" s="9"/>
      <c r="G148" s="9"/>
      <c r="H148" s="9"/>
      <c r="I148" s="9"/>
      <c r="J148" s="9"/>
      <c r="K148" s="9"/>
      <c r="L148" s="19">
        <v>2.2</v>
      </c>
      <c r="M148" s="19">
        <v>6.2</v>
      </c>
      <c r="N148" s="19">
        <v>4.7</v>
      </c>
      <c r="O148" s="18"/>
      <c r="P148" s="18"/>
      <c r="Q148" s="18"/>
      <c r="R148" s="18"/>
      <c r="S148" s="18"/>
      <c r="T148" s="18"/>
      <c r="U148" s="20"/>
      <c r="V148" s="20"/>
      <c r="W148" s="20"/>
      <c r="X148" s="21"/>
      <c r="Y148" s="21"/>
      <c r="Z148" s="21"/>
      <c r="AA148" t="s" s="32">
        <v>62</v>
      </c>
      <c r="AB148" t="s" s="30">
        <v>63</v>
      </c>
      <c r="AC148" t="s" s="30">
        <v>64</v>
      </c>
      <c r="AD148" s="23"/>
    </row>
    <row r="149" ht="15.35" customHeight="1">
      <c r="A149" t="s" s="24">
        <v>36</v>
      </c>
      <c r="B149" t="s" s="24">
        <v>51</v>
      </c>
      <c r="C149" t="s" s="24">
        <v>310</v>
      </c>
      <c r="D149" s="25"/>
      <c r="E149" s="17"/>
      <c r="F149" s="9"/>
      <c r="G149" s="9"/>
      <c r="H149" s="9"/>
      <c r="I149" s="9"/>
      <c r="J149" s="9"/>
      <c r="K149" s="9"/>
      <c r="L149" s="18"/>
      <c r="M149" s="18"/>
      <c r="N149" s="19">
        <v>5.3</v>
      </c>
      <c r="O149" s="18"/>
      <c r="P149" s="18"/>
      <c r="Q149" s="18"/>
      <c r="R149" s="18"/>
      <c r="S149" s="18"/>
      <c r="T149" s="18"/>
      <c r="U149" s="20"/>
      <c r="V149" s="20"/>
      <c r="W149" s="20"/>
      <c r="X149" s="21"/>
      <c r="Y149" s="21"/>
      <c r="Z149" s="21"/>
      <c r="AA149" t="s" s="32">
        <v>53</v>
      </c>
      <c r="AB149" t="s" s="30">
        <v>57</v>
      </c>
      <c r="AC149" s="33">
        <v>2013</v>
      </c>
      <c r="AD149" s="23"/>
    </row>
    <row r="150" ht="15.35" customHeight="1">
      <c r="A150" t="s" s="29">
        <v>36</v>
      </c>
      <c r="B150" t="s" s="30">
        <v>37</v>
      </c>
      <c r="C150" t="s" s="30">
        <v>311</v>
      </c>
      <c r="D150" s="31"/>
      <c r="E150" s="34">
        <v>2640</v>
      </c>
      <c r="F150" s="9"/>
      <c r="G150" s="35">
        <v>264034</v>
      </c>
      <c r="H150" s="35">
        <v>26403400</v>
      </c>
      <c r="I150" s="35">
        <v>852852</v>
      </c>
      <c r="J150" t="s" s="9">
        <v>312</v>
      </c>
      <c r="K150" t="s" s="9">
        <v>126</v>
      </c>
      <c r="L150" s="19">
        <v>9</v>
      </c>
      <c r="M150" s="19">
        <v>11</v>
      </c>
      <c r="N150" s="19">
        <v>10</v>
      </c>
      <c r="O150" s="18"/>
      <c r="P150" s="18"/>
      <c r="Q150" s="18"/>
      <c r="R150" s="18"/>
      <c r="S150" s="19">
        <v>2</v>
      </c>
      <c r="T150" s="19">
        <v>11</v>
      </c>
      <c r="U150" s="20"/>
      <c r="V150" s="20"/>
      <c r="W150" s="20"/>
      <c r="X150" s="39">
        <v>5</v>
      </c>
      <c r="Y150" s="39">
        <v>14</v>
      </c>
      <c r="Z150" s="21"/>
      <c r="AA150" t="s" s="32">
        <v>70</v>
      </c>
      <c r="AB150" t="s" s="30">
        <v>71</v>
      </c>
      <c r="AC150" s="31"/>
      <c r="AD150" s="23"/>
    </row>
    <row r="151" ht="15.35" customHeight="1">
      <c r="A151" s="28"/>
      <c r="B151" t="s" s="24">
        <v>37</v>
      </c>
      <c r="C151" t="s" s="24">
        <v>313</v>
      </c>
      <c r="D151" s="25"/>
      <c r="E151" s="17"/>
      <c r="F151" s="9"/>
      <c r="G151" s="9"/>
      <c r="H151" s="9"/>
      <c r="I151" s="9"/>
      <c r="J151" s="9"/>
      <c r="K151" s="9"/>
      <c r="L151" s="18"/>
      <c r="M151" s="18"/>
      <c r="N151" s="19">
        <v>9.4</v>
      </c>
      <c r="O151" s="19">
        <v>7</v>
      </c>
      <c r="P151" s="18"/>
      <c r="Q151" s="19">
        <v>10.4</v>
      </c>
      <c r="R151" s="18"/>
      <c r="S151" s="18"/>
      <c r="T151" s="18"/>
      <c r="U151" s="20"/>
      <c r="V151" s="20"/>
      <c r="W151" s="20"/>
      <c r="X151" s="21"/>
      <c r="Y151" s="21"/>
      <c r="Z151" s="21"/>
      <c r="AA151" t="s" s="26">
        <v>45</v>
      </c>
      <c r="AB151" t="s" s="24">
        <v>46</v>
      </c>
      <c r="AC151" t="s" s="24">
        <v>47</v>
      </c>
      <c r="AD151" s="3"/>
    </row>
    <row r="152" ht="15.35" customHeight="1">
      <c r="A152" s="36"/>
      <c r="B152" t="s" s="30">
        <v>51</v>
      </c>
      <c r="C152" t="s" s="30">
        <v>314</v>
      </c>
      <c r="D152" s="31"/>
      <c r="E152" s="17"/>
      <c r="F152" s="9"/>
      <c r="G152" s="9"/>
      <c r="H152" s="9"/>
      <c r="I152" s="9"/>
      <c r="J152" s="9"/>
      <c r="K152" s="9"/>
      <c r="L152" s="19">
        <v>2.5</v>
      </c>
      <c r="M152" s="19">
        <v>4.2</v>
      </c>
      <c r="N152" s="19">
        <v>3.1</v>
      </c>
      <c r="O152" s="18"/>
      <c r="P152" s="18"/>
      <c r="Q152" s="18"/>
      <c r="R152" s="18"/>
      <c r="S152" s="18"/>
      <c r="T152" s="18"/>
      <c r="U152" s="20"/>
      <c r="V152" s="20"/>
      <c r="W152" s="20"/>
      <c r="X152" s="21"/>
      <c r="Y152" s="21"/>
      <c r="Z152" s="21"/>
      <c r="AA152" t="s" s="32">
        <v>62</v>
      </c>
      <c r="AB152" t="s" s="30">
        <v>63</v>
      </c>
      <c r="AC152" t="s" s="30">
        <v>64</v>
      </c>
      <c r="AD152" s="23"/>
    </row>
    <row r="153" ht="15.35" customHeight="1">
      <c r="A153" t="s" s="24">
        <v>36</v>
      </c>
      <c r="B153" t="s" s="24">
        <v>51</v>
      </c>
      <c r="C153" t="s" s="24">
        <v>315</v>
      </c>
      <c r="D153" s="25"/>
      <c r="E153" s="17"/>
      <c r="F153" s="9"/>
      <c r="G153" s="9"/>
      <c r="H153" s="9"/>
      <c r="I153" s="9"/>
      <c r="J153" s="9"/>
      <c r="K153" s="9"/>
      <c r="L153" s="18"/>
      <c r="M153" s="18"/>
      <c r="N153" s="19">
        <v>2.7</v>
      </c>
      <c r="O153" s="18"/>
      <c r="P153" s="18"/>
      <c r="Q153" s="18"/>
      <c r="R153" s="18"/>
      <c r="S153" s="18"/>
      <c r="T153" s="18"/>
      <c r="U153" s="20"/>
      <c r="V153" s="20"/>
      <c r="W153" s="20"/>
      <c r="X153" s="21"/>
      <c r="Y153" s="21"/>
      <c r="Z153" s="21"/>
      <c r="AA153" t="s" s="32">
        <v>53</v>
      </c>
      <c r="AB153" t="s" s="30">
        <v>54</v>
      </c>
      <c r="AC153" s="33">
        <v>2021</v>
      </c>
      <c r="AD153" s="23"/>
    </row>
    <row r="154" ht="15.35" customHeight="1">
      <c r="A154" t="s" s="29">
        <v>36</v>
      </c>
      <c r="B154" t="s" s="30">
        <v>37</v>
      </c>
      <c r="C154" t="s" s="30">
        <v>316</v>
      </c>
      <c r="D154" s="31"/>
      <c r="E154" s="34">
        <v>2751</v>
      </c>
      <c r="F154" s="9"/>
      <c r="G154" t="s" s="9">
        <v>135</v>
      </c>
      <c r="H154" t="s" s="9">
        <v>317</v>
      </c>
      <c r="I154" t="s" s="9">
        <v>318</v>
      </c>
      <c r="J154" t="s" s="9">
        <v>319</v>
      </c>
      <c r="K154" t="s" s="9">
        <v>87</v>
      </c>
      <c r="L154" s="18"/>
      <c r="M154" s="18"/>
      <c r="N154" s="19">
        <v>9.1</v>
      </c>
      <c r="O154" s="19">
        <v>7.5</v>
      </c>
      <c r="P154" s="18"/>
      <c r="Q154" s="19">
        <v>8.699999999999999</v>
      </c>
      <c r="R154" s="18"/>
      <c r="S154" s="19">
        <v>1</v>
      </c>
      <c r="T154" s="19">
        <v>11</v>
      </c>
      <c r="U154" s="20"/>
      <c r="V154" s="20"/>
      <c r="W154" s="20"/>
      <c r="X154" s="21"/>
      <c r="Y154" s="21"/>
      <c r="Z154" s="21"/>
      <c r="AA154" t="s" s="32">
        <v>45</v>
      </c>
      <c r="AB154" t="s" s="30">
        <v>46</v>
      </c>
      <c r="AC154" t="s" s="30">
        <v>47</v>
      </c>
      <c r="AD154" s="23"/>
    </row>
    <row r="155" ht="15.35" customHeight="1">
      <c r="A155" t="s" s="24">
        <v>36</v>
      </c>
      <c r="B155" t="s" s="24">
        <v>37</v>
      </c>
      <c r="C155" t="s" s="24">
        <v>320</v>
      </c>
      <c r="D155" s="25"/>
      <c r="E155" s="34">
        <v>2751</v>
      </c>
      <c r="F155" s="9"/>
      <c r="G155" t="s" s="9">
        <v>135</v>
      </c>
      <c r="H155" t="s" s="9">
        <v>317</v>
      </c>
      <c r="I155" t="s" s="9">
        <v>318</v>
      </c>
      <c r="J155" t="s" s="9">
        <v>319</v>
      </c>
      <c r="K155" t="s" s="9">
        <v>87</v>
      </c>
      <c r="L155" s="18"/>
      <c r="M155" s="18"/>
      <c r="N155" s="19">
        <v>7</v>
      </c>
      <c r="O155" s="18"/>
      <c r="P155" s="18"/>
      <c r="Q155" s="18"/>
      <c r="R155" s="18"/>
      <c r="S155" s="19">
        <v>1</v>
      </c>
      <c r="T155" s="19">
        <v>11</v>
      </c>
      <c r="U155" s="20"/>
      <c r="V155" s="20"/>
      <c r="W155" s="20"/>
      <c r="X155" s="39">
        <v>3</v>
      </c>
      <c r="Y155" s="39">
        <v>10</v>
      </c>
      <c r="Z155" s="21"/>
      <c r="AA155" t="s" s="26">
        <v>70</v>
      </c>
      <c r="AB155" t="s" s="24">
        <v>71</v>
      </c>
      <c r="AC155" s="28"/>
      <c r="AD155" s="3"/>
    </row>
    <row r="156" ht="15.35" customHeight="1">
      <c r="A156" t="s" s="29">
        <v>36</v>
      </c>
      <c r="B156" t="s" s="30">
        <v>48</v>
      </c>
      <c r="C156" t="s" s="30">
        <v>321</v>
      </c>
      <c r="D156" s="31"/>
      <c r="E156" s="17"/>
      <c r="F156" s="9"/>
      <c r="G156" s="9"/>
      <c r="H156" s="9"/>
      <c r="I156" s="9"/>
      <c r="J156" s="9"/>
      <c r="K156" s="9"/>
      <c r="L156" s="18"/>
      <c r="M156" s="18"/>
      <c r="N156" s="19">
        <v>13.5</v>
      </c>
      <c r="O156" s="18"/>
      <c r="P156" s="18"/>
      <c r="Q156" s="18"/>
      <c r="R156" s="18"/>
      <c r="S156" s="19">
        <v>3.9</v>
      </c>
      <c r="T156" s="18"/>
      <c r="U156" s="20"/>
      <c r="V156" s="20"/>
      <c r="W156" s="20"/>
      <c r="X156" s="21"/>
      <c r="Y156" s="21"/>
      <c r="Z156" s="21"/>
      <c r="AA156" t="s" s="32">
        <v>322</v>
      </c>
      <c r="AB156" t="s" s="30">
        <v>323</v>
      </c>
      <c r="AC156" s="31"/>
      <c r="AD156" s="23"/>
    </row>
    <row r="157" ht="15.35" customHeight="1">
      <c r="A157" t="s" s="24">
        <v>36</v>
      </c>
      <c r="B157" t="s" s="24">
        <v>37</v>
      </c>
      <c r="C157" t="s" s="24">
        <v>324</v>
      </c>
      <c r="D157" s="25"/>
      <c r="E157" s="17"/>
      <c r="F157" s="9"/>
      <c r="G157" s="35">
        <v>275113</v>
      </c>
      <c r="H157" t="s" s="9">
        <v>325</v>
      </c>
      <c r="I157" t="s" s="9">
        <v>326</v>
      </c>
      <c r="J157" t="s" s="9">
        <v>327</v>
      </c>
      <c r="K157" t="s" s="9">
        <v>157</v>
      </c>
      <c r="L157" s="18"/>
      <c r="M157" s="18"/>
      <c r="N157" s="19">
        <v>6</v>
      </c>
      <c r="O157" s="18"/>
      <c r="P157" s="18"/>
      <c r="Q157" s="18"/>
      <c r="R157" s="18"/>
      <c r="S157" s="19">
        <v>2</v>
      </c>
      <c r="T157" s="19">
        <v>13</v>
      </c>
      <c r="U157" s="20"/>
      <c r="V157" s="20"/>
      <c r="W157" s="20"/>
      <c r="X157" s="21"/>
      <c r="Y157" s="21"/>
      <c r="Z157" s="21"/>
      <c r="AA157" t="s" s="32">
        <v>78</v>
      </c>
      <c r="AB157" t="s" s="30">
        <v>79</v>
      </c>
      <c r="AC157" s="33">
        <v>2011</v>
      </c>
      <c r="AD157" s="23"/>
    </row>
    <row r="158" ht="15.35" customHeight="1">
      <c r="A158" t="s" s="29">
        <v>36</v>
      </c>
      <c r="B158" t="s" s="30">
        <v>37</v>
      </c>
      <c r="C158" t="s" s="30">
        <v>328</v>
      </c>
      <c r="D158" s="31"/>
      <c r="E158" s="17"/>
      <c r="F158" s="9"/>
      <c r="G158" s="9"/>
      <c r="H158" s="9"/>
      <c r="I158" s="9"/>
      <c r="J158" t="s" s="9">
        <v>174</v>
      </c>
      <c r="K158" t="s" s="9">
        <v>87</v>
      </c>
      <c r="L158" s="18"/>
      <c r="M158" s="18"/>
      <c r="N158" s="19">
        <v>31.9</v>
      </c>
      <c r="O158" s="19">
        <v>19</v>
      </c>
      <c r="P158" s="18"/>
      <c r="Q158" s="19">
        <v>33.1</v>
      </c>
      <c r="R158" s="18"/>
      <c r="S158" s="19">
        <v>1</v>
      </c>
      <c r="T158" s="19">
        <v>8</v>
      </c>
      <c r="U158" s="20"/>
      <c r="V158" s="20"/>
      <c r="W158" s="20"/>
      <c r="X158" s="21"/>
      <c r="Y158" s="21"/>
      <c r="Z158" s="21"/>
      <c r="AA158" t="s" s="32">
        <v>45</v>
      </c>
      <c r="AB158" t="s" s="30">
        <v>46</v>
      </c>
      <c r="AC158" t="s" s="30">
        <v>47</v>
      </c>
      <c r="AD158" s="23"/>
    </row>
    <row r="159" ht="15.35" customHeight="1">
      <c r="A159" s="28"/>
      <c r="B159" t="s" s="24">
        <v>37</v>
      </c>
      <c r="C159" t="s" s="24">
        <v>329</v>
      </c>
      <c r="D159" s="25"/>
      <c r="E159" s="17"/>
      <c r="F159" s="9"/>
      <c r="G159" s="9"/>
      <c r="H159" s="35">
        <v>281314</v>
      </c>
      <c r="I159" s="9"/>
      <c r="J159" s="9"/>
      <c r="K159" s="9"/>
      <c r="L159" s="19">
        <v>10</v>
      </c>
      <c r="M159" s="19">
        <v>15</v>
      </c>
      <c r="N159" s="19">
        <v>13</v>
      </c>
      <c r="O159" s="18"/>
      <c r="P159" s="18"/>
      <c r="Q159" s="18"/>
      <c r="R159" s="18"/>
      <c r="S159" s="18"/>
      <c r="T159" s="18"/>
      <c r="U159" s="20"/>
      <c r="V159" s="20"/>
      <c r="W159" s="20"/>
      <c r="X159" s="39">
        <v>30</v>
      </c>
      <c r="Y159" s="39">
        <v>380</v>
      </c>
      <c r="Z159" s="21"/>
      <c r="AA159" t="s" s="26">
        <v>70</v>
      </c>
      <c r="AB159" t="s" s="24">
        <v>71</v>
      </c>
      <c r="AC159" s="28"/>
      <c r="AD159" s="3"/>
    </row>
    <row r="160" ht="15.35" customHeight="1">
      <c r="A160" s="36"/>
      <c r="B160" t="s" s="30">
        <v>37</v>
      </c>
      <c r="C160" t="s" s="30">
        <v>330</v>
      </c>
      <c r="D160" s="31"/>
      <c r="E160" s="17"/>
      <c r="F160" s="9"/>
      <c r="G160" s="9"/>
      <c r="H160" s="9"/>
      <c r="I160" s="9"/>
      <c r="J160" s="9"/>
      <c r="K160" s="9"/>
      <c r="L160" s="19">
        <v>20</v>
      </c>
      <c r="M160" s="19">
        <v>20</v>
      </c>
      <c r="N160" s="18"/>
      <c r="O160" s="19">
        <v>20</v>
      </c>
      <c r="P160" s="18"/>
      <c r="Q160" s="18"/>
      <c r="R160" s="18"/>
      <c r="S160" s="18"/>
      <c r="T160" s="18"/>
      <c r="U160" s="20"/>
      <c r="V160" s="20"/>
      <c r="W160" s="20"/>
      <c r="X160" s="21"/>
      <c r="Y160" s="21"/>
      <c r="Z160" s="21"/>
      <c r="AA160" t="s" s="32">
        <v>75</v>
      </c>
      <c r="AB160" t="s" s="30">
        <v>76</v>
      </c>
      <c r="AC160" s="31"/>
      <c r="AD160" s="23"/>
    </row>
    <row r="161" ht="15.35" customHeight="1">
      <c r="A161" s="47"/>
      <c r="B161" t="s" s="48">
        <v>73</v>
      </c>
      <c r="C161" t="s" s="48">
        <v>331</v>
      </c>
      <c r="D161" s="49"/>
      <c r="E161" s="17"/>
      <c r="F161" s="9"/>
      <c r="G161" s="9"/>
      <c r="H161" s="9"/>
      <c r="I161" s="9"/>
      <c r="J161" s="9"/>
      <c r="K161" s="9"/>
      <c r="L161" s="18"/>
      <c r="M161" s="18"/>
      <c r="N161" s="18"/>
      <c r="O161" s="18"/>
      <c r="P161" s="18"/>
      <c r="Q161" s="18"/>
      <c r="R161" s="18"/>
      <c r="S161" s="18"/>
      <c r="T161" s="18"/>
      <c r="U161" s="20"/>
      <c r="V161" s="20"/>
      <c r="W161" s="20"/>
      <c r="X161" s="21"/>
      <c r="Y161" s="21"/>
      <c r="Z161" s="21"/>
      <c r="AA161" s="50"/>
      <c r="AB161" s="45"/>
      <c r="AC161" s="45"/>
      <c r="AD161" s="23"/>
    </row>
    <row r="162" ht="15.35" customHeight="1">
      <c r="A162" s="51"/>
      <c r="B162" s="51"/>
      <c r="C162" s="51"/>
      <c r="D162" s="52"/>
      <c r="E162" s="17"/>
      <c r="F162" s="53"/>
      <c r="G162" s="9"/>
      <c r="H162" s="9"/>
      <c r="I162" s="9"/>
      <c r="J162" s="9"/>
      <c r="K162" s="9"/>
      <c r="L162" s="18"/>
      <c r="M162" s="18"/>
      <c r="N162" s="18"/>
      <c r="O162" s="18"/>
      <c r="P162" s="18"/>
      <c r="Q162" s="18"/>
      <c r="R162" s="18"/>
      <c r="S162" s="18"/>
      <c r="T162" s="18"/>
      <c r="U162" s="20"/>
      <c r="V162" s="20"/>
      <c r="W162" s="20"/>
      <c r="X162" s="21"/>
      <c r="Y162" s="21"/>
      <c r="Z162" s="21"/>
      <c r="AA162" s="54"/>
      <c r="AB162" s="51"/>
      <c r="AC162" s="51"/>
      <c r="AD162" s="3"/>
    </row>
  </sheetData>
  <dataValidations count="3">
    <dataValidation type="list" allowBlank="1" showInputMessage="1" showErrorMessage="1" sqref="A6 A9 A20 A22 A26:A28 A35 A42 A44 A46 A49 A56:A57 A59 A67 A75 A80">
      <formula1>"Final product,Semi-manufactured good,Raw material,Scrap,Final good"</formula1>
    </dataValidation>
    <dataValidation type="list" allowBlank="1" showInputMessage="1" showErrorMessage="1" sqref="A7 A10 A23 A25 A32:A34 A37:A38 A40 A45 A52 A54:A55 A58 A63 A79">
      <formula1>"Final product,Semi-manufactured good,Raw material,Scrap"</formula1>
    </dataValidation>
    <dataValidation type="list" allowBlank="1" showInputMessage="1" showErrorMessage="1" sqref="A24 A36 A78">
      <formula1>"Final product,Semi-manufactured good,Raw material,Scrap,Capital good"</formula1>
    </dataValidation>
  </dataValidations>
  <hyperlinks>
    <hyperlink ref="AB15" r:id="rId1" location="" tooltip="" display="https://wrap.org.uk/resources/report/measuring-active-life-clothing#download-file"/>
    <hyperlink ref="AB77" r:id="rId2" location="" tooltip="" display="https://etl.beis.gov.uk/shared-files/3316/3713/8281/UK_ErP_Policy_Study_final_v4-stc_2_11_21.pdf"/>
    <hyperlink ref="AB83" r:id="rId3" location="" tooltip="" display="https://github.com/openrepair/data"/>
    <hyperlink ref="AB84" r:id="rId4" location="" tooltip="" display="https://wrap.org.uk/resources/report/measuring-active-life-clothing#download-file"/>
    <hyperlink ref="AB85" r:id="rId5" location="" tooltip="" display="https://wrap.org.uk/sites/default/files/2022-10/20220817%20Clothing%20longevity%20and%20CBMs%20receptivity%20in%20the%20UK%20Report.pdf"/>
    <hyperlink ref="AB86" r:id="rId6" location="" tooltip="" display="https://wrap.org.uk/sites/default/files/2022-10/20220817%20Clothing%20longevity%20and%20CBMs%20receptivity%20in%20the%20UK%20Report.pdf"/>
    <hyperlink ref="AB87" r:id="rId7" location="" tooltip="" display="https://etl.beis.gov.uk/shared-files/3316/3713/8281/UK_ErP_Policy_Study_final_v4-stc_2_11_21.pdf"/>
    <hyperlink ref="AB88" r:id="rId8" location="" tooltip="" display="https://www.niesr.ac.uk/wp-content/uploads/2021/10/DP474-4.pdf"/>
    <hyperlink ref="AB89" r:id="rId9" location="" tooltip="" display="https://wrap.org.uk/sites/default/files/2022-10/20220817%20Clothing%20longevity%20and%20CBMs%20receptivity%20in%20the%20UK%20Report.pdf"/>
    <hyperlink ref="AB90" r:id="rId10" location="" tooltip="" display="https://wrap.org.uk/resources/report/measuring-active-life-clothing#download-file"/>
    <hyperlink ref="AB91" r:id="rId11" location="" tooltip="" display="https://wrap.org.uk/sites/default/files/2022-10/20220817%20Clothing%20longevity%20and%20CBMs%20receptivity%20in%20the%20UK%20Report.pdf"/>
    <hyperlink ref="AB92" r:id="rId12" location="" tooltip="" display="https://github.com/openrepair/data"/>
    <hyperlink ref="AB93" r:id="rId13" location="" tooltip="" display="https://github.com/openrepair/data"/>
    <hyperlink ref="AB94" r:id="rId14" location="" tooltip="" display="https://wrap.org.uk/resources/report/measuring-active-life-clothing#download-file"/>
    <hyperlink ref="AB119" r:id="rId15" location="" tooltip="" display="https://etl.beis.gov.uk/shared-files/3316/3713/8281/UK_ErP_Policy_Study_final_v4-stc_2_11_21.pdf"/>
    <hyperlink ref="AB130" r:id="rId16" location="" tooltip="" display="https://www.mdpi.com/2071-1050/12/21/9151"/>
    <hyperlink ref="AB134" r:id="rId17" location="" tooltip="" display="http://randd.defra.gov.uk/Default.aspx?Menu=Menu&amp;Module=More&amp;Location=None&amp;ProjectID=17047&amp;FromSearch=Y&amp;Publisher=1&amp;SearchText=lifetimes&amp;SortString=ProjectCode&amp;SortOrder=Asc&amp;Paging=10#Description"/>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8"/>
  <legacyDrawing r:id="rId19"/>
</worksheet>
</file>

<file path=xl/worksheets/sheet4.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6" customHeight="1" outlineLevelRow="0" outlineLevelCol="0"/>
  <cols>
    <col min="1" max="5" width="10.8516" style="55" customWidth="1"/>
    <col min="6" max="16384" width="10.8516" style="55" customWidth="1"/>
  </cols>
  <sheetData>
    <row r="1" ht="15.35" customHeight="1">
      <c r="A1" t="s" s="4">
        <v>332</v>
      </c>
      <c r="B1" s="3"/>
      <c r="C1" s="3"/>
      <c r="D1" s="3"/>
      <c r="E1" s="3"/>
    </row>
    <row r="2" ht="15.35" customHeight="1">
      <c r="A2" t="s" s="4">
        <v>333</v>
      </c>
      <c r="B2" s="3"/>
      <c r="C2" s="3"/>
      <c r="D2" s="3"/>
      <c r="E2" s="3"/>
    </row>
    <row r="3" ht="15.35" customHeight="1">
      <c r="A3" t="s" s="4">
        <v>334</v>
      </c>
      <c r="B3" s="3"/>
      <c r="C3" s="3"/>
      <c r="D3" s="3"/>
      <c r="E3" s="3"/>
    </row>
    <row r="4" ht="15.35" customHeight="1">
      <c r="A4" t="s" s="4">
        <v>335</v>
      </c>
      <c r="B4" s="3"/>
      <c r="C4" s="3"/>
      <c r="D4" s="3"/>
      <c r="E4" s="3"/>
    </row>
    <row r="5" ht="15.35" customHeight="1">
      <c r="A5" s="3"/>
      <c r="B5" s="3"/>
      <c r="C5" s="3"/>
      <c r="D5" s="3"/>
      <c r="E5" s="3"/>
    </row>
    <row r="6" ht="15.35" customHeight="1">
      <c r="A6" s="3"/>
      <c r="B6" s="3"/>
      <c r="C6" s="3"/>
      <c r="D6" s="3"/>
      <c r="E6" s="3"/>
    </row>
    <row r="7" ht="15.35" customHeight="1">
      <c r="A7" s="3"/>
      <c r="B7" s="3"/>
      <c r="C7" s="3"/>
      <c r="D7" s="3"/>
      <c r="E7" s="3"/>
    </row>
    <row r="8" ht="15.35" customHeight="1">
      <c r="A8" s="3"/>
      <c r="B8" s="3"/>
      <c r="C8" s="3"/>
      <c r="D8" s="3"/>
      <c r="E8" s="3"/>
    </row>
    <row r="9" ht="15.35" customHeight="1">
      <c r="A9" s="3"/>
      <c r="B9" s="3"/>
      <c r="C9" s="3"/>
      <c r="D9" s="3"/>
      <c r="E9" s="3"/>
    </row>
    <row r="10" ht="15.35" customHeight="1">
      <c r="A10" s="3"/>
      <c r="B10" s="3"/>
      <c r="C10" s="3"/>
      <c r="D10" s="3"/>
      <c r="E10" s="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P58"/>
  <sheetViews>
    <sheetView workbookViewId="0" showGridLines="0" defaultGridColor="1"/>
  </sheetViews>
  <sheetFormatPr defaultColWidth="10.8333" defaultRowHeight="16" customHeight="1" outlineLevelRow="0" outlineLevelCol="0"/>
  <cols>
    <col min="1" max="4" width="13.5" style="56" customWidth="1"/>
    <col min="5" max="5" width="15.8516" style="56" customWidth="1"/>
    <col min="6" max="16" width="14" style="56" customWidth="1"/>
    <col min="17" max="16384" width="10.8516" style="56" customWidth="1"/>
  </cols>
  <sheetData>
    <row r="1" ht="15.35" customHeight="1">
      <c r="A1" t="s" s="57">
        <v>336</v>
      </c>
      <c r="B1" t="s" s="58">
        <v>337</v>
      </c>
      <c r="C1" t="s" s="58">
        <v>338</v>
      </c>
      <c r="D1" t="s" s="59">
        <v>339</v>
      </c>
      <c r="E1" t="s" s="57">
        <v>340</v>
      </c>
      <c r="F1" s="60"/>
      <c r="G1" s="3"/>
      <c r="H1" s="3"/>
      <c r="I1" s="61"/>
      <c r="J1" s="61"/>
      <c r="K1" s="61"/>
      <c r="L1" s="61"/>
      <c r="M1" s="61"/>
      <c r="N1" s="61"/>
      <c r="O1" s="61"/>
      <c r="P1" s="61"/>
    </row>
    <row r="2" ht="15.35" customHeight="1">
      <c r="A2" t="s" s="62">
        <v>271</v>
      </c>
      <c r="B2" t="s" s="62">
        <v>341</v>
      </c>
      <c r="C2" t="s" s="63">
        <v>342</v>
      </c>
      <c r="D2" s="64">
        <v>2010</v>
      </c>
      <c r="E2" s="65">
        <v>71339</v>
      </c>
      <c r="F2" s="66"/>
      <c r="G2" s="66"/>
      <c r="H2" s="66"/>
      <c r="I2" s="61"/>
      <c r="J2" s="61"/>
      <c r="K2" s="61"/>
      <c r="L2" s="61"/>
      <c r="M2" s="61"/>
      <c r="N2" s="61"/>
      <c r="O2" s="61"/>
      <c r="P2" s="61"/>
    </row>
    <row r="3" ht="15.35" customHeight="1">
      <c r="A3" t="s" s="62">
        <v>271</v>
      </c>
      <c r="B3" t="s" s="62">
        <v>341</v>
      </c>
      <c r="C3" t="s" s="63">
        <v>342</v>
      </c>
      <c r="D3" s="64">
        <v>2011</v>
      </c>
      <c r="E3" s="65">
        <v>71050</v>
      </c>
      <c r="F3" s="67"/>
      <c r="G3" s="67"/>
      <c r="H3" s="67"/>
      <c r="I3" s="61"/>
      <c r="J3" s="61"/>
      <c r="K3" s="61"/>
      <c r="L3" s="61"/>
      <c r="M3" s="61"/>
      <c r="N3" s="61"/>
      <c r="O3" s="61"/>
      <c r="P3" s="61"/>
    </row>
    <row r="4" ht="15.35" customHeight="1">
      <c r="A4" t="s" s="62">
        <v>271</v>
      </c>
      <c r="B4" t="s" s="62">
        <v>341</v>
      </c>
      <c r="C4" t="s" s="63">
        <v>342</v>
      </c>
      <c r="D4" s="64">
        <v>2012</v>
      </c>
      <c r="E4" s="65">
        <v>83088</v>
      </c>
      <c r="F4" s="68"/>
      <c r="G4" s="65"/>
      <c r="H4" s="65"/>
      <c r="I4" s="3"/>
      <c r="J4" s="3"/>
      <c r="K4" s="3"/>
      <c r="L4" s="3"/>
      <c r="M4" s="3"/>
      <c r="N4" s="3"/>
      <c r="O4" s="3"/>
      <c r="P4" s="3"/>
    </row>
    <row r="5" ht="15.35" customHeight="1">
      <c r="A5" t="s" s="62">
        <v>271</v>
      </c>
      <c r="B5" t="s" s="62">
        <v>341</v>
      </c>
      <c r="C5" t="s" s="63">
        <v>342</v>
      </c>
      <c r="D5" s="64">
        <v>2013</v>
      </c>
      <c r="E5" s="65">
        <v>81506</v>
      </c>
      <c r="F5" s="68"/>
      <c r="G5" s="65"/>
      <c r="H5" s="65"/>
      <c r="I5" s="3"/>
      <c r="J5" s="3"/>
      <c r="K5" s="3"/>
      <c r="L5" s="3"/>
      <c r="M5" s="3"/>
      <c r="N5" s="3"/>
      <c r="O5" s="3"/>
      <c r="P5" s="3"/>
    </row>
    <row r="6" ht="13.65" customHeight="1">
      <c r="A6" t="s" s="62">
        <v>271</v>
      </c>
      <c r="B6" t="s" s="62">
        <v>341</v>
      </c>
      <c r="C6" t="s" s="63">
        <v>342</v>
      </c>
      <c r="D6" s="64">
        <v>2014</v>
      </c>
      <c r="E6" s="65">
        <v>78120.6666666667</v>
      </c>
      <c r="F6" s="68"/>
      <c r="G6" s="65"/>
      <c r="H6" s="65"/>
      <c r="I6" s="69"/>
      <c r="J6" s="69"/>
      <c r="K6" s="69"/>
      <c r="L6" s="69"/>
      <c r="M6" s="69"/>
      <c r="N6" s="69"/>
      <c r="O6" s="69"/>
      <c r="P6" s="69"/>
    </row>
    <row r="7" ht="13.65" customHeight="1">
      <c r="A7" t="s" s="62">
        <v>271</v>
      </c>
      <c r="B7" t="s" s="62">
        <v>341</v>
      </c>
      <c r="C7" t="s" s="63">
        <v>342</v>
      </c>
      <c r="D7" s="64">
        <v>2015</v>
      </c>
      <c r="E7" s="65">
        <v>74735.3333333333</v>
      </c>
      <c r="F7" s="68"/>
      <c r="G7" s="65"/>
      <c r="H7" s="65"/>
      <c r="I7" s="70"/>
      <c r="J7" s="70"/>
      <c r="K7" s="70"/>
      <c r="L7" s="70"/>
      <c r="M7" s="70"/>
      <c r="N7" s="70"/>
      <c r="O7" s="70"/>
      <c r="P7" s="70"/>
    </row>
    <row r="8" ht="16" customHeight="1">
      <c r="A8" t="s" s="62">
        <v>271</v>
      </c>
      <c r="B8" t="s" s="62">
        <v>341</v>
      </c>
      <c r="C8" t="s" s="63">
        <v>342</v>
      </c>
      <c r="D8" s="64">
        <v>2016</v>
      </c>
      <c r="E8" s="65">
        <v>71350</v>
      </c>
      <c r="F8" s="68"/>
      <c r="G8" s="65"/>
      <c r="H8" s="65"/>
      <c r="I8" s="71"/>
      <c r="J8" s="71"/>
      <c r="K8" s="71"/>
      <c r="L8" s="71"/>
      <c r="M8" s="71"/>
      <c r="N8" s="71"/>
      <c r="O8" s="70"/>
      <c r="P8" s="70"/>
    </row>
    <row r="9" ht="16" customHeight="1">
      <c r="A9" t="s" s="62">
        <v>271</v>
      </c>
      <c r="B9" t="s" s="62">
        <v>341</v>
      </c>
      <c r="C9" t="s" s="63">
        <v>342</v>
      </c>
      <c r="D9" s="64">
        <v>2017</v>
      </c>
      <c r="E9" s="72">
        <v>100344.25</v>
      </c>
      <c r="F9" s="68"/>
      <c r="G9" s="65"/>
      <c r="H9" s="65"/>
      <c r="I9" s="73"/>
      <c r="J9" s="73"/>
      <c r="K9" s="73"/>
      <c r="L9" s="73"/>
      <c r="M9" s="73"/>
      <c r="N9" s="73"/>
      <c r="O9" s="73"/>
      <c r="P9" s="73"/>
    </row>
    <row r="10" ht="15.35" customHeight="1">
      <c r="A10" t="s" s="62">
        <v>271</v>
      </c>
      <c r="B10" t="s" s="62">
        <v>341</v>
      </c>
      <c r="C10" t="s" s="63">
        <v>342</v>
      </c>
      <c r="D10" s="64">
        <v>2018</v>
      </c>
      <c r="E10" s="72">
        <v>129338.5</v>
      </c>
      <c r="F10" s="68"/>
      <c r="G10" s="65"/>
      <c r="H10" s="65"/>
      <c r="I10" s="69"/>
      <c r="J10" s="69"/>
      <c r="K10" s="69"/>
      <c r="L10" s="69"/>
      <c r="M10" s="69"/>
      <c r="N10" s="69"/>
      <c r="O10" s="3"/>
      <c r="P10" s="3"/>
    </row>
    <row r="11" ht="15" customHeight="1">
      <c r="A11" t="s" s="62">
        <v>271</v>
      </c>
      <c r="B11" t="s" s="62">
        <v>341</v>
      </c>
      <c r="C11" t="s" s="63">
        <v>342</v>
      </c>
      <c r="D11" s="64">
        <v>2019</v>
      </c>
      <c r="E11" s="72">
        <v>158332.75</v>
      </c>
      <c r="F11" s="68"/>
      <c r="G11" s="72"/>
      <c r="H11" s="72"/>
      <c r="I11" s="70"/>
      <c r="J11" s="70"/>
      <c r="K11" s="70"/>
      <c r="L11" s="70"/>
      <c r="M11" s="70"/>
      <c r="N11" s="70"/>
      <c r="O11" s="69"/>
      <c r="P11" s="69"/>
    </row>
    <row r="12" ht="15" customHeight="1">
      <c r="A12" t="s" s="62">
        <v>271</v>
      </c>
      <c r="B12" t="s" s="62">
        <v>341</v>
      </c>
      <c r="C12" t="s" s="63">
        <v>342</v>
      </c>
      <c r="D12" s="64">
        <v>2020</v>
      </c>
      <c r="E12" s="72">
        <v>187327</v>
      </c>
      <c r="F12" s="68"/>
      <c r="G12" s="72"/>
      <c r="H12" s="72"/>
      <c r="I12" s="70"/>
      <c r="J12" s="70"/>
      <c r="K12" s="70"/>
      <c r="L12" s="70"/>
      <c r="M12" s="70"/>
      <c r="N12" s="70"/>
      <c r="O12" s="70"/>
      <c r="P12" s="70"/>
    </row>
    <row r="13" ht="15.35" customHeight="1">
      <c r="A13" t="s" s="62">
        <v>271</v>
      </c>
      <c r="B13" t="s" s="62">
        <v>341</v>
      </c>
      <c r="C13" t="s" s="63">
        <v>342</v>
      </c>
      <c r="D13" s="64">
        <v>2021</v>
      </c>
      <c r="E13" s="72">
        <v>227436</v>
      </c>
      <c r="F13" s="68"/>
      <c r="G13" s="72"/>
      <c r="H13" s="72"/>
      <c r="I13" s="69"/>
      <c r="J13" s="69"/>
      <c r="K13" s="69"/>
      <c r="L13" s="69"/>
      <c r="M13" s="69"/>
      <c r="N13" s="3"/>
      <c r="O13" s="3"/>
      <c r="P13" s="3"/>
    </row>
    <row r="14" ht="15.35" customHeight="1">
      <c r="A14" t="s" s="62">
        <v>271</v>
      </c>
      <c r="B14" t="s" s="62">
        <v>341</v>
      </c>
      <c r="C14" t="s" s="63">
        <v>343</v>
      </c>
      <c r="D14" s="64">
        <v>2010</v>
      </c>
      <c r="E14" s="68">
        <v>253273</v>
      </c>
      <c r="F14" s="74"/>
      <c r="G14" s="72"/>
      <c r="H14" s="72"/>
      <c r="I14" s="70"/>
      <c r="J14" s="70"/>
      <c r="K14" s="70"/>
      <c r="L14" s="70"/>
      <c r="M14" s="70"/>
      <c r="N14" s="3"/>
      <c r="O14" s="3"/>
      <c r="P14" s="3"/>
    </row>
    <row r="15" ht="15.35" customHeight="1">
      <c r="A15" t="s" s="62">
        <v>271</v>
      </c>
      <c r="B15" t="s" s="62">
        <v>341</v>
      </c>
      <c r="C15" t="s" s="63">
        <v>343</v>
      </c>
      <c r="D15" s="64">
        <v>2011</v>
      </c>
      <c r="E15" s="68">
        <v>274470</v>
      </c>
      <c r="F15" s="74"/>
      <c r="G15" s="72"/>
      <c r="H15" s="72"/>
      <c r="I15" s="3"/>
      <c r="J15" s="3"/>
      <c r="K15" s="3"/>
      <c r="L15" s="3"/>
      <c r="M15" s="3"/>
      <c r="N15" s="3"/>
      <c r="O15" s="3"/>
      <c r="P15" s="3"/>
    </row>
    <row r="16" ht="15.35" customHeight="1">
      <c r="A16" t="s" s="62">
        <v>271</v>
      </c>
      <c r="B16" t="s" s="62">
        <v>341</v>
      </c>
      <c r="C16" t="s" s="63">
        <v>343</v>
      </c>
      <c r="D16" s="64">
        <v>2012</v>
      </c>
      <c r="E16" s="68">
        <v>279614</v>
      </c>
      <c r="F16" s="3"/>
      <c r="G16" s="3"/>
      <c r="H16" s="3"/>
      <c r="I16" s="3"/>
      <c r="J16" s="3"/>
      <c r="K16" s="3"/>
      <c r="L16" s="3"/>
      <c r="M16" s="3"/>
      <c r="N16" s="3"/>
      <c r="O16" s="3"/>
      <c r="P16" s="3"/>
    </row>
    <row r="17" ht="15.35" customHeight="1">
      <c r="A17" t="s" s="62">
        <v>271</v>
      </c>
      <c r="B17" t="s" s="62">
        <v>341</v>
      </c>
      <c r="C17" t="s" s="63">
        <v>343</v>
      </c>
      <c r="D17" s="64">
        <v>2013</v>
      </c>
      <c r="E17" s="68">
        <v>252997</v>
      </c>
      <c r="F17" s="3"/>
      <c r="G17" s="3"/>
      <c r="H17" s="3"/>
      <c r="I17" s="3"/>
      <c r="J17" s="3"/>
      <c r="K17" s="3"/>
      <c r="L17" s="3"/>
      <c r="M17" s="3"/>
      <c r="N17" s="3"/>
      <c r="O17" s="3"/>
      <c r="P17" s="3"/>
    </row>
    <row r="18" ht="15.35" customHeight="1">
      <c r="A18" t="s" s="62">
        <v>271</v>
      </c>
      <c r="B18" t="s" s="62">
        <v>341</v>
      </c>
      <c r="C18" t="s" s="63">
        <v>343</v>
      </c>
      <c r="D18" s="64">
        <v>2014</v>
      </c>
      <c r="E18" s="68">
        <v>364544.285714286</v>
      </c>
      <c r="F18" s="3"/>
      <c r="G18" s="3"/>
      <c r="H18" s="3"/>
      <c r="I18" s="3"/>
      <c r="J18" s="3"/>
      <c r="K18" s="3"/>
      <c r="L18" s="3"/>
      <c r="M18" s="3"/>
      <c r="N18" s="3"/>
      <c r="O18" s="3"/>
      <c r="P18" s="3"/>
    </row>
    <row r="19" ht="15.35" customHeight="1">
      <c r="A19" t="s" s="62">
        <v>271</v>
      </c>
      <c r="B19" t="s" s="62">
        <v>341</v>
      </c>
      <c r="C19" t="s" s="63">
        <v>343</v>
      </c>
      <c r="D19" s="64">
        <v>2015</v>
      </c>
      <c r="E19" s="68">
        <v>476091.571428571</v>
      </c>
      <c r="F19" s="3"/>
      <c r="G19" s="3"/>
      <c r="H19" s="3"/>
      <c r="I19" s="3"/>
      <c r="J19" s="3"/>
      <c r="K19" s="3"/>
      <c r="L19" s="3"/>
      <c r="M19" s="3"/>
      <c r="N19" s="3"/>
      <c r="O19" s="3"/>
      <c r="P19" s="3"/>
    </row>
    <row r="20" ht="15.35" customHeight="1">
      <c r="A20" t="s" s="62">
        <v>271</v>
      </c>
      <c r="B20" t="s" s="62">
        <v>341</v>
      </c>
      <c r="C20" t="s" s="63">
        <v>343</v>
      </c>
      <c r="D20" s="64">
        <v>2016</v>
      </c>
      <c r="E20" s="68">
        <v>587638.857142857</v>
      </c>
      <c r="F20" s="3"/>
      <c r="G20" s="3"/>
      <c r="H20" s="3"/>
      <c r="I20" s="3"/>
      <c r="J20" s="3"/>
      <c r="K20" s="3"/>
      <c r="L20" s="3"/>
      <c r="M20" s="3"/>
      <c r="N20" s="3"/>
      <c r="O20" s="3"/>
      <c r="P20" s="3"/>
    </row>
    <row r="21" ht="15.35" customHeight="1">
      <c r="A21" t="s" s="62">
        <v>271</v>
      </c>
      <c r="B21" t="s" s="62">
        <v>341</v>
      </c>
      <c r="C21" t="s" s="63">
        <v>343</v>
      </c>
      <c r="D21" s="64">
        <v>2017</v>
      </c>
      <c r="E21" s="68">
        <v>699186.142857143</v>
      </c>
      <c r="F21" s="3"/>
      <c r="G21" s="3"/>
      <c r="H21" s="3"/>
      <c r="I21" s="3"/>
      <c r="J21" s="3"/>
      <c r="K21" s="3"/>
      <c r="L21" s="3"/>
      <c r="M21" s="3"/>
      <c r="N21" s="3"/>
      <c r="O21" s="3"/>
      <c r="P21" s="3"/>
    </row>
    <row r="22" ht="15.35" customHeight="1">
      <c r="A22" t="s" s="62">
        <v>271</v>
      </c>
      <c r="B22" t="s" s="62">
        <v>341</v>
      </c>
      <c r="C22" t="s" s="63">
        <v>343</v>
      </c>
      <c r="D22" s="64">
        <v>2018</v>
      </c>
      <c r="E22" s="68">
        <v>810733.4285714281</v>
      </c>
      <c r="F22" s="3"/>
      <c r="G22" s="3"/>
      <c r="H22" s="3"/>
      <c r="I22" s="3"/>
      <c r="J22" s="3"/>
      <c r="K22" s="3"/>
      <c r="L22" s="3"/>
      <c r="M22" s="3"/>
      <c r="N22" s="3"/>
      <c r="O22" s="3"/>
      <c r="P22" s="3"/>
    </row>
    <row r="23" ht="15.35" customHeight="1">
      <c r="A23" t="s" s="62">
        <v>271</v>
      </c>
      <c r="B23" t="s" s="62">
        <v>341</v>
      </c>
      <c r="C23" t="s" s="63">
        <v>343</v>
      </c>
      <c r="D23" s="64">
        <v>2019</v>
      </c>
      <c r="E23" s="68">
        <v>922280.714285714</v>
      </c>
      <c r="F23" s="3"/>
      <c r="G23" s="3"/>
      <c r="H23" s="3"/>
      <c r="I23" s="3"/>
      <c r="J23" s="3"/>
      <c r="K23" s="3"/>
      <c r="L23" s="3"/>
      <c r="M23" s="3"/>
      <c r="N23" s="3"/>
      <c r="O23" s="3"/>
      <c r="P23" s="3"/>
    </row>
    <row r="24" ht="15.35" customHeight="1">
      <c r="A24" t="s" s="62">
        <v>271</v>
      </c>
      <c r="B24" t="s" s="62">
        <v>341</v>
      </c>
      <c r="C24" t="s" s="63">
        <v>343</v>
      </c>
      <c r="D24" s="64">
        <v>2020</v>
      </c>
      <c r="E24" s="74">
        <v>1033828</v>
      </c>
      <c r="F24" s="3"/>
      <c r="G24" s="3"/>
      <c r="H24" s="3"/>
      <c r="I24" s="3"/>
      <c r="J24" s="3"/>
      <c r="K24" s="3"/>
      <c r="L24" s="3"/>
      <c r="M24" s="3"/>
      <c r="N24" s="3"/>
      <c r="O24" s="3"/>
      <c r="P24" s="3"/>
    </row>
    <row r="25" ht="15.35" customHeight="1">
      <c r="A25" t="s" s="62">
        <v>271</v>
      </c>
      <c r="B25" t="s" s="62">
        <v>341</v>
      </c>
      <c r="C25" t="s" s="63">
        <v>343</v>
      </c>
      <c r="D25" s="64">
        <v>2021</v>
      </c>
      <c r="E25" s="74">
        <v>1307820</v>
      </c>
      <c r="F25" s="3"/>
      <c r="G25" s="3"/>
      <c r="H25" s="3"/>
      <c r="I25" s="3"/>
      <c r="J25" s="3"/>
      <c r="K25" s="3"/>
      <c r="L25" s="3"/>
      <c r="M25" s="3"/>
      <c r="N25" s="3"/>
      <c r="O25" s="3"/>
      <c r="P25" s="3"/>
    </row>
    <row r="26" ht="15.35" customHeight="1">
      <c r="A26" t="s" s="75">
        <v>188</v>
      </c>
      <c r="B26" t="s" s="62">
        <v>341</v>
      </c>
      <c r="C26" t="s" s="63">
        <v>342</v>
      </c>
      <c r="D26" s="64">
        <v>2010</v>
      </c>
      <c r="E26" s="65">
        <v>36093</v>
      </c>
      <c r="F26" s="3"/>
      <c r="G26" s="3"/>
      <c r="H26" s="3"/>
      <c r="I26" s="3"/>
      <c r="J26" s="3"/>
      <c r="K26" s="3"/>
      <c r="L26" s="3"/>
      <c r="M26" s="3"/>
      <c r="N26" s="3"/>
      <c r="O26" s="3"/>
      <c r="P26" s="3"/>
    </row>
    <row r="27" ht="15.35" customHeight="1">
      <c r="A27" t="s" s="75">
        <v>188</v>
      </c>
      <c r="B27" t="s" s="62">
        <v>341</v>
      </c>
      <c r="C27" t="s" s="63">
        <v>342</v>
      </c>
      <c r="D27" s="64">
        <v>2011</v>
      </c>
      <c r="E27" s="65">
        <v>38357</v>
      </c>
      <c r="F27" s="3"/>
      <c r="G27" s="3"/>
      <c r="H27" s="3"/>
      <c r="I27" s="3"/>
      <c r="J27" s="3"/>
      <c r="K27" s="3"/>
      <c r="L27" s="3"/>
      <c r="M27" s="3"/>
      <c r="N27" s="3"/>
      <c r="O27" s="3"/>
      <c r="P27" s="3"/>
    </row>
    <row r="28" ht="15.35" customHeight="1">
      <c r="A28" t="s" s="75">
        <v>188</v>
      </c>
      <c r="B28" t="s" s="62">
        <v>341</v>
      </c>
      <c r="C28" t="s" s="63">
        <v>342</v>
      </c>
      <c r="D28" s="64">
        <v>2012</v>
      </c>
      <c r="E28" s="65">
        <v>43226</v>
      </c>
      <c r="F28" s="3"/>
      <c r="G28" s="3"/>
      <c r="H28" s="3"/>
      <c r="I28" s="3"/>
      <c r="J28" s="3"/>
      <c r="K28" s="3"/>
      <c r="L28" s="3"/>
      <c r="M28" s="3"/>
      <c r="N28" s="3"/>
      <c r="O28" s="3"/>
      <c r="P28" s="3"/>
    </row>
    <row r="29" ht="15.35" customHeight="1">
      <c r="A29" t="s" s="75">
        <v>188</v>
      </c>
      <c r="B29" t="s" s="62">
        <v>341</v>
      </c>
      <c r="C29" t="s" s="63">
        <v>342</v>
      </c>
      <c r="D29" s="64">
        <v>2013</v>
      </c>
      <c r="E29" s="65">
        <v>50533</v>
      </c>
      <c r="F29" s="3"/>
      <c r="G29" s="3"/>
      <c r="H29" s="3"/>
      <c r="I29" s="3"/>
      <c r="J29" s="3"/>
      <c r="K29" s="3"/>
      <c r="L29" s="3"/>
      <c r="M29" s="3"/>
      <c r="N29" s="3"/>
      <c r="O29" s="3"/>
      <c r="P29" s="3"/>
    </row>
    <row r="30" ht="15.35" customHeight="1">
      <c r="A30" t="s" s="75">
        <v>188</v>
      </c>
      <c r="B30" t="s" s="62">
        <v>341</v>
      </c>
      <c r="C30" t="s" s="63">
        <v>342</v>
      </c>
      <c r="D30" s="64">
        <v>2014</v>
      </c>
      <c r="E30" s="65">
        <v>44793</v>
      </c>
      <c r="F30" s="3"/>
      <c r="G30" s="3"/>
      <c r="H30" s="3"/>
      <c r="I30" s="3"/>
      <c r="J30" s="3"/>
      <c r="K30" s="3"/>
      <c r="L30" s="3"/>
      <c r="M30" s="3"/>
      <c r="N30" s="3"/>
      <c r="O30" s="3"/>
      <c r="P30" s="3"/>
    </row>
    <row r="31" ht="15.35" customHeight="1">
      <c r="A31" t="s" s="75">
        <v>188</v>
      </c>
      <c r="B31" t="s" s="62">
        <v>341</v>
      </c>
      <c r="C31" t="s" s="63">
        <v>342</v>
      </c>
      <c r="D31" s="64">
        <v>2015</v>
      </c>
      <c r="E31" s="65">
        <v>49333</v>
      </c>
      <c r="F31" s="3"/>
      <c r="G31" s="3"/>
      <c r="H31" s="3"/>
      <c r="I31" s="3"/>
      <c r="J31" s="3"/>
      <c r="K31" s="3"/>
      <c r="L31" s="3"/>
      <c r="M31" s="3"/>
      <c r="N31" s="3"/>
      <c r="O31" s="3"/>
      <c r="P31" s="3"/>
    </row>
    <row r="32" ht="15.35" customHeight="1">
      <c r="A32" t="s" s="75">
        <v>188</v>
      </c>
      <c r="B32" t="s" s="62">
        <v>341</v>
      </c>
      <c r="C32" t="s" s="63">
        <v>342</v>
      </c>
      <c r="D32" s="64">
        <v>2016</v>
      </c>
      <c r="E32" s="65">
        <v>47762</v>
      </c>
      <c r="F32" s="3"/>
      <c r="G32" s="3"/>
      <c r="H32" s="3"/>
      <c r="I32" s="3"/>
      <c r="J32" s="3"/>
      <c r="K32" s="3"/>
      <c r="L32" s="3"/>
      <c r="M32" s="3"/>
      <c r="N32" s="3"/>
      <c r="O32" s="3"/>
      <c r="P32" s="3"/>
    </row>
    <row r="33" ht="15.35" customHeight="1">
      <c r="A33" t="s" s="75">
        <v>188</v>
      </c>
      <c r="B33" t="s" s="62">
        <v>341</v>
      </c>
      <c r="C33" t="s" s="63">
        <v>342</v>
      </c>
      <c r="D33" s="64">
        <v>2017</v>
      </c>
      <c r="E33" s="72">
        <v>58328</v>
      </c>
      <c r="F33" s="3"/>
      <c r="G33" s="3"/>
      <c r="H33" s="3"/>
      <c r="I33" s="3"/>
      <c r="J33" s="3"/>
      <c r="K33" s="3"/>
      <c r="L33" s="3"/>
      <c r="M33" s="3"/>
      <c r="N33" s="3"/>
      <c r="O33" s="3"/>
      <c r="P33" s="3"/>
    </row>
    <row r="34" ht="15.35" customHeight="1">
      <c r="A34" t="s" s="75">
        <v>188</v>
      </c>
      <c r="B34" t="s" s="62">
        <v>341</v>
      </c>
      <c r="C34" t="s" s="63">
        <v>342</v>
      </c>
      <c r="D34" s="64">
        <v>2018</v>
      </c>
      <c r="E34" s="72">
        <v>72335</v>
      </c>
      <c r="F34" s="3"/>
      <c r="G34" s="3"/>
      <c r="H34" s="3"/>
      <c r="I34" s="3"/>
      <c r="J34" s="3"/>
      <c r="K34" s="3"/>
      <c r="L34" s="3"/>
      <c r="M34" s="3"/>
      <c r="N34" s="3"/>
      <c r="O34" s="3"/>
      <c r="P34" s="3"/>
    </row>
    <row r="35" ht="15.35" customHeight="1">
      <c r="A35" t="s" s="75">
        <v>188</v>
      </c>
      <c r="B35" t="s" s="62">
        <v>341</v>
      </c>
      <c r="C35" t="s" s="63">
        <v>342</v>
      </c>
      <c r="D35" s="64">
        <v>2019</v>
      </c>
      <c r="E35" s="72">
        <v>87194</v>
      </c>
      <c r="F35" s="3"/>
      <c r="G35" s="3"/>
      <c r="H35" s="3"/>
      <c r="I35" s="3"/>
      <c r="J35" s="3"/>
      <c r="K35" s="3"/>
      <c r="L35" s="3"/>
      <c r="M35" s="3"/>
      <c r="N35" s="3"/>
      <c r="O35" s="3"/>
      <c r="P35" s="3"/>
    </row>
    <row r="36" ht="15.35" customHeight="1">
      <c r="A36" t="s" s="75">
        <v>188</v>
      </c>
      <c r="B36" t="s" s="62">
        <v>341</v>
      </c>
      <c r="C36" t="s" s="63">
        <v>342</v>
      </c>
      <c r="D36" s="64">
        <v>2020</v>
      </c>
      <c r="E36" s="72">
        <v>142464</v>
      </c>
      <c r="F36" s="3"/>
      <c r="G36" s="3"/>
      <c r="H36" s="3"/>
      <c r="I36" s="3"/>
      <c r="J36" s="3"/>
      <c r="K36" s="3"/>
      <c r="L36" s="3"/>
      <c r="M36" s="3"/>
      <c r="N36" s="3"/>
      <c r="O36" s="3"/>
      <c r="P36" s="3"/>
    </row>
    <row r="37" ht="15.35" customHeight="1">
      <c r="A37" t="s" s="75">
        <v>188</v>
      </c>
      <c r="B37" t="s" s="62">
        <v>341</v>
      </c>
      <c r="C37" t="s" s="63">
        <v>342</v>
      </c>
      <c r="D37" s="64">
        <v>2021</v>
      </c>
      <c r="E37" s="72">
        <v>145095</v>
      </c>
      <c r="F37" s="3"/>
      <c r="G37" s="3"/>
      <c r="H37" s="3"/>
      <c r="I37" s="3"/>
      <c r="J37" s="3"/>
      <c r="K37" s="3"/>
      <c r="L37" s="3"/>
      <c r="M37" s="3"/>
      <c r="N37" s="3"/>
      <c r="O37" s="3"/>
      <c r="P37" s="3"/>
    </row>
    <row r="38" ht="15.35" customHeight="1">
      <c r="A38" t="s" s="75">
        <v>188</v>
      </c>
      <c r="B38" t="s" s="62">
        <v>341</v>
      </c>
      <c r="C38" t="s" s="63">
        <v>343</v>
      </c>
      <c r="D38" s="64">
        <v>2010</v>
      </c>
      <c r="E38" s="65">
        <v>79354</v>
      </c>
      <c r="F38" s="3"/>
      <c r="G38" s="3"/>
      <c r="H38" s="3"/>
      <c r="I38" s="3"/>
      <c r="J38" s="3"/>
      <c r="K38" s="3"/>
      <c r="L38" s="3"/>
      <c r="M38" s="3"/>
      <c r="N38" s="3"/>
      <c r="O38" s="3"/>
      <c r="P38" s="3"/>
    </row>
    <row r="39" ht="15.35" customHeight="1">
      <c r="A39" t="s" s="75">
        <v>188</v>
      </c>
      <c r="B39" t="s" s="62">
        <v>341</v>
      </c>
      <c r="C39" t="s" s="63">
        <v>343</v>
      </c>
      <c r="D39" s="64">
        <v>2011</v>
      </c>
      <c r="E39" s="65">
        <v>80202</v>
      </c>
      <c r="F39" s="3"/>
      <c r="G39" s="3"/>
      <c r="H39" s="3"/>
      <c r="I39" s="3"/>
      <c r="J39" s="3"/>
      <c r="K39" s="3"/>
      <c r="L39" s="3"/>
      <c r="M39" s="3"/>
      <c r="N39" s="3"/>
      <c r="O39" s="3"/>
      <c r="P39" s="3"/>
    </row>
    <row r="40" ht="15.35" customHeight="1">
      <c r="A40" t="s" s="75">
        <v>188</v>
      </c>
      <c r="B40" t="s" s="62">
        <v>341</v>
      </c>
      <c r="C40" t="s" s="63">
        <v>343</v>
      </c>
      <c r="D40" s="64">
        <v>2012</v>
      </c>
      <c r="E40" s="65">
        <v>97339</v>
      </c>
      <c r="F40" s="3"/>
      <c r="G40" s="3"/>
      <c r="H40" s="3"/>
      <c r="I40" s="3"/>
      <c r="J40" s="3"/>
      <c r="K40" s="3"/>
      <c r="L40" s="3"/>
      <c r="M40" s="3"/>
      <c r="N40" s="3"/>
      <c r="O40" s="3"/>
      <c r="P40" s="3"/>
    </row>
    <row r="41" ht="15.35" customHeight="1">
      <c r="A41" t="s" s="75">
        <v>188</v>
      </c>
      <c r="B41" t="s" s="62">
        <v>341</v>
      </c>
      <c r="C41" t="s" s="63">
        <v>343</v>
      </c>
      <c r="D41" s="64">
        <v>2013</v>
      </c>
      <c r="E41" s="65">
        <v>103986</v>
      </c>
      <c r="F41" s="3"/>
      <c r="G41" s="3"/>
      <c r="H41" s="3"/>
      <c r="I41" s="3"/>
      <c r="J41" s="3"/>
      <c r="K41" s="3"/>
      <c r="L41" s="3"/>
      <c r="M41" s="3"/>
      <c r="N41" s="3"/>
      <c r="O41" s="3"/>
      <c r="P41" s="3"/>
    </row>
    <row r="42" ht="15.35" customHeight="1">
      <c r="A42" t="s" s="75">
        <v>188</v>
      </c>
      <c r="B42" t="s" s="62">
        <v>341</v>
      </c>
      <c r="C42" t="s" s="63">
        <v>343</v>
      </c>
      <c r="D42" s="64">
        <v>2014</v>
      </c>
      <c r="E42" s="65">
        <v>94176</v>
      </c>
      <c r="F42" s="3"/>
      <c r="G42" s="3"/>
      <c r="H42" s="3"/>
      <c r="I42" s="3"/>
      <c r="J42" s="3"/>
      <c r="K42" s="3"/>
      <c r="L42" s="3"/>
      <c r="M42" s="3"/>
      <c r="N42" s="3"/>
      <c r="O42" s="3"/>
      <c r="P42" s="3"/>
    </row>
    <row r="43" ht="15.35" customHeight="1">
      <c r="A43" t="s" s="75">
        <v>188</v>
      </c>
      <c r="B43" t="s" s="62">
        <v>341</v>
      </c>
      <c r="C43" t="s" s="63">
        <v>343</v>
      </c>
      <c r="D43" s="64">
        <v>2015</v>
      </c>
      <c r="E43" s="65">
        <v>103153</v>
      </c>
      <c r="F43" s="3"/>
      <c r="G43" s="3"/>
      <c r="H43" s="3"/>
      <c r="I43" s="3"/>
      <c r="J43" s="3"/>
      <c r="K43" s="3"/>
      <c r="L43" s="3"/>
      <c r="M43" s="3"/>
      <c r="N43" s="3"/>
      <c r="O43" s="3"/>
      <c r="P43" s="3"/>
    </row>
    <row r="44" ht="15.35" customHeight="1">
      <c r="A44" t="s" s="75">
        <v>188</v>
      </c>
      <c r="B44" t="s" s="62">
        <v>341</v>
      </c>
      <c r="C44" t="s" s="63">
        <v>343</v>
      </c>
      <c r="D44" s="64">
        <v>2016</v>
      </c>
      <c r="E44" s="65">
        <v>102101</v>
      </c>
      <c r="F44" s="3"/>
      <c r="G44" s="3"/>
      <c r="H44" s="3"/>
      <c r="I44" s="3"/>
      <c r="J44" s="3"/>
      <c r="K44" s="3"/>
      <c r="L44" s="3"/>
      <c r="M44" s="3"/>
      <c r="N44" s="3"/>
      <c r="O44" s="3"/>
      <c r="P44" s="3"/>
    </row>
    <row r="45" ht="15.35" customHeight="1">
      <c r="A45" t="s" s="75">
        <v>188</v>
      </c>
      <c r="B45" t="s" s="62">
        <v>341</v>
      </c>
      <c r="C45" t="s" s="63">
        <v>343</v>
      </c>
      <c r="D45" s="64">
        <v>2017</v>
      </c>
      <c r="E45" s="72">
        <v>135480</v>
      </c>
      <c r="F45" s="3"/>
      <c r="G45" s="3"/>
      <c r="H45" s="3"/>
      <c r="I45" s="3"/>
      <c r="J45" s="3"/>
      <c r="K45" s="3"/>
      <c r="L45" s="3"/>
      <c r="M45" s="3"/>
      <c r="N45" s="3"/>
      <c r="O45" s="3"/>
      <c r="P45" s="3"/>
    </row>
    <row r="46" ht="15.35" customHeight="1">
      <c r="A46" t="s" s="75">
        <v>188</v>
      </c>
      <c r="B46" t="s" s="62">
        <v>341</v>
      </c>
      <c r="C46" t="s" s="63">
        <v>343</v>
      </c>
      <c r="D46" s="64">
        <v>2018</v>
      </c>
      <c r="E46" s="72">
        <v>151887</v>
      </c>
      <c r="F46" s="3"/>
      <c r="G46" s="3"/>
      <c r="H46" s="3"/>
      <c r="I46" s="3"/>
      <c r="J46" s="3"/>
      <c r="K46" s="3"/>
      <c r="L46" s="3"/>
      <c r="M46" s="3"/>
      <c r="N46" s="3"/>
      <c r="O46" s="3"/>
      <c r="P46" s="3"/>
    </row>
    <row r="47" ht="15.35" customHeight="1">
      <c r="A47" t="s" s="75">
        <v>188</v>
      </c>
      <c r="B47" t="s" s="62">
        <v>341</v>
      </c>
      <c r="C47" t="s" s="63">
        <v>343</v>
      </c>
      <c r="D47" s="64">
        <v>2019</v>
      </c>
      <c r="E47" s="72">
        <v>161112</v>
      </c>
      <c r="F47" s="3"/>
      <c r="G47" s="3"/>
      <c r="H47" s="3"/>
      <c r="I47" s="3"/>
      <c r="J47" s="3"/>
      <c r="K47" s="3"/>
      <c r="L47" s="3"/>
      <c r="M47" s="3"/>
      <c r="N47" s="3"/>
      <c r="O47" s="3"/>
      <c r="P47" s="3"/>
    </row>
    <row r="48" ht="15.35" customHeight="1">
      <c r="A48" t="s" s="75">
        <v>188</v>
      </c>
      <c r="B48" t="s" s="62">
        <v>341</v>
      </c>
      <c r="C48" t="s" s="63">
        <v>343</v>
      </c>
      <c r="D48" s="64">
        <v>2020</v>
      </c>
      <c r="E48" s="72">
        <v>263513</v>
      </c>
      <c r="F48" s="3"/>
      <c r="G48" s="3"/>
      <c r="H48" s="3"/>
      <c r="I48" s="3"/>
      <c r="J48" s="3"/>
      <c r="K48" s="3"/>
      <c r="L48" s="3"/>
      <c r="M48" s="3"/>
      <c r="N48" s="3"/>
      <c r="O48" s="3"/>
      <c r="P48" s="3"/>
    </row>
    <row r="49" ht="15.35" customHeight="1">
      <c r="A49" t="s" s="75">
        <v>188</v>
      </c>
      <c r="B49" t="s" s="62">
        <v>341</v>
      </c>
      <c r="C49" t="s" s="63">
        <v>343</v>
      </c>
      <c r="D49" s="64">
        <v>2021</v>
      </c>
      <c r="E49" s="72">
        <v>219758</v>
      </c>
      <c r="F49" s="3"/>
      <c r="G49" s="3"/>
      <c r="H49" s="3"/>
      <c r="I49" s="3"/>
      <c r="J49" s="3"/>
      <c r="K49" s="3"/>
      <c r="L49" s="3"/>
      <c r="M49" s="3"/>
      <c r="N49" s="3"/>
      <c r="O49" s="3"/>
      <c r="P49" s="3"/>
    </row>
    <row r="50" ht="15.35" customHeight="1">
      <c r="A50" t="s" s="76">
        <v>188</v>
      </c>
      <c r="B50" t="s" s="77">
        <v>341</v>
      </c>
      <c r="C50" t="s" s="78">
        <v>343</v>
      </c>
      <c r="D50" s="79">
        <v>2022</v>
      </c>
      <c r="E50" s="80">
        <v>233754.56993007</v>
      </c>
      <c r="F50" s="3"/>
      <c r="G50" s="3"/>
      <c r="H50" s="3"/>
      <c r="I50" s="3"/>
      <c r="J50" s="3"/>
      <c r="K50" s="3"/>
      <c r="L50" s="3"/>
      <c r="M50" s="3"/>
      <c r="N50" s="3"/>
      <c r="O50" s="3"/>
      <c r="P50" s="3"/>
    </row>
    <row r="51" ht="15.35" customHeight="1">
      <c r="A51" t="s" s="76">
        <v>188</v>
      </c>
      <c r="B51" t="s" s="77">
        <v>341</v>
      </c>
      <c r="C51" t="s" s="78">
        <v>343</v>
      </c>
      <c r="D51" s="79">
        <v>2023</v>
      </c>
      <c r="E51" s="80">
        <v>249215.406535772</v>
      </c>
      <c r="F51" s="3"/>
      <c r="G51" s="3"/>
      <c r="H51" s="3"/>
      <c r="I51" s="3"/>
      <c r="J51" s="3"/>
      <c r="K51" s="3"/>
      <c r="L51" s="3"/>
      <c r="M51" s="3"/>
      <c r="N51" s="3"/>
      <c r="O51" s="3"/>
      <c r="P51" s="3"/>
    </row>
    <row r="52" ht="15.35" customHeight="1">
      <c r="A52" t="s" s="76">
        <v>188</v>
      </c>
      <c r="B52" t="s" s="77">
        <v>341</v>
      </c>
      <c r="C52" t="s" s="78">
        <v>343</v>
      </c>
      <c r="D52" s="79">
        <v>2024</v>
      </c>
      <c r="E52" s="80">
        <v>265693.978568164</v>
      </c>
      <c r="F52" s="3"/>
      <c r="G52" s="3"/>
      <c r="H52" s="3"/>
      <c r="I52" s="3"/>
      <c r="J52" s="3"/>
      <c r="K52" s="3"/>
      <c r="L52" s="3"/>
      <c r="M52" s="3"/>
      <c r="N52" s="3"/>
      <c r="O52" s="3"/>
      <c r="P52" s="3"/>
    </row>
    <row r="53" ht="15.35" customHeight="1">
      <c r="A53" t="s" s="76">
        <v>188</v>
      </c>
      <c r="B53" t="s" s="77">
        <v>341</v>
      </c>
      <c r="C53" t="s" s="78">
        <v>343</v>
      </c>
      <c r="D53" s="79">
        <v>2025</v>
      </c>
      <c r="E53" s="80">
        <v>289384.437667274</v>
      </c>
      <c r="F53" s="3"/>
      <c r="G53" s="3"/>
      <c r="H53" s="3"/>
      <c r="I53" s="3"/>
      <c r="J53" s="3"/>
      <c r="K53" s="3"/>
      <c r="L53" s="3"/>
      <c r="M53" s="3"/>
      <c r="N53" s="3"/>
      <c r="O53" s="3"/>
      <c r="P53" s="3"/>
    </row>
    <row r="54" ht="15.35" customHeight="1">
      <c r="A54" t="s" s="76">
        <v>188</v>
      </c>
      <c r="B54" t="s" s="77">
        <v>341</v>
      </c>
      <c r="C54" t="s" s="78">
        <v>343</v>
      </c>
      <c r="D54" s="79">
        <v>2026</v>
      </c>
      <c r="E54" s="80">
        <v>321358.170916688</v>
      </c>
      <c r="F54" s="3"/>
      <c r="G54" s="3"/>
      <c r="H54" s="3"/>
      <c r="I54" s="3"/>
      <c r="J54" s="3"/>
      <c r="K54" s="3"/>
      <c r="L54" s="3"/>
      <c r="M54" s="3"/>
      <c r="N54" s="3"/>
      <c r="O54" s="3"/>
      <c r="P54" s="3"/>
    </row>
    <row r="55" ht="15.35" customHeight="1">
      <c r="A55" t="s" s="76">
        <v>188</v>
      </c>
      <c r="B55" t="s" s="77">
        <v>341</v>
      </c>
      <c r="C55" t="s" s="78">
        <v>343</v>
      </c>
      <c r="D55" s="79">
        <v>2027</v>
      </c>
      <c r="E55" s="80">
        <v>340168.186645791</v>
      </c>
      <c r="F55" s="3"/>
      <c r="G55" s="3"/>
      <c r="H55" s="3"/>
      <c r="I55" s="3"/>
      <c r="J55" s="3"/>
      <c r="K55" s="3"/>
      <c r="L55" s="3"/>
      <c r="M55" s="3"/>
      <c r="N55" s="3"/>
      <c r="O55" s="3"/>
      <c r="P55" s="3"/>
    </row>
    <row r="56" ht="15.35" customHeight="1">
      <c r="A56" t="s" s="76">
        <v>188</v>
      </c>
      <c r="B56" t="s" s="77">
        <v>341</v>
      </c>
      <c r="C56" t="s" s="78">
        <v>343</v>
      </c>
      <c r="D56" s="79">
        <v>2028</v>
      </c>
      <c r="E56" s="80">
        <v>355635.390806053</v>
      </c>
      <c r="F56" s="3"/>
      <c r="G56" s="3"/>
      <c r="H56" s="3"/>
      <c r="I56" s="3"/>
      <c r="J56" s="3"/>
      <c r="K56" s="3"/>
      <c r="L56" s="3"/>
      <c r="M56" s="3"/>
      <c r="N56" s="3"/>
      <c r="O56" s="3"/>
      <c r="P56" s="3"/>
    </row>
    <row r="57" ht="15.35" customHeight="1">
      <c r="A57" t="s" s="76">
        <v>188</v>
      </c>
      <c r="B57" t="s" s="77">
        <v>341</v>
      </c>
      <c r="C57" t="s" s="78">
        <v>343</v>
      </c>
      <c r="D57" s="79">
        <v>2029</v>
      </c>
      <c r="E57" s="80">
        <v>367838.549071774</v>
      </c>
      <c r="F57" s="3"/>
      <c r="G57" s="3"/>
      <c r="H57" s="3"/>
      <c r="I57" s="3"/>
      <c r="J57" s="3"/>
      <c r="K57" s="3"/>
      <c r="L57" s="3"/>
      <c r="M57" s="3"/>
      <c r="N57" s="3"/>
      <c r="O57" s="3"/>
      <c r="P57" s="3"/>
    </row>
    <row r="58" ht="15.35" customHeight="1">
      <c r="A58" t="s" s="76">
        <v>188</v>
      </c>
      <c r="B58" t="s" s="77">
        <v>341</v>
      </c>
      <c r="C58" t="s" s="78">
        <v>343</v>
      </c>
      <c r="D58" s="79">
        <v>2030</v>
      </c>
      <c r="E58" s="80">
        <v>387694.441075963</v>
      </c>
      <c r="F58" s="3"/>
      <c r="G58" s="3"/>
      <c r="H58" s="3"/>
      <c r="I58" s="3"/>
      <c r="J58" s="3"/>
      <c r="K58" s="3"/>
      <c r="L58" s="3"/>
      <c r="M58" s="3"/>
      <c r="N58" s="3"/>
      <c r="O58" s="3"/>
      <c r="P58" s="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J243"/>
  <sheetViews>
    <sheetView workbookViewId="0" showGridLines="0" defaultGridColor="1"/>
  </sheetViews>
  <sheetFormatPr defaultColWidth="10.8333" defaultRowHeight="16" customHeight="1" outlineLevelRow="0" outlineLevelCol="0"/>
  <cols>
    <col min="1" max="1" width="10.8516" style="81" customWidth="1"/>
    <col min="2" max="2" width="11" style="81" customWidth="1"/>
    <col min="3" max="3" width="10.8516" style="81" customWidth="1"/>
    <col min="4" max="4" width="16" style="81" customWidth="1"/>
    <col min="5" max="5" width="11" style="81" customWidth="1"/>
    <col min="6" max="6" width="16.6719" style="81" customWidth="1"/>
    <col min="7" max="10" width="10.8516" style="81" customWidth="1"/>
    <col min="11" max="16384" width="10.8516" style="81" customWidth="1"/>
  </cols>
  <sheetData>
    <row r="1" ht="15.35" customHeight="1">
      <c r="A1" t="s" s="82">
        <v>336</v>
      </c>
      <c r="B1" t="s" s="82">
        <v>344</v>
      </c>
      <c r="C1" t="s" s="82">
        <v>337</v>
      </c>
      <c r="D1" t="s" s="82">
        <v>338</v>
      </c>
      <c r="E1" t="s" s="82">
        <v>339</v>
      </c>
      <c r="F1" t="s" s="82">
        <v>340</v>
      </c>
      <c r="G1" s="3"/>
      <c r="H1" s="3"/>
      <c r="I1" s="3"/>
      <c r="J1" s="3"/>
    </row>
    <row r="2" ht="9" customHeight="1" hidden="1">
      <c r="A2" t="s" s="29">
        <v>271</v>
      </c>
      <c r="B2" s="33">
        <v>851712</v>
      </c>
      <c r="C2" t="s" s="30">
        <v>345</v>
      </c>
      <c r="D2" t="s" s="30">
        <v>346</v>
      </c>
      <c r="E2" s="33">
        <v>2007</v>
      </c>
      <c r="F2" s="33">
        <v>3060271194</v>
      </c>
      <c r="G2" s="23"/>
      <c r="H2" s="3"/>
      <c r="I2" s="3"/>
      <c r="J2" s="3"/>
    </row>
    <row r="3" ht="9" customHeight="1" hidden="1">
      <c r="A3" t="s" s="24">
        <v>271</v>
      </c>
      <c r="B3" s="38">
        <v>851712</v>
      </c>
      <c r="C3" t="s" s="24">
        <v>345</v>
      </c>
      <c r="D3" t="s" s="24">
        <v>347</v>
      </c>
      <c r="E3" s="38">
        <v>2007</v>
      </c>
      <c r="F3" s="38">
        <v>49484629</v>
      </c>
      <c r="G3" s="3"/>
      <c r="H3" s="3"/>
      <c r="I3" s="3"/>
      <c r="J3" s="3"/>
    </row>
    <row r="4" ht="15.35" customHeight="1">
      <c r="A4" t="s" s="29">
        <v>271</v>
      </c>
      <c r="B4" s="33">
        <v>851712</v>
      </c>
      <c r="C4" t="s" s="30">
        <v>345</v>
      </c>
      <c r="D4" t="s" s="30">
        <v>343</v>
      </c>
      <c r="E4" s="33">
        <v>2007</v>
      </c>
      <c r="F4" s="33">
        <v>44303895</v>
      </c>
      <c r="G4" s="23"/>
      <c r="H4" s="3"/>
      <c r="I4" s="3"/>
      <c r="J4" s="3"/>
    </row>
    <row r="5" ht="9" customHeight="1" hidden="1">
      <c r="A5" t="s" s="24">
        <v>271</v>
      </c>
      <c r="B5" s="38">
        <v>851712</v>
      </c>
      <c r="C5" t="s" s="24">
        <v>345</v>
      </c>
      <c r="D5" t="s" s="24">
        <v>346</v>
      </c>
      <c r="E5" s="38">
        <v>2008</v>
      </c>
      <c r="F5" s="38">
        <v>3268284852</v>
      </c>
      <c r="G5" s="3"/>
      <c r="H5" s="3"/>
      <c r="I5" s="3"/>
      <c r="J5" s="3"/>
    </row>
    <row r="6" ht="9" customHeight="1" hidden="1">
      <c r="A6" t="s" s="29">
        <v>271</v>
      </c>
      <c r="B6" s="33">
        <v>851712</v>
      </c>
      <c r="C6" t="s" s="30">
        <v>345</v>
      </c>
      <c r="D6" t="s" s="30">
        <v>347</v>
      </c>
      <c r="E6" s="33">
        <v>2008</v>
      </c>
      <c r="F6" s="33">
        <v>131440133</v>
      </c>
      <c r="G6" s="23"/>
      <c r="H6" s="3"/>
      <c r="I6" s="3"/>
      <c r="J6" s="3"/>
    </row>
    <row r="7" ht="15.35" customHeight="1">
      <c r="A7" t="s" s="24">
        <v>271</v>
      </c>
      <c r="B7" s="38">
        <v>851712</v>
      </c>
      <c r="C7" t="s" s="24">
        <v>345</v>
      </c>
      <c r="D7" t="s" s="24">
        <v>343</v>
      </c>
      <c r="E7" s="38">
        <v>2008</v>
      </c>
      <c r="F7" s="38">
        <v>43414810</v>
      </c>
      <c r="G7" s="3"/>
      <c r="H7" s="3"/>
      <c r="I7" s="3"/>
      <c r="J7" s="3"/>
    </row>
    <row r="8" ht="9" customHeight="1" hidden="1">
      <c r="A8" t="s" s="29">
        <v>271</v>
      </c>
      <c r="B8" s="33">
        <v>851712</v>
      </c>
      <c r="C8" t="s" s="30">
        <v>345</v>
      </c>
      <c r="D8" t="s" s="30">
        <v>346</v>
      </c>
      <c r="E8" s="33">
        <v>2009</v>
      </c>
      <c r="F8" s="33">
        <v>3961501585</v>
      </c>
      <c r="G8" s="23"/>
      <c r="H8" s="3"/>
      <c r="I8" s="3"/>
      <c r="J8" s="3"/>
    </row>
    <row r="9" ht="9" customHeight="1" hidden="1">
      <c r="A9" t="s" s="24">
        <v>271</v>
      </c>
      <c r="B9" s="38">
        <v>851712</v>
      </c>
      <c r="C9" t="s" s="24">
        <v>345</v>
      </c>
      <c r="D9" t="s" s="24">
        <v>347</v>
      </c>
      <c r="E9" s="38">
        <v>2009</v>
      </c>
      <c r="F9" s="38">
        <v>23168351</v>
      </c>
      <c r="G9" s="3"/>
      <c r="H9" s="3"/>
      <c r="I9" s="3"/>
      <c r="J9" s="3"/>
    </row>
    <row r="10" ht="15.35" customHeight="1">
      <c r="A10" t="s" s="29">
        <v>271</v>
      </c>
      <c r="B10" s="33">
        <v>851712</v>
      </c>
      <c r="C10" t="s" s="30">
        <v>345</v>
      </c>
      <c r="D10" t="s" s="30">
        <v>343</v>
      </c>
      <c r="E10" s="33">
        <v>2009</v>
      </c>
      <c r="F10" s="33">
        <v>46303099</v>
      </c>
      <c r="G10" s="23"/>
      <c r="H10" s="3"/>
      <c r="I10" s="3"/>
      <c r="J10" s="3"/>
    </row>
    <row r="11" ht="9" customHeight="1" hidden="1">
      <c r="A11" t="s" s="24">
        <v>271</v>
      </c>
      <c r="B11" s="38">
        <v>851712</v>
      </c>
      <c r="C11" t="s" s="24">
        <v>345</v>
      </c>
      <c r="D11" t="s" s="24">
        <v>346</v>
      </c>
      <c r="E11" s="38">
        <v>2010</v>
      </c>
      <c r="F11" s="38">
        <v>5219519587</v>
      </c>
      <c r="G11" s="3"/>
      <c r="H11" s="3"/>
      <c r="I11" s="3"/>
      <c r="J11" s="3"/>
    </row>
    <row r="12" ht="9" customHeight="1" hidden="1">
      <c r="A12" t="s" s="29">
        <v>271</v>
      </c>
      <c r="B12" s="33">
        <v>851712</v>
      </c>
      <c r="C12" t="s" s="30">
        <v>345</v>
      </c>
      <c r="D12" t="s" s="30">
        <v>347</v>
      </c>
      <c r="E12" s="33">
        <v>2010</v>
      </c>
      <c r="F12" s="33">
        <v>14586362</v>
      </c>
      <c r="G12" s="23"/>
      <c r="H12" s="3"/>
      <c r="I12" s="3"/>
      <c r="J12" s="3"/>
    </row>
    <row r="13" ht="15.35" customHeight="1">
      <c r="A13" t="s" s="24">
        <v>271</v>
      </c>
      <c r="B13" s="38">
        <v>851712</v>
      </c>
      <c r="C13" t="s" s="24">
        <v>345</v>
      </c>
      <c r="D13" t="s" s="24">
        <v>343</v>
      </c>
      <c r="E13" s="38">
        <v>2010</v>
      </c>
      <c r="F13" s="38">
        <v>49273720</v>
      </c>
      <c r="G13" s="3"/>
      <c r="H13" s="3"/>
      <c r="I13" s="3"/>
      <c r="J13" s="3"/>
    </row>
    <row r="14" ht="9" customHeight="1" hidden="1">
      <c r="A14" t="s" s="29">
        <v>271</v>
      </c>
      <c r="B14" s="33">
        <v>851712</v>
      </c>
      <c r="C14" t="s" s="30">
        <v>345</v>
      </c>
      <c r="D14" t="s" s="30">
        <v>346</v>
      </c>
      <c r="E14" s="33">
        <v>2011</v>
      </c>
      <c r="F14" s="33">
        <v>5649981743</v>
      </c>
      <c r="G14" s="23"/>
      <c r="H14" s="3"/>
      <c r="I14" s="3"/>
      <c r="J14" s="3"/>
    </row>
    <row r="15" ht="9" customHeight="1" hidden="1">
      <c r="A15" t="s" s="24">
        <v>271</v>
      </c>
      <c r="B15" s="38">
        <v>851712</v>
      </c>
      <c r="C15" t="s" s="24">
        <v>345</v>
      </c>
      <c r="D15" t="s" s="24">
        <v>347</v>
      </c>
      <c r="E15" s="38">
        <v>2011</v>
      </c>
      <c r="F15" s="38">
        <v>13238691</v>
      </c>
      <c r="G15" s="3"/>
      <c r="H15" s="3"/>
      <c r="I15" s="3"/>
      <c r="J15" s="3"/>
    </row>
    <row r="16" ht="15.35" customHeight="1">
      <c r="A16" t="s" s="29">
        <v>271</v>
      </c>
      <c r="B16" s="33">
        <v>851712</v>
      </c>
      <c r="C16" t="s" s="30">
        <v>345</v>
      </c>
      <c r="D16" t="s" s="30">
        <v>343</v>
      </c>
      <c r="E16" s="33">
        <v>2011</v>
      </c>
      <c r="F16" s="33">
        <v>44913256</v>
      </c>
      <c r="G16" s="23"/>
      <c r="H16" s="3"/>
      <c r="I16" s="3"/>
      <c r="J16" s="3"/>
    </row>
    <row r="17" ht="9" customHeight="1" hidden="1">
      <c r="A17" t="s" s="24">
        <v>271</v>
      </c>
      <c r="B17" s="38">
        <v>851712</v>
      </c>
      <c r="C17" t="s" s="24">
        <v>345</v>
      </c>
      <c r="D17" t="s" s="24">
        <v>346</v>
      </c>
      <c r="E17" s="38">
        <v>2012</v>
      </c>
      <c r="F17" s="38">
        <v>6345443394</v>
      </c>
      <c r="G17" s="3"/>
      <c r="H17" s="3"/>
      <c r="I17" s="3"/>
      <c r="J17" s="3"/>
    </row>
    <row r="18" ht="9" customHeight="1" hidden="1">
      <c r="A18" t="s" s="29">
        <v>271</v>
      </c>
      <c r="B18" s="33">
        <v>851712</v>
      </c>
      <c r="C18" t="s" s="30">
        <v>345</v>
      </c>
      <c r="D18" t="s" s="30">
        <v>347</v>
      </c>
      <c r="E18" s="33">
        <v>2012</v>
      </c>
      <c r="F18" s="33">
        <v>34871629</v>
      </c>
      <c r="G18" s="23"/>
      <c r="H18" s="3"/>
      <c r="I18" s="3"/>
      <c r="J18" s="3"/>
    </row>
    <row r="19" ht="15.35" customHeight="1">
      <c r="A19" t="s" s="24">
        <v>271</v>
      </c>
      <c r="B19" s="38">
        <v>851712</v>
      </c>
      <c r="C19" t="s" s="24">
        <v>345</v>
      </c>
      <c r="D19" t="s" s="24">
        <v>343</v>
      </c>
      <c r="E19" s="38">
        <v>2012</v>
      </c>
      <c r="F19" s="38">
        <v>43563534</v>
      </c>
      <c r="G19" s="3"/>
      <c r="H19" s="3"/>
      <c r="I19" s="3"/>
      <c r="J19" s="3"/>
    </row>
    <row r="20" ht="9" customHeight="1" hidden="1">
      <c r="A20" t="s" s="29">
        <v>271</v>
      </c>
      <c r="B20" s="33">
        <v>851712</v>
      </c>
      <c r="C20" t="s" s="30">
        <v>345</v>
      </c>
      <c r="D20" t="s" s="30">
        <v>346</v>
      </c>
      <c r="E20" s="33">
        <v>2013</v>
      </c>
      <c r="F20" s="33">
        <v>7196955644</v>
      </c>
      <c r="G20" s="23"/>
      <c r="H20" s="3"/>
      <c r="I20" s="3"/>
      <c r="J20" s="3"/>
    </row>
    <row r="21" ht="9" customHeight="1" hidden="1">
      <c r="A21" t="s" s="24">
        <v>271</v>
      </c>
      <c r="B21" s="38">
        <v>851712</v>
      </c>
      <c r="C21" t="s" s="24">
        <v>345</v>
      </c>
      <c r="D21" t="s" s="24">
        <v>347</v>
      </c>
      <c r="E21" s="38">
        <v>2013</v>
      </c>
      <c r="F21" s="38">
        <v>12729948</v>
      </c>
      <c r="G21" s="3"/>
      <c r="H21" s="3"/>
      <c r="I21" s="3"/>
      <c r="J21" s="3"/>
    </row>
    <row r="22" ht="15.35" customHeight="1">
      <c r="A22" t="s" s="29">
        <v>271</v>
      </c>
      <c r="B22" s="33">
        <v>851712</v>
      </c>
      <c r="C22" t="s" s="30">
        <v>345</v>
      </c>
      <c r="D22" t="s" s="30">
        <v>343</v>
      </c>
      <c r="E22" s="33">
        <v>2013</v>
      </c>
      <c r="F22" s="33">
        <v>44118744</v>
      </c>
      <c r="G22" s="23"/>
      <c r="H22" s="3"/>
      <c r="I22" s="3"/>
      <c r="J22" s="3"/>
    </row>
    <row r="23" ht="9" customHeight="1" hidden="1">
      <c r="A23" t="s" s="24">
        <v>271</v>
      </c>
      <c r="B23" s="38">
        <v>851712</v>
      </c>
      <c r="C23" t="s" s="24">
        <v>345</v>
      </c>
      <c r="D23" t="s" s="24">
        <v>346</v>
      </c>
      <c r="E23" s="38">
        <v>2014</v>
      </c>
      <c r="F23" s="38">
        <v>6178459235</v>
      </c>
      <c r="G23" s="3"/>
      <c r="H23" s="3"/>
      <c r="I23" s="3"/>
      <c r="J23" s="3"/>
    </row>
    <row r="24" ht="9" customHeight="1" hidden="1">
      <c r="A24" t="s" s="29">
        <v>271</v>
      </c>
      <c r="B24" s="33">
        <v>851712</v>
      </c>
      <c r="C24" t="s" s="30">
        <v>345</v>
      </c>
      <c r="D24" t="s" s="30">
        <v>347</v>
      </c>
      <c r="E24" s="33">
        <v>2014</v>
      </c>
      <c r="F24" s="33">
        <v>13587967</v>
      </c>
      <c r="G24" s="23"/>
      <c r="H24" s="3"/>
      <c r="I24" s="3"/>
      <c r="J24" s="3"/>
    </row>
    <row r="25" ht="15.35" customHeight="1">
      <c r="A25" t="s" s="24">
        <v>271</v>
      </c>
      <c r="B25" s="38">
        <v>851712</v>
      </c>
      <c r="C25" t="s" s="24">
        <v>345</v>
      </c>
      <c r="D25" t="s" s="24">
        <v>343</v>
      </c>
      <c r="E25" s="38">
        <v>2014</v>
      </c>
      <c r="F25" s="38">
        <v>41122482</v>
      </c>
      <c r="G25" s="3"/>
      <c r="H25" s="3"/>
      <c r="I25" s="3"/>
      <c r="J25" s="3"/>
    </row>
    <row r="26" ht="9" customHeight="1" hidden="1">
      <c r="A26" t="s" s="29">
        <v>271</v>
      </c>
      <c r="B26" s="33">
        <v>851712</v>
      </c>
      <c r="C26" t="s" s="30">
        <v>345</v>
      </c>
      <c r="D26" t="s" s="30">
        <v>346</v>
      </c>
      <c r="E26" s="33">
        <v>2015</v>
      </c>
      <c r="F26" s="33">
        <v>6540897158</v>
      </c>
      <c r="G26" s="23"/>
      <c r="H26" s="3"/>
      <c r="I26" s="3"/>
      <c r="J26" s="3"/>
    </row>
    <row r="27" ht="9" customHeight="1" hidden="1">
      <c r="A27" t="s" s="24">
        <v>271</v>
      </c>
      <c r="B27" s="38">
        <v>851712</v>
      </c>
      <c r="C27" t="s" s="24">
        <v>345</v>
      </c>
      <c r="D27" t="s" s="24">
        <v>347</v>
      </c>
      <c r="E27" s="38">
        <v>2015</v>
      </c>
      <c r="F27" s="38">
        <v>22386269</v>
      </c>
      <c r="G27" s="3"/>
      <c r="H27" s="3"/>
      <c r="I27" s="3"/>
      <c r="J27" s="3"/>
    </row>
    <row r="28" ht="15.35" customHeight="1">
      <c r="A28" t="s" s="29">
        <v>271</v>
      </c>
      <c r="B28" s="33">
        <v>851712</v>
      </c>
      <c r="C28" t="s" s="30">
        <v>345</v>
      </c>
      <c r="D28" t="s" s="30">
        <v>343</v>
      </c>
      <c r="E28" s="33">
        <v>2015</v>
      </c>
      <c r="F28" s="33">
        <v>39069589</v>
      </c>
      <c r="G28" s="23"/>
      <c r="H28" s="3"/>
      <c r="I28" s="3"/>
      <c r="J28" s="3"/>
    </row>
    <row r="29" ht="9" customHeight="1" hidden="1">
      <c r="A29" t="s" s="24">
        <v>271</v>
      </c>
      <c r="B29" s="38">
        <v>851712</v>
      </c>
      <c r="C29" t="s" s="24">
        <v>345</v>
      </c>
      <c r="D29" t="s" s="24">
        <v>346</v>
      </c>
      <c r="E29" s="38">
        <v>2016</v>
      </c>
      <c r="F29" s="38">
        <v>7026235263</v>
      </c>
      <c r="G29" s="3"/>
      <c r="H29" s="3"/>
      <c r="I29" s="3"/>
      <c r="J29" s="3"/>
    </row>
    <row r="30" ht="9" customHeight="1" hidden="1">
      <c r="A30" t="s" s="29">
        <v>271</v>
      </c>
      <c r="B30" s="33">
        <v>851712</v>
      </c>
      <c r="C30" t="s" s="30">
        <v>345</v>
      </c>
      <c r="D30" t="s" s="30">
        <v>347</v>
      </c>
      <c r="E30" s="33">
        <v>2016</v>
      </c>
      <c r="F30" s="33">
        <v>21241393</v>
      </c>
      <c r="G30" s="23"/>
      <c r="H30" s="3"/>
      <c r="I30" s="3"/>
      <c r="J30" s="3"/>
    </row>
    <row r="31" ht="15.35" customHeight="1">
      <c r="A31" t="s" s="24">
        <v>271</v>
      </c>
      <c r="B31" s="38">
        <v>851712</v>
      </c>
      <c r="C31" t="s" s="24">
        <v>345</v>
      </c>
      <c r="D31" t="s" s="24">
        <v>343</v>
      </c>
      <c r="E31" s="38">
        <v>2016</v>
      </c>
      <c r="F31" s="38">
        <v>36882022</v>
      </c>
      <c r="G31" s="3"/>
      <c r="H31" s="3"/>
      <c r="I31" s="3"/>
      <c r="J31" s="3"/>
    </row>
    <row r="32" ht="9" customHeight="1" hidden="1">
      <c r="A32" t="s" s="29">
        <v>271</v>
      </c>
      <c r="B32" s="33">
        <v>851712</v>
      </c>
      <c r="C32" t="s" s="30">
        <v>345</v>
      </c>
      <c r="D32" t="s" s="30">
        <v>346</v>
      </c>
      <c r="E32" s="33">
        <v>2017</v>
      </c>
      <c r="F32" s="33">
        <v>8053885023</v>
      </c>
      <c r="G32" s="23"/>
      <c r="H32" s="3"/>
      <c r="I32" s="3"/>
      <c r="J32" s="3"/>
    </row>
    <row r="33" ht="9" customHeight="1" hidden="1">
      <c r="A33" t="s" s="24">
        <v>271</v>
      </c>
      <c r="B33" s="38">
        <v>851712</v>
      </c>
      <c r="C33" t="s" s="24">
        <v>345</v>
      </c>
      <c r="D33" t="s" s="24">
        <v>347</v>
      </c>
      <c r="E33" s="38">
        <v>2017</v>
      </c>
      <c r="F33" s="38">
        <v>27019386</v>
      </c>
      <c r="G33" s="3"/>
      <c r="H33" s="3"/>
      <c r="I33" s="3"/>
      <c r="J33" s="3"/>
    </row>
    <row r="34" ht="15.35" customHeight="1">
      <c r="A34" t="s" s="29">
        <v>271</v>
      </c>
      <c r="B34" s="33">
        <v>851712</v>
      </c>
      <c r="C34" t="s" s="30">
        <v>345</v>
      </c>
      <c r="D34" t="s" s="30">
        <v>343</v>
      </c>
      <c r="E34" s="33">
        <v>2017</v>
      </c>
      <c r="F34" s="33">
        <v>31565301</v>
      </c>
      <c r="G34" s="23"/>
      <c r="H34" s="3"/>
      <c r="I34" s="3"/>
      <c r="J34" s="3"/>
    </row>
    <row r="35" ht="9" customHeight="1" hidden="1">
      <c r="A35" t="s" s="24">
        <v>271</v>
      </c>
      <c r="B35" s="38">
        <v>851712</v>
      </c>
      <c r="C35" t="s" s="24">
        <v>345</v>
      </c>
      <c r="D35" t="s" s="24">
        <v>346</v>
      </c>
      <c r="E35" s="38">
        <v>2018</v>
      </c>
      <c r="F35" s="38">
        <v>8304438185</v>
      </c>
      <c r="G35" s="3"/>
      <c r="H35" s="3"/>
      <c r="I35" s="3"/>
      <c r="J35" s="3"/>
    </row>
    <row r="36" ht="9" customHeight="1" hidden="1">
      <c r="A36" t="s" s="29">
        <v>271</v>
      </c>
      <c r="B36" s="33">
        <v>851712</v>
      </c>
      <c r="C36" t="s" s="30">
        <v>345</v>
      </c>
      <c r="D36" t="s" s="30">
        <v>347</v>
      </c>
      <c r="E36" s="33">
        <v>2018</v>
      </c>
      <c r="F36" s="33">
        <v>17330327</v>
      </c>
      <c r="G36" s="23"/>
      <c r="H36" s="3"/>
      <c r="I36" s="3"/>
      <c r="J36" s="3"/>
    </row>
    <row r="37" ht="15.35" customHeight="1">
      <c r="A37" t="s" s="24">
        <v>271</v>
      </c>
      <c r="B37" s="38">
        <v>851712</v>
      </c>
      <c r="C37" t="s" s="24">
        <v>345</v>
      </c>
      <c r="D37" t="s" s="24">
        <v>343</v>
      </c>
      <c r="E37" s="38">
        <v>2018</v>
      </c>
      <c r="F37" s="38">
        <v>29393691</v>
      </c>
      <c r="G37" s="3"/>
      <c r="H37" s="3"/>
      <c r="I37" s="3"/>
      <c r="J37" s="3"/>
    </row>
    <row r="38" ht="9" customHeight="1" hidden="1">
      <c r="A38" t="s" s="29">
        <v>271</v>
      </c>
      <c r="B38" s="33">
        <v>851712</v>
      </c>
      <c r="C38" t="s" s="30">
        <v>345</v>
      </c>
      <c r="D38" t="s" s="30">
        <v>346</v>
      </c>
      <c r="E38" s="33">
        <v>2019</v>
      </c>
      <c r="F38" s="33">
        <v>8262482690</v>
      </c>
      <c r="G38" s="23"/>
      <c r="H38" s="3"/>
      <c r="I38" s="3"/>
      <c r="J38" s="3"/>
    </row>
    <row r="39" ht="9" customHeight="1" hidden="1">
      <c r="A39" t="s" s="24">
        <v>271</v>
      </c>
      <c r="B39" s="38">
        <v>851712</v>
      </c>
      <c r="C39" t="s" s="24">
        <v>345</v>
      </c>
      <c r="D39" t="s" s="24">
        <v>347</v>
      </c>
      <c r="E39" s="38">
        <v>2019</v>
      </c>
      <c r="F39" s="38">
        <v>10583474</v>
      </c>
      <c r="G39" s="3"/>
      <c r="H39" s="3"/>
      <c r="I39" s="3"/>
      <c r="J39" s="3"/>
    </row>
    <row r="40" ht="15.35" customHeight="1">
      <c r="A40" t="s" s="29">
        <v>271</v>
      </c>
      <c r="B40" s="33">
        <v>851712</v>
      </c>
      <c r="C40" t="s" s="30">
        <v>345</v>
      </c>
      <c r="D40" t="s" s="30">
        <v>343</v>
      </c>
      <c r="E40" s="33">
        <v>2019</v>
      </c>
      <c r="F40" s="33">
        <v>28868296</v>
      </c>
      <c r="G40" s="23"/>
      <c r="H40" s="3"/>
      <c r="I40" s="3"/>
      <c r="J40" s="3"/>
    </row>
    <row r="41" ht="9" customHeight="1" hidden="1">
      <c r="A41" t="s" s="24">
        <v>271</v>
      </c>
      <c r="B41" s="38">
        <v>851712</v>
      </c>
      <c r="C41" t="s" s="24">
        <v>345</v>
      </c>
      <c r="D41" t="s" s="24">
        <v>346</v>
      </c>
      <c r="E41" s="38">
        <v>2020</v>
      </c>
      <c r="F41" s="38">
        <v>7842019746</v>
      </c>
      <c r="G41" s="3"/>
      <c r="H41" s="3"/>
      <c r="I41" s="3"/>
      <c r="J41" s="3"/>
    </row>
    <row r="42" ht="9" customHeight="1" hidden="1">
      <c r="A42" t="s" s="29">
        <v>271</v>
      </c>
      <c r="B42" s="33">
        <v>851712</v>
      </c>
      <c r="C42" t="s" s="30">
        <v>345</v>
      </c>
      <c r="D42" t="s" s="30">
        <v>347</v>
      </c>
      <c r="E42" s="33">
        <v>2020</v>
      </c>
      <c r="F42" s="33">
        <v>11957371</v>
      </c>
      <c r="G42" s="23"/>
      <c r="H42" s="3"/>
      <c r="I42" s="3"/>
      <c r="J42" s="3"/>
    </row>
    <row r="43" ht="15.35" customHeight="1">
      <c r="A43" t="s" s="24">
        <v>271</v>
      </c>
      <c r="B43" s="38">
        <v>851712</v>
      </c>
      <c r="C43" t="s" s="24">
        <v>345</v>
      </c>
      <c r="D43" t="s" s="24">
        <v>343</v>
      </c>
      <c r="E43" s="38">
        <v>2020</v>
      </c>
      <c r="F43" s="38">
        <v>29606472</v>
      </c>
      <c r="G43" s="3"/>
      <c r="H43" s="3"/>
      <c r="I43" s="3"/>
      <c r="J43" s="3"/>
    </row>
    <row r="44" ht="9" customHeight="1" hidden="1">
      <c r="A44" t="s" s="29">
        <v>271</v>
      </c>
      <c r="B44" s="33">
        <v>851712</v>
      </c>
      <c r="C44" t="s" s="30">
        <v>345</v>
      </c>
      <c r="D44" t="s" s="30">
        <v>346</v>
      </c>
      <c r="E44" s="33">
        <v>2021</v>
      </c>
      <c r="F44" s="33">
        <v>7513188766</v>
      </c>
      <c r="G44" s="23"/>
      <c r="H44" s="3"/>
      <c r="I44" s="3"/>
      <c r="J44" s="3"/>
    </row>
    <row r="45" ht="9" customHeight="1" hidden="1">
      <c r="A45" t="s" s="24">
        <v>271</v>
      </c>
      <c r="B45" s="38">
        <v>851712</v>
      </c>
      <c r="C45" t="s" s="24">
        <v>345</v>
      </c>
      <c r="D45" t="s" s="24">
        <v>347</v>
      </c>
      <c r="E45" s="38">
        <v>2021</v>
      </c>
      <c r="F45" s="38">
        <v>9731994</v>
      </c>
      <c r="G45" s="3"/>
      <c r="H45" s="3"/>
      <c r="I45" s="3"/>
      <c r="J45" s="3"/>
    </row>
    <row r="46" ht="15.35" customHeight="1">
      <c r="A46" t="s" s="29">
        <v>271</v>
      </c>
      <c r="B46" s="33">
        <v>851712</v>
      </c>
      <c r="C46" t="s" s="30">
        <v>345</v>
      </c>
      <c r="D46" t="s" s="30">
        <v>343</v>
      </c>
      <c r="E46" s="33">
        <v>2021</v>
      </c>
      <c r="F46" s="33">
        <v>25570564</v>
      </c>
      <c r="G46" s="23"/>
      <c r="H46" s="3"/>
      <c r="I46" s="3"/>
      <c r="J46" s="3"/>
    </row>
    <row r="47" ht="9" customHeight="1" hidden="1">
      <c r="A47" t="s" s="24">
        <v>271</v>
      </c>
      <c r="B47" s="38">
        <v>851712</v>
      </c>
      <c r="C47" t="s" s="24">
        <v>348</v>
      </c>
      <c r="D47" t="s" s="24">
        <v>346</v>
      </c>
      <c r="E47" s="38">
        <v>2007</v>
      </c>
      <c r="F47" s="38">
        <v>2654024774</v>
      </c>
      <c r="G47" s="3"/>
      <c r="H47" s="3"/>
      <c r="I47" s="3"/>
      <c r="J47" s="3"/>
    </row>
    <row r="48" ht="9" customHeight="1" hidden="1">
      <c r="A48" t="s" s="29">
        <v>271</v>
      </c>
      <c r="B48" s="33">
        <v>851712</v>
      </c>
      <c r="C48" t="s" s="30">
        <v>348</v>
      </c>
      <c r="D48" t="s" s="30">
        <v>347</v>
      </c>
      <c r="E48" s="33">
        <v>2007</v>
      </c>
      <c r="F48" s="33">
        <v>46195391</v>
      </c>
      <c r="G48" s="23"/>
      <c r="H48" s="3"/>
      <c r="I48" s="3"/>
      <c r="J48" s="3"/>
    </row>
    <row r="49" ht="15.35" customHeight="1">
      <c r="A49" t="s" s="24">
        <v>271</v>
      </c>
      <c r="B49" s="38">
        <v>851712</v>
      </c>
      <c r="C49" t="s" s="24">
        <v>348</v>
      </c>
      <c r="D49" t="s" s="24">
        <v>343</v>
      </c>
      <c r="E49" s="38">
        <v>2007</v>
      </c>
      <c r="F49" s="38">
        <v>38409094</v>
      </c>
      <c r="G49" s="3"/>
      <c r="H49" s="3"/>
      <c r="I49" s="3"/>
      <c r="J49" s="3"/>
    </row>
    <row r="50" ht="9" customHeight="1" hidden="1">
      <c r="A50" t="s" s="29">
        <v>271</v>
      </c>
      <c r="B50" s="33">
        <v>851712</v>
      </c>
      <c r="C50" t="s" s="30">
        <v>348</v>
      </c>
      <c r="D50" t="s" s="30">
        <v>346</v>
      </c>
      <c r="E50" s="33">
        <v>2008</v>
      </c>
      <c r="F50" s="33">
        <v>2628863509</v>
      </c>
      <c r="G50" s="23"/>
      <c r="H50" s="3"/>
      <c r="I50" s="3"/>
      <c r="J50" s="3"/>
    </row>
    <row r="51" ht="9" customHeight="1" hidden="1">
      <c r="A51" t="s" s="24">
        <v>271</v>
      </c>
      <c r="B51" s="38">
        <v>851712</v>
      </c>
      <c r="C51" t="s" s="24">
        <v>348</v>
      </c>
      <c r="D51" t="s" s="24">
        <v>347</v>
      </c>
      <c r="E51" s="38">
        <v>2008</v>
      </c>
      <c r="F51" s="38">
        <v>127891061</v>
      </c>
      <c r="G51" s="3"/>
      <c r="H51" s="3"/>
      <c r="I51" s="3"/>
      <c r="J51" s="3"/>
    </row>
    <row r="52" ht="15.35" customHeight="1">
      <c r="A52" t="s" s="29">
        <v>271</v>
      </c>
      <c r="B52" s="33">
        <v>851712</v>
      </c>
      <c r="C52" t="s" s="30">
        <v>348</v>
      </c>
      <c r="D52" t="s" s="30">
        <v>343</v>
      </c>
      <c r="E52" s="33">
        <v>2008</v>
      </c>
      <c r="F52" s="33">
        <v>36063662</v>
      </c>
      <c r="G52" s="23"/>
      <c r="H52" s="3"/>
      <c r="I52" s="3"/>
      <c r="J52" s="3"/>
    </row>
    <row r="53" ht="9" customHeight="1" hidden="1">
      <c r="A53" t="s" s="24">
        <v>271</v>
      </c>
      <c r="B53" s="38">
        <v>851712</v>
      </c>
      <c r="C53" t="s" s="24">
        <v>348</v>
      </c>
      <c r="D53" t="s" s="24">
        <v>346</v>
      </c>
      <c r="E53" s="38">
        <v>2009</v>
      </c>
      <c r="F53" s="38">
        <v>2863205228</v>
      </c>
      <c r="G53" s="3"/>
      <c r="H53" s="3"/>
      <c r="I53" s="3"/>
      <c r="J53" s="3"/>
    </row>
    <row r="54" ht="9" customHeight="1" hidden="1">
      <c r="A54" t="s" s="29">
        <v>271</v>
      </c>
      <c r="B54" s="33">
        <v>851712</v>
      </c>
      <c r="C54" t="s" s="30">
        <v>348</v>
      </c>
      <c r="D54" t="s" s="30">
        <v>347</v>
      </c>
      <c r="E54" s="33">
        <v>2009</v>
      </c>
      <c r="F54" s="33">
        <v>19624308</v>
      </c>
      <c r="G54" s="23"/>
      <c r="H54" s="3"/>
      <c r="I54" s="3"/>
      <c r="J54" s="3"/>
    </row>
    <row r="55" ht="15.35" customHeight="1">
      <c r="A55" t="s" s="24">
        <v>271</v>
      </c>
      <c r="B55" s="38">
        <v>851712</v>
      </c>
      <c r="C55" t="s" s="24">
        <v>348</v>
      </c>
      <c r="D55" t="s" s="24">
        <v>343</v>
      </c>
      <c r="E55" s="38">
        <v>2009</v>
      </c>
      <c r="F55" s="38">
        <v>36875495</v>
      </c>
      <c r="G55" s="3"/>
      <c r="H55" s="3"/>
      <c r="I55" s="3"/>
      <c r="J55" s="3"/>
    </row>
    <row r="56" ht="9" customHeight="1" hidden="1">
      <c r="A56" t="s" s="29">
        <v>271</v>
      </c>
      <c r="B56" s="33">
        <v>851712</v>
      </c>
      <c r="C56" t="s" s="30">
        <v>348</v>
      </c>
      <c r="D56" t="s" s="30">
        <v>346</v>
      </c>
      <c r="E56" s="33">
        <v>2010</v>
      </c>
      <c r="F56" s="33">
        <v>3946924981</v>
      </c>
      <c r="G56" s="23"/>
      <c r="H56" s="3"/>
      <c r="I56" s="3"/>
      <c r="J56" s="3"/>
    </row>
    <row r="57" ht="9" customHeight="1" hidden="1">
      <c r="A57" t="s" s="24">
        <v>271</v>
      </c>
      <c r="B57" s="38">
        <v>851712</v>
      </c>
      <c r="C57" t="s" s="24">
        <v>348</v>
      </c>
      <c r="D57" t="s" s="24">
        <v>347</v>
      </c>
      <c r="E57" s="38">
        <v>2010</v>
      </c>
      <c r="F57" s="38">
        <v>11194364</v>
      </c>
      <c r="G57" s="3"/>
      <c r="H57" s="3"/>
      <c r="I57" s="3"/>
      <c r="J57" s="3"/>
    </row>
    <row r="58" ht="15.35" customHeight="1">
      <c r="A58" t="s" s="29">
        <v>271</v>
      </c>
      <c r="B58" s="33">
        <v>851712</v>
      </c>
      <c r="C58" t="s" s="30">
        <v>348</v>
      </c>
      <c r="D58" t="s" s="30">
        <v>343</v>
      </c>
      <c r="E58" s="33">
        <v>2010</v>
      </c>
      <c r="F58" s="33">
        <v>38018231</v>
      </c>
      <c r="G58" s="23"/>
      <c r="H58" s="3"/>
      <c r="I58" s="3"/>
      <c r="J58" s="3"/>
    </row>
    <row r="59" ht="9" customHeight="1" hidden="1">
      <c r="A59" t="s" s="24">
        <v>271</v>
      </c>
      <c r="B59" s="38">
        <v>851712</v>
      </c>
      <c r="C59" t="s" s="24">
        <v>348</v>
      </c>
      <c r="D59" t="s" s="24">
        <v>346</v>
      </c>
      <c r="E59" s="38">
        <v>2011</v>
      </c>
      <c r="F59" s="38">
        <v>3917294695</v>
      </c>
      <c r="G59" s="3"/>
      <c r="H59" s="3"/>
      <c r="I59" s="3"/>
      <c r="J59" s="3"/>
    </row>
    <row r="60" ht="9" customHeight="1" hidden="1">
      <c r="A60" t="s" s="29">
        <v>271</v>
      </c>
      <c r="B60" s="33">
        <v>851712</v>
      </c>
      <c r="C60" t="s" s="30">
        <v>348</v>
      </c>
      <c r="D60" t="s" s="30">
        <v>347</v>
      </c>
      <c r="E60" s="33">
        <v>2011</v>
      </c>
      <c r="F60" s="33">
        <v>10058517</v>
      </c>
      <c r="G60" s="23"/>
      <c r="H60" s="3"/>
      <c r="I60" s="3"/>
      <c r="J60" s="3"/>
    </row>
    <row r="61" ht="15.35" customHeight="1">
      <c r="A61" t="s" s="24">
        <v>271</v>
      </c>
      <c r="B61" s="38">
        <v>851712</v>
      </c>
      <c r="C61" t="s" s="24">
        <v>348</v>
      </c>
      <c r="D61" t="s" s="24">
        <v>343</v>
      </c>
      <c r="E61" s="38">
        <v>2011</v>
      </c>
      <c r="F61" s="38">
        <v>32130701</v>
      </c>
      <c r="G61" s="3"/>
      <c r="H61" s="3"/>
      <c r="I61" s="3"/>
      <c r="J61" s="3"/>
    </row>
    <row r="62" ht="9" customHeight="1" hidden="1">
      <c r="A62" t="s" s="29">
        <v>271</v>
      </c>
      <c r="B62" s="33">
        <v>851712</v>
      </c>
      <c r="C62" t="s" s="30">
        <v>348</v>
      </c>
      <c r="D62" t="s" s="30">
        <v>346</v>
      </c>
      <c r="E62" s="33">
        <v>2012</v>
      </c>
      <c r="F62" s="33">
        <v>4933544595</v>
      </c>
      <c r="G62" s="23"/>
      <c r="H62" s="3"/>
      <c r="I62" s="3"/>
      <c r="J62" s="3"/>
    </row>
    <row r="63" ht="9" customHeight="1" hidden="1">
      <c r="A63" t="s" s="24">
        <v>271</v>
      </c>
      <c r="B63" s="38">
        <v>851712</v>
      </c>
      <c r="C63" t="s" s="24">
        <v>348</v>
      </c>
      <c r="D63" t="s" s="24">
        <v>347</v>
      </c>
      <c r="E63" s="38">
        <v>2012</v>
      </c>
      <c r="F63" s="38">
        <v>28068173</v>
      </c>
      <c r="G63" s="3"/>
      <c r="H63" s="3"/>
      <c r="I63" s="3"/>
      <c r="J63" s="3"/>
    </row>
    <row r="64" ht="15.35" customHeight="1">
      <c r="A64" t="s" s="29">
        <v>271</v>
      </c>
      <c r="B64" s="33">
        <v>851712</v>
      </c>
      <c r="C64" t="s" s="30">
        <v>348</v>
      </c>
      <c r="D64" t="s" s="30">
        <v>343</v>
      </c>
      <c r="E64" s="33">
        <v>2012</v>
      </c>
      <c r="F64" s="33">
        <v>32979632</v>
      </c>
      <c r="G64" s="23"/>
      <c r="H64" s="3"/>
      <c r="I64" s="3"/>
      <c r="J64" s="3"/>
    </row>
    <row r="65" ht="9" customHeight="1" hidden="1">
      <c r="A65" t="s" s="24">
        <v>271</v>
      </c>
      <c r="B65" s="38">
        <v>851712</v>
      </c>
      <c r="C65" t="s" s="24">
        <v>348</v>
      </c>
      <c r="D65" t="s" s="24">
        <v>346</v>
      </c>
      <c r="E65" s="38">
        <v>2013</v>
      </c>
      <c r="F65" s="38">
        <v>5504788912</v>
      </c>
      <c r="G65" s="3"/>
      <c r="H65" s="3"/>
      <c r="I65" s="3"/>
      <c r="J65" s="3"/>
    </row>
    <row r="66" ht="9" customHeight="1" hidden="1">
      <c r="A66" t="s" s="29">
        <v>271</v>
      </c>
      <c r="B66" s="33">
        <v>851712</v>
      </c>
      <c r="C66" t="s" s="30">
        <v>348</v>
      </c>
      <c r="D66" t="s" s="30">
        <v>347</v>
      </c>
      <c r="E66" s="33">
        <v>2013</v>
      </c>
      <c r="F66" s="33">
        <v>9790837</v>
      </c>
      <c r="G66" s="23"/>
      <c r="H66" s="3"/>
      <c r="I66" s="3"/>
      <c r="J66" s="3"/>
    </row>
    <row r="67" ht="15.35" customHeight="1">
      <c r="A67" t="s" s="24">
        <v>271</v>
      </c>
      <c r="B67" s="38">
        <v>851712</v>
      </c>
      <c r="C67" t="s" s="24">
        <v>348</v>
      </c>
      <c r="D67" t="s" s="24">
        <v>343</v>
      </c>
      <c r="E67" s="38">
        <v>2013</v>
      </c>
      <c r="F67" s="38">
        <v>34692847</v>
      </c>
      <c r="G67" s="3"/>
      <c r="H67" s="3"/>
      <c r="I67" s="3"/>
      <c r="J67" s="3"/>
    </row>
    <row r="68" ht="9" customHeight="1" hidden="1">
      <c r="A68" t="s" s="29">
        <v>271</v>
      </c>
      <c r="B68" s="33">
        <v>851712</v>
      </c>
      <c r="C68" t="s" s="30">
        <v>348</v>
      </c>
      <c r="D68" t="s" s="30">
        <v>346</v>
      </c>
      <c r="E68" s="33">
        <v>2014</v>
      </c>
      <c r="F68" s="33">
        <v>4507123037</v>
      </c>
      <c r="G68" s="23"/>
      <c r="H68" s="3"/>
      <c r="I68" s="3"/>
      <c r="J68" s="3"/>
    </row>
    <row r="69" ht="9" customHeight="1" hidden="1">
      <c r="A69" t="s" s="24">
        <v>271</v>
      </c>
      <c r="B69" s="38">
        <v>851712</v>
      </c>
      <c r="C69" t="s" s="24">
        <v>348</v>
      </c>
      <c r="D69" t="s" s="24">
        <v>347</v>
      </c>
      <c r="E69" s="38">
        <v>2014</v>
      </c>
      <c r="F69" s="38">
        <v>10867080</v>
      </c>
      <c r="G69" s="3"/>
      <c r="H69" s="3"/>
      <c r="I69" s="3"/>
      <c r="J69" s="3"/>
    </row>
    <row r="70" ht="15.35" customHeight="1">
      <c r="A70" t="s" s="29">
        <v>271</v>
      </c>
      <c r="B70" s="33">
        <v>851712</v>
      </c>
      <c r="C70" t="s" s="30">
        <v>348</v>
      </c>
      <c r="D70" t="s" s="30">
        <v>343</v>
      </c>
      <c r="E70" s="33">
        <v>2014</v>
      </c>
      <c r="F70" s="33">
        <v>31459219</v>
      </c>
      <c r="G70" s="23"/>
      <c r="H70" s="3"/>
      <c r="I70" s="3"/>
      <c r="J70" s="3"/>
    </row>
    <row r="71" ht="9" customHeight="1" hidden="1">
      <c r="A71" t="s" s="24">
        <v>271</v>
      </c>
      <c r="B71" s="38">
        <v>851712</v>
      </c>
      <c r="C71" t="s" s="24">
        <v>348</v>
      </c>
      <c r="D71" t="s" s="24">
        <v>346</v>
      </c>
      <c r="E71" s="38">
        <v>2015</v>
      </c>
      <c r="F71" s="38">
        <v>5336509440</v>
      </c>
      <c r="G71" s="3"/>
      <c r="H71" s="3"/>
      <c r="I71" s="3"/>
      <c r="J71" s="3"/>
    </row>
    <row r="72" ht="9" customHeight="1" hidden="1">
      <c r="A72" t="s" s="29">
        <v>271</v>
      </c>
      <c r="B72" s="33">
        <v>851712</v>
      </c>
      <c r="C72" t="s" s="30">
        <v>348</v>
      </c>
      <c r="D72" t="s" s="30">
        <v>347</v>
      </c>
      <c r="E72" s="33">
        <v>2015</v>
      </c>
      <c r="F72" s="33">
        <v>19486517</v>
      </c>
      <c r="G72" s="23"/>
      <c r="H72" s="3"/>
      <c r="I72" s="3"/>
      <c r="J72" s="3"/>
    </row>
    <row r="73" ht="15.35" customHeight="1">
      <c r="A73" t="s" s="24">
        <v>271</v>
      </c>
      <c r="B73" s="38">
        <v>851712</v>
      </c>
      <c r="C73" t="s" s="24">
        <v>348</v>
      </c>
      <c r="D73" t="s" s="24">
        <v>343</v>
      </c>
      <c r="E73" s="38">
        <v>2015</v>
      </c>
      <c r="F73" s="38">
        <v>30780880</v>
      </c>
      <c r="G73" s="3"/>
      <c r="H73" s="3"/>
      <c r="I73" s="3"/>
      <c r="J73" s="3"/>
    </row>
    <row r="74" ht="9" customHeight="1" hidden="1">
      <c r="A74" t="s" s="29">
        <v>271</v>
      </c>
      <c r="B74" s="33">
        <v>851712</v>
      </c>
      <c r="C74" t="s" s="30">
        <v>348</v>
      </c>
      <c r="D74" t="s" s="30">
        <v>346</v>
      </c>
      <c r="E74" s="33">
        <v>2016</v>
      </c>
      <c r="F74" s="33">
        <v>5761539864</v>
      </c>
      <c r="G74" s="23"/>
      <c r="H74" s="3"/>
      <c r="I74" s="3"/>
      <c r="J74" s="3"/>
    </row>
    <row r="75" ht="9" customHeight="1" hidden="1">
      <c r="A75" t="s" s="24">
        <v>271</v>
      </c>
      <c r="B75" s="38">
        <v>851712</v>
      </c>
      <c r="C75" t="s" s="24">
        <v>348</v>
      </c>
      <c r="D75" t="s" s="24">
        <v>347</v>
      </c>
      <c r="E75" s="38">
        <v>2016</v>
      </c>
      <c r="F75" s="38">
        <v>18824334</v>
      </c>
      <c r="G75" s="3"/>
      <c r="H75" s="3"/>
      <c r="I75" s="3"/>
      <c r="J75" s="3"/>
    </row>
    <row r="76" ht="15.35" customHeight="1">
      <c r="A76" t="s" s="29">
        <v>271</v>
      </c>
      <c r="B76" s="33">
        <v>851712</v>
      </c>
      <c r="C76" t="s" s="30">
        <v>348</v>
      </c>
      <c r="D76" t="s" s="30">
        <v>343</v>
      </c>
      <c r="E76" s="33">
        <v>2016</v>
      </c>
      <c r="F76" s="33">
        <v>29880702</v>
      </c>
      <c r="G76" s="23"/>
      <c r="H76" s="3"/>
      <c r="I76" s="3"/>
      <c r="J76" s="3"/>
    </row>
    <row r="77" ht="9" customHeight="1" hidden="1">
      <c r="A77" t="s" s="24">
        <v>271</v>
      </c>
      <c r="B77" s="38">
        <v>851712</v>
      </c>
      <c r="C77" t="s" s="24">
        <v>348</v>
      </c>
      <c r="D77" t="s" s="24">
        <v>346</v>
      </c>
      <c r="E77" s="38">
        <v>2017</v>
      </c>
      <c r="F77" s="38">
        <v>6881294829</v>
      </c>
      <c r="G77" s="3"/>
      <c r="H77" s="3"/>
      <c r="I77" s="3"/>
      <c r="J77" s="3"/>
    </row>
    <row r="78" ht="9" customHeight="1" hidden="1">
      <c r="A78" t="s" s="29">
        <v>271</v>
      </c>
      <c r="B78" s="33">
        <v>851712</v>
      </c>
      <c r="C78" t="s" s="30">
        <v>348</v>
      </c>
      <c r="D78" t="s" s="30">
        <v>347</v>
      </c>
      <c r="E78" s="33">
        <v>2017</v>
      </c>
      <c r="F78" s="33">
        <v>24942711</v>
      </c>
      <c r="G78" s="23"/>
      <c r="H78" s="3"/>
      <c r="I78" s="3"/>
      <c r="J78" s="3"/>
    </row>
    <row r="79" ht="15.35" customHeight="1">
      <c r="A79" t="s" s="24">
        <v>271</v>
      </c>
      <c r="B79" s="38">
        <v>851712</v>
      </c>
      <c r="C79" t="s" s="24">
        <v>348</v>
      </c>
      <c r="D79" t="s" s="24">
        <v>343</v>
      </c>
      <c r="E79" s="38">
        <v>2017</v>
      </c>
      <c r="F79" s="38">
        <v>24587538</v>
      </c>
      <c r="G79" s="3"/>
      <c r="H79" s="3"/>
      <c r="I79" s="3"/>
      <c r="J79" s="3"/>
    </row>
    <row r="80" ht="9" customHeight="1" hidden="1">
      <c r="A80" t="s" s="29">
        <v>271</v>
      </c>
      <c r="B80" s="33">
        <v>851712</v>
      </c>
      <c r="C80" t="s" s="30">
        <v>348</v>
      </c>
      <c r="D80" t="s" s="30">
        <v>346</v>
      </c>
      <c r="E80" s="33">
        <v>2018</v>
      </c>
      <c r="F80" s="33">
        <v>7370323507</v>
      </c>
      <c r="G80" s="23"/>
      <c r="H80" s="3"/>
      <c r="I80" s="3"/>
      <c r="J80" s="3"/>
    </row>
    <row r="81" ht="9" customHeight="1" hidden="1">
      <c r="A81" t="s" s="24">
        <v>271</v>
      </c>
      <c r="B81" s="38">
        <v>851712</v>
      </c>
      <c r="C81" t="s" s="24">
        <v>348</v>
      </c>
      <c r="D81" t="s" s="24">
        <v>347</v>
      </c>
      <c r="E81" s="38">
        <v>2018</v>
      </c>
      <c r="F81" s="38">
        <v>15383089</v>
      </c>
      <c r="G81" s="3"/>
      <c r="H81" s="3"/>
      <c r="I81" s="3"/>
      <c r="J81" s="3"/>
    </row>
    <row r="82" ht="15.35" customHeight="1">
      <c r="A82" t="s" s="29">
        <v>271</v>
      </c>
      <c r="B82" s="33">
        <v>851712</v>
      </c>
      <c r="C82" t="s" s="30">
        <v>348</v>
      </c>
      <c r="D82" t="s" s="30">
        <v>343</v>
      </c>
      <c r="E82" s="33">
        <v>2018</v>
      </c>
      <c r="F82" s="33">
        <v>24408120</v>
      </c>
      <c r="G82" s="23"/>
      <c r="H82" s="3"/>
      <c r="I82" s="3"/>
      <c r="J82" s="3"/>
    </row>
    <row r="83" ht="9" customHeight="1" hidden="1">
      <c r="A83" t="s" s="24">
        <v>271</v>
      </c>
      <c r="B83" s="38">
        <v>851712</v>
      </c>
      <c r="C83" t="s" s="24">
        <v>348</v>
      </c>
      <c r="D83" t="s" s="24">
        <v>346</v>
      </c>
      <c r="E83" s="38">
        <v>2019</v>
      </c>
      <c r="F83" s="38">
        <v>7079333154</v>
      </c>
      <c r="G83" s="3"/>
      <c r="H83" s="3"/>
      <c r="I83" s="3"/>
      <c r="J83" s="3"/>
    </row>
    <row r="84" ht="9" customHeight="1" hidden="1">
      <c r="A84" t="s" s="29">
        <v>271</v>
      </c>
      <c r="B84" s="33">
        <v>851712</v>
      </c>
      <c r="C84" t="s" s="30">
        <v>348</v>
      </c>
      <c r="D84" t="s" s="30">
        <v>347</v>
      </c>
      <c r="E84" s="33">
        <v>2019</v>
      </c>
      <c r="F84" s="33">
        <v>8821318</v>
      </c>
      <c r="G84" s="23"/>
      <c r="H84" s="3"/>
      <c r="I84" s="3"/>
      <c r="J84" s="3"/>
    </row>
    <row r="85" ht="15.35" customHeight="1">
      <c r="A85" t="s" s="24">
        <v>271</v>
      </c>
      <c r="B85" s="38">
        <v>851712</v>
      </c>
      <c r="C85" t="s" s="24">
        <v>348</v>
      </c>
      <c r="D85" t="s" s="24">
        <v>343</v>
      </c>
      <c r="E85" s="38">
        <v>2019</v>
      </c>
      <c r="F85" s="38">
        <v>22958190</v>
      </c>
      <c r="G85" s="3"/>
      <c r="H85" s="3"/>
      <c r="I85" s="3"/>
      <c r="J85" s="3"/>
    </row>
    <row r="86" ht="9" customHeight="1" hidden="1">
      <c r="A86" t="s" s="29">
        <v>271</v>
      </c>
      <c r="B86" s="33">
        <v>851712</v>
      </c>
      <c r="C86" t="s" s="30">
        <v>348</v>
      </c>
      <c r="D86" t="s" s="30">
        <v>346</v>
      </c>
      <c r="E86" s="33">
        <v>2020</v>
      </c>
      <c r="F86" s="33">
        <v>6942815968</v>
      </c>
      <c r="G86" s="23"/>
      <c r="H86" s="3"/>
      <c r="I86" s="3"/>
      <c r="J86" s="3"/>
    </row>
    <row r="87" ht="9" customHeight="1" hidden="1">
      <c r="A87" t="s" s="24">
        <v>271</v>
      </c>
      <c r="B87" s="38">
        <v>851712</v>
      </c>
      <c r="C87" t="s" s="24">
        <v>348</v>
      </c>
      <c r="D87" t="s" s="24">
        <v>347</v>
      </c>
      <c r="E87" s="38">
        <v>2020</v>
      </c>
      <c r="F87" s="38">
        <v>9740106</v>
      </c>
      <c r="G87" s="3"/>
      <c r="H87" s="3"/>
      <c r="I87" s="3"/>
      <c r="J87" s="3"/>
    </row>
    <row r="88" ht="15.35" customHeight="1">
      <c r="A88" t="s" s="29">
        <v>271</v>
      </c>
      <c r="B88" s="33">
        <v>851712</v>
      </c>
      <c r="C88" t="s" s="30">
        <v>348</v>
      </c>
      <c r="D88" t="s" s="30">
        <v>343</v>
      </c>
      <c r="E88" s="33">
        <v>2020</v>
      </c>
      <c r="F88" s="33">
        <v>23152262</v>
      </c>
      <c r="G88" s="23"/>
      <c r="H88" s="3"/>
      <c r="I88" s="3"/>
      <c r="J88" s="3"/>
    </row>
    <row r="89" ht="9" customHeight="1" hidden="1">
      <c r="A89" t="s" s="24">
        <v>271</v>
      </c>
      <c r="B89" s="38">
        <v>851712</v>
      </c>
      <c r="C89" t="s" s="24">
        <v>348</v>
      </c>
      <c r="D89" t="s" s="24">
        <v>346</v>
      </c>
      <c r="E89" s="38">
        <v>2021</v>
      </c>
      <c r="F89" s="38">
        <v>6818909459</v>
      </c>
      <c r="G89" s="3"/>
      <c r="H89" s="3"/>
      <c r="I89" s="3"/>
      <c r="J89" s="3"/>
    </row>
    <row r="90" ht="9" customHeight="1" hidden="1">
      <c r="A90" t="s" s="29">
        <v>271</v>
      </c>
      <c r="B90" s="33">
        <v>851712</v>
      </c>
      <c r="C90" t="s" s="30">
        <v>348</v>
      </c>
      <c r="D90" t="s" s="30">
        <v>347</v>
      </c>
      <c r="E90" s="33">
        <v>2021</v>
      </c>
      <c r="F90" s="33">
        <v>8264212</v>
      </c>
      <c r="G90" s="23"/>
      <c r="H90" s="3"/>
      <c r="I90" s="3"/>
      <c r="J90" s="3"/>
    </row>
    <row r="91" ht="15.35" customHeight="1">
      <c r="A91" t="s" s="24">
        <v>271</v>
      </c>
      <c r="B91" s="38">
        <v>851712</v>
      </c>
      <c r="C91" t="s" s="24">
        <v>348</v>
      </c>
      <c r="D91" t="s" s="24">
        <v>343</v>
      </c>
      <c r="E91" s="38">
        <v>2021</v>
      </c>
      <c r="F91" s="38">
        <v>21921340</v>
      </c>
      <c r="G91" s="3"/>
      <c r="H91" s="3"/>
      <c r="I91" s="3"/>
      <c r="J91" s="3"/>
    </row>
    <row r="92" ht="9" customHeight="1" hidden="1">
      <c r="A92" t="s" s="29">
        <v>188</v>
      </c>
      <c r="B92" s="33">
        <v>847130</v>
      </c>
      <c r="C92" t="s" s="30">
        <v>345</v>
      </c>
      <c r="D92" t="s" s="30">
        <v>346</v>
      </c>
      <c r="E92" s="33">
        <v>2000</v>
      </c>
      <c r="F92" s="33">
        <v>1461673287</v>
      </c>
      <c r="G92" s="23"/>
      <c r="H92" s="3"/>
      <c r="I92" s="3"/>
      <c r="J92" s="3"/>
    </row>
    <row r="93" ht="9" customHeight="1" hidden="1">
      <c r="A93" t="s" s="24">
        <v>188</v>
      </c>
      <c r="B93" s="38">
        <v>847130</v>
      </c>
      <c r="C93" t="s" s="24">
        <v>345</v>
      </c>
      <c r="D93" t="s" s="24">
        <v>347</v>
      </c>
      <c r="E93" s="38">
        <v>2000</v>
      </c>
      <c r="F93" s="38">
        <v>9387348</v>
      </c>
      <c r="G93" s="3"/>
      <c r="H93" s="3"/>
      <c r="I93" s="3"/>
      <c r="J93" s="3"/>
    </row>
    <row r="94" ht="15.35" customHeight="1">
      <c r="A94" t="s" s="29">
        <v>188</v>
      </c>
      <c r="B94" s="33">
        <v>847130</v>
      </c>
      <c r="C94" t="s" s="30">
        <v>345</v>
      </c>
      <c r="D94" t="s" s="30">
        <v>343</v>
      </c>
      <c r="E94" s="33">
        <v>2000</v>
      </c>
      <c r="F94" s="33">
        <v>2863402</v>
      </c>
      <c r="G94" s="23"/>
      <c r="H94" s="3"/>
      <c r="I94" s="3"/>
      <c r="J94" s="3"/>
    </row>
    <row r="95" ht="9" customHeight="1" hidden="1">
      <c r="A95" t="s" s="24">
        <v>188</v>
      </c>
      <c r="B95" s="38">
        <v>847130</v>
      </c>
      <c r="C95" t="s" s="24">
        <v>345</v>
      </c>
      <c r="D95" t="s" s="24">
        <v>346</v>
      </c>
      <c r="E95" s="38">
        <v>2001</v>
      </c>
      <c r="F95" s="38">
        <v>1327111350</v>
      </c>
      <c r="G95" s="3"/>
      <c r="H95" s="3"/>
      <c r="I95" s="3"/>
      <c r="J95" s="3"/>
    </row>
    <row r="96" ht="9" customHeight="1" hidden="1">
      <c r="A96" t="s" s="29">
        <v>188</v>
      </c>
      <c r="B96" s="33">
        <v>847130</v>
      </c>
      <c r="C96" t="s" s="30">
        <v>345</v>
      </c>
      <c r="D96" t="s" s="30">
        <v>347</v>
      </c>
      <c r="E96" s="33">
        <v>2001</v>
      </c>
      <c r="F96" s="33">
        <v>10393271</v>
      </c>
      <c r="G96" s="23"/>
      <c r="H96" s="3"/>
      <c r="I96" s="3"/>
      <c r="J96" s="3"/>
    </row>
    <row r="97" ht="15.35" customHeight="1">
      <c r="A97" t="s" s="24">
        <v>188</v>
      </c>
      <c r="B97" s="38">
        <v>847130</v>
      </c>
      <c r="C97" t="s" s="24">
        <v>345</v>
      </c>
      <c r="D97" t="s" s="24">
        <v>343</v>
      </c>
      <c r="E97" s="38">
        <v>2001</v>
      </c>
      <c r="F97" s="38">
        <v>3044012</v>
      </c>
      <c r="G97" s="3"/>
      <c r="H97" s="3"/>
      <c r="I97" s="3"/>
      <c r="J97" s="3"/>
    </row>
    <row r="98" ht="9" customHeight="1" hidden="1">
      <c r="A98" t="s" s="29">
        <v>188</v>
      </c>
      <c r="B98" s="33">
        <v>847130</v>
      </c>
      <c r="C98" t="s" s="30">
        <v>345</v>
      </c>
      <c r="D98" t="s" s="30">
        <v>346</v>
      </c>
      <c r="E98" s="33">
        <v>2002</v>
      </c>
      <c r="F98" s="33">
        <v>1213491896</v>
      </c>
      <c r="G98" s="23"/>
      <c r="H98" s="3"/>
      <c r="I98" s="3"/>
      <c r="J98" s="3"/>
    </row>
    <row r="99" ht="9" customHeight="1" hidden="1">
      <c r="A99" t="s" s="24">
        <v>188</v>
      </c>
      <c r="B99" s="38">
        <v>847130</v>
      </c>
      <c r="C99" t="s" s="24">
        <v>345</v>
      </c>
      <c r="D99" t="s" s="24">
        <v>347</v>
      </c>
      <c r="E99" s="38">
        <v>2002</v>
      </c>
      <c r="F99" s="38">
        <v>11512502</v>
      </c>
      <c r="G99" s="3"/>
      <c r="H99" s="3"/>
      <c r="I99" s="3"/>
      <c r="J99" s="3"/>
    </row>
    <row r="100" ht="15.35" customHeight="1">
      <c r="A100" t="s" s="29">
        <v>188</v>
      </c>
      <c r="B100" s="33">
        <v>847130</v>
      </c>
      <c r="C100" t="s" s="30">
        <v>345</v>
      </c>
      <c r="D100" t="s" s="30">
        <v>343</v>
      </c>
      <c r="E100" s="33">
        <v>2002</v>
      </c>
      <c r="F100" s="33">
        <v>2780863</v>
      </c>
      <c r="G100" s="23"/>
      <c r="H100" s="3"/>
      <c r="I100" s="3"/>
      <c r="J100" s="3"/>
    </row>
    <row r="101" ht="9" customHeight="1" hidden="1">
      <c r="A101" t="s" s="24">
        <v>188</v>
      </c>
      <c r="B101" s="38">
        <v>847130</v>
      </c>
      <c r="C101" t="s" s="24">
        <v>345</v>
      </c>
      <c r="D101" t="s" s="24">
        <v>346</v>
      </c>
      <c r="E101" s="38">
        <v>2003</v>
      </c>
      <c r="F101" s="38">
        <v>1349704289</v>
      </c>
      <c r="G101" s="3"/>
      <c r="H101" s="3"/>
      <c r="I101" s="3"/>
      <c r="J101" s="3"/>
    </row>
    <row r="102" ht="9" customHeight="1" hidden="1">
      <c r="A102" t="s" s="29">
        <v>188</v>
      </c>
      <c r="B102" s="33">
        <v>847130</v>
      </c>
      <c r="C102" t="s" s="30">
        <v>345</v>
      </c>
      <c r="D102" t="s" s="30">
        <v>347</v>
      </c>
      <c r="E102" s="33">
        <v>2003</v>
      </c>
      <c r="F102" s="33">
        <v>13691828</v>
      </c>
      <c r="G102" s="23"/>
      <c r="H102" s="3"/>
      <c r="I102" s="3"/>
      <c r="J102" s="3"/>
    </row>
    <row r="103" ht="15.35" customHeight="1">
      <c r="A103" t="s" s="24">
        <v>188</v>
      </c>
      <c r="B103" s="38">
        <v>847130</v>
      </c>
      <c r="C103" t="s" s="24">
        <v>345</v>
      </c>
      <c r="D103" t="s" s="24">
        <v>343</v>
      </c>
      <c r="E103" s="38">
        <v>2003</v>
      </c>
      <c r="F103" s="38">
        <v>3352922</v>
      </c>
      <c r="G103" s="3"/>
      <c r="H103" s="3"/>
      <c r="I103" s="3"/>
      <c r="J103" s="3"/>
    </row>
    <row r="104" ht="9" customHeight="1" hidden="1">
      <c r="A104" t="s" s="29">
        <v>188</v>
      </c>
      <c r="B104" s="33">
        <v>847130</v>
      </c>
      <c r="C104" t="s" s="30">
        <v>345</v>
      </c>
      <c r="D104" t="s" s="30">
        <v>346</v>
      </c>
      <c r="E104" s="33">
        <v>2004</v>
      </c>
      <c r="F104" s="33">
        <v>1848611473</v>
      </c>
      <c r="G104" s="23"/>
      <c r="H104" s="3"/>
      <c r="I104" s="3"/>
      <c r="J104" s="3"/>
    </row>
    <row r="105" ht="9" customHeight="1" hidden="1">
      <c r="A105" t="s" s="24">
        <v>188</v>
      </c>
      <c r="B105" s="38">
        <v>847130</v>
      </c>
      <c r="C105" t="s" s="24">
        <v>345</v>
      </c>
      <c r="D105" t="s" s="24">
        <v>347</v>
      </c>
      <c r="E105" s="38">
        <v>2004</v>
      </c>
      <c r="F105" s="38">
        <v>13598514</v>
      </c>
      <c r="G105" s="3"/>
      <c r="H105" s="3"/>
      <c r="I105" s="3"/>
      <c r="J105" s="3"/>
    </row>
    <row r="106" ht="15.35" customHeight="1">
      <c r="A106" t="s" s="29">
        <v>188</v>
      </c>
      <c r="B106" s="33">
        <v>847130</v>
      </c>
      <c r="C106" t="s" s="30">
        <v>345</v>
      </c>
      <c r="D106" t="s" s="30">
        <v>343</v>
      </c>
      <c r="E106" s="33">
        <v>2004</v>
      </c>
      <c r="F106" s="33">
        <v>3694624</v>
      </c>
      <c r="G106" s="23"/>
      <c r="H106" s="3"/>
      <c r="I106" s="3"/>
      <c r="J106" s="3"/>
    </row>
    <row r="107" ht="9" customHeight="1" hidden="1">
      <c r="A107" t="s" s="24">
        <v>188</v>
      </c>
      <c r="B107" s="38">
        <v>847130</v>
      </c>
      <c r="C107" t="s" s="24">
        <v>345</v>
      </c>
      <c r="D107" t="s" s="24">
        <v>346</v>
      </c>
      <c r="E107" s="38">
        <v>2005</v>
      </c>
      <c r="F107" s="38">
        <v>2079104443</v>
      </c>
      <c r="G107" s="3"/>
      <c r="H107" s="3"/>
      <c r="I107" s="3"/>
      <c r="J107" s="3"/>
    </row>
    <row r="108" ht="9" customHeight="1" hidden="1">
      <c r="A108" t="s" s="29">
        <v>188</v>
      </c>
      <c r="B108" s="33">
        <v>847130</v>
      </c>
      <c r="C108" t="s" s="30">
        <v>345</v>
      </c>
      <c r="D108" t="s" s="30">
        <v>347</v>
      </c>
      <c r="E108" s="33">
        <v>2005</v>
      </c>
      <c r="F108" s="33">
        <v>32903615</v>
      </c>
      <c r="G108" s="23"/>
      <c r="H108" s="3"/>
      <c r="I108" s="3"/>
      <c r="J108" s="3"/>
    </row>
    <row r="109" ht="15.35" customHeight="1">
      <c r="A109" t="s" s="24">
        <v>188</v>
      </c>
      <c r="B109" s="38">
        <v>847130</v>
      </c>
      <c r="C109" t="s" s="24">
        <v>345</v>
      </c>
      <c r="D109" t="s" s="24">
        <v>343</v>
      </c>
      <c r="E109" s="38">
        <v>2005</v>
      </c>
      <c r="F109" s="38">
        <v>6186527</v>
      </c>
      <c r="G109" s="3"/>
      <c r="H109" s="3"/>
      <c r="I109" s="3"/>
      <c r="J109" s="3"/>
    </row>
    <row r="110" ht="9" customHeight="1" hidden="1">
      <c r="A110" t="s" s="29">
        <v>188</v>
      </c>
      <c r="B110" s="33">
        <v>847130</v>
      </c>
      <c r="C110" t="s" s="30">
        <v>345</v>
      </c>
      <c r="D110" t="s" s="30">
        <v>346</v>
      </c>
      <c r="E110" s="33">
        <v>2006</v>
      </c>
      <c r="F110" s="33">
        <v>2456747459</v>
      </c>
      <c r="G110" s="23"/>
      <c r="H110" s="3"/>
      <c r="I110" s="3"/>
      <c r="J110" s="3"/>
    </row>
    <row r="111" ht="9" customHeight="1" hidden="1">
      <c r="A111" t="s" s="24">
        <v>188</v>
      </c>
      <c r="B111" s="38">
        <v>847130</v>
      </c>
      <c r="C111" t="s" s="24">
        <v>345</v>
      </c>
      <c r="D111" t="s" s="24">
        <v>347</v>
      </c>
      <c r="E111" s="38">
        <v>2006</v>
      </c>
      <c r="F111" s="38">
        <v>94255215</v>
      </c>
      <c r="G111" s="3"/>
      <c r="H111" s="3"/>
      <c r="I111" s="3"/>
      <c r="J111" s="3"/>
    </row>
    <row r="112" ht="15.35" customHeight="1">
      <c r="A112" t="s" s="29">
        <v>188</v>
      </c>
      <c r="B112" s="33">
        <v>847130</v>
      </c>
      <c r="C112" t="s" s="30">
        <v>345</v>
      </c>
      <c r="D112" t="s" s="30">
        <v>343</v>
      </c>
      <c r="E112" s="33">
        <v>2006</v>
      </c>
      <c r="F112" s="33">
        <v>7480785</v>
      </c>
      <c r="G112" s="23"/>
      <c r="H112" s="3"/>
      <c r="I112" s="3"/>
      <c r="J112" s="3"/>
    </row>
    <row r="113" ht="9" customHeight="1" hidden="1">
      <c r="A113" t="s" s="24">
        <v>188</v>
      </c>
      <c r="B113" s="38">
        <v>847130</v>
      </c>
      <c r="C113" t="s" s="24">
        <v>345</v>
      </c>
      <c r="D113" t="s" s="24">
        <v>346</v>
      </c>
      <c r="E113" s="38">
        <v>2007</v>
      </c>
      <c r="F113" s="38">
        <v>2559854193</v>
      </c>
      <c r="G113" s="3"/>
      <c r="H113" s="3"/>
      <c r="I113" s="3"/>
      <c r="J113" s="3"/>
    </row>
    <row r="114" ht="9" customHeight="1" hidden="1">
      <c r="A114" t="s" s="29">
        <v>188</v>
      </c>
      <c r="B114" s="33">
        <v>847130</v>
      </c>
      <c r="C114" t="s" s="30">
        <v>345</v>
      </c>
      <c r="D114" t="s" s="30">
        <v>347</v>
      </c>
      <c r="E114" s="33">
        <v>2007</v>
      </c>
      <c r="F114" s="33">
        <v>63667245</v>
      </c>
      <c r="G114" s="23"/>
      <c r="H114" s="3"/>
      <c r="I114" s="3"/>
      <c r="J114" s="3"/>
    </row>
    <row r="115" ht="15.35" customHeight="1">
      <c r="A115" t="s" s="24">
        <v>188</v>
      </c>
      <c r="B115" s="38">
        <v>847130</v>
      </c>
      <c r="C115" t="s" s="24">
        <v>345</v>
      </c>
      <c r="D115" t="s" s="24">
        <v>343</v>
      </c>
      <c r="E115" s="38">
        <v>2007</v>
      </c>
      <c r="F115" s="38">
        <v>7096698</v>
      </c>
      <c r="G115" s="3"/>
      <c r="H115" s="3"/>
      <c r="I115" s="3"/>
      <c r="J115" s="3"/>
    </row>
    <row r="116" ht="9" customHeight="1" hidden="1">
      <c r="A116" t="s" s="29">
        <v>188</v>
      </c>
      <c r="B116" s="33">
        <v>847130</v>
      </c>
      <c r="C116" t="s" s="30">
        <v>345</v>
      </c>
      <c r="D116" t="s" s="30">
        <v>346</v>
      </c>
      <c r="E116" s="33">
        <v>2008</v>
      </c>
      <c r="F116" s="33">
        <v>3096837781</v>
      </c>
      <c r="G116" s="23"/>
      <c r="H116" s="3"/>
      <c r="I116" s="3"/>
      <c r="J116" s="3"/>
    </row>
    <row r="117" ht="9" customHeight="1" hidden="1">
      <c r="A117" t="s" s="24">
        <v>188</v>
      </c>
      <c r="B117" s="38">
        <v>847130</v>
      </c>
      <c r="C117" t="s" s="24">
        <v>345</v>
      </c>
      <c r="D117" t="s" s="24">
        <v>347</v>
      </c>
      <c r="E117" s="38">
        <v>2008</v>
      </c>
      <c r="F117" s="38">
        <v>34586542</v>
      </c>
      <c r="G117" s="3"/>
      <c r="H117" s="3"/>
      <c r="I117" s="3"/>
      <c r="J117" s="3"/>
    </row>
    <row r="118" ht="15.35" customHeight="1">
      <c r="A118" t="s" s="29">
        <v>188</v>
      </c>
      <c r="B118" s="33">
        <v>847130</v>
      </c>
      <c r="C118" t="s" s="30">
        <v>345</v>
      </c>
      <c r="D118" t="s" s="30">
        <v>343</v>
      </c>
      <c r="E118" s="33">
        <v>2008</v>
      </c>
      <c r="F118" s="33">
        <v>10746372</v>
      </c>
      <c r="G118" s="23"/>
      <c r="H118" s="3"/>
      <c r="I118" s="3"/>
      <c r="J118" s="3"/>
    </row>
    <row r="119" ht="9" customHeight="1" hidden="1">
      <c r="A119" t="s" s="24">
        <v>188</v>
      </c>
      <c r="B119" s="38">
        <v>847130</v>
      </c>
      <c r="C119" t="s" s="24">
        <v>345</v>
      </c>
      <c r="D119" t="s" s="24">
        <v>346</v>
      </c>
      <c r="E119" s="38">
        <v>2009</v>
      </c>
      <c r="F119" s="38">
        <v>3025519140</v>
      </c>
      <c r="G119" s="3"/>
      <c r="H119" s="3"/>
      <c r="I119" s="3"/>
      <c r="J119" s="3"/>
    </row>
    <row r="120" ht="9" customHeight="1" hidden="1">
      <c r="A120" t="s" s="29">
        <v>188</v>
      </c>
      <c r="B120" s="33">
        <v>847130</v>
      </c>
      <c r="C120" t="s" s="30">
        <v>345</v>
      </c>
      <c r="D120" t="s" s="30">
        <v>347</v>
      </c>
      <c r="E120" s="33">
        <v>2009</v>
      </c>
      <c r="F120" s="33">
        <v>30600581</v>
      </c>
      <c r="G120" s="23"/>
      <c r="H120" s="3"/>
      <c r="I120" s="3"/>
      <c r="J120" s="3"/>
    </row>
    <row r="121" ht="15.35" customHeight="1">
      <c r="A121" t="s" s="24">
        <v>188</v>
      </c>
      <c r="B121" s="38">
        <v>847130</v>
      </c>
      <c r="C121" t="s" s="24">
        <v>345</v>
      </c>
      <c r="D121" t="s" s="24">
        <v>343</v>
      </c>
      <c r="E121" s="38">
        <v>2009</v>
      </c>
      <c r="F121" s="38">
        <v>10327917</v>
      </c>
      <c r="G121" s="3"/>
      <c r="H121" s="3"/>
      <c r="I121" s="3"/>
      <c r="J121" s="3"/>
    </row>
    <row r="122" ht="9" customHeight="1" hidden="1">
      <c r="A122" t="s" s="29">
        <v>188</v>
      </c>
      <c r="B122" s="33">
        <v>847130</v>
      </c>
      <c r="C122" t="s" s="30">
        <v>345</v>
      </c>
      <c r="D122" t="s" s="30">
        <v>346</v>
      </c>
      <c r="E122" s="33">
        <v>2010</v>
      </c>
      <c r="F122" s="33">
        <v>3709299536</v>
      </c>
      <c r="G122" s="23"/>
      <c r="H122" s="3"/>
      <c r="I122" s="3"/>
      <c r="J122" s="3"/>
    </row>
    <row r="123" ht="9" customHeight="1" hidden="1">
      <c r="A123" t="s" s="24">
        <v>188</v>
      </c>
      <c r="B123" s="38">
        <v>847130</v>
      </c>
      <c r="C123" t="s" s="24">
        <v>345</v>
      </c>
      <c r="D123" t="s" s="24">
        <v>347</v>
      </c>
      <c r="E123" s="38">
        <v>2010</v>
      </c>
      <c r="F123" s="38">
        <v>34243421</v>
      </c>
      <c r="G123" s="3"/>
      <c r="H123" s="3"/>
      <c r="I123" s="3"/>
      <c r="J123" s="3"/>
    </row>
    <row r="124" ht="15.35" customHeight="1">
      <c r="A124" t="s" s="29">
        <v>188</v>
      </c>
      <c r="B124" s="33">
        <v>847130</v>
      </c>
      <c r="C124" t="s" s="30">
        <v>345</v>
      </c>
      <c r="D124" t="s" s="30">
        <v>343</v>
      </c>
      <c r="E124" s="33">
        <v>2010</v>
      </c>
      <c r="F124" s="33">
        <v>12289847</v>
      </c>
      <c r="G124" s="23"/>
      <c r="H124" s="3"/>
      <c r="I124" s="3"/>
      <c r="J124" s="3"/>
    </row>
    <row r="125" ht="9" customHeight="1" hidden="1">
      <c r="A125" t="s" s="24">
        <v>188</v>
      </c>
      <c r="B125" s="38">
        <v>847130</v>
      </c>
      <c r="C125" t="s" s="24">
        <v>345</v>
      </c>
      <c r="D125" t="s" s="24">
        <v>346</v>
      </c>
      <c r="E125" s="38">
        <v>2011</v>
      </c>
      <c r="F125" s="38">
        <v>3629808981</v>
      </c>
      <c r="G125" s="3"/>
      <c r="H125" s="3"/>
      <c r="I125" s="3"/>
      <c r="J125" s="3"/>
    </row>
    <row r="126" ht="9" customHeight="1" hidden="1">
      <c r="A126" t="s" s="29">
        <v>188</v>
      </c>
      <c r="B126" s="33">
        <v>847130</v>
      </c>
      <c r="C126" t="s" s="30">
        <v>345</v>
      </c>
      <c r="D126" t="s" s="30">
        <v>347</v>
      </c>
      <c r="E126" s="33">
        <v>2011</v>
      </c>
      <c r="F126" s="33">
        <v>35389528</v>
      </c>
      <c r="G126" s="23"/>
      <c r="H126" s="3"/>
      <c r="I126" s="3"/>
      <c r="J126" s="3"/>
    </row>
    <row r="127" ht="15.35" customHeight="1">
      <c r="A127" t="s" s="24">
        <v>188</v>
      </c>
      <c r="B127" s="38">
        <v>847130</v>
      </c>
      <c r="C127" t="s" s="24">
        <v>345</v>
      </c>
      <c r="D127" t="s" s="24">
        <v>343</v>
      </c>
      <c r="E127" s="38">
        <v>2011</v>
      </c>
      <c r="F127" s="38">
        <v>12670090</v>
      </c>
      <c r="G127" s="3"/>
      <c r="H127" s="3"/>
      <c r="I127" s="3"/>
      <c r="J127" s="3"/>
    </row>
    <row r="128" ht="9" customHeight="1" hidden="1">
      <c r="A128" t="s" s="29">
        <v>188</v>
      </c>
      <c r="B128" s="33">
        <v>847130</v>
      </c>
      <c r="C128" t="s" s="30">
        <v>345</v>
      </c>
      <c r="D128" t="s" s="30">
        <v>346</v>
      </c>
      <c r="E128" s="33">
        <v>2012</v>
      </c>
      <c r="F128" s="33">
        <v>4387465730</v>
      </c>
      <c r="G128" s="23"/>
      <c r="H128" s="3"/>
      <c r="I128" s="3"/>
      <c r="J128" s="3"/>
    </row>
    <row r="129" ht="9" customHeight="1" hidden="1">
      <c r="A129" t="s" s="24">
        <v>188</v>
      </c>
      <c r="B129" s="38">
        <v>847130</v>
      </c>
      <c r="C129" t="s" s="24">
        <v>345</v>
      </c>
      <c r="D129" t="s" s="24">
        <v>347</v>
      </c>
      <c r="E129" s="38">
        <v>2012</v>
      </c>
      <c r="F129" s="38">
        <v>38216094</v>
      </c>
      <c r="G129" s="3"/>
      <c r="H129" s="3"/>
      <c r="I129" s="3"/>
      <c r="J129" s="3"/>
    </row>
    <row r="130" ht="15.35" customHeight="1">
      <c r="A130" t="s" s="29">
        <v>188</v>
      </c>
      <c r="B130" s="33">
        <v>847130</v>
      </c>
      <c r="C130" t="s" s="30">
        <v>345</v>
      </c>
      <c r="D130" t="s" s="30">
        <v>343</v>
      </c>
      <c r="E130" s="33">
        <v>2012</v>
      </c>
      <c r="F130" s="33">
        <v>17918117</v>
      </c>
      <c r="G130" s="23"/>
      <c r="H130" s="3"/>
      <c r="I130" s="3"/>
      <c r="J130" s="3"/>
    </row>
    <row r="131" ht="9" customHeight="1" hidden="1">
      <c r="A131" t="s" s="24">
        <v>188</v>
      </c>
      <c r="B131" s="38">
        <v>847130</v>
      </c>
      <c r="C131" t="s" s="24">
        <v>345</v>
      </c>
      <c r="D131" t="s" s="24">
        <v>346</v>
      </c>
      <c r="E131" s="38">
        <v>2013</v>
      </c>
      <c r="F131" s="38">
        <v>4412142573</v>
      </c>
      <c r="G131" s="3"/>
      <c r="H131" s="3"/>
      <c r="I131" s="3"/>
      <c r="J131" s="3"/>
    </row>
    <row r="132" ht="9" customHeight="1" hidden="1">
      <c r="A132" t="s" s="29">
        <v>188</v>
      </c>
      <c r="B132" s="33">
        <v>847130</v>
      </c>
      <c r="C132" t="s" s="30">
        <v>345</v>
      </c>
      <c r="D132" t="s" s="30">
        <v>347</v>
      </c>
      <c r="E132" s="33">
        <v>2013</v>
      </c>
      <c r="F132" s="33">
        <v>30557292</v>
      </c>
      <c r="G132" s="23"/>
      <c r="H132" s="3"/>
      <c r="I132" s="3"/>
      <c r="J132" s="3"/>
    </row>
    <row r="133" ht="15.35" customHeight="1">
      <c r="A133" t="s" s="24">
        <v>188</v>
      </c>
      <c r="B133" s="38">
        <v>847130</v>
      </c>
      <c r="C133" t="s" s="24">
        <v>345</v>
      </c>
      <c r="D133" t="s" s="24">
        <v>343</v>
      </c>
      <c r="E133" s="38">
        <v>2013</v>
      </c>
      <c r="F133" s="38">
        <v>20030384</v>
      </c>
      <c r="G133" s="3"/>
      <c r="H133" s="3"/>
      <c r="I133" s="3"/>
      <c r="J133" s="3"/>
    </row>
    <row r="134" ht="9" customHeight="1" hidden="1">
      <c r="A134" t="s" s="29">
        <v>188</v>
      </c>
      <c r="B134" s="33">
        <v>847130</v>
      </c>
      <c r="C134" t="s" s="30">
        <v>345</v>
      </c>
      <c r="D134" t="s" s="30">
        <v>346</v>
      </c>
      <c r="E134" s="33">
        <v>2014</v>
      </c>
      <c r="F134" s="33">
        <v>4141128343</v>
      </c>
      <c r="G134" s="23"/>
      <c r="H134" s="3"/>
      <c r="I134" s="3"/>
      <c r="J134" s="3"/>
    </row>
    <row r="135" ht="9" customHeight="1" hidden="1">
      <c r="A135" t="s" s="24">
        <v>188</v>
      </c>
      <c r="B135" s="38">
        <v>847130</v>
      </c>
      <c r="C135" t="s" s="24">
        <v>345</v>
      </c>
      <c r="D135" t="s" s="24">
        <v>347</v>
      </c>
      <c r="E135" s="38">
        <v>2014</v>
      </c>
      <c r="F135" s="38">
        <v>29796326</v>
      </c>
      <c r="G135" s="3"/>
      <c r="H135" s="3"/>
      <c r="I135" s="3"/>
      <c r="J135" s="3"/>
    </row>
    <row r="136" ht="15.35" customHeight="1">
      <c r="A136" t="s" s="29">
        <v>188</v>
      </c>
      <c r="B136" s="33">
        <v>847130</v>
      </c>
      <c r="C136" t="s" s="30">
        <v>345</v>
      </c>
      <c r="D136" t="s" s="30">
        <v>343</v>
      </c>
      <c r="E136" s="33">
        <v>2014</v>
      </c>
      <c r="F136" s="33">
        <v>19552570</v>
      </c>
      <c r="G136" s="23"/>
      <c r="H136" s="3"/>
      <c r="I136" s="3"/>
      <c r="J136" s="3"/>
    </row>
    <row r="137" ht="9" customHeight="1" hidden="1">
      <c r="A137" t="s" s="24">
        <v>188</v>
      </c>
      <c r="B137" s="38">
        <v>847130</v>
      </c>
      <c r="C137" t="s" s="24">
        <v>345</v>
      </c>
      <c r="D137" t="s" s="24">
        <v>346</v>
      </c>
      <c r="E137" s="38">
        <v>2015</v>
      </c>
      <c r="F137" s="38">
        <v>3990945258</v>
      </c>
      <c r="G137" s="3"/>
      <c r="H137" s="3"/>
      <c r="I137" s="3"/>
      <c r="J137" s="3"/>
    </row>
    <row r="138" ht="9" customHeight="1" hidden="1">
      <c r="A138" t="s" s="29">
        <v>188</v>
      </c>
      <c r="B138" s="33">
        <v>847130</v>
      </c>
      <c r="C138" t="s" s="30">
        <v>345</v>
      </c>
      <c r="D138" t="s" s="30">
        <v>347</v>
      </c>
      <c r="E138" s="33">
        <v>2015</v>
      </c>
      <c r="F138" s="33">
        <v>31426773</v>
      </c>
      <c r="G138" s="23"/>
      <c r="H138" s="3"/>
      <c r="I138" s="3"/>
      <c r="J138" s="3"/>
    </row>
    <row r="139" ht="15.35" customHeight="1">
      <c r="A139" t="s" s="24">
        <v>188</v>
      </c>
      <c r="B139" s="38">
        <v>847130</v>
      </c>
      <c r="C139" t="s" s="24">
        <v>345</v>
      </c>
      <c r="D139" t="s" s="24">
        <v>343</v>
      </c>
      <c r="E139" s="38">
        <v>2015</v>
      </c>
      <c r="F139" s="38">
        <v>18376250</v>
      </c>
      <c r="G139" s="3"/>
      <c r="H139" s="3"/>
      <c r="I139" s="3"/>
      <c r="J139" s="3"/>
    </row>
    <row r="140" ht="9" customHeight="1" hidden="1">
      <c r="A140" t="s" s="29">
        <v>188</v>
      </c>
      <c r="B140" s="33">
        <v>847130</v>
      </c>
      <c r="C140" t="s" s="30">
        <v>345</v>
      </c>
      <c r="D140" t="s" s="30">
        <v>346</v>
      </c>
      <c r="E140" s="33">
        <v>2016</v>
      </c>
      <c r="F140" s="33">
        <v>4294930906</v>
      </c>
      <c r="G140" s="23"/>
      <c r="H140" s="3"/>
      <c r="I140" s="3"/>
      <c r="J140" s="3"/>
    </row>
    <row r="141" ht="9" customHeight="1" hidden="1">
      <c r="A141" t="s" s="24">
        <v>188</v>
      </c>
      <c r="B141" s="38">
        <v>847130</v>
      </c>
      <c r="C141" t="s" s="24">
        <v>345</v>
      </c>
      <c r="D141" t="s" s="24">
        <v>347</v>
      </c>
      <c r="E141" s="38">
        <v>2016</v>
      </c>
      <c r="F141" s="38">
        <v>28039401</v>
      </c>
      <c r="G141" s="3"/>
      <c r="H141" s="3"/>
      <c r="I141" s="3"/>
      <c r="J141" s="3"/>
    </row>
    <row r="142" ht="15.35" customHeight="1">
      <c r="A142" t="s" s="29">
        <v>188</v>
      </c>
      <c r="B142" s="33">
        <v>847130</v>
      </c>
      <c r="C142" t="s" s="30">
        <v>345</v>
      </c>
      <c r="D142" t="s" s="30">
        <v>343</v>
      </c>
      <c r="E142" s="33">
        <v>2016</v>
      </c>
      <c r="F142" s="33">
        <v>18480366</v>
      </c>
      <c r="G142" s="23"/>
      <c r="H142" s="3"/>
      <c r="I142" s="3"/>
      <c r="J142" s="3"/>
    </row>
    <row r="143" ht="9" customHeight="1" hidden="1">
      <c r="A143" t="s" s="24">
        <v>188</v>
      </c>
      <c r="B143" s="38">
        <v>847130</v>
      </c>
      <c r="C143" t="s" s="24">
        <v>345</v>
      </c>
      <c r="D143" t="s" s="24">
        <v>346</v>
      </c>
      <c r="E143" s="38">
        <v>2017</v>
      </c>
      <c r="F143" s="38">
        <v>4709067557</v>
      </c>
      <c r="G143" s="3"/>
      <c r="H143" s="3"/>
      <c r="I143" s="3"/>
      <c r="J143" s="3"/>
    </row>
    <row r="144" ht="9" customHeight="1" hidden="1">
      <c r="A144" t="s" s="29">
        <v>188</v>
      </c>
      <c r="B144" s="33">
        <v>847130</v>
      </c>
      <c r="C144" t="s" s="30">
        <v>345</v>
      </c>
      <c r="D144" t="s" s="30">
        <v>347</v>
      </c>
      <c r="E144" s="33">
        <v>2017</v>
      </c>
      <c r="F144" s="33">
        <v>24562120</v>
      </c>
      <c r="G144" s="23"/>
      <c r="H144" s="3"/>
      <c r="I144" s="3"/>
      <c r="J144" s="3"/>
    </row>
    <row r="145" ht="15.35" customHeight="1">
      <c r="A145" t="s" s="24">
        <v>188</v>
      </c>
      <c r="B145" s="38">
        <v>847130</v>
      </c>
      <c r="C145" t="s" s="24">
        <v>345</v>
      </c>
      <c r="D145" t="s" s="24">
        <v>343</v>
      </c>
      <c r="E145" s="38">
        <v>2017</v>
      </c>
      <c r="F145" s="38">
        <v>17270897</v>
      </c>
      <c r="G145" s="3"/>
      <c r="H145" s="3"/>
      <c r="I145" s="3"/>
      <c r="J145" s="3"/>
    </row>
    <row r="146" ht="9" customHeight="1" hidden="1">
      <c r="A146" t="s" s="29">
        <v>188</v>
      </c>
      <c r="B146" s="33">
        <v>847130</v>
      </c>
      <c r="C146" t="s" s="30">
        <v>345</v>
      </c>
      <c r="D146" t="s" s="30">
        <v>346</v>
      </c>
      <c r="E146" s="33">
        <v>2018</v>
      </c>
      <c r="F146" s="33">
        <v>5377400459</v>
      </c>
      <c r="G146" s="23"/>
      <c r="H146" s="3"/>
      <c r="I146" s="3"/>
      <c r="J146" s="3"/>
    </row>
    <row r="147" ht="9" customHeight="1" hidden="1">
      <c r="A147" t="s" s="24">
        <v>188</v>
      </c>
      <c r="B147" s="38">
        <v>847130</v>
      </c>
      <c r="C147" t="s" s="24">
        <v>345</v>
      </c>
      <c r="D147" t="s" s="24">
        <v>347</v>
      </c>
      <c r="E147" s="38">
        <v>2018</v>
      </c>
      <c r="F147" s="38">
        <v>26527768</v>
      </c>
      <c r="G147" s="3"/>
      <c r="H147" s="3"/>
      <c r="I147" s="3"/>
      <c r="J147" s="3"/>
    </row>
    <row r="148" ht="15.35" customHeight="1">
      <c r="A148" t="s" s="29">
        <v>188</v>
      </c>
      <c r="B148" s="33">
        <v>847130</v>
      </c>
      <c r="C148" t="s" s="30">
        <v>345</v>
      </c>
      <c r="D148" t="s" s="30">
        <v>343</v>
      </c>
      <c r="E148" s="33">
        <v>2018</v>
      </c>
      <c r="F148" s="33">
        <v>17526366</v>
      </c>
      <c r="G148" s="23"/>
      <c r="H148" s="3"/>
      <c r="I148" s="3"/>
      <c r="J148" s="3"/>
    </row>
    <row r="149" ht="9" customHeight="1" hidden="1">
      <c r="A149" t="s" s="24">
        <v>188</v>
      </c>
      <c r="B149" s="38">
        <v>847130</v>
      </c>
      <c r="C149" t="s" s="24">
        <v>345</v>
      </c>
      <c r="D149" t="s" s="24">
        <v>346</v>
      </c>
      <c r="E149" s="38">
        <v>2019</v>
      </c>
      <c r="F149" s="38">
        <v>5883493991</v>
      </c>
      <c r="G149" s="3"/>
      <c r="H149" s="3"/>
      <c r="I149" s="3"/>
      <c r="J149" s="3"/>
    </row>
    <row r="150" ht="9" customHeight="1" hidden="1">
      <c r="A150" t="s" s="29">
        <v>188</v>
      </c>
      <c r="B150" s="33">
        <v>847130</v>
      </c>
      <c r="C150" t="s" s="30">
        <v>345</v>
      </c>
      <c r="D150" t="s" s="30">
        <v>347</v>
      </c>
      <c r="E150" s="33">
        <v>2019</v>
      </c>
      <c r="F150" s="33">
        <v>31287375</v>
      </c>
      <c r="G150" s="23"/>
      <c r="H150" s="3"/>
      <c r="I150" s="3"/>
      <c r="J150" s="3"/>
    </row>
    <row r="151" ht="15.35" customHeight="1">
      <c r="A151" t="s" s="24">
        <v>188</v>
      </c>
      <c r="B151" s="38">
        <v>847130</v>
      </c>
      <c r="C151" t="s" s="24">
        <v>345</v>
      </c>
      <c r="D151" t="s" s="24">
        <v>343</v>
      </c>
      <c r="E151" s="38">
        <v>2019</v>
      </c>
      <c r="F151" s="38">
        <v>20829643</v>
      </c>
      <c r="G151" s="3"/>
      <c r="H151" s="3"/>
      <c r="I151" s="3"/>
      <c r="J151" s="3"/>
    </row>
    <row r="152" ht="9" customHeight="1" hidden="1">
      <c r="A152" t="s" s="29">
        <v>188</v>
      </c>
      <c r="B152" s="33">
        <v>847130</v>
      </c>
      <c r="C152" t="s" s="30">
        <v>345</v>
      </c>
      <c r="D152" t="s" s="30">
        <v>346</v>
      </c>
      <c r="E152" s="33">
        <v>2020</v>
      </c>
      <c r="F152" s="33">
        <v>7069397132</v>
      </c>
      <c r="G152" s="23"/>
      <c r="H152" s="3"/>
      <c r="I152" s="3"/>
      <c r="J152" s="3"/>
    </row>
    <row r="153" ht="9" customHeight="1" hidden="1">
      <c r="A153" t="s" s="24">
        <v>188</v>
      </c>
      <c r="B153" s="38">
        <v>847130</v>
      </c>
      <c r="C153" t="s" s="24">
        <v>345</v>
      </c>
      <c r="D153" t="s" s="24">
        <v>347</v>
      </c>
      <c r="E153" s="38">
        <v>2020</v>
      </c>
      <c r="F153" s="38">
        <v>36633939</v>
      </c>
      <c r="G153" s="3"/>
      <c r="H153" s="3"/>
      <c r="I153" s="3"/>
      <c r="J153" s="3"/>
    </row>
    <row r="154" ht="15.35" customHeight="1">
      <c r="A154" t="s" s="29">
        <v>188</v>
      </c>
      <c r="B154" s="33">
        <v>847130</v>
      </c>
      <c r="C154" t="s" s="30">
        <v>345</v>
      </c>
      <c r="D154" t="s" s="30">
        <v>343</v>
      </c>
      <c r="E154" s="33">
        <v>2020</v>
      </c>
      <c r="F154" s="33">
        <v>23123937</v>
      </c>
      <c r="G154" s="23"/>
      <c r="H154" s="3"/>
      <c r="I154" s="3"/>
      <c r="J154" s="3"/>
    </row>
    <row r="155" ht="9" customHeight="1" hidden="1">
      <c r="A155" t="s" s="24">
        <v>188</v>
      </c>
      <c r="B155" s="38">
        <v>847130</v>
      </c>
      <c r="C155" t="s" s="24">
        <v>345</v>
      </c>
      <c r="D155" t="s" s="24">
        <v>346</v>
      </c>
      <c r="E155" s="38">
        <v>2021</v>
      </c>
      <c r="F155" s="38">
        <v>6969920659</v>
      </c>
      <c r="G155" s="3"/>
      <c r="H155" s="3"/>
      <c r="I155" s="3"/>
      <c r="J155" s="3"/>
    </row>
    <row r="156" ht="9" customHeight="1" hidden="1">
      <c r="A156" t="s" s="29">
        <v>188</v>
      </c>
      <c r="B156" s="33">
        <v>847130</v>
      </c>
      <c r="C156" t="s" s="30">
        <v>345</v>
      </c>
      <c r="D156" t="s" s="30">
        <v>347</v>
      </c>
      <c r="E156" s="33">
        <v>2021</v>
      </c>
      <c r="F156" s="33">
        <v>34896966</v>
      </c>
      <c r="G156" s="23"/>
      <c r="H156" s="3"/>
      <c r="I156" s="3"/>
      <c r="J156" s="3"/>
    </row>
    <row r="157" ht="15.35" customHeight="1">
      <c r="A157" t="s" s="24">
        <v>188</v>
      </c>
      <c r="B157" s="38">
        <v>847130</v>
      </c>
      <c r="C157" t="s" s="24">
        <v>345</v>
      </c>
      <c r="D157" t="s" s="24">
        <v>343</v>
      </c>
      <c r="E157" s="38">
        <v>2021</v>
      </c>
      <c r="F157" s="38">
        <v>20770355</v>
      </c>
      <c r="G157" s="3"/>
      <c r="H157" s="3"/>
      <c r="I157" s="3"/>
      <c r="J157" s="83"/>
    </row>
    <row r="158" ht="9" customHeight="1" hidden="1">
      <c r="A158" t="s" s="29">
        <v>188</v>
      </c>
      <c r="B158" s="33">
        <v>847130</v>
      </c>
      <c r="C158" t="s" s="30">
        <v>348</v>
      </c>
      <c r="D158" t="s" s="30">
        <v>346</v>
      </c>
      <c r="E158" s="33">
        <v>2000</v>
      </c>
      <c r="F158" s="33">
        <v>591667931</v>
      </c>
      <c r="G158" s="23"/>
      <c r="H158" s="3"/>
      <c r="I158" s="3"/>
      <c r="J158" s="3"/>
    </row>
    <row r="159" ht="9" customHeight="1" hidden="1">
      <c r="A159" t="s" s="24">
        <v>188</v>
      </c>
      <c r="B159" s="38">
        <v>847130</v>
      </c>
      <c r="C159" t="s" s="24">
        <v>348</v>
      </c>
      <c r="D159" t="s" s="24">
        <v>347</v>
      </c>
      <c r="E159" s="38">
        <v>2000</v>
      </c>
      <c r="F159" s="38">
        <v>4292953</v>
      </c>
      <c r="G159" s="3"/>
      <c r="H159" s="3"/>
      <c r="I159" s="3"/>
      <c r="J159" s="3"/>
    </row>
    <row r="160" ht="15.35" customHeight="1">
      <c r="A160" t="s" s="29">
        <v>188</v>
      </c>
      <c r="B160" s="33">
        <v>847130</v>
      </c>
      <c r="C160" t="s" s="30">
        <v>348</v>
      </c>
      <c r="D160" t="s" s="30">
        <v>343</v>
      </c>
      <c r="E160" s="33">
        <v>2000</v>
      </c>
      <c r="F160" s="84">
        <v>1396570</v>
      </c>
      <c r="G160" s="23"/>
      <c r="H160" s="3"/>
      <c r="I160" s="3"/>
      <c r="J160" s="3"/>
    </row>
    <row r="161" ht="9" customHeight="1" hidden="1">
      <c r="A161" t="s" s="24">
        <v>188</v>
      </c>
      <c r="B161" s="38">
        <v>847130</v>
      </c>
      <c r="C161" t="s" s="24">
        <v>348</v>
      </c>
      <c r="D161" t="s" s="24">
        <v>346</v>
      </c>
      <c r="E161" s="38">
        <v>2001</v>
      </c>
      <c r="F161" s="38">
        <v>438030483</v>
      </c>
      <c r="G161" s="3"/>
      <c r="H161" s="3"/>
      <c r="I161" s="3"/>
      <c r="J161" s="3"/>
    </row>
    <row r="162" ht="9" customHeight="1" hidden="1">
      <c r="A162" t="s" s="29">
        <v>188</v>
      </c>
      <c r="B162" s="33">
        <v>847130</v>
      </c>
      <c r="C162" t="s" s="30">
        <v>348</v>
      </c>
      <c r="D162" t="s" s="30">
        <v>347</v>
      </c>
      <c r="E162" s="33">
        <v>2001</v>
      </c>
      <c r="F162" s="33">
        <v>3984586</v>
      </c>
      <c r="G162" s="23"/>
      <c r="H162" s="3"/>
      <c r="I162" s="3"/>
      <c r="J162" s="3"/>
    </row>
    <row r="163" ht="15.35" customHeight="1">
      <c r="A163" t="s" s="24">
        <v>188</v>
      </c>
      <c r="B163" s="38">
        <v>847130</v>
      </c>
      <c r="C163" t="s" s="24">
        <v>348</v>
      </c>
      <c r="D163" t="s" s="24">
        <v>343</v>
      </c>
      <c r="E163" s="85">
        <v>2001</v>
      </c>
      <c r="F163" s="84">
        <v>1396570</v>
      </c>
      <c r="G163" s="23"/>
      <c r="H163" s="3"/>
      <c r="I163" s="3"/>
      <c r="J163" s="3"/>
    </row>
    <row r="164" ht="9" customHeight="1" hidden="1">
      <c r="A164" t="s" s="29">
        <v>188</v>
      </c>
      <c r="B164" s="33">
        <v>847130</v>
      </c>
      <c r="C164" t="s" s="30">
        <v>348</v>
      </c>
      <c r="D164" t="s" s="30">
        <v>346</v>
      </c>
      <c r="E164" s="33">
        <v>2002</v>
      </c>
      <c r="F164" s="33">
        <v>528908879</v>
      </c>
      <c r="G164" s="23"/>
      <c r="H164" s="3"/>
      <c r="I164" s="3"/>
      <c r="J164" s="3"/>
    </row>
    <row r="165" ht="9" customHeight="1" hidden="1">
      <c r="A165" t="s" s="24">
        <v>188</v>
      </c>
      <c r="B165" s="38">
        <v>847130</v>
      </c>
      <c r="C165" t="s" s="24">
        <v>348</v>
      </c>
      <c r="D165" t="s" s="24">
        <v>347</v>
      </c>
      <c r="E165" s="38">
        <v>2002</v>
      </c>
      <c r="F165" s="38">
        <v>8001243</v>
      </c>
      <c r="G165" s="3"/>
      <c r="H165" s="3"/>
      <c r="I165" s="3"/>
      <c r="J165" s="3"/>
    </row>
    <row r="166" ht="15.35" customHeight="1">
      <c r="A166" t="s" s="29">
        <v>188</v>
      </c>
      <c r="B166" s="33">
        <v>847130</v>
      </c>
      <c r="C166" t="s" s="30">
        <v>348</v>
      </c>
      <c r="D166" t="s" s="30">
        <v>343</v>
      </c>
      <c r="E166" s="33">
        <v>2002</v>
      </c>
      <c r="F166" s="33">
        <v>1352079</v>
      </c>
      <c r="G166" s="23"/>
      <c r="H166" s="3"/>
      <c r="I166" s="3"/>
      <c r="J166" s="3"/>
    </row>
    <row r="167" ht="9" customHeight="1" hidden="1">
      <c r="A167" t="s" s="24">
        <v>188</v>
      </c>
      <c r="B167" s="38">
        <v>847130</v>
      </c>
      <c r="C167" t="s" s="24">
        <v>348</v>
      </c>
      <c r="D167" t="s" s="24">
        <v>346</v>
      </c>
      <c r="E167" s="38">
        <v>2003</v>
      </c>
      <c r="F167" s="38">
        <v>851228976</v>
      </c>
      <c r="G167" s="3"/>
      <c r="H167" s="3"/>
      <c r="I167" s="3"/>
      <c r="J167" s="3"/>
    </row>
    <row r="168" ht="9" customHeight="1" hidden="1">
      <c r="A168" t="s" s="29">
        <v>188</v>
      </c>
      <c r="B168" s="33">
        <v>847130</v>
      </c>
      <c r="C168" t="s" s="30">
        <v>348</v>
      </c>
      <c r="D168" t="s" s="30">
        <v>347</v>
      </c>
      <c r="E168" s="33">
        <v>2003</v>
      </c>
      <c r="F168" s="33">
        <v>10496682</v>
      </c>
      <c r="G168" s="23"/>
      <c r="H168" s="3"/>
      <c r="I168" s="3"/>
      <c r="J168" s="3"/>
    </row>
    <row r="169" ht="15.35" customHeight="1">
      <c r="A169" t="s" s="24">
        <v>188</v>
      </c>
      <c r="B169" s="38">
        <v>847130</v>
      </c>
      <c r="C169" t="s" s="24">
        <v>348</v>
      </c>
      <c r="D169" t="s" s="24">
        <v>343</v>
      </c>
      <c r="E169" s="38">
        <v>2003</v>
      </c>
      <c r="F169" s="38">
        <v>2431101</v>
      </c>
      <c r="G169" s="3"/>
      <c r="H169" s="3"/>
      <c r="I169" s="3"/>
      <c r="J169" s="3"/>
    </row>
    <row r="170" ht="9" customHeight="1" hidden="1">
      <c r="A170" t="s" s="29">
        <v>188</v>
      </c>
      <c r="B170" s="33">
        <v>847130</v>
      </c>
      <c r="C170" t="s" s="30">
        <v>348</v>
      </c>
      <c r="D170" t="s" s="30">
        <v>346</v>
      </c>
      <c r="E170" s="33">
        <v>2004</v>
      </c>
      <c r="F170" s="33">
        <v>1622768637</v>
      </c>
      <c r="G170" s="23"/>
      <c r="H170" s="3"/>
      <c r="I170" s="3"/>
      <c r="J170" s="3"/>
    </row>
    <row r="171" ht="9" customHeight="1" hidden="1">
      <c r="A171" t="s" s="24">
        <v>188</v>
      </c>
      <c r="B171" s="38">
        <v>847130</v>
      </c>
      <c r="C171" t="s" s="24">
        <v>348</v>
      </c>
      <c r="D171" t="s" s="24">
        <v>347</v>
      </c>
      <c r="E171" s="38">
        <v>2004</v>
      </c>
      <c r="F171" s="38">
        <v>11209994</v>
      </c>
      <c r="G171" s="3"/>
      <c r="H171" s="3"/>
      <c r="I171" s="3"/>
      <c r="J171" s="3"/>
    </row>
    <row r="172" ht="15.35" customHeight="1">
      <c r="A172" t="s" s="29">
        <v>188</v>
      </c>
      <c r="B172" s="33">
        <v>847130</v>
      </c>
      <c r="C172" t="s" s="30">
        <v>348</v>
      </c>
      <c r="D172" t="s" s="30">
        <v>343</v>
      </c>
      <c r="E172" s="33">
        <v>2004</v>
      </c>
      <c r="F172" s="33">
        <v>3037920</v>
      </c>
      <c r="G172" s="23"/>
      <c r="H172" s="3"/>
      <c r="I172" s="3"/>
      <c r="J172" s="3"/>
    </row>
    <row r="173" ht="9" customHeight="1" hidden="1">
      <c r="A173" t="s" s="24">
        <v>188</v>
      </c>
      <c r="B173" s="38">
        <v>847130</v>
      </c>
      <c r="C173" t="s" s="24">
        <v>348</v>
      </c>
      <c r="D173" t="s" s="24">
        <v>346</v>
      </c>
      <c r="E173" s="38">
        <v>2005</v>
      </c>
      <c r="F173" s="38">
        <v>1811825724</v>
      </c>
      <c r="G173" s="3"/>
      <c r="H173" s="3"/>
      <c r="I173" s="3"/>
      <c r="J173" s="3"/>
    </row>
    <row r="174" ht="9" customHeight="1" hidden="1">
      <c r="A174" t="s" s="29">
        <v>188</v>
      </c>
      <c r="B174" s="33">
        <v>847130</v>
      </c>
      <c r="C174" t="s" s="30">
        <v>348</v>
      </c>
      <c r="D174" t="s" s="30">
        <v>347</v>
      </c>
      <c r="E174" s="33">
        <v>2005</v>
      </c>
      <c r="F174" s="33">
        <v>29215153</v>
      </c>
      <c r="G174" s="23"/>
      <c r="H174" s="3"/>
      <c r="I174" s="3"/>
      <c r="J174" s="3"/>
    </row>
    <row r="175" ht="15.35" customHeight="1">
      <c r="A175" t="s" s="24">
        <v>188</v>
      </c>
      <c r="B175" s="38">
        <v>847130</v>
      </c>
      <c r="C175" t="s" s="24">
        <v>348</v>
      </c>
      <c r="D175" t="s" s="24">
        <v>343</v>
      </c>
      <c r="E175" s="38">
        <v>2005</v>
      </c>
      <c r="F175" s="38">
        <v>5013066</v>
      </c>
      <c r="G175" s="3"/>
      <c r="H175" s="3"/>
      <c r="I175" s="3"/>
      <c r="J175" s="3"/>
    </row>
    <row r="176" ht="9" customHeight="1" hidden="1">
      <c r="A176" t="s" s="29">
        <v>188</v>
      </c>
      <c r="B176" s="33">
        <v>847130</v>
      </c>
      <c r="C176" t="s" s="30">
        <v>348</v>
      </c>
      <c r="D176" t="s" s="30">
        <v>346</v>
      </c>
      <c r="E176" s="33">
        <v>2006</v>
      </c>
      <c r="F176" s="33">
        <v>1755211736</v>
      </c>
      <c r="G176" s="23"/>
      <c r="H176" s="3"/>
      <c r="I176" s="3"/>
      <c r="J176" s="3"/>
    </row>
    <row r="177" ht="9" customHeight="1" hidden="1">
      <c r="A177" t="s" s="24">
        <v>188</v>
      </c>
      <c r="B177" s="38">
        <v>847130</v>
      </c>
      <c r="C177" t="s" s="24">
        <v>348</v>
      </c>
      <c r="D177" t="s" s="24">
        <v>347</v>
      </c>
      <c r="E177" s="38">
        <v>2006</v>
      </c>
      <c r="F177" s="38">
        <v>87809842</v>
      </c>
      <c r="G177" s="3"/>
      <c r="H177" s="3"/>
      <c r="I177" s="3"/>
      <c r="J177" s="3"/>
    </row>
    <row r="178" ht="15.35" customHeight="1">
      <c r="A178" t="s" s="29">
        <v>188</v>
      </c>
      <c r="B178" s="33">
        <v>847130</v>
      </c>
      <c r="C178" t="s" s="30">
        <v>348</v>
      </c>
      <c r="D178" t="s" s="30">
        <v>343</v>
      </c>
      <c r="E178" s="33">
        <v>2006</v>
      </c>
      <c r="F178" s="33">
        <v>5966884</v>
      </c>
      <c r="G178" s="23"/>
      <c r="H178" s="3"/>
      <c r="I178" s="3"/>
      <c r="J178" s="3"/>
    </row>
    <row r="179" ht="9" customHeight="1" hidden="1">
      <c r="A179" t="s" s="24">
        <v>188</v>
      </c>
      <c r="B179" s="38">
        <v>847130</v>
      </c>
      <c r="C179" t="s" s="24">
        <v>348</v>
      </c>
      <c r="D179" t="s" s="24">
        <v>346</v>
      </c>
      <c r="E179" s="38">
        <v>2007</v>
      </c>
      <c r="F179" s="38">
        <v>2254133166</v>
      </c>
      <c r="G179" s="3"/>
      <c r="H179" s="3"/>
      <c r="I179" s="3"/>
      <c r="J179" s="3"/>
    </row>
    <row r="180" ht="9" customHeight="1" hidden="1">
      <c r="A180" t="s" s="29">
        <v>188</v>
      </c>
      <c r="B180" s="33">
        <v>847130</v>
      </c>
      <c r="C180" t="s" s="30">
        <v>348</v>
      </c>
      <c r="D180" t="s" s="30">
        <v>347</v>
      </c>
      <c r="E180" s="33">
        <v>2007</v>
      </c>
      <c r="F180" s="33">
        <v>56869281</v>
      </c>
      <c r="G180" s="23"/>
      <c r="H180" s="3"/>
      <c r="I180" s="3"/>
      <c r="J180" s="3"/>
    </row>
    <row r="181" ht="15.35" customHeight="1">
      <c r="A181" t="s" s="24">
        <v>188</v>
      </c>
      <c r="B181" s="38">
        <v>847130</v>
      </c>
      <c r="C181" t="s" s="24">
        <v>348</v>
      </c>
      <c r="D181" t="s" s="24">
        <v>343</v>
      </c>
      <c r="E181" s="38">
        <v>2007</v>
      </c>
      <c r="F181" s="38">
        <v>5595341</v>
      </c>
      <c r="G181" s="3"/>
      <c r="H181" s="3"/>
      <c r="I181" s="3"/>
      <c r="J181" s="3"/>
    </row>
    <row r="182" ht="9" customHeight="1" hidden="1">
      <c r="A182" t="s" s="29">
        <v>188</v>
      </c>
      <c r="B182" s="33">
        <v>847130</v>
      </c>
      <c r="C182" t="s" s="30">
        <v>348</v>
      </c>
      <c r="D182" t="s" s="30">
        <v>346</v>
      </c>
      <c r="E182" s="33">
        <v>2008</v>
      </c>
      <c r="F182" s="33">
        <v>2716901402</v>
      </c>
      <c r="G182" s="23"/>
      <c r="H182" s="3"/>
      <c r="I182" s="3"/>
      <c r="J182" s="3"/>
    </row>
    <row r="183" ht="9" customHeight="1" hidden="1">
      <c r="A183" t="s" s="24">
        <v>188</v>
      </c>
      <c r="B183" s="38">
        <v>847130</v>
      </c>
      <c r="C183" t="s" s="24">
        <v>348</v>
      </c>
      <c r="D183" t="s" s="24">
        <v>347</v>
      </c>
      <c r="E183" s="38">
        <v>2008</v>
      </c>
      <c r="F183" s="38">
        <v>27136010</v>
      </c>
      <c r="G183" s="3"/>
      <c r="H183" s="3"/>
      <c r="I183" s="3"/>
      <c r="J183" s="3"/>
    </row>
    <row r="184" ht="15.35" customHeight="1">
      <c r="A184" t="s" s="29">
        <v>188</v>
      </c>
      <c r="B184" s="33">
        <v>847130</v>
      </c>
      <c r="C184" t="s" s="30">
        <v>348</v>
      </c>
      <c r="D184" t="s" s="30">
        <v>343</v>
      </c>
      <c r="E184" s="33">
        <v>2008</v>
      </c>
      <c r="F184" s="33">
        <v>8803501</v>
      </c>
      <c r="G184" s="23"/>
      <c r="H184" s="3"/>
      <c r="I184" s="3"/>
      <c r="J184" s="3"/>
    </row>
    <row r="185" ht="9" customHeight="1" hidden="1">
      <c r="A185" t="s" s="24">
        <v>188</v>
      </c>
      <c r="B185" s="38">
        <v>847130</v>
      </c>
      <c r="C185" t="s" s="24">
        <v>348</v>
      </c>
      <c r="D185" t="s" s="24">
        <v>346</v>
      </c>
      <c r="E185" s="38">
        <v>2009</v>
      </c>
      <c r="F185" s="38">
        <v>2606337835</v>
      </c>
      <c r="G185" s="3"/>
      <c r="H185" s="3"/>
      <c r="I185" s="3"/>
      <c r="J185" s="3"/>
    </row>
    <row r="186" ht="9" customHeight="1" hidden="1">
      <c r="A186" t="s" s="29">
        <v>188</v>
      </c>
      <c r="B186" s="33">
        <v>847130</v>
      </c>
      <c r="C186" t="s" s="30">
        <v>348</v>
      </c>
      <c r="D186" t="s" s="30">
        <v>347</v>
      </c>
      <c r="E186" s="33">
        <v>2009</v>
      </c>
      <c r="F186" s="33">
        <v>21997721</v>
      </c>
      <c r="G186" s="23"/>
      <c r="H186" s="3"/>
      <c r="I186" s="3"/>
      <c r="J186" s="3"/>
    </row>
    <row r="187" ht="15.35" customHeight="1">
      <c r="A187" t="s" s="24">
        <v>188</v>
      </c>
      <c r="B187" s="38">
        <v>847130</v>
      </c>
      <c r="C187" t="s" s="24">
        <v>348</v>
      </c>
      <c r="D187" t="s" s="24">
        <v>343</v>
      </c>
      <c r="E187" s="38">
        <v>2009</v>
      </c>
      <c r="F187" s="38">
        <v>8378551</v>
      </c>
      <c r="G187" s="3"/>
      <c r="H187" s="3"/>
      <c r="I187" s="3"/>
      <c r="J187" s="3"/>
    </row>
    <row r="188" ht="9" customHeight="1" hidden="1">
      <c r="A188" t="s" s="29">
        <v>188</v>
      </c>
      <c r="B188" s="33">
        <v>847130</v>
      </c>
      <c r="C188" t="s" s="30">
        <v>348</v>
      </c>
      <c r="D188" t="s" s="30">
        <v>346</v>
      </c>
      <c r="E188" s="33">
        <v>2010</v>
      </c>
      <c r="F188" s="33">
        <v>3281102538</v>
      </c>
      <c r="G188" s="23"/>
      <c r="H188" s="3"/>
      <c r="I188" s="3"/>
      <c r="J188" s="3"/>
    </row>
    <row r="189" ht="9" customHeight="1" hidden="1">
      <c r="A189" t="s" s="24">
        <v>188</v>
      </c>
      <c r="B189" s="38">
        <v>847130</v>
      </c>
      <c r="C189" t="s" s="24">
        <v>348</v>
      </c>
      <c r="D189" t="s" s="24">
        <v>347</v>
      </c>
      <c r="E189" s="38">
        <v>2010</v>
      </c>
      <c r="F189" s="38">
        <v>24089192</v>
      </c>
      <c r="G189" s="3"/>
      <c r="H189" s="3"/>
      <c r="I189" s="3"/>
      <c r="J189" s="3"/>
    </row>
    <row r="190" ht="15.35" customHeight="1">
      <c r="A190" t="s" s="29">
        <v>188</v>
      </c>
      <c r="B190" s="33">
        <v>847130</v>
      </c>
      <c r="C190" t="s" s="30">
        <v>348</v>
      </c>
      <c r="D190" t="s" s="30">
        <v>343</v>
      </c>
      <c r="E190" s="33">
        <v>2010</v>
      </c>
      <c r="F190" s="33">
        <v>9693344</v>
      </c>
      <c r="G190" s="23"/>
      <c r="H190" s="3"/>
      <c r="I190" s="3"/>
      <c r="J190" s="3"/>
    </row>
    <row r="191" ht="9" customHeight="1" hidden="1">
      <c r="A191" t="s" s="24">
        <v>188</v>
      </c>
      <c r="B191" s="38">
        <v>847130</v>
      </c>
      <c r="C191" t="s" s="24">
        <v>348</v>
      </c>
      <c r="D191" t="s" s="24">
        <v>346</v>
      </c>
      <c r="E191" s="38">
        <v>2011</v>
      </c>
      <c r="F191" s="38">
        <v>3120669800</v>
      </c>
      <c r="G191" s="3"/>
      <c r="H191" s="3"/>
      <c r="I191" s="3"/>
      <c r="J191" s="3"/>
    </row>
    <row r="192" ht="9" customHeight="1" hidden="1">
      <c r="A192" t="s" s="29">
        <v>188</v>
      </c>
      <c r="B192" s="33">
        <v>847130</v>
      </c>
      <c r="C192" t="s" s="30">
        <v>348</v>
      </c>
      <c r="D192" t="s" s="30">
        <v>347</v>
      </c>
      <c r="E192" s="33">
        <v>2011</v>
      </c>
      <c r="F192" s="33">
        <v>25056091</v>
      </c>
      <c r="G192" s="23"/>
      <c r="H192" s="3"/>
      <c r="I192" s="3"/>
      <c r="J192" s="3"/>
    </row>
    <row r="193" ht="15.35" customHeight="1">
      <c r="A193" t="s" s="24">
        <v>188</v>
      </c>
      <c r="B193" s="38">
        <v>847130</v>
      </c>
      <c r="C193" t="s" s="24">
        <v>348</v>
      </c>
      <c r="D193" t="s" s="24">
        <v>343</v>
      </c>
      <c r="E193" s="38">
        <v>2011</v>
      </c>
      <c r="F193" s="38">
        <v>10235550</v>
      </c>
      <c r="G193" s="3"/>
      <c r="H193" s="3"/>
      <c r="I193" s="3"/>
      <c r="J193" s="3"/>
    </row>
    <row r="194" ht="9" customHeight="1" hidden="1">
      <c r="A194" t="s" s="29">
        <v>188</v>
      </c>
      <c r="B194" s="33">
        <v>847130</v>
      </c>
      <c r="C194" t="s" s="30">
        <v>348</v>
      </c>
      <c r="D194" t="s" s="30">
        <v>346</v>
      </c>
      <c r="E194" s="33">
        <v>2012</v>
      </c>
      <c r="F194" s="33">
        <v>3701568577</v>
      </c>
      <c r="G194" s="23"/>
      <c r="H194" s="3"/>
      <c r="I194" s="3"/>
      <c r="J194" s="3"/>
    </row>
    <row r="195" ht="9" customHeight="1" hidden="1">
      <c r="A195" t="s" s="24">
        <v>188</v>
      </c>
      <c r="B195" s="38">
        <v>847130</v>
      </c>
      <c r="C195" t="s" s="24">
        <v>348</v>
      </c>
      <c r="D195" t="s" s="24">
        <v>347</v>
      </c>
      <c r="E195" s="38">
        <v>2012</v>
      </c>
      <c r="F195" s="38">
        <v>28490894</v>
      </c>
      <c r="G195" s="3"/>
      <c r="H195" s="3"/>
      <c r="I195" s="3"/>
      <c r="J195" s="3"/>
    </row>
    <row r="196" ht="15.35" customHeight="1">
      <c r="A196" t="s" s="29">
        <v>188</v>
      </c>
      <c r="B196" s="33">
        <v>847130</v>
      </c>
      <c r="C196" t="s" s="30">
        <v>348</v>
      </c>
      <c r="D196" t="s" s="30">
        <v>343</v>
      </c>
      <c r="E196" s="33">
        <v>2012</v>
      </c>
      <c r="F196" s="33">
        <v>14299610</v>
      </c>
      <c r="G196" s="23"/>
      <c r="H196" s="3"/>
      <c r="I196" s="3"/>
      <c r="J196" s="3"/>
    </row>
    <row r="197" ht="9" customHeight="1" hidden="1">
      <c r="A197" t="s" s="24">
        <v>188</v>
      </c>
      <c r="B197" s="38">
        <v>847130</v>
      </c>
      <c r="C197" t="s" s="24">
        <v>348</v>
      </c>
      <c r="D197" t="s" s="24">
        <v>346</v>
      </c>
      <c r="E197" s="38">
        <v>2013</v>
      </c>
      <c r="F197" s="38">
        <v>3791810554</v>
      </c>
      <c r="G197" s="3"/>
      <c r="H197" s="3"/>
      <c r="I197" s="3"/>
      <c r="J197" s="3"/>
    </row>
    <row r="198" ht="9" customHeight="1" hidden="1">
      <c r="A198" t="s" s="29">
        <v>188</v>
      </c>
      <c r="B198" s="33">
        <v>847130</v>
      </c>
      <c r="C198" t="s" s="30">
        <v>348</v>
      </c>
      <c r="D198" t="s" s="30">
        <v>347</v>
      </c>
      <c r="E198" s="33">
        <v>2013</v>
      </c>
      <c r="F198" s="33">
        <v>21248641</v>
      </c>
      <c r="G198" s="23"/>
      <c r="H198" s="3"/>
      <c r="I198" s="3"/>
      <c r="J198" s="3"/>
    </row>
    <row r="199" ht="15.35" customHeight="1">
      <c r="A199" t="s" s="24">
        <v>188</v>
      </c>
      <c r="B199" s="38">
        <v>847130</v>
      </c>
      <c r="C199" t="s" s="24">
        <v>348</v>
      </c>
      <c r="D199" t="s" s="24">
        <v>343</v>
      </c>
      <c r="E199" s="38">
        <v>2013</v>
      </c>
      <c r="F199" s="38">
        <v>16721528</v>
      </c>
      <c r="G199" s="3"/>
      <c r="H199" s="3"/>
      <c r="I199" s="3"/>
      <c r="J199" s="3"/>
    </row>
    <row r="200" ht="9" customHeight="1" hidden="1">
      <c r="A200" t="s" s="29">
        <v>188</v>
      </c>
      <c r="B200" s="33">
        <v>847130</v>
      </c>
      <c r="C200" t="s" s="30">
        <v>348</v>
      </c>
      <c r="D200" t="s" s="30">
        <v>346</v>
      </c>
      <c r="E200" s="33">
        <v>2014</v>
      </c>
      <c r="F200" s="33">
        <v>3550134453</v>
      </c>
      <c r="G200" s="23"/>
      <c r="H200" s="3"/>
      <c r="I200" s="3"/>
      <c r="J200" s="3"/>
    </row>
    <row r="201" ht="9" customHeight="1" hidden="1">
      <c r="A201" t="s" s="24">
        <v>188</v>
      </c>
      <c r="B201" s="38">
        <v>847130</v>
      </c>
      <c r="C201" t="s" s="24">
        <v>348</v>
      </c>
      <c r="D201" t="s" s="24">
        <v>347</v>
      </c>
      <c r="E201" s="38">
        <v>2014</v>
      </c>
      <c r="F201" s="38">
        <v>18864855</v>
      </c>
      <c r="G201" s="3"/>
      <c r="H201" s="3"/>
      <c r="I201" s="3"/>
      <c r="J201" s="3"/>
    </row>
    <row r="202" ht="15.35" customHeight="1">
      <c r="A202" t="s" s="29">
        <v>188</v>
      </c>
      <c r="B202" s="33">
        <v>847130</v>
      </c>
      <c r="C202" t="s" s="30">
        <v>348</v>
      </c>
      <c r="D202" t="s" s="30">
        <v>343</v>
      </c>
      <c r="E202" s="33">
        <v>2014</v>
      </c>
      <c r="F202" s="33">
        <v>16619734</v>
      </c>
      <c r="G202" s="23"/>
      <c r="H202" s="3"/>
      <c r="I202" s="3"/>
      <c r="J202" s="3"/>
    </row>
    <row r="203" ht="9" customHeight="1" hidden="1">
      <c r="A203" t="s" s="24">
        <v>188</v>
      </c>
      <c r="B203" s="38">
        <v>847130</v>
      </c>
      <c r="C203" t="s" s="24">
        <v>348</v>
      </c>
      <c r="D203" t="s" s="24">
        <v>346</v>
      </c>
      <c r="E203" s="38">
        <v>2015</v>
      </c>
      <c r="F203" s="38">
        <v>3387604160</v>
      </c>
      <c r="G203" s="3"/>
      <c r="H203" s="3"/>
      <c r="I203" s="3"/>
      <c r="J203" s="3"/>
    </row>
    <row r="204" ht="9" customHeight="1" hidden="1">
      <c r="A204" t="s" s="29">
        <v>188</v>
      </c>
      <c r="B204" s="33">
        <v>847130</v>
      </c>
      <c r="C204" t="s" s="30">
        <v>348</v>
      </c>
      <c r="D204" t="s" s="30">
        <v>347</v>
      </c>
      <c r="E204" s="33">
        <v>2015</v>
      </c>
      <c r="F204" s="33">
        <v>22415961</v>
      </c>
      <c r="G204" s="23"/>
      <c r="H204" s="3"/>
      <c r="I204" s="3"/>
      <c r="J204" s="3"/>
    </row>
    <row r="205" ht="15.35" customHeight="1">
      <c r="A205" t="s" s="24">
        <v>188</v>
      </c>
      <c r="B205" s="38">
        <v>847130</v>
      </c>
      <c r="C205" t="s" s="24">
        <v>348</v>
      </c>
      <c r="D205" t="s" s="24">
        <v>343</v>
      </c>
      <c r="E205" s="38">
        <v>2015</v>
      </c>
      <c r="F205" s="38">
        <v>15324849</v>
      </c>
      <c r="G205" s="3"/>
      <c r="H205" s="3"/>
      <c r="I205" s="3"/>
      <c r="J205" s="3"/>
    </row>
    <row r="206" ht="9" customHeight="1" hidden="1">
      <c r="A206" t="s" s="29">
        <v>188</v>
      </c>
      <c r="B206" s="33">
        <v>847130</v>
      </c>
      <c r="C206" t="s" s="30">
        <v>348</v>
      </c>
      <c r="D206" t="s" s="30">
        <v>346</v>
      </c>
      <c r="E206" s="33">
        <v>2016</v>
      </c>
      <c r="F206" s="33">
        <v>3633556001</v>
      </c>
      <c r="G206" s="23"/>
      <c r="H206" s="3"/>
      <c r="I206" s="3"/>
      <c r="J206" s="3"/>
    </row>
    <row r="207" ht="9" customHeight="1" hidden="1">
      <c r="A207" t="s" s="24">
        <v>188</v>
      </c>
      <c r="B207" s="38">
        <v>847130</v>
      </c>
      <c r="C207" t="s" s="24">
        <v>348</v>
      </c>
      <c r="D207" t="s" s="24">
        <v>347</v>
      </c>
      <c r="E207" s="38">
        <v>2016</v>
      </c>
      <c r="F207" s="38">
        <v>18551598</v>
      </c>
      <c r="G207" s="3"/>
      <c r="H207" s="3"/>
      <c r="I207" s="3"/>
      <c r="J207" s="3"/>
    </row>
    <row r="208" ht="15.35" customHeight="1">
      <c r="A208" t="s" s="29">
        <v>188</v>
      </c>
      <c r="B208" s="33">
        <v>847130</v>
      </c>
      <c r="C208" t="s" s="30">
        <v>348</v>
      </c>
      <c r="D208" t="s" s="30">
        <v>343</v>
      </c>
      <c r="E208" s="33">
        <v>2016</v>
      </c>
      <c r="F208" s="33">
        <v>15285793</v>
      </c>
      <c r="G208" s="23"/>
      <c r="H208" s="3"/>
      <c r="I208" s="3"/>
      <c r="J208" s="3"/>
    </row>
    <row r="209" ht="9" customHeight="1" hidden="1">
      <c r="A209" t="s" s="24">
        <v>188</v>
      </c>
      <c r="B209" s="38">
        <v>847130</v>
      </c>
      <c r="C209" t="s" s="24">
        <v>348</v>
      </c>
      <c r="D209" t="s" s="24">
        <v>346</v>
      </c>
      <c r="E209" s="38">
        <v>2017</v>
      </c>
      <c r="F209" s="38">
        <v>4033400211</v>
      </c>
      <c r="G209" s="3"/>
      <c r="H209" s="3"/>
      <c r="I209" s="3"/>
      <c r="J209" s="3"/>
    </row>
    <row r="210" ht="9" customHeight="1" hidden="1">
      <c r="A210" t="s" s="29">
        <v>188</v>
      </c>
      <c r="B210" s="33">
        <v>847130</v>
      </c>
      <c r="C210" t="s" s="30">
        <v>348</v>
      </c>
      <c r="D210" t="s" s="30">
        <v>347</v>
      </c>
      <c r="E210" s="33">
        <v>2017</v>
      </c>
      <c r="F210" s="33">
        <v>9621671</v>
      </c>
      <c r="G210" s="23"/>
      <c r="H210" s="3"/>
      <c r="I210" s="3"/>
      <c r="J210" s="3"/>
    </row>
    <row r="211" ht="15.35" customHeight="1">
      <c r="A211" t="s" s="24">
        <v>188</v>
      </c>
      <c r="B211" s="38">
        <v>847130</v>
      </c>
      <c r="C211" t="s" s="24">
        <v>348</v>
      </c>
      <c r="D211" t="s" s="24">
        <v>343</v>
      </c>
      <c r="E211" s="38">
        <v>2017</v>
      </c>
      <c r="F211" s="38">
        <v>13081404</v>
      </c>
      <c r="G211" s="3"/>
      <c r="H211" s="3"/>
      <c r="I211" s="3"/>
      <c r="J211" s="3"/>
    </row>
    <row r="212" ht="9" customHeight="1" hidden="1">
      <c r="A212" t="s" s="29">
        <v>188</v>
      </c>
      <c r="B212" s="33">
        <v>847130</v>
      </c>
      <c r="C212" t="s" s="30">
        <v>348</v>
      </c>
      <c r="D212" t="s" s="30">
        <v>346</v>
      </c>
      <c r="E212" s="33">
        <v>2018</v>
      </c>
      <c r="F212" s="33">
        <v>4623663091</v>
      </c>
      <c r="G212" s="23"/>
      <c r="H212" s="3"/>
      <c r="I212" s="3"/>
      <c r="J212" s="3"/>
    </row>
    <row r="213" ht="9" customHeight="1" hidden="1">
      <c r="A213" t="s" s="24">
        <v>188</v>
      </c>
      <c r="B213" s="38">
        <v>847130</v>
      </c>
      <c r="C213" t="s" s="24">
        <v>348</v>
      </c>
      <c r="D213" t="s" s="24">
        <v>347</v>
      </c>
      <c r="E213" s="38">
        <v>2018</v>
      </c>
      <c r="F213" s="38">
        <v>15683895</v>
      </c>
      <c r="G213" s="3"/>
      <c r="H213" s="3"/>
      <c r="I213" s="3"/>
      <c r="J213" s="3"/>
    </row>
    <row r="214" ht="15.35" customHeight="1">
      <c r="A214" t="s" s="29">
        <v>188</v>
      </c>
      <c r="B214" s="33">
        <v>847130</v>
      </c>
      <c r="C214" t="s" s="30">
        <v>348</v>
      </c>
      <c r="D214" t="s" s="30">
        <v>343</v>
      </c>
      <c r="E214" s="33">
        <v>2018</v>
      </c>
      <c r="F214" s="33">
        <v>13979823</v>
      </c>
      <c r="G214" s="23"/>
      <c r="H214" s="3"/>
      <c r="I214" s="3"/>
      <c r="J214" s="3"/>
    </row>
    <row r="215" ht="9" customHeight="1" hidden="1">
      <c r="A215" t="s" s="24">
        <v>188</v>
      </c>
      <c r="B215" s="38">
        <v>847130</v>
      </c>
      <c r="C215" t="s" s="24">
        <v>348</v>
      </c>
      <c r="D215" t="s" s="24">
        <v>346</v>
      </c>
      <c r="E215" s="38">
        <v>2019</v>
      </c>
      <c r="F215" s="38">
        <v>5018538204</v>
      </c>
      <c r="G215" s="3"/>
      <c r="H215" s="3"/>
      <c r="I215" s="3"/>
      <c r="J215" s="3"/>
    </row>
    <row r="216" ht="9" customHeight="1" hidden="1">
      <c r="A216" t="s" s="29">
        <v>188</v>
      </c>
      <c r="B216" s="33">
        <v>847130</v>
      </c>
      <c r="C216" t="s" s="30">
        <v>348</v>
      </c>
      <c r="D216" t="s" s="30">
        <v>347</v>
      </c>
      <c r="E216" s="33">
        <v>2019</v>
      </c>
      <c r="F216" s="33">
        <v>20319028</v>
      </c>
      <c r="G216" s="23"/>
      <c r="H216" s="3"/>
      <c r="I216" s="3"/>
      <c r="J216" s="3"/>
    </row>
    <row r="217" ht="15.35" customHeight="1">
      <c r="A217" t="s" s="24">
        <v>188</v>
      </c>
      <c r="B217" s="38">
        <v>847130</v>
      </c>
      <c r="C217" t="s" s="24">
        <v>348</v>
      </c>
      <c r="D217" t="s" s="24">
        <v>343</v>
      </c>
      <c r="E217" s="38">
        <v>2019</v>
      </c>
      <c r="F217" s="38">
        <v>17320539</v>
      </c>
      <c r="G217" s="3"/>
      <c r="H217" s="3"/>
      <c r="I217" s="3"/>
      <c r="J217" s="3"/>
    </row>
    <row r="218" ht="9" customHeight="1" hidden="1">
      <c r="A218" t="s" s="29">
        <v>188</v>
      </c>
      <c r="B218" s="33">
        <v>847130</v>
      </c>
      <c r="C218" t="s" s="30">
        <v>348</v>
      </c>
      <c r="D218" t="s" s="30">
        <v>346</v>
      </c>
      <c r="E218" s="33">
        <v>2020</v>
      </c>
      <c r="F218" s="33">
        <v>6189775894</v>
      </c>
      <c r="G218" s="23"/>
      <c r="H218" s="3"/>
      <c r="I218" s="3"/>
      <c r="J218" s="3"/>
    </row>
    <row r="219" ht="9" customHeight="1" hidden="1">
      <c r="A219" t="s" s="24">
        <v>188</v>
      </c>
      <c r="B219" s="38">
        <v>847130</v>
      </c>
      <c r="C219" t="s" s="24">
        <v>348</v>
      </c>
      <c r="D219" t="s" s="24">
        <v>347</v>
      </c>
      <c r="E219" s="38">
        <v>2020</v>
      </c>
      <c r="F219" s="38">
        <v>25774638</v>
      </c>
      <c r="G219" s="3"/>
      <c r="H219" s="3"/>
      <c r="I219" s="3"/>
      <c r="J219" s="3"/>
    </row>
    <row r="220" ht="15.35" customHeight="1">
      <c r="A220" t="s" s="29">
        <v>188</v>
      </c>
      <c r="B220" s="33">
        <v>847130</v>
      </c>
      <c r="C220" t="s" s="30">
        <v>348</v>
      </c>
      <c r="D220" t="s" s="30">
        <v>343</v>
      </c>
      <c r="E220" s="33">
        <v>2020</v>
      </c>
      <c r="F220" s="86">
        <v>19576317</v>
      </c>
      <c r="G220" s="23"/>
      <c r="H220" s="3"/>
      <c r="I220" s="3"/>
      <c r="J220" s="3"/>
    </row>
    <row r="221" ht="9" customHeight="1" hidden="1">
      <c r="A221" t="s" s="24">
        <v>188</v>
      </c>
      <c r="B221" s="38">
        <v>847130</v>
      </c>
      <c r="C221" t="s" s="24">
        <v>348</v>
      </c>
      <c r="D221" t="s" s="24">
        <v>346</v>
      </c>
      <c r="E221" s="38">
        <v>2021</v>
      </c>
      <c r="F221" s="38">
        <v>6074330608</v>
      </c>
      <c r="G221" s="3"/>
      <c r="H221" s="3"/>
      <c r="I221" s="3"/>
      <c r="J221" s="3"/>
    </row>
    <row r="222" ht="9" customHeight="1" hidden="1">
      <c r="A222" t="s" s="29">
        <v>188</v>
      </c>
      <c r="B222" s="33">
        <v>847130</v>
      </c>
      <c r="C222" t="s" s="30">
        <v>348</v>
      </c>
      <c r="D222" t="s" s="30">
        <v>347</v>
      </c>
      <c r="E222" s="33">
        <v>2021</v>
      </c>
      <c r="F222" s="33">
        <v>23691052</v>
      </c>
      <c r="G222" s="23"/>
      <c r="H222" s="3"/>
      <c r="I222" s="3"/>
      <c r="J222" s="3"/>
    </row>
    <row r="223" ht="15.35" customHeight="1">
      <c r="A223" t="s" s="24">
        <v>188</v>
      </c>
      <c r="B223" s="38">
        <v>847130</v>
      </c>
      <c r="C223" t="s" s="24">
        <v>348</v>
      </c>
      <c r="D223" t="s" s="24">
        <v>343</v>
      </c>
      <c r="E223" s="38">
        <v>2021</v>
      </c>
      <c r="F223" s="87">
        <v>16583355</v>
      </c>
      <c r="G223" s="3"/>
      <c r="H223" s="3"/>
      <c r="I223" s="3"/>
      <c r="J223" s="3"/>
    </row>
    <row r="224" ht="15.35" customHeight="1">
      <c r="A224" t="s" s="88">
        <v>188</v>
      </c>
      <c r="B224" s="89">
        <v>847130</v>
      </c>
      <c r="C224" t="s" s="90">
        <v>348</v>
      </c>
      <c r="D224" t="s" s="90">
        <v>343</v>
      </c>
      <c r="E224" s="89">
        <v>2022</v>
      </c>
      <c r="F224" s="91">
        <v>20308726.0797938</v>
      </c>
      <c r="G224" s="23"/>
      <c r="H224" s="3"/>
      <c r="I224" s="3"/>
      <c r="J224" s="3"/>
    </row>
    <row r="225" ht="15.35" customHeight="1">
      <c r="A225" t="s" s="92">
        <v>188</v>
      </c>
      <c r="B225" s="93">
        <v>847130</v>
      </c>
      <c r="C225" t="s" s="92">
        <v>348</v>
      </c>
      <c r="D225" t="s" s="92">
        <v>343</v>
      </c>
      <c r="E225" s="93">
        <v>2023</v>
      </c>
      <c r="F225" s="94">
        <v>21221250.646522</v>
      </c>
      <c r="G225" s="3"/>
      <c r="H225" s="3"/>
      <c r="I225" s="3"/>
      <c r="J225" s="3"/>
    </row>
    <row r="226" ht="15.35" customHeight="1">
      <c r="A226" t="s" s="95">
        <v>188</v>
      </c>
      <c r="B226" s="96">
        <v>847130</v>
      </c>
      <c r="C226" t="s" s="97">
        <v>348</v>
      </c>
      <c r="D226" t="s" s="97">
        <v>343</v>
      </c>
      <c r="E226" s="96">
        <v>2024</v>
      </c>
      <c r="F226" s="91">
        <v>22253999.5468214</v>
      </c>
      <c r="G226" s="23"/>
      <c r="H226" s="3"/>
      <c r="I226" s="3"/>
      <c r="J226" s="3"/>
    </row>
    <row r="227" ht="15.35" customHeight="1">
      <c r="A227" t="s" s="92">
        <v>188</v>
      </c>
      <c r="B227" s="93">
        <v>847130</v>
      </c>
      <c r="C227" t="s" s="92">
        <v>348</v>
      </c>
      <c r="D227" t="s" s="92">
        <v>343</v>
      </c>
      <c r="E227" s="93">
        <v>2025</v>
      </c>
      <c r="F227" s="94">
        <v>23178425.0434782</v>
      </c>
      <c r="G227" s="3"/>
      <c r="H227" s="3"/>
      <c r="I227" s="3"/>
      <c r="J227" s="3"/>
    </row>
    <row r="228" ht="15.35" customHeight="1">
      <c r="A228" t="s" s="95">
        <v>188</v>
      </c>
      <c r="B228" s="96">
        <v>847130</v>
      </c>
      <c r="C228" t="s" s="97">
        <v>348</v>
      </c>
      <c r="D228" t="s" s="97">
        <v>343</v>
      </c>
      <c r="E228" s="96">
        <v>2026</v>
      </c>
      <c r="F228" s="91">
        <v>23886968.7680465</v>
      </c>
      <c r="G228" s="23"/>
      <c r="H228" s="3"/>
      <c r="I228" s="3"/>
      <c r="J228" s="3"/>
    </row>
    <row r="229" ht="15.35" customHeight="1">
      <c r="A229" t="s" s="92">
        <v>188</v>
      </c>
      <c r="B229" s="93">
        <v>847130</v>
      </c>
      <c r="C229" t="s" s="92">
        <v>348</v>
      </c>
      <c r="D229" t="s" s="92">
        <v>343</v>
      </c>
      <c r="E229" s="93">
        <v>2027</v>
      </c>
      <c r="F229" s="94">
        <v>24502185.0970607</v>
      </c>
      <c r="G229" s="3"/>
      <c r="H229" s="3"/>
      <c r="I229" s="3"/>
      <c r="J229" s="3"/>
    </row>
    <row r="230" ht="15.35" customHeight="1">
      <c r="A230" t="s" s="95">
        <v>188</v>
      </c>
      <c r="B230" s="96">
        <v>847130</v>
      </c>
      <c r="C230" t="s" s="97">
        <v>348</v>
      </c>
      <c r="D230" t="s" s="97">
        <v>343</v>
      </c>
      <c r="E230" s="96">
        <v>2028</v>
      </c>
      <c r="F230" s="91">
        <v>25367082.9722225</v>
      </c>
      <c r="G230" s="23"/>
      <c r="H230" s="3"/>
      <c r="I230" s="3"/>
      <c r="J230" s="3"/>
    </row>
    <row r="231" ht="15.35" customHeight="1">
      <c r="A231" t="s" s="92">
        <v>188</v>
      </c>
      <c r="B231" s="93">
        <v>847130</v>
      </c>
      <c r="C231" t="s" s="92">
        <v>348</v>
      </c>
      <c r="D231" t="s" s="92">
        <v>343</v>
      </c>
      <c r="E231" s="93">
        <v>2029</v>
      </c>
      <c r="F231" s="94">
        <v>26208635.3246151</v>
      </c>
      <c r="G231" s="3"/>
      <c r="H231" s="3"/>
      <c r="I231" s="3"/>
      <c r="J231" s="3"/>
    </row>
    <row r="232" ht="15.35" customHeight="1">
      <c r="A232" t="s" s="95">
        <v>188</v>
      </c>
      <c r="B232" s="96">
        <v>847130</v>
      </c>
      <c r="C232" t="s" s="97">
        <v>348</v>
      </c>
      <c r="D232" t="s" s="97">
        <v>343</v>
      </c>
      <c r="E232" s="96">
        <v>2030</v>
      </c>
      <c r="F232" s="91">
        <v>26564706.2025066</v>
      </c>
      <c r="G232" s="23"/>
      <c r="H232" s="3"/>
      <c r="I232" s="3"/>
      <c r="J232" s="3"/>
    </row>
    <row r="233" ht="15.35" customHeight="1">
      <c r="A233" t="s" s="24">
        <v>271</v>
      </c>
      <c r="B233" s="38">
        <v>851712</v>
      </c>
      <c r="C233" t="s" s="24">
        <v>348</v>
      </c>
      <c r="D233" t="s" s="24">
        <v>343</v>
      </c>
      <c r="E233" s="38">
        <v>2022</v>
      </c>
      <c r="F233" s="38">
        <v>25000000</v>
      </c>
      <c r="G233" s="3"/>
      <c r="H233" s="3"/>
      <c r="I233" s="3"/>
      <c r="J233" s="3"/>
    </row>
    <row r="234" ht="15.35" customHeight="1">
      <c r="A234" t="s" s="29">
        <v>271</v>
      </c>
      <c r="B234" s="33">
        <v>851712</v>
      </c>
      <c r="C234" t="s" s="30">
        <v>348</v>
      </c>
      <c r="D234" t="s" s="30">
        <v>343</v>
      </c>
      <c r="E234" s="33">
        <v>2023</v>
      </c>
      <c r="F234" s="33">
        <v>25000000</v>
      </c>
      <c r="G234" s="23"/>
      <c r="H234" s="3"/>
      <c r="I234" s="3"/>
      <c r="J234" s="3"/>
    </row>
    <row r="235" ht="15.35" customHeight="1">
      <c r="A235" t="s" s="24">
        <v>271</v>
      </c>
      <c r="B235" s="38">
        <v>851712</v>
      </c>
      <c r="C235" t="s" s="24">
        <v>348</v>
      </c>
      <c r="D235" t="s" s="24">
        <v>343</v>
      </c>
      <c r="E235" s="38">
        <v>2024</v>
      </c>
      <c r="F235" s="38">
        <v>25000000</v>
      </c>
      <c r="G235" s="3"/>
      <c r="H235" s="3"/>
      <c r="I235" s="3"/>
      <c r="J235" s="3"/>
    </row>
    <row r="236" ht="15.35" customHeight="1">
      <c r="A236" t="s" s="29">
        <v>271</v>
      </c>
      <c r="B236" s="33">
        <v>851712</v>
      </c>
      <c r="C236" t="s" s="30">
        <v>348</v>
      </c>
      <c r="D236" t="s" s="30">
        <v>343</v>
      </c>
      <c r="E236" s="33">
        <v>2025</v>
      </c>
      <c r="F236" s="33">
        <v>25000000</v>
      </c>
      <c r="G236" s="23"/>
      <c r="H236" s="3"/>
      <c r="I236" s="3"/>
      <c r="J236" s="3"/>
    </row>
    <row r="237" ht="15.35" customHeight="1">
      <c r="A237" t="s" s="24">
        <v>271</v>
      </c>
      <c r="B237" s="38">
        <v>851712</v>
      </c>
      <c r="C237" t="s" s="24">
        <v>348</v>
      </c>
      <c r="D237" t="s" s="24">
        <v>343</v>
      </c>
      <c r="E237" s="38">
        <v>2026</v>
      </c>
      <c r="F237" s="38">
        <v>25000000</v>
      </c>
      <c r="G237" s="3"/>
      <c r="H237" s="3"/>
      <c r="I237" s="3"/>
      <c r="J237" s="3"/>
    </row>
    <row r="238" ht="15.35" customHeight="1">
      <c r="A238" t="s" s="29">
        <v>271</v>
      </c>
      <c r="B238" s="33">
        <v>851712</v>
      </c>
      <c r="C238" t="s" s="30">
        <v>348</v>
      </c>
      <c r="D238" t="s" s="30">
        <v>343</v>
      </c>
      <c r="E238" s="33">
        <v>2027</v>
      </c>
      <c r="F238" s="33">
        <v>25000000</v>
      </c>
      <c r="G238" s="23"/>
      <c r="H238" s="3"/>
      <c r="I238" s="3"/>
      <c r="J238" s="3"/>
    </row>
    <row r="239" ht="15.35" customHeight="1">
      <c r="A239" t="s" s="24">
        <v>271</v>
      </c>
      <c r="B239" s="38">
        <v>851712</v>
      </c>
      <c r="C239" t="s" s="24">
        <v>348</v>
      </c>
      <c r="D239" t="s" s="24">
        <v>343</v>
      </c>
      <c r="E239" s="38">
        <v>2028</v>
      </c>
      <c r="F239" s="38">
        <v>25000000</v>
      </c>
      <c r="G239" s="3"/>
      <c r="H239" s="3"/>
      <c r="I239" s="3"/>
      <c r="J239" s="3"/>
    </row>
    <row r="240" ht="15.35" customHeight="1">
      <c r="A240" t="s" s="29">
        <v>271</v>
      </c>
      <c r="B240" s="33">
        <v>851712</v>
      </c>
      <c r="C240" t="s" s="30">
        <v>348</v>
      </c>
      <c r="D240" t="s" s="30">
        <v>343</v>
      </c>
      <c r="E240" s="33">
        <v>2029</v>
      </c>
      <c r="F240" s="33">
        <v>25000000</v>
      </c>
      <c r="G240" s="23"/>
      <c r="H240" s="3"/>
      <c r="I240" s="3"/>
      <c r="J240" s="3"/>
    </row>
    <row r="241" ht="15.35" customHeight="1">
      <c r="A241" t="s" s="98">
        <v>271</v>
      </c>
      <c r="B241" s="99">
        <v>851712</v>
      </c>
      <c r="C241" t="s" s="98">
        <v>348</v>
      </c>
      <c r="D241" t="s" s="98">
        <v>343</v>
      </c>
      <c r="E241" s="99">
        <v>2030</v>
      </c>
      <c r="F241" s="99">
        <v>25000000</v>
      </c>
      <c r="G241" s="3"/>
      <c r="H241" s="3"/>
      <c r="I241" s="3"/>
      <c r="J241" s="3"/>
    </row>
    <row r="242" ht="15.35" customHeight="1">
      <c r="A242" s="100"/>
      <c r="B242" s="100"/>
      <c r="C242" s="100"/>
      <c r="D242" s="100"/>
      <c r="E242" s="100"/>
      <c r="F242" s="100"/>
      <c r="G242" s="3"/>
      <c r="H242" s="3"/>
      <c r="I242" s="3"/>
      <c r="J242" s="3"/>
    </row>
    <row r="243" ht="15.35" customHeight="1">
      <c r="A243" s="51"/>
      <c r="B243" s="51"/>
      <c r="C243" s="51"/>
      <c r="D243" s="51"/>
      <c r="E243" s="51"/>
      <c r="F243" s="51"/>
      <c r="G243" s="3"/>
      <c r="H243" s="3"/>
      <c r="I243" s="3"/>
      <c r="J243" s="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F54"/>
  <sheetViews>
    <sheetView workbookViewId="0" showGridLines="0" defaultGridColor="1"/>
  </sheetViews>
  <sheetFormatPr defaultColWidth="10.8333" defaultRowHeight="16" customHeight="1" outlineLevelRow="0" outlineLevelCol="0"/>
  <cols>
    <col min="1" max="1" width="10.8516" style="101" customWidth="1"/>
    <col min="2" max="2" width="14" style="101" customWidth="1"/>
    <col min="3" max="5" width="10.8516" style="101" customWidth="1"/>
    <col min="6" max="6" width="13" style="101" customWidth="1"/>
    <col min="7" max="16384" width="10.8516" style="101" customWidth="1"/>
  </cols>
  <sheetData>
    <row r="1" ht="17" customHeight="1">
      <c r="A1" t="s" s="102">
        <v>339</v>
      </c>
      <c r="B1" t="s" s="103">
        <v>188</v>
      </c>
      <c r="C1" s="3"/>
      <c r="D1" s="3"/>
      <c r="E1" s="3"/>
      <c r="F1" s="3"/>
    </row>
    <row r="2" ht="15.35" customHeight="1">
      <c r="A2" t="s" s="104">
        <v>349</v>
      </c>
      <c r="B2" s="105">
        <v>2013</v>
      </c>
      <c r="C2" s="3"/>
      <c r="D2" s="3"/>
      <c r="E2" s="3"/>
      <c r="F2" s="3"/>
    </row>
    <row r="3" ht="15.35" customHeight="1">
      <c r="A3" t="s" s="4">
        <v>33</v>
      </c>
      <c r="B3" t="s" s="4">
        <v>350</v>
      </c>
      <c r="C3" s="3"/>
      <c r="D3" s="3"/>
      <c r="E3" s="3"/>
      <c r="F3" s="3"/>
    </row>
    <row r="4" ht="15.35" customHeight="1">
      <c r="A4" s="106">
        <v>1970</v>
      </c>
      <c r="B4" s="3"/>
      <c r="C4" s="3"/>
      <c r="D4" s="3"/>
      <c r="E4" s="3"/>
      <c r="F4" s="3"/>
    </row>
    <row r="5" ht="15.35" customHeight="1">
      <c r="A5" s="106">
        <v>1971</v>
      </c>
      <c r="B5" s="3"/>
      <c r="C5" s="3"/>
      <c r="D5" s="3"/>
      <c r="E5" s="3"/>
      <c r="F5" s="3"/>
    </row>
    <row r="6" ht="15.35" customHeight="1">
      <c r="A6" s="106">
        <v>1972</v>
      </c>
      <c r="B6" s="3"/>
      <c r="C6" s="3"/>
      <c r="D6" s="3"/>
      <c r="E6" s="3"/>
      <c r="F6" s="3"/>
    </row>
    <row r="7" ht="15.35" customHeight="1">
      <c r="A7" s="106">
        <v>1973</v>
      </c>
      <c r="B7" s="3"/>
      <c r="C7" s="3"/>
      <c r="D7" s="3"/>
      <c r="E7" s="3"/>
      <c r="F7" s="3"/>
    </row>
    <row r="8" ht="15.35" customHeight="1">
      <c r="A8" s="106">
        <v>1974</v>
      </c>
      <c r="B8" s="3"/>
      <c r="C8" s="3"/>
      <c r="D8" s="3"/>
      <c r="E8" s="3"/>
      <c r="F8" s="3"/>
    </row>
    <row r="9" ht="15.35" customHeight="1">
      <c r="A9" s="106">
        <v>1975</v>
      </c>
      <c r="B9" s="3"/>
      <c r="C9" s="3"/>
      <c r="D9" s="3"/>
      <c r="E9" s="3"/>
      <c r="F9" s="3"/>
    </row>
    <row r="10" ht="15.35" customHeight="1">
      <c r="A10" s="106">
        <v>1976</v>
      </c>
      <c r="B10" s="3"/>
      <c r="C10" s="3"/>
      <c r="D10" s="3"/>
      <c r="E10" s="3"/>
      <c r="F10" s="3"/>
    </row>
    <row r="11" ht="15.35" customHeight="1">
      <c r="A11" s="106">
        <v>1977</v>
      </c>
      <c r="B11" s="3"/>
      <c r="C11" s="3"/>
      <c r="D11" s="3"/>
      <c r="E11" s="3"/>
      <c r="F11" s="3"/>
    </row>
    <row r="12" ht="15.35" customHeight="1">
      <c r="A12" s="106">
        <v>1978</v>
      </c>
      <c r="B12" s="3"/>
      <c r="C12" s="3"/>
      <c r="D12" s="3"/>
      <c r="E12" s="3"/>
      <c r="F12" s="3"/>
    </row>
    <row r="13" ht="15.35" customHeight="1">
      <c r="A13" s="106">
        <v>1979</v>
      </c>
      <c r="B13" s="3"/>
      <c r="C13" s="3"/>
      <c r="D13" s="3"/>
      <c r="E13" s="3"/>
      <c r="F13" s="3"/>
    </row>
    <row r="14" ht="15.35" customHeight="1">
      <c r="A14" s="106">
        <v>1980</v>
      </c>
      <c r="B14" s="3"/>
      <c r="C14" s="3"/>
      <c r="D14" s="3"/>
      <c r="E14" s="3"/>
      <c r="F14" s="3"/>
    </row>
    <row r="15" ht="15.35" customHeight="1">
      <c r="A15" s="106">
        <v>1981</v>
      </c>
      <c r="B15" s="3"/>
      <c r="C15" s="3"/>
      <c r="D15" s="3"/>
      <c r="E15" s="3"/>
      <c r="F15" s="3"/>
    </row>
    <row r="16" ht="15.35" customHeight="1">
      <c r="A16" s="106">
        <v>1982</v>
      </c>
      <c r="B16" s="3"/>
      <c r="C16" s="3"/>
      <c r="D16" s="3"/>
      <c r="E16" s="3"/>
      <c r="F16" s="3"/>
    </row>
    <row r="17" ht="15.35" customHeight="1">
      <c r="A17" s="106">
        <v>1983</v>
      </c>
      <c r="B17" s="3"/>
      <c r="C17" s="3"/>
      <c r="D17" s="3"/>
      <c r="E17" s="3"/>
      <c r="F17" s="3"/>
    </row>
    <row r="18" ht="15.35" customHeight="1">
      <c r="A18" s="106">
        <v>1984</v>
      </c>
      <c r="B18" s="3"/>
      <c r="C18" s="3"/>
      <c r="D18" s="3"/>
      <c r="E18" s="3"/>
      <c r="F18" s="3"/>
    </row>
    <row r="19" ht="15.35" customHeight="1">
      <c r="A19" s="106">
        <v>1985</v>
      </c>
      <c r="B19" s="3"/>
      <c r="C19" s="3"/>
      <c r="D19" s="3"/>
      <c r="E19" s="3"/>
      <c r="F19" s="3"/>
    </row>
    <row r="20" ht="15.35" customHeight="1">
      <c r="A20" s="106">
        <v>1986</v>
      </c>
      <c r="B20" s="3"/>
      <c r="C20" s="3"/>
      <c r="D20" s="3"/>
      <c r="E20" s="3"/>
      <c r="F20" s="3"/>
    </row>
    <row r="21" ht="15.35" customHeight="1">
      <c r="A21" s="106">
        <v>1987</v>
      </c>
      <c r="B21" s="3"/>
      <c r="C21" s="3"/>
      <c r="D21" s="3"/>
      <c r="E21" s="3"/>
      <c r="F21" s="3"/>
    </row>
    <row r="22" ht="15.35" customHeight="1">
      <c r="A22" s="106">
        <v>1988</v>
      </c>
      <c r="B22" s="3"/>
      <c r="C22" s="3"/>
      <c r="D22" s="3"/>
      <c r="E22" s="3"/>
      <c r="F22" s="3"/>
    </row>
    <row r="23" ht="15.35" customHeight="1">
      <c r="A23" s="106">
        <v>1989</v>
      </c>
      <c r="B23" s="107">
        <v>10801</v>
      </c>
      <c r="C23" s="3"/>
      <c r="D23" s="3"/>
      <c r="E23" s="3"/>
      <c r="F23" s="3"/>
    </row>
    <row r="24" ht="15.35" customHeight="1">
      <c r="A24" s="106">
        <v>1990</v>
      </c>
      <c r="B24" s="107">
        <v>54578</v>
      </c>
      <c r="C24" s="3"/>
      <c r="D24" s="3"/>
      <c r="E24" s="3"/>
      <c r="F24" s="3"/>
    </row>
    <row r="25" ht="15.35" customHeight="1">
      <c r="A25" s="106">
        <v>1991</v>
      </c>
      <c r="B25" s="107">
        <v>150482</v>
      </c>
      <c r="C25" s="3"/>
      <c r="D25" s="3"/>
      <c r="E25" s="3"/>
      <c r="F25" s="3"/>
    </row>
    <row r="26" ht="15.35" customHeight="1">
      <c r="A26" s="106">
        <v>1992</v>
      </c>
      <c r="B26" s="107">
        <v>282910</v>
      </c>
      <c r="C26" s="3"/>
      <c r="D26" s="3"/>
      <c r="E26" s="3"/>
      <c r="F26" s="3"/>
    </row>
    <row r="27" ht="15.35" customHeight="1">
      <c r="A27" s="106">
        <v>1993</v>
      </c>
      <c r="B27" s="107">
        <v>432996</v>
      </c>
      <c r="C27" s="3"/>
      <c r="D27" s="3"/>
      <c r="E27" s="3"/>
      <c r="F27" s="3"/>
    </row>
    <row r="28" ht="15.35" customHeight="1">
      <c r="A28" s="106">
        <v>1994</v>
      </c>
      <c r="B28" s="107">
        <v>588887</v>
      </c>
      <c r="C28" s="3"/>
      <c r="D28" s="3"/>
      <c r="E28" s="3"/>
      <c r="F28" s="3"/>
    </row>
    <row r="29" ht="15.35" customHeight="1">
      <c r="A29" s="106">
        <v>1995</v>
      </c>
      <c r="B29" s="107">
        <v>745825</v>
      </c>
      <c r="C29" s="3"/>
      <c r="D29" s="3"/>
      <c r="E29" s="3"/>
      <c r="F29" s="3"/>
    </row>
    <row r="30" ht="15.35" customHeight="1">
      <c r="A30" s="106">
        <v>1996</v>
      </c>
      <c r="B30" s="107">
        <v>902589</v>
      </c>
      <c r="C30" s="3"/>
      <c r="D30" s="3"/>
      <c r="E30" s="3"/>
      <c r="F30" s="3"/>
    </row>
    <row r="31" ht="15.35" customHeight="1">
      <c r="A31" s="106">
        <v>1997</v>
      </c>
      <c r="B31" s="107">
        <v>1058482</v>
      </c>
      <c r="C31" s="3"/>
      <c r="D31" s="3"/>
      <c r="E31" s="3"/>
      <c r="F31" s="3"/>
    </row>
    <row r="32" ht="15.35" customHeight="1">
      <c r="A32" s="106">
        <v>1998</v>
      </c>
      <c r="B32" s="107">
        <v>1211682</v>
      </c>
      <c r="C32" s="3"/>
      <c r="D32" s="3"/>
      <c r="E32" s="3"/>
      <c r="F32" s="3"/>
    </row>
    <row r="33" ht="15.35" customHeight="1">
      <c r="A33" s="106">
        <v>1999</v>
      </c>
      <c r="B33" s="107">
        <v>1358895</v>
      </c>
      <c r="C33" s="3"/>
      <c r="D33" s="3"/>
      <c r="E33" s="3"/>
      <c r="F33" s="3"/>
    </row>
    <row r="34" ht="15.35" customHeight="1">
      <c r="A34" s="106">
        <v>2000</v>
      </c>
      <c r="B34" s="107">
        <v>1498474</v>
      </c>
      <c r="C34" s="3"/>
      <c r="D34" s="3"/>
      <c r="E34" s="3"/>
      <c r="F34" s="3"/>
    </row>
    <row r="35" ht="15.35" customHeight="1">
      <c r="A35" s="106">
        <v>2001</v>
      </c>
      <c r="B35" s="107"/>
      <c r="C35" s="3"/>
      <c r="D35" s="3"/>
      <c r="E35" s="3"/>
      <c r="F35" s="3"/>
    </row>
    <row r="36" ht="15.35" customHeight="1">
      <c r="A36" s="106">
        <v>2002</v>
      </c>
      <c r="B36" s="107"/>
      <c r="C36" s="3"/>
      <c r="D36" s="3"/>
      <c r="E36" s="3"/>
      <c r="F36" s="61"/>
    </row>
    <row r="37" ht="15.35" customHeight="1">
      <c r="A37" s="106">
        <v>2003</v>
      </c>
      <c r="B37" s="107"/>
      <c r="C37" s="3"/>
      <c r="D37" s="3"/>
      <c r="E37" s="3"/>
      <c r="F37" s="3"/>
    </row>
    <row r="38" ht="15.35" customHeight="1">
      <c r="A38" s="106">
        <v>2004</v>
      </c>
      <c r="B38" s="107"/>
      <c r="C38" s="3"/>
      <c r="D38" s="3"/>
      <c r="E38" s="3"/>
      <c r="F38" s="3"/>
    </row>
    <row r="39" ht="15.35" customHeight="1">
      <c r="A39" s="106">
        <v>2005</v>
      </c>
      <c r="B39" s="107"/>
      <c r="C39" s="3"/>
      <c r="D39" s="3"/>
      <c r="E39" s="3"/>
      <c r="F39" s="3"/>
    </row>
    <row r="40" ht="15.35" customHeight="1">
      <c r="A40" s="106">
        <v>2006</v>
      </c>
      <c r="B40" s="107"/>
      <c r="C40" s="3"/>
      <c r="D40" s="3"/>
      <c r="E40" s="3"/>
      <c r="F40" s="3"/>
    </row>
    <row r="41" ht="15.35" customHeight="1">
      <c r="A41" s="106">
        <v>2007</v>
      </c>
      <c r="B41" s="107"/>
      <c r="C41" s="3"/>
      <c r="D41" s="3"/>
      <c r="E41" s="3"/>
      <c r="F41" s="3"/>
    </row>
    <row r="42" ht="15.35" customHeight="1">
      <c r="A42" s="106">
        <v>2008</v>
      </c>
      <c r="B42" s="107"/>
      <c r="C42" s="3"/>
      <c r="D42" s="3"/>
      <c r="E42" s="3"/>
      <c r="F42" s="3"/>
    </row>
    <row r="43" ht="15.35" customHeight="1">
      <c r="A43" s="106">
        <v>2009</v>
      </c>
      <c r="B43" s="107"/>
      <c r="C43" s="3"/>
      <c r="D43" s="3"/>
      <c r="E43" s="3"/>
      <c r="F43" s="3"/>
    </row>
    <row r="44" ht="15.35" customHeight="1">
      <c r="A44" s="106">
        <v>2010</v>
      </c>
      <c r="B44" s="107"/>
      <c r="C44" s="3"/>
      <c r="D44" s="3"/>
      <c r="E44" s="3"/>
      <c r="F44" s="3"/>
    </row>
    <row r="45" ht="15.35" customHeight="1">
      <c r="A45" s="106">
        <v>2011</v>
      </c>
      <c r="B45" s="107"/>
      <c r="C45" s="3"/>
      <c r="D45" s="3"/>
      <c r="E45" s="3"/>
      <c r="F45" s="3"/>
    </row>
    <row r="46" ht="15.35" customHeight="1">
      <c r="A46" s="106">
        <v>2012</v>
      </c>
      <c r="B46" s="107"/>
      <c r="C46" s="3"/>
      <c r="D46" s="3"/>
      <c r="E46" s="3"/>
      <c r="F46" s="3"/>
    </row>
    <row r="47" ht="15.35" customHeight="1">
      <c r="A47" s="106">
        <v>2013</v>
      </c>
      <c r="B47" s="107"/>
      <c r="C47" s="3"/>
      <c r="D47" s="3"/>
      <c r="E47" s="3"/>
      <c r="F47" s="3"/>
    </row>
    <row r="48" ht="15.35" customHeight="1">
      <c r="A48" s="106">
        <v>2014</v>
      </c>
      <c r="B48" s="107"/>
      <c r="C48" s="3"/>
      <c r="D48" s="3"/>
      <c r="E48" s="3"/>
      <c r="F48" s="3"/>
    </row>
    <row r="49" ht="15.35" customHeight="1">
      <c r="A49" s="106">
        <v>2015</v>
      </c>
      <c r="B49" s="107"/>
      <c r="C49" s="3"/>
      <c r="D49" s="3"/>
      <c r="E49" s="3"/>
      <c r="F49" s="3"/>
    </row>
    <row r="50" ht="15.35" customHeight="1">
      <c r="A50" s="106">
        <v>2016</v>
      </c>
      <c r="B50" s="107"/>
      <c r="C50" s="3"/>
      <c r="D50" s="3"/>
      <c r="E50" s="3"/>
      <c r="F50" s="3"/>
    </row>
    <row r="51" ht="15.35" customHeight="1">
      <c r="A51" s="106">
        <v>2017</v>
      </c>
      <c r="B51" s="107"/>
      <c r="C51" s="3"/>
      <c r="D51" s="3"/>
      <c r="E51" s="3"/>
      <c r="F51" s="3"/>
    </row>
    <row r="52" ht="15.35" customHeight="1">
      <c r="A52" s="106">
        <v>2018</v>
      </c>
      <c r="B52" s="107"/>
      <c r="C52" s="3"/>
      <c r="D52" s="3"/>
      <c r="E52" s="3"/>
      <c r="F52" s="3"/>
    </row>
    <row r="53" ht="15.35" customHeight="1">
      <c r="A53" s="106">
        <v>2019</v>
      </c>
      <c r="B53" s="107"/>
      <c r="C53" s="3"/>
      <c r="D53" s="3"/>
      <c r="E53" s="3"/>
      <c r="F53" s="3"/>
    </row>
    <row r="54" ht="15.35" customHeight="1">
      <c r="A54" s="106">
        <v>2020</v>
      </c>
      <c r="B54" s="107"/>
      <c r="C54" s="3"/>
      <c r="D54" s="3"/>
      <c r="E54" s="3"/>
      <c r="F54" s="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6" customHeight="1" outlineLevelRow="0" outlineLevelCol="0"/>
  <cols>
    <col min="1" max="5" width="10.8516" style="108" customWidth="1"/>
    <col min="6" max="16384" width="10.8516" style="108" customWidth="1"/>
  </cols>
  <sheetData>
    <row r="1" ht="15.35" customHeight="1">
      <c r="A1" t="s" s="4">
        <v>351</v>
      </c>
      <c r="B1" s="3"/>
      <c r="C1" s="3"/>
      <c r="D1" s="3"/>
      <c r="E1" s="3"/>
    </row>
    <row r="2" ht="15.35" customHeight="1">
      <c r="A2" t="s" s="4">
        <v>334</v>
      </c>
      <c r="B2" s="3"/>
      <c r="C2" s="3"/>
      <c r="D2" s="3"/>
      <c r="E2" s="3"/>
    </row>
    <row r="3" ht="15.35" customHeight="1">
      <c r="A3" t="s" s="4">
        <v>352</v>
      </c>
      <c r="B3" s="3"/>
      <c r="C3" s="3"/>
      <c r="D3" s="3"/>
      <c r="E3" s="3"/>
    </row>
    <row r="4" ht="15.35" customHeight="1">
      <c r="A4" t="s" s="4">
        <v>36</v>
      </c>
      <c r="B4" s="3"/>
      <c r="C4" s="3"/>
      <c r="D4" s="3"/>
      <c r="E4" s="3"/>
    </row>
    <row r="5" ht="15.35" customHeight="1">
      <c r="A5" t="s" s="4">
        <v>353</v>
      </c>
      <c r="B5" s="3"/>
      <c r="C5" s="3"/>
      <c r="D5" s="3"/>
      <c r="E5" s="3"/>
    </row>
    <row r="6" ht="15.35" customHeight="1">
      <c r="A6" s="3"/>
      <c r="B6" s="3"/>
      <c r="C6" s="3"/>
      <c r="D6" s="3"/>
      <c r="E6" s="3"/>
    </row>
    <row r="7" ht="15.35" customHeight="1">
      <c r="A7" s="3"/>
      <c r="B7" s="3"/>
      <c r="C7" s="3"/>
      <c r="D7" s="3"/>
      <c r="E7" s="3"/>
    </row>
    <row r="8" ht="15.35" customHeight="1">
      <c r="A8" s="3"/>
      <c r="B8" s="3"/>
      <c r="C8" s="3"/>
      <c r="D8" s="3"/>
      <c r="E8" s="3"/>
    </row>
    <row r="9" ht="15.35" customHeight="1">
      <c r="A9" s="3"/>
      <c r="B9" s="3"/>
      <c r="C9" s="3"/>
      <c r="D9" s="3"/>
      <c r="E9" s="3"/>
    </row>
    <row r="10" ht="15.35" customHeight="1">
      <c r="A10" s="3"/>
      <c r="B10" s="3"/>
      <c r="C10" s="3"/>
      <c r="D10" s="3"/>
      <c r="E10" s="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F48"/>
  <sheetViews>
    <sheetView workbookViewId="0" showGridLines="0" defaultGridColor="1"/>
  </sheetViews>
  <sheetFormatPr defaultColWidth="10.8333" defaultRowHeight="16" customHeight="1" outlineLevelRow="0" outlineLevelCol="0"/>
  <cols>
    <col min="1" max="1" width="10.8516" style="109" customWidth="1"/>
    <col min="2" max="2" width="13.8516" style="109" customWidth="1"/>
    <col min="3" max="3" width="18.1719" style="109" customWidth="1"/>
    <col min="4" max="5" width="10.8516" style="109" customWidth="1"/>
    <col min="6" max="6" width="12.1719" style="109" customWidth="1"/>
    <col min="7" max="16384" width="10.8516" style="109" customWidth="1"/>
  </cols>
  <sheetData>
    <row r="1" ht="15.35" customHeight="1">
      <c r="A1" t="s" s="4">
        <v>336</v>
      </c>
      <c r="B1" t="s" s="4">
        <v>354</v>
      </c>
      <c r="C1" t="s" s="4">
        <v>355</v>
      </c>
      <c r="D1" t="s" s="4">
        <v>356</v>
      </c>
      <c r="E1" s="3"/>
      <c r="F1" s="3"/>
    </row>
    <row r="2" ht="15.35" customHeight="1">
      <c r="A2" t="s" s="4">
        <v>271</v>
      </c>
      <c r="B2" t="s" s="4">
        <v>357</v>
      </c>
      <c r="C2" s="110">
        <v>22.18</v>
      </c>
      <c r="D2" s="111">
        <v>0.1386</v>
      </c>
      <c r="E2" s="3"/>
      <c r="F2" s="3"/>
    </row>
    <row r="3" ht="15.35" customHeight="1">
      <c r="A3" t="s" s="4">
        <v>271</v>
      </c>
      <c r="B3" t="s" s="4">
        <v>358</v>
      </c>
      <c r="C3" s="110">
        <v>15.12</v>
      </c>
      <c r="D3" s="111">
        <v>0.0945</v>
      </c>
      <c r="E3" s="3"/>
      <c r="F3" s="3"/>
    </row>
    <row r="4" ht="15.35" customHeight="1">
      <c r="A4" t="s" s="4">
        <v>271</v>
      </c>
      <c r="B4" t="s" s="4">
        <v>359</v>
      </c>
      <c r="C4" s="110">
        <v>9.529999999999999</v>
      </c>
      <c r="D4" s="111">
        <v>0.0596</v>
      </c>
      <c r="E4" s="3"/>
      <c r="F4" s="3"/>
    </row>
    <row r="5" ht="15.35" customHeight="1">
      <c r="A5" t="s" s="4">
        <v>271</v>
      </c>
      <c r="B5" t="s" s="4">
        <v>360</v>
      </c>
      <c r="C5" s="110">
        <v>5.54</v>
      </c>
      <c r="D5" s="111">
        <v>0.0346</v>
      </c>
      <c r="E5" s="3"/>
      <c r="F5" s="3"/>
    </row>
    <row r="6" ht="15.35" customHeight="1">
      <c r="A6" t="s" s="4">
        <v>271</v>
      </c>
      <c r="B6" t="s" s="4">
        <v>361</v>
      </c>
      <c r="C6" s="110">
        <v>5.38</v>
      </c>
      <c r="D6" s="111">
        <v>0.0336</v>
      </c>
      <c r="E6" s="3"/>
      <c r="F6" s="3"/>
    </row>
    <row r="7" ht="15.35" customHeight="1">
      <c r="A7" t="s" s="4">
        <v>271</v>
      </c>
      <c r="B7" t="s" s="4">
        <v>362</v>
      </c>
      <c r="C7" s="110">
        <v>1.21</v>
      </c>
      <c r="D7" s="111">
        <v>0.0076</v>
      </c>
      <c r="E7" s="3"/>
      <c r="F7" s="3"/>
    </row>
    <row r="8" ht="15.35" customHeight="1">
      <c r="A8" t="s" s="4">
        <v>271</v>
      </c>
      <c r="B8" t="s" s="4">
        <v>363</v>
      </c>
      <c r="C8" s="110">
        <v>0.88</v>
      </c>
      <c r="D8" s="111">
        <v>0.0055</v>
      </c>
      <c r="E8" s="3"/>
      <c r="F8" s="3"/>
    </row>
    <row r="9" ht="15.35" customHeight="1">
      <c r="A9" t="s" s="4">
        <v>271</v>
      </c>
      <c r="B9" t="s" s="4">
        <v>364</v>
      </c>
      <c r="C9" s="110">
        <v>0.44</v>
      </c>
      <c r="D9" s="111">
        <v>0.0027</v>
      </c>
      <c r="E9" s="3"/>
      <c r="F9" s="3"/>
    </row>
    <row r="10" ht="15.35" customHeight="1">
      <c r="A10" t="s" s="4">
        <v>271</v>
      </c>
      <c r="B10" t="s" s="4">
        <v>365</v>
      </c>
      <c r="C10" s="110">
        <v>0.31</v>
      </c>
      <c r="D10" s="111">
        <v>0.0019</v>
      </c>
      <c r="E10" s="3"/>
      <c r="F10" s="3"/>
    </row>
    <row r="11" ht="15.35" customHeight="1">
      <c r="A11" t="s" s="4">
        <v>271</v>
      </c>
      <c r="B11" t="s" s="4">
        <v>366</v>
      </c>
      <c r="C11" s="110">
        <v>0.05</v>
      </c>
      <c r="D11" s="111">
        <v>0.0003</v>
      </c>
      <c r="E11" s="3"/>
      <c r="F11" s="3"/>
    </row>
    <row r="12" ht="15.35" customHeight="1">
      <c r="A12" t="s" s="4">
        <v>271</v>
      </c>
      <c r="B12" t="s" s="4">
        <v>367</v>
      </c>
      <c r="C12" s="110">
        <v>0.03</v>
      </c>
      <c r="D12" s="111">
        <v>0.0002</v>
      </c>
      <c r="E12" s="3"/>
      <c r="F12" s="3"/>
    </row>
    <row r="13" ht="15.35" customHeight="1">
      <c r="A13" t="s" s="4">
        <v>271</v>
      </c>
      <c r="B13" t="s" s="4">
        <v>368</v>
      </c>
      <c r="C13" s="110">
        <v>0.02</v>
      </c>
      <c r="D13" s="111">
        <v>0.0001</v>
      </c>
      <c r="E13" s="3"/>
      <c r="F13" s="3"/>
    </row>
    <row r="14" ht="15.35" customHeight="1">
      <c r="A14" t="s" s="4">
        <v>271</v>
      </c>
      <c r="B14" t="s" s="4">
        <v>369</v>
      </c>
      <c r="C14" s="110">
        <v>0.01</v>
      </c>
      <c r="D14" s="111">
        <v>0.0001</v>
      </c>
      <c r="E14" s="3"/>
      <c r="F14" s="3"/>
    </row>
    <row r="15" ht="15.35" customHeight="1">
      <c r="A15" t="s" s="4">
        <v>271</v>
      </c>
      <c r="B15" t="s" s="4">
        <v>370</v>
      </c>
      <c r="C15" s="110">
        <v>0.01</v>
      </c>
      <c r="D15" s="111">
        <v>0.0001</v>
      </c>
      <c r="E15" s="3"/>
      <c r="F15" s="3"/>
    </row>
    <row r="16" ht="15.35" customHeight="1">
      <c r="A16" t="s" s="4">
        <v>271</v>
      </c>
      <c r="B16" t="s" s="4">
        <v>371</v>
      </c>
      <c r="C16" s="110">
        <v>0.01</v>
      </c>
      <c r="D16" s="111">
        <v>0.0001</v>
      </c>
      <c r="E16" s="3"/>
      <c r="F16" s="3"/>
    </row>
    <row r="17" ht="15.35" customHeight="1">
      <c r="A17" t="s" s="4">
        <v>271</v>
      </c>
      <c r="B17" t="s" s="4">
        <v>372</v>
      </c>
      <c r="C17" s="110">
        <v>0.0004</v>
      </c>
      <c r="D17" s="111">
        <v>0</v>
      </c>
      <c r="E17" s="3"/>
      <c r="F17" s="112"/>
    </row>
    <row r="18" ht="15.35" customHeight="1">
      <c r="A18" t="s" s="4">
        <v>271</v>
      </c>
      <c r="B18" t="s" s="4">
        <v>373</v>
      </c>
      <c r="C18" s="110">
        <v>0.0004</v>
      </c>
      <c r="D18" s="111">
        <v>0</v>
      </c>
      <c r="E18" s="3"/>
      <c r="F18" s="3"/>
    </row>
    <row r="19" ht="15.35" customHeight="1">
      <c r="A19" t="s" s="4">
        <v>271</v>
      </c>
      <c r="B19" t="s" s="4">
        <v>374</v>
      </c>
      <c r="C19" s="110">
        <v>0.0002</v>
      </c>
      <c r="D19" s="111">
        <v>0</v>
      </c>
      <c r="E19" s="3"/>
      <c r="F19" s="3"/>
    </row>
    <row r="20" ht="15.35" customHeight="1">
      <c r="A20" t="s" s="4">
        <v>271</v>
      </c>
      <c r="B20" t="s" s="4">
        <v>375</v>
      </c>
      <c r="C20" s="110">
        <v>0.0001</v>
      </c>
      <c r="D20" s="111">
        <v>0</v>
      </c>
      <c r="E20" s="3"/>
      <c r="F20" s="3"/>
    </row>
    <row r="21" ht="15.35" customHeight="1">
      <c r="A21" t="s" s="4">
        <v>271</v>
      </c>
      <c r="B21" t="s" s="4">
        <v>376</v>
      </c>
      <c r="C21" s="110">
        <v>3e-05</v>
      </c>
      <c r="D21" s="111">
        <v>0</v>
      </c>
      <c r="E21" s="3"/>
      <c r="F21" s="3"/>
    </row>
    <row r="22" ht="15.35" customHeight="1">
      <c r="A22" t="s" s="4">
        <v>271</v>
      </c>
      <c r="B22" t="s" s="4">
        <v>377</v>
      </c>
      <c r="C22" s="110">
        <v>99.29000000000001</v>
      </c>
      <c r="D22" s="111">
        <v>0.6205000000000001</v>
      </c>
      <c r="E22" s="3"/>
      <c r="F22" s="3"/>
    </row>
    <row r="23" ht="15.35" customHeight="1">
      <c r="A23" t="s" s="4">
        <v>188</v>
      </c>
      <c r="B23" t="s" s="4">
        <v>378</v>
      </c>
      <c r="C23" s="110">
        <v>43</v>
      </c>
      <c r="D23" s="111">
        <v>0.0151</v>
      </c>
      <c r="E23" s="3"/>
      <c r="F23" s="3"/>
    </row>
    <row r="24" ht="15.35" customHeight="1">
      <c r="A24" t="s" s="4">
        <v>188</v>
      </c>
      <c r="B24" t="s" s="4">
        <v>379</v>
      </c>
      <c r="C24" s="110">
        <v>142</v>
      </c>
      <c r="D24" s="111">
        <v>0.0498</v>
      </c>
      <c r="E24" s="3"/>
      <c r="F24" s="3"/>
    </row>
    <row r="25" ht="15.35" customHeight="1">
      <c r="A25" t="s" s="4">
        <v>188</v>
      </c>
      <c r="B25" t="s" s="4">
        <v>380</v>
      </c>
      <c r="C25" s="110">
        <v>281</v>
      </c>
      <c r="D25" s="111">
        <v>0.0985</v>
      </c>
      <c r="E25" s="3"/>
      <c r="F25" s="3"/>
    </row>
    <row r="26" ht="15.35" customHeight="1">
      <c r="A26" t="s" s="4">
        <v>188</v>
      </c>
      <c r="B26" t="s" s="4">
        <v>381</v>
      </c>
      <c r="C26" s="110">
        <v>267</v>
      </c>
      <c r="D26" s="111">
        <v>0.0936</v>
      </c>
      <c r="E26" s="3"/>
      <c r="F26" s="3"/>
    </row>
    <row r="27" ht="15.35" customHeight="1">
      <c r="A27" t="s" s="4">
        <v>188</v>
      </c>
      <c r="B27" t="s" s="4">
        <v>382</v>
      </c>
      <c r="C27" s="110">
        <v>3</v>
      </c>
      <c r="D27" s="111">
        <v>0.0011</v>
      </c>
      <c r="E27" s="3"/>
      <c r="F27" s="3"/>
    </row>
    <row r="28" ht="15.35" customHeight="1">
      <c r="A28" t="s" s="4">
        <v>188</v>
      </c>
      <c r="B28" t="s" s="4">
        <v>383</v>
      </c>
      <c r="C28" s="110">
        <v>36</v>
      </c>
      <c r="D28" s="111">
        <v>0.0126</v>
      </c>
      <c r="E28" s="3"/>
      <c r="F28" s="3"/>
    </row>
    <row r="29" ht="15.35" customHeight="1">
      <c r="A29" t="s" s="4">
        <v>188</v>
      </c>
      <c r="B29" t="s" s="4">
        <v>384</v>
      </c>
      <c r="C29" s="110">
        <v>489</v>
      </c>
      <c r="D29" s="111">
        <v>0.1714</v>
      </c>
      <c r="E29" s="3"/>
      <c r="F29" s="3"/>
    </row>
    <row r="30" ht="15.35" customHeight="1">
      <c r="A30" t="s" s="4">
        <v>188</v>
      </c>
      <c r="B30" t="s" s="4">
        <v>385</v>
      </c>
      <c r="C30" s="110">
        <v>4</v>
      </c>
      <c r="D30" s="111">
        <v>0.0014</v>
      </c>
      <c r="E30" s="3"/>
      <c r="F30" s="3"/>
    </row>
    <row r="31" ht="15.35" customHeight="1">
      <c r="A31" t="s" s="4">
        <v>188</v>
      </c>
      <c r="B31" t="s" s="4">
        <v>386</v>
      </c>
      <c r="C31" s="110">
        <v>3</v>
      </c>
      <c r="D31" s="111">
        <v>0.0011</v>
      </c>
      <c r="E31" s="3"/>
      <c r="F31" s="3"/>
    </row>
    <row r="32" ht="15.35" customHeight="1">
      <c r="A32" t="s" s="4">
        <v>188</v>
      </c>
      <c r="B32" t="s" s="4">
        <v>387</v>
      </c>
      <c r="C32" s="110">
        <v>50</v>
      </c>
      <c r="D32" s="111">
        <v>0.0175</v>
      </c>
      <c r="E32" s="3"/>
      <c r="F32" s="3"/>
    </row>
    <row r="33" ht="15.35" customHeight="1">
      <c r="A33" t="s" s="4">
        <v>188</v>
      </c>
      <c r="B33" t="s" s="4">
        <v>388</v>
      </c>
      <c r="C33" s="110">
        <v>38</v>
      </c>
      <c r="D33" s="111">
        <v>0.0133</v>
      </c>
      <c r="E33" s="3"/>
      <c r="F33" s="3"/>
    </row>
    <row r="34" ht="15.35" customHeight="1">
      <c r="A34" t="s" s="4">
        <v>188</v>
      </c>
      <c r="B34" t="s" s="4">
        <v>389</v>
      </c>
      <c r="C34" s="110">
        <v>23</v>
      </c>
      <c r="D34" s="111">
        <v>0.0081</v>
      </c>
      <c r="E34" s="3"/>
      <c r="F34" s="3"/>
    </row>
    <row r="35" ht="15.35" customHeight="1">
      <c r="A35" t="s" s="4">
        <v>188</v>
      </c>
      <c r="B35" t="s" s="4">
        <v>390</v>
      </c>
      <c r="C35" s="110">
        <v>63</v>
      </c>
      <c r="D35" s="111">
        <v>0.0221</v>
      </c>
      <c r="E35" s="3"/>
      <c r="F35" s="3"/>
    </row>
    <row r="36" ht="15.35" customHeight="1">
      <c r="A36" t="s" s="4">
        <v>188</v>
      </c>
      <c r="B36" t="s" s="4">
        <v>391</v>
      </c>
      <c r="C36" s="110">
        <v>60</v>
      </c>
      <c r="D36" s="111">
        <v>0.021</v>
      </c>
      <c r="E36" s="3"/>
      <c r="F36" s="3"/>
    </row>
    <row r="37" ht="15.35" customHeight="1">
      <c r="A37" t="s" s="4">
        <v>188</v>
      </c>
      <c r="B37" t="s" s="4">
        <v>392</v>
      </c>
      <c r="C37" s="110">
        <v>15</v>
      </c>
      <c r="D37" s="111">
        <v>0.0053</v>
      </c>
      <c r="E37" s="3"/>
      <c r="F37" s="3"/>
    </row>
    <row r="38" ht="15.35" customHeight="1">
      <c r="A38" t="s" s="4">
        <v>188</v>
      </c>
      <c r="B38" t="s" s="4">
        <v>393</v>
      </c>
      <c r="C38" s="110">
        <v>122</v>
      </c>
      <c r="D38" s="111">
        <v>0.0428</v>
      </c>
      <c r="E38" s="3"/>
      <c r="F38" s="3"/>
    </row>
    <row r="39" ht="15.35" customHeight="1">
      <c r="A39" t="s" s="4">
        <v>188</v>
      </c>
      <c r="B39" t="s" s="4">
        <v>394</v>
      </c>
      <c r="C39" s="110">
        <v>501</v>
      </c>
      <c r="D39" s="111">
        <v>0.1756</v>
      </c>
      <c r="E39" s="3"/>
      <c r="F39" s="3"/>
    </row>
    <row r="40" ht="15.35" customHeight="1">
      <c r="A40" t="s" s="4">
        <v>188</v>
      </c>
      <c r="B40" t="s" s="4">
        <v>395</v>
      </c>
      <c r="C40" s="110">
        <v>133</v>
      </c>
      <c r="D40" s="111">
        <v>0.0466</v>
      </c>
      <c r="E40" s="3"/>
      <c r="F40" s="3"/>
    </row>
    <row r="41" ht="15.35" customHeight="1">
      <c r="A41" t="s" s="4">
        <v>188</v>
      </c>
      <c r="B41" t="s" s="4">
        <v>396</v>
      </c>
      <c r="C41" s="110">
        <v>47</v>
      </c>
      <c r="D41" s="111">
        <v>0.0165</v>
      </c>
      <c r="E41" s="3"/>
      <c r="F41" s="3"/>
    </row>
    <row r="42" ht="15.35" customHeight="1">
      <c r="A42" t="s" s="4">
        <v>188</v>
      </c>
      <c r="B42" t="s" s="4">
        <v>397</v>
      </c>
      <c r="C42" s="110">
        <v>31</v>
      </c>
      <c r="D42" s="111">
        <v>0.0109</v>
      </c>
      <c r="E42" s="3"/>
      <c r="F42" s="3"/>
    </row>
    <row r="43" ht="15.35" customHeight="1">
      <c r="A43" t="s" s="4">
        <v>188</v>
      </c>
      <c r="B43" t="s" s="4">
        <v>398</v>
      </c>
      <c r="C43" s="110">
        <v>50</v>
      </c>
      <c r="D43" s="111">
        <v>0.0175</v>
      </c>
      <c r="E43" s="3"/>
      <c r="F43" s="3"/>
    </row>
    <row r="44" ht="15.35" customHeight="1">
      <c r="A44" t="s" s="4">
        <v>188</v>
      </c>
      <c r="B44" t="s" s="4">
        <v>399</v>
      </c>
      <c r="C44" s="110">
        <v>5</v>
      </c>
      <c r="D44" s="111">
        <v>0.0018</v>
      </c>
      <c r="E44" s="3"/>
      <c r="F44" s="3"/>
    </row>
    <row r="45" ht="15.35" customHeight="1">
      <c r="A45" t="s" s="4">
        <v>188</v>
      </c>
      <c r="B45" t="s" s="4">
        <v>400</v>
      </c>
      <c r="C45" s="110">
        <v>77</v>
      </c>
      <c r="D45" s="111">
        <v>0.027</v>
      </c>
      <c r="E45" s="3"/>
      <c r="F45" s="3"/>
    </row>
    <row r="46" ht="15.35" customHeight="1">
      <c r="A46" t="s" s="4">
        <v>188</v>
      </c>
      <c r="B46" t="s" s="4">
        <v>401</v>
      </c>
      <c r="C46" s="110">
        <v>7</v>
      </c>
      <c r="D46" s="111">
        <v>0.0025</v>
      </c>
      <c r="E46" s="3"/>
      <c r="F46" s="3"/>
    </row>
    <row r="47" ht="15.35" customHeight="1">
      <c r="A47" t="s" s="4">
        <v>188</v>
      </c>
      <c r="B47" t="s" s="4">
        <v>402</v>
      </c>
      <c r="C47" s="110">
        <v>1</v>
      </c>
      <c r="D47" s="111">
        <v>0.0004</v>
      </c>
      <c r="E47" s="3"/>
      <c r="F47" s="3"/>
    </row>
    <row r="48" ht="15.35" customHeight="1">
      <c r="A48" t="s" s="4">
        <v>188</v>
      </c>
      <c r="B48" t="s" s="4">
        <v>403</v>
      </c>
      <c r="C48" s="110">
        <v>362</v>
      </c>
      <c r="D48" s="111">
        <v>0.1269</v>
      </c>
      <c r="E48" s="3"/>
      <c r="F48" s="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