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<sst xmlns="http://schemas.openxmlformats.org/spreadsheetml/2006/main" uniqueCount="100">
  <si>
    <t>start</t>
  </si>
  <si>
    <t>content</t>
  </si>
  <si>
    <t>group</t>
  </si>
  <si>
    <t>Categoria</t>
  </si>
  <si>
    <t>Transfer in</t>
  </si>
  <si>
    <t>Raco Nuria</t>
  </si>
  <si>
    <t>Lunch</t>
  </si>
  <si>
    <t>Ebike tour</t>
  </si>
  <si>
    <t>Morning</t>
  </si>
  <si>
    <t xml:space="preserve">Casa Carmen </t>
  </si>
  <si>
    <t>Dinner</t>
  </si>
  <si>
    <t xml:space="preserve">Abadal winery </t>
  </si>
  <si>
    <t xml:space="preserve">Air Barcelona Tour </t>
  </si>
  <si>
    <t>Afternoon</t>
  </si>
  <si>
    <t xml:space="preserve">Mamarossa beach </t>
  </si>
  <si>
    <t>Transfer out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</si>
  <si>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</si>
  <si>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</si>
  <si>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</si>
  <si>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</si>
  <si>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</si>
  <si>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</si>
  <si>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</si>
  <si>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</si>
  <si>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 xml:space="preserve">Gallery Hotel </t>
  </si>
  <si>
    <t xml:space="preserve">DUIs, b.breakfast included (10 duis x 2 nights) </t>
  </si>
  <si>
    <t xml:space="preserve">4* hotel tax </t>
  </si>
  <si>
    <t xml:space="preserve">Optional: H10 Cubik </t>
  </si>
  <si>
    <t>Optional: H10 Metropolitan</t>
  </si>
  <si>
    <t xml:space="preserve">Optional: Olivia Plaza </t>
  </si>
  <si>
    <t>Optional: Catalonia Eixample</t>
  </si>
  <si>
    <t>Optional: Catalonia  Magdaneles</t>
  </si>
  <si>
    <t>Trnsf</t>
  </si>
  <si>
    <t xml:space="preserve">18 seaters bus transfer from Airport to Hotel (from 8am to 8pm) </t>
  </si>
  <si>
    <t xml:space="preserve">Mineral water on board </t>
  </si>
  <si>
    <t>Rest</t>
  </si>
  <si>
    <t xml:space="preserve">Raco de Nuria </t>
  </si>
  <si>
    <t xml:space="preserve">Tapas menu to share, dessert, 2 glass of wine per preson, mineral water and coffee or tea - rate per person from </t>
  </si>
  <si>
    <t>Act</t>
  </si>
  <si>
    <t xml:space="preserve">Bike tour </t>
  </si>
  <si>
    <t xml:space="preserve">Hire cost Ebikes for Barcelona center tour </t>
  </si>
  <si>
    <t xml:space="preserve">Helmets </t>
  </si>
  <si>
    <t xml:space="preserve">Whispers </t>
  </si>
  <si>
    <t xml:space="preserve">Dinner in Restaurant Casa Carmen, 3 courses menu, 1 drink per person, coffee included - rate per person from </t>
  </si>
  <si>
    <t>Transf</t>
  </si>
  <si>
    <t xml:space="preserve">Bus 18 seats - 5 hours at disposal for activity in Cavas Abadal </t>
  </si>
  <si>
    <t>Gourmet tour brunch included from</t>
  </si>
  <si>
    <t xml:space="preserve">Barcelona air tour </t>
  </si>
  <si>
    <t xml:space="preserve">Barcelona air tour including English speaking guide, 18 seater coach for tour, cable cars tickets (2)- rate per person from </t>
  </si>
  <si>
    <t xml:space="preserve">Mamarosa beach </t>
  </si>
  <si>
    <t xml:space="preserve">Dinner in Mamarosa beach, 3 courses menu, drink package, coffee included - rate per person from </t>
  </si>
  <si>
    <t>18 seaters bus transfer from Airport to Hotel</t>
  </si>
  <si>
    <t>TOTAL BUDGET</t>
  </si>
  <si>
    <t>Category</t>
  </si>
  <si>
    <t>Location</t>
  </si>
  <si>
    <t>Longitude</t>
  </si>
  <si>
    <t>Latitude</t>
  </si>
  <si>
    <t>Address</t>
  </si>
  <si>
    <t>City</t>
  </si>
  <si>
    <t xml:space="preserve">Gallery hotel </t>
  </si>
  <si>
    <t>2.1592607</t>
  </si>
  <si>
    <t>41.395094</t>
  </si>
  <si>
    <t>Carrer del Rosselló, 249, 08008 Barcelona, Spain</t>
  </si>
  <si>
    <t xml:space="preserve">Olivia Plaza </t>
  </si>
  <si>
    <t>2.1700678</t>
  </si>
  <si>
    <t>41.3868794</t>
  </si>
  <si>
    <t xml:space="preserve"> Plaça de Catalunya, 19, 08002 Barcelona</t>
  </si>
  <si>
    <t>Barcelona</t>
  </si>
  <si>
    <t xml:space="preserve">h10 cubik </t>
  </si>
  <si>
    <t>2.1731354</t>
  </si>
  <si>
    <t>41.3880599</t>
  </si>
  <si>
    <t>Via Laietana, 69, 08003 Barcelona</t>
  </si>
  <si>
    <t xml:space="preserve">h10 metropolitan </t>
  </si>
  <si>
    <t>2.1669429</t>
  </si>
  <si>
    <t>41.3883908</t>
  </si>
  <si>
    <t>Rambla de Catalunya, 7, 08007 Barcelona</t>
  </si>
  <si>
    <t>Catalonia Magdalenes</t>
  </si>
  <si>
    <t>Carrer de les Magdalenes, 13, 08002 Barcelona</t>
  </si>
  <si>
    <t>Catalonia Eixample</t>
  </si>
  <si>
    <t>2.165758</t>
  </si>
  <si>
    <t>41.3954779</t>
  </si>
  <si>
    <t>Carrer de Roger de Llúria, 60, 08009 Barcelona</t>
  </si>
  <si>
    <t>2.159</t>
  </si>
  <si>
    <t>41.3888</t>
  </si>
  <si>
    <t>Rambla de Canaletes, 133, 08002 Barcelona</t>
  </si>
  <si>
    <t>2.1704199</t>
  </si>
  <si>
    <t>41.3892981</t>
  </si>
  <si>
    <t>Carrer de Casp, 17, 08010 Barcelona</t>
  </si>
  <si>
    <t xml:space="preserve">Rest </t>
  </si>
  <si>
    <t>2.1906631</t>
  </si>
  <si>
    <t>41.3690801</t>
  </si>
  <si>
    <t>Passeig del Mare Nostrum, 19-21, 08039 Barcelona</t>
  </si>
  <si>
    <t>Rusc De turisme</t>
  </si>
  <si>
    <t>2.1737456</t>
  </si>
  <si>
    <t>41.385738</t>
  </si>
  <si>
    <t>Carrer de Montsió, 10, 08002 Barcelona</t>
  </si>
  <si>
    <t xml:space="preserve">Castell Montjuic </t>
  </si>
  <si>
    <t>2.1660100000000284</t>
  </si>
  <si>
    <t>41.3634</t>
  </si>
  <si>
    <t>Montjuïc Castle, Barcelona, Catalunya, Spain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</si>
</sst>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sz val="10"/>
      <color indexed="11"/>
      <name val="Comic Sans MS"/>
    </font>
    <font>
      <sz val="10"/>
      <color indexed="12"/>
      <name val="Comic Sans MS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readingOrder="1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 readingOrder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7" width="8.85156" style="1" customWidth="1"/>
    <col min="8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</row>
    <row r="2" ht="16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6" customHeight="1">
      <c r="A3" s="2"/>
      <c r="B3" s="4">
        <v>43763.375</v>
      </c>
      <c r="C3" t="s" s="3">
        <v>4</v>
      </c>
      <c r="D3" s="5">
        <v>1</v>
      </c>
      <c r="E3" s="2"/>
      <c r="F3" s="2"/>
      <c r="G3" s="2"/>
    </row>
    <row r="4" ht="16" customHeight="1">
      <c r="A4" s="2"/>
      <c r="B4" s="4">
        <v>43763.5625</v>
      </c>
      <c r="C4" t="s" s="3">
        <v>5</v>
      </c>
      <c r="D4" s="5">
        <v>2</v>
      </c>
      <c r="E4" s="2"/>
      <c r="F4" s="5">
        <v>2</v>
      </c>
      <c r="G4" t="s" s="3">
        <v>6</v>
      </c>
    </row>
    <row r="5" ht="16" customHeight="1">
      <c r="A5" s="2"/>
      <c r="B5" s="4">
        <v>43763.625</v>
      </c>
      <c r="C5" t="s" s="3">
        <v>7</v>
      </c>
      <c r="D5" s="5">
        <v>3</v>
      </c>
      <c r="E5" s="2"/>
      <c r="F5" s="5">
        <v>1</v>
      </c>
      <c r="G5" t="s" s="3">
        <v>8</v>
      </c>
    </row>
    <row r="6" ht="16" customHeight="1">
      <c r="A6" s="2"/>
      <c r="B6" s="4">
        <v>43763.833333333336</v>
      </c>
      <c r="C6" t="s" s="3">
        <v>9</v>
      </c>
      <c r="D6" s="5">
        <v>4</v>
      </c>
      <c r="E6" s="2"/>
      <c r="F6" s="5">
        <v>4</v>
      </c>
      <c r="G6" t="s" s="3">
        <v>10</v>
      </c>
    </row>
    <row r="7" ht="16" customHeight="1">
      <c r="A7" s="2"/>
      <c r="B7" s="4">
        <v>43764.375</v>
      </c>
      <c r="C7" t="s" s="3">
        <v>11</v>
      </c>
      <c r="D7" s="5">
        <v>1</v>
      </c>
      <c r="E7" s="2"/>
      <c r="F7" s="2"/>
      <c r="G7" s="2"/>
    </row>
    <row r="8" ht="16" customHeight="1">
      <c r="A8" s="2"/>
      <c r="B8" s="4">
        <v>43764.625</v>
      </c>
      <c r="C8" t="s" s="3">
        <v>12</v>
      </c>
      <c r="D8" s="5">
        <v>3</v>
      </c>
      <c r="E8" s="2"/>
      <c r="F8" s="5">
        <v>3</v>
      </c>
      <c r="G8" t="s" s="3">
        <v>13</v>
      </c>
    </row>
    <row r="9" ht="15" customHeight="1">
      <c r="A9" s="2"/>
      <c r="B9" s="4">
        <v>43764.833333333336</v>
      </c>
      <c r="C9" t="s" s="3">
        <v>14</v>
      </c>
      <c r="D9" s="5">
        <v>4</v>
      </c>
      <c r="E9" s="2"/>
      <c r="F9" s="5">
        <v>4</v>
      </c>
      <c r="G9" t="s" s="3">
        <v>10</v>
      </c>
    </row>
    <row r="10" ht="15" customHeight="1">
      <c r="A10" s="2"/>
      <c r="B10" s="4">
        <v>43765.375</v>
      </c>
      <c r="C10" t="s" s="3">
        <v>15</v>
      </c>
      <c r="D10" s="5">
        <v>1</v>
      </c>
      <c r="E10" s="2"/>
      <c r="F10" s="2"/>
      <c r="G10" s="2"/>
    </row>
    <row r="11" ht="15" customHeight="1">
      <c r="A11" s="6"/>
      <c r="B11" s="7"/>
      <c r="C11" s="7"/>
      <c r="D11" s="7"/>
      <c r="E11" s="7"/>
      <c r="F11" s="7"/>
      <c r="G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12.3516" style="9" customWidth="1"/>
    <col min="3" max="3" width="8.85156" style="9" customWidth="1"/>
    <col min="4" max="4" width="27.6719" style="9" customWidth="1"/>
    <col min="5" max="5" width="7.5" style="9" customWidth="1"/>
    <col min="6" max="6" width="46.8516" style="9" customWidth="1"/>
    <col min="7" max="8" width="8.85156" style="9" customWidth="1"/>
    <col min="9" max="256" width="8.85156" style="9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</row>
    <row r="2" ht="16" customHeight="1">
      <c r="A2" s="2"/>
      <c r="B2" t="s" s="3">
        <v>16</v>
      </c>
      <c r="C2" t="s" s="3">
        <v>17</v>
      </c>
      <c r="D2" t="s" s="3">
        <v>18</v>
      </c>
      <c r="E2" t="s" s="3">
        <v>19</v>
      </c>
      <c r="F2" t="s" s="3">
        <v>20</v>
      </c>
      <c r="G2" t="s" s="3">
        <v>21</v>
      </c>
      <c r="H2" t="s" s="3">
        <v>22</v>
      </c>
    </row>
    <row r="3" ht="16" customHeight="1">
      <c r="A3" s="2"/>
      <c r="B3" s="10">
        <v>43763</v>
      </c>
      <c r="C3" t="s" s="3">
        <v>23</v>
      </c>
      <c r="D3" t="s" s="3">
        <v>24</v>
      </c>
      <c r="E3" s="5">
        <v>20</v>
      </c>
      <c r="F3" t="s" s="11">
        <v>25</v>
      </c>
      <c r="G3" s="5">
        <f>ROUND((205/0.9),0)</f>
        <v>228</v>
      </c>
      <c r="H3" s="12">
        <f>G3*E3</f>
        <v>4560</v>
      </c>
    </row>
    <row r="4" ht="16" customHeight="1">
      <c r="A4" s="2"/>
      <c r="B4" s="10">
        <v>43763</v>
      </c>
      <c r="C4" t="s" s="3">
        <v>23</v>
      </c>
      <c r="D4" s="2"/>
      <c r="E4" s="5">
        <v>20</v>
      </c>
      <c r="F4" t="s" s="11">
        <v>26</v>
      </c>
      <c r="G4" s="5">
        <v>1.33</v>
      </c>
      <c r="H4" s="12">
        <f>G4*E4</f>
        <v>26.6</v>
      </c>
    </row>
    <row r="5" ht="16" customHeight="1">
      <c r="A5" s="2"/>
      <c r="B5" s="10">
        <v>43763</v>
      </c>
      <c r="C5" t="s" s="3">
        <v>23</v>
      </c>
      <c r="D5" t="s" s="3">
        <v>27</v>
      </c>
      <c r="E5" s="5">
        <v>0</v>
      </c>
      <c r="F5" t="s" s="11">
        <v>25</v>
      </c>
      <c r="G5" s="5">
        <f>ROUND((230/0.9),0)</f>
        <v>256</v>
      </c>
      <c r="H5" s="12">
        <f>G5*E5</f>
        <v>0</v>
      </c>
    </row>
    <row r="6" ht="16" customHeight="1">
      <c r="A6" s="2"/>
      <c r="B6" s="10">
        <v>43763</v>
      </c>
      <c r="C6" t="s" s="3">
        <v>23</v>
      </c>
      <c r="D6" s="2"/>
      <c r="E6" s="5">
        <v>0</v>
      </c>
      <c r="F6" t="s" s="11">
        <v>26</v>
      </c>
      <c r="G6" s="5">
        <v>1.33</v>
      </c>
      <c r="H6" s="12">
        <f>G6*E6</f>
        <v>0</v>
      </c>
    </row>
    <row r="7" ht="16" customHeight="1">
      <c r="A7" s="2"/>
      <c r="B7" s="10">
        <v>43763</v>
      </c>
      <c r="C7" t="s" s="3">
        <v>23</v>
      </c>
      <c r="D7" t="s" s="3">
        <v>28</v>
      </c>
      <c r="E7" s="5">
        <v>0</v>
      </c>
      <c r="F7" t="s" s="11">
        <v>25</v>
      </c>
      <c r="G7" s="5">
        <f>ROUND((235/0.9),0)</f>
        <v>261</v>
      </c>
      <c r="H7" s="12">
        <f>G7*E7</f>
        <v>0</v>
      </c>
    </row>
    <row r="8" ht="16" customHeight="1">
      <c r="A8" s="2"/>
      <c r="B8" s="10">
        <v>43763</v>
      </c>
      <c r="C8" t="s" s="3">
        <v>23</v>
      </c>
      <c r="D8" s="2"/>
      <c r="E8" s="5">
        <v>0</v>
      </c>
      <c r="F8" t="s" s="11">
        <v>26</v>
      </c>
      <c r="G8" s="5">
        <v>1.33</v>
      </c>
      <c r="H8" s="12">
        <f>G8*E8</f>
        <v>0</v>
      </c>
    </row>
    <row r="9" ht="16" customHeight="1">
      <c r="A9" s="2"/>
      <c r="B9" s="10">
        <v>43763</v>
      </c>
      <c r="C9" t="s" s="3">
        <v>23</v>
      </c>
      <c r="D9" t="s" s="3">
        <v>29</v>
      </c>
      <c r="E9" s="5">
        <v>0</v>
      </c>
      <c r="F9" t="s" s="11">
        <v>25</v>
      </c>
      <c r="G9" s="5">
        <f>ROUND((204/0.9),0)</f>
        <v>227</v>
      </c>
      <c r="H9" s="12">
        <f>G9*E9</f>
        <v>0</v>
      </c>
    </row>
    <row r="10" ht="16" customHeight="1">
      <c r="A10" s="2"/>
      <c r="B10" s="10">
        <v>43763</v>
      </c>
      <c r="C10" t="s" s="3">
        <v>23</v>
      </c>
      <c r="D10" s="2"/>
      <c r="E10" s="5">
        <v>0</v>
      </c>
      <c r="F10" t="s" s="11">
        <v>26</v>
      </c>
      <c r="G10" s="5">
        <v>1.33</v>
      </c>
      <c r="H10" s="12">
        <f>G10*E10</f>
        <v>0</v>
      </c>
    </row>
    <row r="11" ht="15" customHeight="1">
      <c r="A11" s="2"/>
      <c r="B11" s="10">
        <v>43763</v>
      </c>
      <c r="C11" t="s" s="3">
        <v>23</v>
      </c>
      <c r="D11" t="s" s="3">
        <v>30</v>
      </c>
      <c r="E11" s="5">
        <v>0</v>
      </c>
      <c r="F11" t="s" s="11">
        <v>25</v>
      </c>
      <c r="G11" s="5">
        <v>190</v>
      </c>
      <c r="H11" s="12">
        <f>G11*E11</f>
        <v>0</v>
      </c>
    </row>
    <row r="12" ht="15" customHeight="1">
      <c r="A12" s="2"/>
      <c r="B12" s="10">
        <v>43763</v>
      </c>
      <c r="C12" t="s" s="3">
        <v>23</v>
      </c>
      <c r="D12" s="2"/>
      <c r="E12" s="5">
        <v>0</v>
      </c>
      <c r="F12" t="s" s="11">
        <v>26</v>
      </c>
      <c r="G12" s="5">
        <v>1.33</v>
      </c>
      <c r="H12" s="12">
        <f>G12*E12</f>
        <v>0</v>
      </c>
    </row>
    <row r="13" ht="15" customHeight="1">
      <c r="A13" s="2"/>
      <c r="B13" s="10">
        <v>43763</v>
      </c>
      <c r="C13" t="s" s="3">
        <v>23</v>
      </c>
      <c r="D13" t="s" s="3">
        <v>31</v>
      </c>
      <c r="E13" s="5">
        <v>0</v>
      </c>
      <c r="F13" t="s" s="11">
        <v>25</v>
      </c>
      <c r="G13" s="5">
        <v>190</v>
      </c>
      <c r="H13" s="12">
        <f>G13*E13</f>
        <v>0</v>
      </c>
    </row>
    <row r="14" ht="15" customHeight="1">
      <c r="A14" s="2"/>
      <c r="B14" s="10">
        <v>43763</v>
      </c>
      <c r="C14" t="s" s="3">
        <v>23</v>
      </c>
      <c r="D14" s="2"/>
      <c r="E14" s="5">
        <v>0</v>
      </c>
      <c r="F14" t="s" s="11">
        <v>26</v>
      </c>
      <c r="G14" s="5">
        <v>1.33</v>
      </c>
      <c r="H14" s="12">
        <f>G14*E14</f>
        <v>0</v>
      </c>
    </row>
    <row r="15" ht="27" customHeight="1">
      <c r="A15" s="2"/>
      <c r="B15" s="10">
        <v>43763</v>
      </c>
      <c r="C15" t="s" s="3">
        <v>32</v>
      </c>
      <c r="D15" s="2"/>
      <c r="E15" s="5">
        <v>1</v>
      </c>
      <c r="F15" t="s" s="11">
        <v>33</v>
      </c>
      <c r="G15" s="5">
        <f t="shared" si="16" ref="G15:G27">ROUND(((120/0.7)*1.1),0)</f>
        <v>189</v>
      </c>
      <c r="H15" s="12">
        <f>G15*E15</f>
        <v>189</v>
      </c>
    </row>
    <row r="16" ht="16" customHeight="1">
      <c r="A16" s="2"/>
      <c r="B16" s="10"/>
      <c r="C16" s="2"/>
      <c r="D16" s="2"/>
      <c r="E16" s="5">
        <v>10</v>
      </c>
      <c r="F16" t="s" s="11">
        <v>34</v>
      </c>
      <c r="G16" s="5">
        <f t="shared" si="18" ref="G16:G23">ROUND(((1/0.7)*1.1),0)</f>
        <v>2</v>
      </c>
      <c r="H16" s="12">
        <f>G16*E16</f>
        <v>20</v>
      </c>
    </row>
    <row r="17" ht="42" customHeight="1">
      <c r="A17" s="2"/>
      <c r="B17" s="10">
        <v>43763</v>
      </c>
      <c r="C17" t="s" s="3">
        <v>35</v>
      </c>
      <c r="D17" t="s" s="3">
        <v>36</v>
      </c>
      <c r="E17" s="5">
        <v>10</v>
      </c>
      <c r="F17" t="s" s="11">
        <v>37</v>
      </c>
      <c r="G17" s="5">
        <f>ROUND(((30/0.7)*1.1),0)</f>
        <v>47</v>
      </c>
      <c r="H17" s="12">
        <f>G17*E17</f>
        <v>470</v>
      </c>
    </row>
    <row r="18" ht="16" customHeight="1">
      <c r="A18" s="2"/>
      <c r="B18" s="10">
        <v>43763</v>
      </c>
      <c r="C18" t="s" s="3">
        <v>38</v>
      </c>
      <c r="D18" t="s" s="3">
        <v>39</v>
      </c>
      <c r="E18" s="5">
        <v>10</v>
      </c>
      <c r="F18" t="s" s="11">
        <v>40</v>
      </c>
      <c r="G18" s="5">
        <f>ROUND(((26/0.7)*1.21),0)</f>
        <v>45</v>
      </c>
      <c r="H18" s="12">
        <f>G18*E18</f>
        <v>450</v>
      </c>
    </row>
    <row r="19" ht="16" customHeight="1">
      <c r="A19" s="2"/>
      <c r="B19" s="10">
        <v>43763</v>
      </c>
      <c r="C19" t="s" s="3">
        <v>38</v>
      </c>
      <c r="D19" t="s" s="3">
        <v>39</v>
      </c>
      <c r="E19" s="5">
        <v>10</v>
      </c>
      <c r="F19" t="s" s="11">
        <v>41</v>
      </c>
      <c r="G19" s="5">
        <f>ROUND(((3/0.7)*1.21),0)</f>
        <v>5</v>
      </c>
      <c r="H19" s="12">
        <f>G19*E19</f>
        <v>50</v>
      </c>
    </row>
    <row r="20" ht="21.75" customHeight="1">
      <c r="A20" s="2"/>
      <c r="B20" s="10">
        <v>43763</v>
      </c>
      <c r="C20" t="s" s="3">
        <v>38</v>
      </c>
      <c r="D20" t="s" s="3">
        <v>39</v>
      </c>
      <c r="E20" s="5">
        <v>10</v>
      </c>
      <c r="F20" t="s" s="11">
        <v>42</v>
      </c>
      <c r="G20" s="5">
        <f>ROUND(((7/0.7)*1.21),0)</f>
        <v>12</v>
      </c>
      <c r="H20" s="12">
        <f>G20*E20</f>
        <v>120</v>
      </c>
    </row>
    <row r="21" ht="39" customHeight="1">
      <c r="A21" s="2"/>
      <c r="B21" s="10">
        <v>43763</v>
      </c>
      <c r="C21" t="s" s="3">
        <v>35</v>
      </c>
      <c r="D21" t="s" s="3">
        <v>9</v>
      </c>
      <c r="E21" s="5">
        <v>10</v>
      </c>
      <c r="F21" t="s" s="11">
        <v>43</v>
      </c>
      <c r="G21" s="5">
        <v>38</v>
      </c>
      <c r="H21" s="12">
        <f>G21*E21</f>
        <v>380</v>
      </c>
    </row>
    <row r="22" ht="32.15" customHeight="1">
      <c r="A22" s="2"/>
      <c r="B22" s="10">
        <v>43764</v>
      </c>
      <c r="C22" t="s" s="3">
        <v>44</v>
      </c>
      <c r="D22" s="2"/>
      <c r="E22" s="5">
        <v>1</v>
      </c>
      <c r="F22" t="s" s="11">
        <v>45</v>
      </c>
      <c r="G22" s="5">
        <f>ROUND(((282/0.7)*1.1),0)</f>
        <v>443</v>
      </c>
      <c r="H22" s="12">
        <f>G22*E22</f>
        <v>443</v>
      </c>
    </row>
    <row r="23" ht="29" customHeight="1">
      <c r="A23" s="2"/>
      <c r="B23" s="10"/>
      <c r="C23" s="2"/>
      <c r="D23" s="2"/>
      <c r="E23" s="5">
        <v>10</v>
      </c>
      <c r="F23" t="s" s="11">
        <v>34</v>
      </c>
      <c r="G23" s="5">
        <f t="shared" si="18"/>
        <v>2</v>
      </c>
      <c r="H23" s="12">
        <f>G23*E23</f>
        <v>20</v>
      </c>
    </row>
    <row r="24" ht="15" customHeight="1">
      <c r="A24" s="2"/>
      <c r="B24" s="10">
        <v>43764</v>
      </c>
      <c r="C24" t="s" s="3">
        <v>38</v>
      </c>
      <c r="D24" t="s" s="3">
        <v>11</v>
      </c>
      <c r="E24" s="5">
        <v>10</v>
      </c>
      <c r="F24" t="s" s="11">
        <v>46</v>
      </c>
      <c r="G24" s="5">
        <v>65</v>
      </c>
      <c r="H24" s="12">
        <f>G24*E24</f>
        <v>650</v>
      </c>
    </row>
    <row r="25" ht="39" customHeight="1">
      <c r="A25" s="2"/>
      <c r="B25" s="10">
        <v>43763</v>
      </c>
      <c r="C25" t="s" s="3">
        <v>38</v>
      </c>
      <c r="D25" t="s" s="3">
        <v>47</v>
      </c>
      <c r="E25" s="5">
        <v>10</v>
      </c>
      <c r="F25" t="s" s="11">
        <v>48</v>
      </c>
      <c r="G25" s="5">
        <v>93.5</v>
      </c>
      <c r="H25" s="12">
        <f>G25*E25</f>
        <v>935</v>
      </c>
    </row>
    <row r="26" ht="44.15" customHeight="1">
      <c r="A26" s="2"/>
      <c r="B26" s="10">
        <v>43764</v>
      </c>
      <c r="C26" t="s" s="3">
        <v>35</v>
      </c>
      <c r="D26" t="s" s="3">
        <v>49</v>
      </c>
      <c r="E26" s="5">
        <v>10</v>
      </c>
      <c r="F26" t="s" s="11">
        <v>50</v>
      </c>
      <c r="G26" s="2"/>
      <c r="H26" s="12"/>
    </row>
    <row r="27" ht="16" customHeight="1">
      <c r="A27" s="2"/>
      <c r="B27" s="10">
        <v>43765</v>
      </c>
      <c r="C27" t="s" s="3">
        <v>44</v>
      </c>
      <c r="D27" s="2"/>
      <c r="E27" s="5">
        <v>1</v>
      </c>
      <c r="F27" t="s" s="13">
        <v>51</v>
      </c>
      <c r="G27" s="5">
        <f t="shared" si="16"/>
        <v>189</v>
      </c>
      <c r="H27" s="12">
        <f>E27*G27</f>
        <v>189</v>
      </c>
    </row>
    <row r="28" ht="16" customHeight="1">
      <c r="A28" s="2"/>
      <c r="B28" s="10"/>
      <c r="C28" s="2"/>
      <c r="D28" s="2"/>
      <c r="E28" s="2"/>
      <c r="F28" t="s" s="14">
        <v>52</v>
      </c>
      <c r="G28" s="2"/>
      <c r="H28" s="12">
        <f>SUM(H3:H27)</f>
        <v>8502.6</v>
      </c>
    </row>
    <row r="29" ht="16" customHeight="1">
      <c r="A29" s="2"/>
      <c r="B29" s="10"/>
      <c r="C29" s="2"/>
      <c r="D29" s="2"/>
      <c r="E29" s="2"/>
      <c r="F29" s="15"/>
      <c r="G29" s="2"/>
      <c r="H2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6" customWidth="1"/>
    <col min="3" max="3" width="19.5" style="16" customWidth="1"/>
    <col min="4" max="4" width="11.5" style="16" customWidth="1"/>
    <col min="5" max="5" width="11.1719" style="16" customWidth="1"/>
    <col min="6" max="6" width="33.5" style="16" customWidth="1"/>
    <col min="7" max="7" width="8.85156" style="16" customWidth="1"/>
    <col min="8" max="256" width="8.85156" style="16" customWidth="1"/>
  </cols>
  <sheetData>
    <row r="1" ht="16" customHeight="1">
      <c r="A1" s="17"/>
      <c r="B1" s="17"/>
      <c r="C1" s="17"/>
      <c r="D1" s="17"/>
      <c r="E1" s="17"/>
      <c r="F1" s="17"/>
      <c r="G1" s="17"/>
    </row>
    <row r="2" ht="16" customHeight="1">
      <c r="A2" s="17"/>
      <c r="B2" t="s" s="18">
        <v>53</v>
      </c>
      <c r="C2" t="s" s="18">
        <v>54</v>
      </c>
      <c r="D2" t="s" s="18">
        <v>55</v>
      </c>
      <c r="E2" t="s" s="18">
        <v>56</v>
      </c>
      <c r="F2" t="s" s="18">
        <v>57</v>
      </c>
      <c r="G2" t="s" s="18">
        <v>58</v>
      </c>
    </row>
    <row r="3" ht="16" customHeight="1">
      <c r="A3" s="17"/>
      <c r="B3" t="s" s="18">
        <v>23</v>
      </c>
      <c r="C3" t="s" s="18">
        <v>59</v>
      </c>
      <c r="D3" t="s" s="18">
        <v>60</v>
      </c>
      <c r="E3" t="s" s="18">
        <v>61</v>
      </c>
      <c r="F3" t="s" s="19">
        <v>62</v>
      </c>
      <c r="G3" s="18"/>
    </row>
    <row r="4" ht="16.5" customHeight="1">
      <c r="A4" s="17"/>
      <c r="B4" t="s" s="18">
        <v>23</v>
      </c>
      <c r="C4" t="s" s="18">
        <v>63</v>
      </c>
      <c r="D4" t="s" s="18">
        <v>64</v>
      </c>
      <c r="E4" t="s" s="18">
        <v>65</v>
      </c>
      <c r="F4" t="s" s="20">
        <v>66</v>
      </c>
      <c r="G4" t="s" s="18">
        <v>67</v>
      </c>
    </row>
    <row r="5" ht="16" customHeight="1">
      <c r="A5" s="17"/>
      <c r="B5" t="s" s="18">
        <v>23</v>
      </c>
      <c r="C5" t="s" s="18">
        <v>68</v>
      </c>
      <c r="D5" t="s" s="18">
        <v>69</v>
      </c>
      <c r="E5" t="s" s="18">
        <v>70</v>
      </c>
      <c r="F5" t="s" s="21">
        <v>71</v>
      </c>
      <c r="G5" s="17"/>
    </row>
    <row r="6" ht="16" customHeight="1">
      <c r="A6" s="17"/>
      <c r="B6" t="s" s="18">
        <v>23</v>
      </c>
      <c r="C6" t="s" s="18">
        <v>72</v>
      </c>
      <c r="D6" t="s" s="18">
        <v>73</v>
      </c>
      <c r="E6" t="s" s="18">
        <v>74</v>
      </c>
      <c r="F6" t="s" s="21">
        <v>75</v>
      </c>
      <c r="G6" s="17"/>
    </row>
    <row r="7" ht="16" customHeight="1">
      <c r="A7" s="17"/>
      <c r="B7" t="s" s="18">
        <v>23</v>
      </c>
      <c r="C7" t="s" s="18">
        <v>76</v>
      </c>
      <c r="D7" t="s" s="18">
        <v>73</v>
      </c>
      <c r="E7" t="s" s="18">
        <v>74</v>
      </c>
      <c r="F7" t="s" s="21">
        <v>77</v>
      </c>
      <c r="G7" s="17"/>
    </row>
    <row r="8" ht="16" customHeight="1">
      <c r="A8" s="17"/>
      <c r="B8" t="s" s="18">
        <v>23</v>
      </c>
      <c r="C8" t="s" s="18">
        <v>78</v>
      </c>
      <c r="D8" t="s" s="18">
        <v>79</v>
      </c>
      <c r="E8" t="s" s="18">
        <v>80</v>
      </c>
      <c r="F8" t="s" s="21">
        <v>81</v>
      </c>
      <c r="G8" s="17"/>
    </row>
    <row r="9" ht="16" customHeight="1">
      <c r="A9" s="17"/>
      <c r="B9" t="s" s="18">
        <v>35</v>
      </c>
      <c r="C9" t="s" s="18">
        <v>36</v>
      </c>
      <c r="D9" t="s" s="18">
        <v>82</v>
      </c>
      <c r="E9" t="s" s="18">
        <v>83</v>
      </c>
      <c r="F9" t="s" s="18">
        <v>84</v>
      </c>
      <c r="G9" s="17"/>
    </row>
    <row r="10" ht="16" customHeight="1">
      <c r="A10" s="17"/>
      <c r="B10" t="s" s="18">
        <v>35</v>
      </c>
      <c r="C10" t="s" s="18">
        <v>9</v>
      </c>
      <c r="D10" t="s" s="18">
        <v>85</v>
      </c>
      <c r="E10" t="s" s="18">
        <v>86</v>
      </c>
      <c r="F10" t="s" s="18">
        <v>87</v>
      </c>
      <c r="G10" s="17"/>
    </row>
    <row r="11" ht="16" customHeight="1">
      <c r="A11" s="17"/>
      <c r="B11" t="s" s="18">
        <v>88</v>
      </c>
      <c r="C11" t="s" s="18">
        <v>49</v>
      </c>
      <c r="D11" t="s" s="18">
        <v>89</v>
      </c>
      <c r="E11" t="s" s="18">
        <v>90</v>
      </c>
      <c r="F11" t="s" s="21">
        <v>91</v>
      </c>
      <c r="G11" s="17"/>
    </row>
    <row r="12" ht="16" customHeight="1">
      <c r="A12" s="17"/>
      <c r="B12" t="s" s="18">
        <v>38</v>
      </c>
      <c r="C12" t="s" s="18">
        <v>92</v>
      </c>
      <c r="D12" t="s" s="18">
        <v>93</v>
      </c>
      <c r="E12" t="s" s="18">
        <v>94</v>
      </c>
      <c r="F12" t="s" s="18">
        <v>95</v>
      </c>
      <c r="G12" s="17"/>
    </row>
    <row r="13" ht="16" customHeight="1">
      <c r="A13" s="17"/>
      <c r="B13" t="s" s="18">
        <v>38</v>
      </c>
      <c r="C13" t="s" s="18">
        <v>96</v>
      </c>
      <c r="D13" t="s" s="18">
        <v>97</v>
      </c>
      <c r="E13" t="s" s="18">
        <v>98</v>
      </c>
      <c r="F13" t="s" s="18">
        <v>99</v>
      </c>
      <c r="G13" s="17"/>
    </row>
    <row r="14" ht="17" customHeight="1">
      <c r="A14" s="22"/>
      <c r="B14" s="23"/>
      <c r="C14" s="23"/>
      <c r="D14" s="23"/>
      <c r="E14" s="23"/>
      <c r="F14" s="23"/>
      <c r="G14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