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915" windowHeight="8505"/>
  </bookViews>
  <sheets>
    <sheet name="COM" sheetId="1" r:id="rId1"/>
    <sheet name="TRIS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K6" i="1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5"/>
  <c r="K3"/>
  <c r="K4"/>
  <c r="K2"/>
  <c r="K40"/>
  <c r="K41"/>
  <c r="K42"/>
  <c r="K43"/>
  <c r="K44"/>
  <c r="K45"/>
  <c r="K46"/>
  <c r="K47"/>
  <c r="K48"/>
  <c r="K49"/>
  <c r="K50"/>
  <c r="K51"/>
  <c r="K39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26"/>
  <c r="K29"/>
  <c r="K30"/>
  <c r="K31"/>
  <c r="K32"/>
  <c r="K33"/>
  <c r="K34"/>
  <c r="K35"/>
  <c r="K36"/>
  <c r="K37"/>
  <c r="K38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G10"/>
  <c r="H10"/>
  <c r="I10"/>
  <c r="J10"/>
  <c r="G11"/>
  <c r="H11"/>
  <c r="I11"/>
  <c r="J11"/>
  <c r="G12"/>
  <c r="H12"/>
  <c r="I12"/>
  <c r="J12"/>
  <c r="G13"/>
  <c r="H13"/>
  <c r="I13"/>
  <c r="J13"/>
  <c r="G14"/>
  <c r="H14"/>
  <c r="I14"/>
  <c r="J14"/>
  <c r="G15"/>
  <c r="H15"/>
  <c r="I15"/>
  <c r="J15"/>
  <c r="G3"/>
  <c r="H3"/>
  <c r="I3"/>
  <c r="J3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9"/>
  <c r="H9"/>
  <c r="I9"/>
  <c r="J9"/>
  <c r="G56"/>
  <c r="H56"/>
  <c r="I56"/>
  <c r="G57"/>
  <c r="H57"/>
  <c r="I57"/>
  <c r="G58"/>
  <c r="H58"/>
  <c r="I58"/>
  <c r="G59"/>
  <c r="H59"/>
  <c r="I59"/>
  <c r="G60"/>
  <c r="H60"/>
  <c r="I60"/>
  <c r="G61"/>
  <c r="H61"/>
  <c r="I61"/>
  <c r="G16"/>
  <c r="H16"/>
  <c r="I16"/>
  <c r="J16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G27"/>
  <c r="H27"/>
  <c r="I27"/>
  <c r="G28"/>
  <c r="H28"/>
  <c r="I28"/>
  <c r="G29"/>
  <c r="H29"/>
  <c r="I29"/>
  <c r="G30"/>
  <c r="H30"/>
  <c r="I30"/>
  <c r="G31"/>
  <c r="H31"/>
  <c r="I31"/>
  <c r="G32"/>
  <c r="H32"/>
  <c r="I32"/>
  <c r="G33"/>
  <c r="H33"/>
  <c r="I33"/>
  <c r="G34"/>
  <c r="H34"/>
  <c r="I34"/>
  <c r="G35"/>
  <c r="H35"/>
  <c r="I35"/>
  <c r="G36"/>
  <c r="H36"/>
  <c r="I36"/>
  <c r="G37"/>
  <c r="H37"/>
  <c r="I37"/>
  <c r="G38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G52"/>
  <c r="H52"/>
  <c r="I52"/>
  <c r="J52"/>
  <c r="G53"/>
  <c r="H53"/>
  <c r="I53"/>
  <c r="G54"/>
  <c r="H54"/>
  <c r="I54"/>
  <c r="G55"/>
  <c r="H55"/>
  <c r="I55"/>
  <c r="G62"/>
  <c r="H62"/>
  <c r="I62"/>
  <c r="G63"/>
  <c r="H63"/>
  <c r="I63"/>
  <c r="G64"/>
  <c r="H64"/>
  <c r="I64"/>
  <c r="G65"/>
  <c r="H65"/>
  <c r="I65"/>
  <c r="G66"/>
  <c r="H66"/>
  <c r="I66"/>
  <c r="G67"/>
  <c r="H67"/>
  <c r="I67"/>
  <c r="G68"/>
  <c r="H68"/>
  <c r="I68"/>
  <c r="G69"/>
  <c r="H69"/>
  <c r="I69"/>
  <c r="G70"/>
  <c r="H70"/>
  <c r="I70"/>
  <c r="G71"/>
  <c r="H71"/>
  <c r="I71"/>
  <c r="G72"/>
  <c r="H72"/>
  <c r="I72"/>
  <c r="G73"/>
  <c r="H73"/>
  <c r="I73"/>
  <c r="G74"/>
  <c r="H74"/>
  <c r="I74"/>
  <c r="G75"/>
  <c r="H75"/>
  <c r="I75"/>
  <c r="G76"/>
  <c r="H76"/>
  <c r="I76"/>
  <c r="G77"/>
  <c r="H77"/>
  <c r="I77"/>
  <c r="G78"/>
  <c r="H78"/>
  <c r="I78"/>
  <c r="G79"/>
  <c r="H79"/>
  <c r="I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  <c r="G92"/>
  <c r="H92"/>
  <c r="I92"/>
  <c r="J92"/>
  <c r="G93"/>
  <c r="H93"/>
  <c r="I93"/>
  <c r="J93"/>
  <c r="G94"/>
  <c r="H94"/>
  <c r="I94"/>
  <c r="J94"/>
  <c r="G95"/>
  <c r="H95"/>
  <c r="I95"/>
  <c r="J95"/>
  <c r="G96"/>
  <c r="H96"/>
  <c r="I96"/>
  <c r="J96"/>
  <c r="G97"/>
  <c r="H97"/>
  <c r="I97"/>
  <c r="J97"/>
  <c r="G98"/>
  <c r="H98"/>
  <c r="I98"/>
  <c r="J98"/>
  <c r="G99"/>
  <c r="H99"/>
  <c r="I99"/>
  <c r="J99"/>
  <c r="G100"/>
  <c r="H100"/>
  <c r="I100"/>
  <c r="J100"/>
  <c r="G101"/>
  <c r="H101"/>
  <c r="I101"/>
  <c r="J101"/>
  <c r="G102"/>
  <c r="H102"/>
  <c r="I102"/>
  <c r="J102"/>
  <c r="G103"/>
  <c r="H103"/>
  <c r="I103"/>
  <c r="J103"/>
  <c r="G104"/>
  <c r="H104"/>
  <c r="I104"/>
  <c r="J104"/>
  <c r="G105"/>
  <c r="H105"/>
  <c r="I105"/>
  <c r="J105"/>
  <c r="G106"/>
  <c r="H106"/>
  <c r="I106"/>
  <c r="J106"/>
  <c r="G107"/>
  <c r="H107"/>
  <c r="I107"/>
  <c r="J107"/>
  <c r="G108"/>
  <c r="H108"/>
  <c r="I108"/>
  <c r="J108"/>
  <c r="G109"/>
  <c r="H109"/>
  <c r="I109"/>
  <c r="J109"/>
  <c r="G110"/>
  <c r="H110"/>
  <c r="I110"/>
  <c r="J110"/>
  <c r="G111"/>
  <c r="H111"/>
  <c r="I111"/>
  <c r="J111"/>
  <c r="G112"/>
  <c r="H112"/>
  <c r="I112"/>
  <c r="J112"/>
  <c r="G113"/>
  <c r="H113"/>
  <c r="I113"/>
  <c r="J113"/>
  <c r="G114"/>
  <c r="H114"/>
  <c r="I114"/>
  <c r="J114"/>
  <c r="G115"/>
  <c r="H115"/>
  <c r="I115"/>
  <c r="J115"/>
  <c r="G116"/>
  <c r="H116"/>
  <c r="I116"/>
  <c r="J116"/>
  <c r="G117"/>
  <c r="H117"/>
  <c r="I117"/>
  <c r="J117"/>
  <c r="G118"/>
  <c r="H118"/>
  <c r="I118"/>
  <c r="J118"/>
  <c r="G119"/>
  <c r="H119"/>
  <c r="I119"/>
  <c r="J119"/>
  <c r="G120"/>
  <c r="H120"/>
  <c r="I120"/>
  <c r="J120"/>
  <c r="G121"/>
  <c r="H121"/>
  <c r="I121"/>
  <c r="J121"/>
  <c r="G122"/>
  <c r="H122"/>
  <c r="I122"/>
  <c r="J122"/>
  <c r="G123"/>
  <c r="H123"/>
  <c r="I123"/>
  <c r="J123"/>
  <c r="G124"/>
  <c r="H124"/>
  <c r="I124"/>
  <c r="J124"/>
  <c r="G125"/>
  <c r="H125"/>
  <c r="I125"/>
  <c r="J125"/>
  <c r="G126"/>
  <c r="H126"/>
  <c r="I126"/>
  <c r="J126"/>
  <c r="G127"/>
  <c r="H127"/>
  <c r="I127"/>
  <c r="J127"/>
  <c r="G128"/>
  <c r="H128"/>
  <c r="I128"/>
  <c r="J128"/>
  <c r="G129"/>
  <c r="H129"/>
  <c r="I129"/>
  <c r="J129"/>
  <c r="G130"/>
  <c r="H130"/>
  <c r="I130"/>
  <c r="J130"/>
  <c r="G131"/>
  <c r="H131"/>
  <c r="I131"/>
  <c r="J131"/>
  <c r="G132"/>
  <c r="H132"/>
  <c r="I132"/>
  <c r="J132"/>
  <c r="G133"/>
  <c r="H133"/>
  <c r="I133"/>
  <c r="J133"/>
  <c r="G134"/>
  <c r="H134"/>
  <c r="I134"/>
  <c r="J134"/>
  <c r="G135"/>
  <c r="H135"/>
  <c r="I135"/>
  <c r="J135"/>
  <c r="G136"/>
  <c r="H136"/>
  <c r="I136"/>
  <c r="J136"/>
  <c r="G137"/>
  <c r="H137"/>
  <c r="I137"/>
  <c r="J137"/>
  <c r="G138"/>
  <c r="H138"/>
  <c r="I138"/>
  <c r="J138"/>
  <c r="G139"/>
  <c r="H139"/>
  <c r="I139"/>
  <c r="J139"/>
  <c r="G140"/>
  <c r="H140"/>
  <c r="I140"/>
  <c r="J140"/>
  <c r="G141"/>
  <c r="H141"/>
  <c r="I141"/>
  <c r="J141"/>
  <c r="G142"/>
  <c r="H142"/>
  <c r="I142"/>
  <c r="J142"/>
  <c r="G143"/>
  <c r="H143"/>
  <c r="I143"/>
  <c r="J143"/>
  <c r="G144"/>
  <c r="H144"/>
  <c r="I144"/>
  <c r="J144"/>
  <c r="G145"/>
  <c r="H145"/>
  <c r="I145"/>
  <c r="J145"/>
  <c r="G146"/>
  <c r="H146"/>
  <c r="I146"/>
  <c r="J146"/>
  <c r="G147"/>
  <c r="H147"/>
  <c r="I147"/>
  <c r="J147"/>
  <c r="G148"/>
  <c r="H148"/>
  <c r="I148"/>
  <c r="J148"/>
  <c r="G149"/>
  <c r="H149"/>
  <c r="I149"/>
  <c r="J149"/>
  <c r="G150"/>
  <c r="H150"/>
  <c r="I150"/>
  <c r="J150"/>
  <c r="G151"/>
  <c r="H151"/>
  <c r="I151"/>
  <c r="J151"/>
  <c r="G152"/>
  <c r="H152"/>
  <c r="I152"/>
  <c r="J152"/>
  <c r="G153"/>
  <c r="H153"/>
  <c r="I153"/>
  <c r="J153"/>
  <c r="G154"/>
  <c r="H154"/>
  <c r="I154"/>
  <c r="J154"/>
  <c r="G155"/>
  <c r="H155"/>
  <c r="I155"/>
  <c r="J155"/>
  <c r="G156"/>
  <c r="H156"/>
  <c r="I156"/>
  <c r="J156"/>
  <c r="G157"/>
  <c r="H157"/>
  <c r="I157"/>
  <c r="J157"/>
  <c r="G158"/>
  <c r="H158"/>
  <c r="I158"/>
  <c r="J158"/>
  <c r="G159"/>
  <c r="H159"/>
  <c r="I159"/>
  <c r="J159"/>
  <c r="G160"/>
  <c r="H160"/>
  <c r="I160"/>
  <c r="J160"/>
  <c r="J2"/>
  <c r="I2"/>
  <c r="H2"/>
  <c r="G2"/>
  <c r="D40"/>
  <c r="G40" s="1"/>
  <c r="D41"/>
  <c r="G41" s="1"/>
  <c r="D42"/>
  <c r="G42" s="1"/>
  <c r="D43"/>
  <c r="G43" s="1"/>
  <c r="D44"/>
  <c r="G44" s="1"/>
  <c r="D45"/>
  <c r="G45" s="1"/>
  <c r="D46"/>
  <c r="G46" s="1"/>
  <c r="D47"/>
  <c r="G47" s="1"/>
  <c r="D48"/>
  <c r="G48" s="1"/>
  <c r="D49"/>
  <c r="G49" s="1"/>
  <c r="D50"/>
  <c r="G50" s="1"/>
  <c r="D51"/>
  <c r="G51" s="1"/>
  <c r="D39"/>
  <c r="G39" s="1"/>
  <c r="G161"/>
  <c r="H161"/>
  <c r="I161"/>
  <c r="J161"/>
  <c r="G162"/>
  <c r="H162"/>
  <c r="I162"/>
  <c r="J162"/>
  <c r="G163"/>
  <c r="H163"/>
  <c r="I163"/>
  <c r="J163"/>
  <c r="G164"/>
  <c r="H164"/>
  <c r="I164"/>
  <c r="J164"/>
  <c r="G165"/>
  <c r="H165"/>
  <c r="I165"/>
  <c r="J165"/>
  <c r="G166"/>
  <c r="H166"/>
  <c r="I166"/>
  <c r="J166"/>
  <c r="G167"/>
  <c r="H167"/>
  <c r="I167"/>
  <c r="J167"/>
  <c r="G168"/>
  <c r="H168"/>
  <c r="I168"/>
  <c r="J168"/>
  <c r="G169"/>
  <c r="H169"/>
  <c r="I169"/>
  <c r="J169"/>
  <c r="G170"/>
  <c r="H170"/>
  <c r="I170"/>
  <c r="J170"/>
  <c r="G171"/>
  <c r="H171"/>
  <c r="I171"/>
  <c r="J171"/>
  <c r="G172"/>
  <c r="H172"/>
  <c r="I172"/>
  <c r="J172"/>
  <c r="G173"/>
  <c r="H173"/>
  <c r="I173"/>
  <c r="J173"/>
  <c r="G174"/>
  <c r="H174"/>
  <c r="I174"/>
  <c r="J174"/>
  <c r="G175"/>
  <c r="H175"/>
  <c r="I175"/>
  <c r="J175"/>
  <c r="G176"/>
  <c r="H176"/>
  <c r="I176"/>
  <c r="J176"/>
  <c r="G177"/>
  <c r="H177"/>
  <c r="I177"/>
  <c r="J177"/>
  <c r="G178"/>
  <c r="H178"/>
  <c r="I178"/>
  <c r="J178"/>
  <c r="G179"/>
  <c r="H179"/>
  <c r="I179"/>
  <c r="J179"/>
  <c r="G180"/>
  <c r="H180"/>
  <c r="I180"/>
  <c r="J180"/>
  <c r="G181"/>
  <c r="H181"/>
  <c r="I181"/>
  <c r="J181"/>
  <c r="G182"/>
  <c r="H182"/>
  <c r="I182"/>
  <c r="J182"/>
  <c r="G183"/>
  <c r="H183"/>
  <c r="I183"/>
  <c r="J183"/>
  <c r="G184"/>
  <c r="H184"/>
  <c r="I184"/>
  <c r="J184"/>
  <c r="G185"/>
  <c r="H185"/>
  <c r="I185"/>
  <c r="J185"/>
  <c r="G186"/>
  <c r="H186"/>
  <c r="I186"/>
  <c r="J186"/>
  <c r="G187"/>
  <c r="H187"/>
  <c r="I187"/>
  <c r="J187"/>
  <c r="G188"/>
  <c r="H188"/>
  <c r="I188"/>
  <c r="J188"/>
  <c r="J16" i="2"/>
  <c r="I16"/>
  <c r="H16"/>
  <c r="G16"/>
  <c r="J15"/>
  <c r="I15"/>
  <c r="H15"/>
  <c r="G15"/>
  <c r="J14"/>
  <c r="I14"/>
  <c r="H14"/>
  <c r="G14"/>
  <c r="J13"/>
  <c r="I13"/>
  <c r="H13"/>
  <c r="G13"/>
  <c r="G9"/>
  <c r="H9"/>
  <c r="I9"/>
  <c r="J9"/>
  <c r="G10"/>
  <c r="H10"/>
  <c r="I10"/>
  <c r="J10"/>
  <c r="G11"/>
  <c r="H11"/>
  <c r="I11"/>
  <c r="J11"/>
  <c r="G12"/>
  <c r="H12"/>
  <c r="I12"/>
  <c r="J12"/>
  <c r="G3"/>
  <c r="H3"/>
  <c r="I3"/>
  <c r="J3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J26"/>
  <c r="G27"/>
  <c r="H27"/>
  <c r="I27"/>
  <c r="J27"/>
  <c r="G28"/>
  <c r="H28"/>
  <c r="I28"/>
  <c r="J28"/>
  <c r="G29"/>
  <c r="H29"/>
  <c r="I29"/>
  <c r="J29"/>
  <c r="G30"/>
  <c r="H30"/>
  <c r="I30"/>
  <c r="J30"/>
  <c r="G31"/>
  <c r="H31"/>
  <c r="I31"/>
  <c r="J31"/>
  <c r="G32"/>
  <c r="H32"/>
  <c r="I32"/>
  <c r="J32"/>
  <c r="G33"/>
  <c r="H33"/>
  <c r="I33"/>
  <c r="J33"/>
  <c r="G34"/>
  <c r="H34"/>
  <c r="I34"/>
  <c r="J34"/>
  <c r="G35"/>
  <c r="H35"/>
  <c r="I35"/>
  <c r="J35"/>
  <c r="G36"/>
  <c r="H36"/>
  <c r="I36"/>
  <c r="J36"/>
  <c r="G37"/>
  <c r="H37"/>
  <c r="I37"/>
  <c r="J37"/>
  <c r="G38"/>
  <c r="H38"/>
  <c r="I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45"/>
  <c r="H45"/>
  <c r="I45"/>
  <c r="J45"/>
  <c r="G46"/>
  <c r="H46"/>
  <c r="I46"/>
  <c r="J46"/>
  <c r="G47"/>
  <c r="H47"/>
  <c r="I47"/>
  <c r="J47"/>
  <c r="G48"/>
  <c r="H48"/>
  <c r="I48"/>
  <c r="J48"/>
  <c r="G49"/>
  <c r="H49"/>
  <c r="I49"/>
  <c r="J49"/>
  <c r="G50"/>
  <c r="H50"/>
  <c r="I50"/>
  <c r="J50"/>
  <c r="G51"/>
  <c r="H51"/>
  <c r="I51"/>
  <c r="J51"/>
  <c r="G52"/>
  <c r="H52"/>
  <c r="I52"/>
  <c r="J52"/>
  <c r="G53"/>
  <c r="H53"/>
  <c r="I53"/>
  <c r="J53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G59"/>
  <c r="H59"/>
  <c r="I59"/>
  <c r="J59"/>
  <c r="G60"/>
  <c r="H60"/>
  <c r="I60"/>
  <c r="J60"/>
  <c r="G61"/>
  <c r="H61"/>
  <c r="I61"/>
  <c r="J61"/>
  <c r="G62"/>
  <c r="H62"/>
  <c r="I62"/>
  <c r="J62"/>
  <c r="G63"/>
  <c r="H63"/>
  <c r="I63"/>
  <c r="J63"/>
  <c r="G64"/>
  <c r="H64"/>
  <c r="I64"/>
  <c r="J64"/>
  <c r="G2"/>
  <c r="H2"/>
  <c r="I2"/>
  <c r="J2"/>
  <c r="G65"/>
  <c r="H65"/>
  <c r="I65"/>
  <c r="J65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G71"/>
  <c r="H71"/>
  <c r="I71"/>
  <c r="J71"/>
  <c r="G72"/>
  <c r="H72"/>
  <c r="I72"/>
  <c r="J72"/>
  <c r="G73"/>
  <c r="H73"/>
  <c r="I73"/>
  <c r="J73"/>
  <c r="G74"/>
  <c r="H74"/>
  <c r="I74"/>
  <c r="J74"/>
  <c r="G75"/>
  <c r="H75"/>
  <c r="I75"/>
  <c r="J75"/>
  <c r="G76"/>
  <c r="H76"/>
  <c r="I76"/>
  <c r="J76"/>
  <c r="G77"/>
  <c r="H77"/>
  <c r="I77"/>
  <c r="J77"/>
  <c r="G78"/>
  <c r="H78"/>
  <c r="I78"/>
  <c r="J78"/>
  <c r="G79"/>
  <c r="H79"/>
  <c r="I79"/>
  <c r="J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</calcChain>
</file>

<file path=xl/sharedStrings.xml><?xml version="1.0" encoding="utf-8"?>
<sst xmlns="http://schemas.openxmlformats.org/spreadsheetml/2006/main" count="219" uniqueCount="106">
  <si>
    <t>CON</t>
  </si>
  <si>
    <t>CON ou INF</t>
  </si>
  <si>
    <t>COUPLEG</t>
  </si>
  <si>
    <t>entre 0 et 127</t>
  </si>
  <si>
    <t>final</t>
  </si>
  <si>
    <t>longueur</t>
  </si>
  <si>
    <t>nom</t>
  </si>
  <si>
    <t>COUPLED</t>
  </si>
  <si>
    <t>INF</t>
  </si>
  <si>
    <t>ERREUR_CARTE_COURANT</t>
  </si>
  <si>
    <t>VITESSEG</t>
  </si>
  <si>
    <t>VITESSED</t>
  </si>
  <si>
    <t>PRINC_PID_K</t>
  </si>
  <si>
    <t>PRINC_PID_D</t>
  </si>
  <si>
    <t>PRINC_DIR</t>
  </si>
  <si>
    <t>VITESSE_ANGULAIRE</t>
  </si>
  <si>
    <t>ACCELERATION</t>
  </si>
  <si>
    <t>ACCELERATION_COEF_FILTRE</t>
  </si>
  <si>
    <t>COEF_KALMAN</t>
  </si>
  <si>
    <t>STOP</t>
  </si>
  <si>
    <t>DEPART</t>
  </si>
  <si>
    <t>PRET</t>
  </si>
  <si>
    <t>ETAT</t>
  </si>
  <si>
    <t>TEST_COM</t>
  </si>
  <si>
    <t>DISTANCE_PARCOURUE</t>
  </si>
  <si>
    <t>ETAT_BATTERIE</t>
  </si>
  <si>
    <t>ANGLE_HORS_INTERVALLE</t>
  </si>
  <si>
    <t>Port</t>
  </si>
  <si>
    <t>num</t>
  </si>
  <si>
    <t>A</t>
  </si>
  <si>
    <t>LED_HAUT</t>
  </si>
  <si>
    <t>sortie 0?</t>
  </si>
  <si>
    <t>accès</t>
  </si>
  <si>
    <t>paramétrage</t>
  </si>
  <si>
    <t>param ANSEL</t>
  </si>
  <si>
    <t>Appel CH0</t>
  </si>
  <si>
    <t>ana: Lequel?</t>
  </si>
  <si>
    <t>LED_BAS</t>
  </si>
  <si>
    <t>LED_DROITE</t>
  </si>
  <si>
    <t>LED_GAUCHE</t>
  </si>
  <si>
    <t>LED_CENTRE_ORANGE</t>
  </si>
  <si>
    <t>LED_ERREUR</t>
  </si>
  <si>
    <t>LED_TEMOIN</t>
  </si>
  <si>
    <t>BOUTON_VERT</t>
  </si>
  <si>
    <t>BOUTON_ROUGE</t>
  </si>
  <si>
    <t>GYRO</t>
  </si>
  <si>
    <t>ACC_X</t>
  </si>
  <si>
    <t>ACC_Z</t>
  </si>
  <si>
    <t>ACC_CENTRIFUGE</t>
  </si>
  <si>
    <t>BATTERIE</t>
  </si>
  <si>
    <t>USART_RX1</t>
  </si>
  <si>
    <t>USART_RX2</t>
  </si>
  <si>
    <t>USART_TX1</t>
  </si>
  <si>
    <t>USART_TX2</t>
  </si>
  <si>
    <t>LED_USART1</t>
  </si>
  <si>
    <t>LED_USART2</t>
  </si>
  <si>
    <t>PATTE_PGD</t>
  </si>
  <si>
    <t>PATTE_PGC</t>
  </si>
  <si>
    <t>BOUTON_LIMITATION</t>
  </si>
  <si>
    <t>POTENTIOMETRE_GUIDON</t>
  </si>
  <si>
    <t>E</t>
  </si>
  <si>
    <t>C</t>
  </si>
  <si>
    <t>D</t>
  </si>
  <si>
    <t>B</t>
  </si>
  <si>
    <t>LED_CENTRE_VERTE</t>
  </si>
  <si>
    <t>ULTRASON_INT</t>
  </si>
  <si>
    <t>ULTRASON_TRIG</t>
  </si>
  <si>
    <t>VREF_MOINS</t>
  </si>
  <si>
    <t>VREF_PLUS</t>
  </si>
  <si>
    <t>MCLR_VPP</t>
  </si>
  <si>
    <t>SDA2_RES</t>
  </si>
  <si>
    <t>SCL2_RES</t>
  </si>
  <si>
    <t>CODEUR_GAUCHE</t>
  </si>
  <si>
    <t>CODEUR_DROITE</t>
  </si>
  <si>
    <t>SENS_G</t>
  </si>
  <si>
    <t>SENS_D</t>
  </si>
  <si>
    <t>Codé</t>
  </si>
  <si>
    <t>ANGLE_TANGAGE</t>
  </si>
  <si>
    <t>CHARGER_VITESSE</t>
  </si>
  <si>
    <t>ENREGISTRER_VITESSE</t>
  </si>
  <si>
    <t>CHARGER_ASSERVISSEMENT</t>
  </si>
  <si>
    <t>ENREGISTRER_ASSERVISSEMENT</t>
  </si>
  <si>
    <t>CHARGER_DEMARRAGE</t>
  </si>
  <si>
    <t>ENREGISTRER_DEMARRAGE</t>
  </si>
  <si>
    <t>GUIDONMAX</t>
  </si>
  <si>
    <t>LIMITE_DISTANCE_UTILISATEUR</t>
  </si>
  <si>
    <t>DEMARRAGE_TOL_ANGLE</t>
  </si>
  <si>
    <t>DEMARRAGE_TOL_GUIDON</t>
  </si>
  <si>
    <t>DEMARRAGE_DELAI_EQUILIBRE</t>
  </si>
  <si>
    <t>VITESSE_TROITTOIR_MAX</t>
  </si>
  <si>
    <t>POURCENT_SECURITE_MOTEUR</t>
  </si>
  <si>
    <t>COEF_HYSTERISIS_SECURITE</t>
  </si>
  <si>
    <t>COEF_COURANT_1</t>
  </si>
  <si>
    <t>COEF_COURANT_2</t>
  </si>
  <si>
    <t>VERBOSE</t>
  </si>
  <si>
    <t>DEMANDE_COEFFICIENTS</t>
  </si>
  <si>
    <t xml:space="preserve">Envoi du PC, renvoyé directement par le PIC pour tester la com (Valeur float </t>
  </si>
  <si>
    <t>Envoi pour le départ de l'asservissement</t>
  </si>
  <si>
    <t>Envoi de l'arrêt de l'asservissement</t>
  </si>
  <si>
    <t>Envoi du PIC(Liste des états voir variablesGlobales.h)</t>
  </si>
  <si>
    <t>inf etat couple voir global.h</t>
  </si>
  <si>
    <t>indicateur pic-&gt;pc; normalement en % de charge, pour l'instant valeur du can</t>
  </si>
  <si>
    <t>boolean (voyant) rouge ou vert. Vert=0, rouge sinon</t>
  </si>
  <si>
    <t>pic-&gt;pc graphique</t>
  </si>
  <si>
    <t>asserv.c ; tableau de case a cocher</t>
  </si>
  <si>
    <t>pic-&gt;pc ce que j'avais en memeoire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</si>
</sst>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0" borderId="0" xfId="0" applyFill="1"/>
    <xf numFmtId="0" fontId="0" fillId="6" borderId="0" xfId="0" applyFill="1"/>
    <xf numFmtId="0" fontId="1" fillId="7" borderId="1" xfId="0" applyFont="1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8"/>
  <sheetViews>
    <sheetView tabSelected="1" topLeftCell="A8" zoomScale="70" zoomScaleNormal="70" workbookViewId="0">
      <selection activeCell="E13" sqref="E13"/>
    </sheetView>
  </sheetViews>
  <sheetFormatPr baseColWidth="10" defaultRowHeight="15"/>
  <cols>
    <col min="1" max="1" width="6.140625" customWidth="1"/>
    <col min="2" max="2" width="11.42578125" style="2"/>
    <col min="3" max="3" width="29.5703125" style="7" bestFit="1" customWidth="1"/>
    <col min="4" max="4" width="13" style="11" bestFit="1" customWidth="1"/>
    <col min="5" max="5" width="9.5703125" style="9" customWidth="1"/>
    <col min="6" max="6" width="69.7109375" style="15" bestFit="1" customWidth="1"/>
    <col min="7" max="7" width="55.5703125" style="1" bestFit="1" customWidth="1"/>
    <col min="8" max="8" width="52.5703125" style="1" bestFit="1" customWidth="1"/>
    <col min="10" max="10" width="60.42578125" bestFit="1" customWidth="1"/>
    <col min="11" max="11" width="108.140625" bestFit="1" customWidth="1"/>
  </cols>
  <sheetData>
    <row r="1" spans="1:11" s="5" customFormat="1">
      <c r="A1" s="5" t="s">
        <v>76</v>
      </c>
      <c r="B1" s="3" t="s">
        <v>1</v>
      </c>
      <c r="C1" s="6" t="s">
        <v>6</v>
      </c>
      <c r="D1" s="10" t="s">
        <v>3</v>
      </c>
      <c r="E1" s="8" t="s">
        <v>5</v>
      </c>
      <c r="F1" s="14"/>
      <c r="G1" s="4" t="s">
        <v>4</v>
      </c>
      <c r="H1" s="4"/>
    </row>
    <row r="2" spans="1:11">
      <c r="B2" s="2" t="s">
        <v>0</v>
      </c>
      <c r="C2" s="7" t="s">
        <v>23</v>
      </c>
      <c r="D2" s="11">
        <v>1</v>
      </c>
      <c r="E2" s="9">
        <v>4</v>
      </c>
      <c r="F2" s="15" t="s">
        <v>96</v>
      </c>
      <c r="G2" s="1" t="str">
        <f>IF(B2&lt;&gt;"",CONCATENATE("#define TYPE_TRAME_",B2,"_",C2," ",IF(B2="CON",128,0)+D2),"")</f>
        <v>#define TYPE_TRAME_CON_TEST_COM 129</v>
      </c>
      <c r="H2" s="1" t="str">
        <f>IF(B2&lt;&gt;"",CONCATENATE("#define LG_TRAME_",B2,"_",C2," ",E2),"")</f>
        <v>#define LG_TRAME_CON_TEST_COM 4</v>
      </c>
      <c r="I2" t="str">
        <f>IF(B2&lt;&gt;"",CONCATENATE("case TYPE_TRAME_",B2,"_",C2,": ","curTrameLength= LG_TRAME_",B2,"_",C2," ; break;"),"")</f>
        <v>case TYPE_TRAME_CON_TEST_COM: curTrameLength= LG_TRAME_CON_TEST_COM ; break;</v>
      </c>
      <c r="J2" t="str">
        <f>IF(B2&lt;&gt;"",CONCATENATE("case TYPE_TRAME_",B2,"_",C2,":   ; break;"),"")</f>
        <v>case TYPE_TRAME_CON_TEST_COM:   ; break;</v>
      </c>
      <c r="K2" t="str">
        <f>IF(B2="INF",CONCATENATE("envoiTrameUart1(TYPE_TRAME_",B2,"_",C2,",(void*)(&amp;",C2,"),LG_TRAME_",B2,"_",C2,");"),"")</f>
        <v/>
      </c>
    </row>
    <row r="3" spans="1:11">
      <c r="B3" s="2" t="s">
        <v>0</v>
      </c>
      <c r="C3" s="7" t="s">
        <v>20</v>
      </c>
      <c r="D3" s="11">
        <v>2</v>
      </c>
      <c r="E3" s="9">
        <v>0</v>
      </c>
      <c r="F3" s="15" t="s">
        <v>97</v>
      </c>
      <c r="G3" s="1" t="str">
        <f t="shared" ref="G3:G66" si="0">IF(B3&lt;&gt;"",CONCATENATE("#define TYPE_TRAME_",B3,"_",C3," ",IF(B3="CON",128,0)+D3),"")</f>
        <v>#define TYPE_TRAME_CON_DEPART 130</v>
      </c>
      <c r="H3" s="1" t="str">
        <f t="shared" ref="H3:H66" si="1">IF(B3&lt;&gt;"",CONCATENATE("#define LG_TRAME_",B3,"_",C3," ",E3),"")</f>
        <v>#define LG_TRAME_CON_DEPART 0</v>
      </c>
      <c r="I3" t="str">
        <f t="shared" ref="I3:I66" si="2">IF(B3&lt;&gt;"",CONCATENATE("case TYPE_TRAME_",B3,"_",C3,": ","curTrameLength= LG_TRAME_",B3,"_",C3," ; break;"),"")</f>
        <v>case TYPE_TRAME_CON_DEPART: curTrameLength= LG_TRAME_CON_DEPART ; break;</v>
      </c>
      <c r="J3" t="str">
        <f t="shared" ref="J3:J66" si="3">IF(B3&lt;&gt;"",CONCATENATE("case TYPE_TRAME_",B3,"_",C3,":   ; break;"),"")</f>
        <v>case TYPE_TRAME_CON_DEPART:   ; break;</v>
      </c>
      <c r="K3" t="str">
        <f t="shared" ref="K3:K4" si="4">IF(B3="INF",CONCATENATE("envoiTrameUart1(TYPE_TRAME_",B3,"_",C3,",(void*)(&amp;",C3,"),LG_TRAME_",B3,"_",C3,");"),"")</f>
        <v/>
      </c>
    </row>
    <row r="4" spans="1:11">
      <c r="B4" s="2" t="s">
        <v>0</v>
      </c>
      <c r="C4" s="7" t="s">
        <v>19</v>
      </c>
      <c r="D4" s="11">
        <v>3</v>
      </c>
      <c r="E4" s="9">
        <v>0</v>
      </c>
      <c r="F4" s="15" t="s">
        <v>98</v>
      </c>
      <c r="G4" s="1" t="str">
        <f t="shared" si="0"/>
        <v>#define TYPE_TRAME_CON_STOP 131</v>
      </c>
      <c r="H4" s="1" t="str">
        <f t="shared" si="1"/>
        <v>#define LG_TRAME_CON_STOP 0</v>
      </c>
      <c r="I4" t="str">
        <f t="shared" si="2"/>
        <v>case TYPE_TRAME_CON_STOP: curTrameLength= LG_TRAME_CON_STOP ; break;</v>
      </c>
      <c r="J4" t="str">
        <f t="shared" si="3"/>
        <v>case TYPE_TRAME_CON_STOP:   ; break;</v>
      </c>
      <c r="K4" t="str">
        <f t="shared" si="4"/>
        <v/>
      </c>
    </row>
    <row r="5" spans="1:11">
      <c r="B5" s="2" t="s">
        <v>8</v>
      </c>
      <c r="C5" s="7" t="s">
        <v>22</v>
      </c>
      <c r="D5" s="11">
        <v>1</v>
      </c>
      <c r="E5" s="9">
        <v>1</v>
      </c>
      <c r="F5" s="15" t="s">
        <v>99</v>
      </c>
      <c r="G5" s="1" t="str">
        <f t="shared" si="0"/>
        <v>#define TYPE_TRAME_INF_ETAT 1</v>
      </c>
      <c r="H5" s="1" t="str">
        <f t="shared" si="1"/>
        <v>#define LG_TRAME_INF_ETAT 1</v>
      </c>
      <c r="I5" t="str">
        <f t="shared" si="2"/>
        <v>case TYPE_TRAME_INF_ETAT: curTrameLength= LG_TRAME_INF_ETAT ; break;</v>
      </c>
      <c r="J5" t="str">
        <f t="shared" si="3"/>
        <v>case TYPE_TRAME_INF_ETAT:   ; break;</v>
      </c>
      <c r="K5" t="str">
        <f>IF(B5="INF",CONCATENATE("if(getbit(verboseMode,0)) envoiTrameUart1(TYPE_TRAME_",B5,"_",C5,",(void*)(&amp;",C5,"),LG_TRAME_",B5,"_",C5,");"),"")</f>
        <v>if(getbit(verboseMode,0)) envoiTrameUart1(TYPE_TRAME_INF_ETAT,(void*)(&amp;ETAT),LG_TRAME_INF_ETAT);</v>
      </c>
    </row>
    <row r="6" spans="1:11">
      <c r="B6" s="2" t="s">
        <v>8</v>
      </c>
      <c r="C6" s="7" t="s">
        <v>25</v>
      </c>
      <c r="D6" s="11">
        <v>4</v>
      </c>
      <c r="E6" s="9">
        <v>4</v>
      </c>
      <c r="F6" s="15" t="s">
        <v>101</v>
      </c>
      <c r="G6" s="1" t="str">
        <f t="shared" si="0"/>
        <v>#define TYPE_TRAME_INF_ETAT_BATTERIE 4</v>
      </c>
      <c r="H6" s="1" t="str">
        <f t="shared" si="1"/>
        <v>#define LG_TRAME_INF_ETAT_BATTERIE 4</v>
      </c>
      <c r="I6" t="str">
        <f t="shared" si="2"/>
        <v>case TYPE_TRAME_INF_ETAT_BATTERIE: curTrameLength= LG_TRAME_INF_ETAT_BATTERIE ; break;</v>
      </c>
      <c r="J6" t="str">
        <f t="shared" si="3"/>
        <v>case TYPE_TRAME_INF_ETAT_BATTERIE:   ; break;</v>
      </c>
      <c r="K6" t="str">
        <f t="shared" ref="K6:K28" si="5">IF(B6="INF",CONCATENATE("if(getbit(verboseMode,0)) envoiTrameUart1(TYPE_TRAME_",B6,"_",C6,",(void*)(&amp;",C6,"),LG_TRAME_",B6,"_",C6,");"),"")</f>
        <v>if(getbit(verboseMode,0)) envoiTrameUart1(TYPE_TRAME_INF_ETAT_BATTERIE,(void*)(&amp;ETAT_BATTERIE),LG_TRAME_INF_ETAT_BATTERIE);</v>
      </c>
    </row>
    <row r="7" spans="1:11">
      <c r="B7" s="2" t="s">
        <v>8</v>
      </c>
      <c r="C7" s="7" t="s">
        <v>26</v>
      </c>
      <c r="D7" s="11">
        <v>5</v>
      </c>
      <c r="E7" s="9">
        <v>1</v>
      </c>
      <c r="F7" s="15" t="s">
        <v>102</v>
      </c>
      <c r="G7" s="1" t="str">
        <f t="shared" si="0"/>
        <v>#define TYPE_TRAME_INF_ANGLE_HORS_INTERVALLE 5</v>
      </c>
      <c r="H7" s="1" t="str">
        <f t="shared" si="1"/>
        <v>#define LG_TRAME_INF_ANGLE_HORS_INTERVALLE 1</v>
      </c>
      <c r="I7" t="str">
        <f t="shared" si="2"/>
        <v>case TYPE_TRAME_INF_ANGLE_HORS_INTERVALLE: curTrameLength= LG_TRAME_INF_ANGLE_HORS_INTERVALLE ; break;</v>
      </c>
      <c r="J7" t="str">
        <f t="shared" si="3"/>
        <v>case TYPE_TRAME_INF_ANGLE_HORS_INTERVALLE:   ; break;</v>
      </c>
      <c r="K7" t="str">
        <f t="shared" si="5"/>
        <v>if(getbit(verboseMode,0)) envoiTrameUart1(TYPE_TRAME_INF_ANGLE_HORS_INTERVALLE,(void*)(&amp;ANGLE_HORS_INTERVALLE),LG_TRAME_INF_ANGLE_HORS_INTERVALLE);</v>
      </c>
    </row>
    <row r="8" spans="1:11">
      <c r="B8" s="2" t="s">
        <v>8</v>
      </c>
      <c r="C8" s="7" t="s">
        <v>77</v>
      </c>
      <c r="D8" s="11">
        <v>6</v>
      </c>
      <c r="E8" s="9">
        <v>4</v>
      </c>
      <c r="F8" s="15" t="s">
        <v>103</v>
      </c>
      <c r="G8" s="1" t="str">
        <f t="shared" si="0"/>
        <v>#define TYPE_TRAME_INF_ANGLE_TANGAGE 6</v>
      </c>
      <c r="H8" s="1" t="str">
        <f t="shared" si="1"/>
        <v>#define LG_TRAME_INF_ANGLE_TANGAGE 4</v>
      </c>
      <c r="I8" t="str">
        <f t="shared" si="2"/>
        <v>case TYPE_TRAME_INF_ANGLE_TANGAGE: curTrameLength= LG_TRAME_INF_ANGLE_TANGAGE ; break;</v>
      </c>
      <c r="J8" t="str">
        <f t="shared" si="3"/>
        <v>case TYPE_TRAME_INF_ANGLE_TANGAGE:   ; break;</v>
      </c>
      <c r="K8" t="str">
        <f t="shared" si="5"/>
        <v>if(getbit(verboseMode,0)) envoiTrameUart1(TYPE_TRAME_INF_ANGLE_TANGAGE,(void*)(&amp;ANGLE_TANGAGE),LG_TRAME_INF_ANGLE_TANGAGE);</v>
      </c>
    </row>
    <row r="9" spans="1:11">
      <c r="B9" s="2" t="s">
        <v>8</v>
      </c>
      <c r="C9" s="7" t="s">
        <v>15</v>
      </c>
      <c r="D9" s="11">
        <v>7</v>
      </c>
      <c r="E9" s="9">
        <v>4</v>
      </c>
      <c r="F9" s="15" t="s">
        <v>103</v>
      </c>
      <c r="G9" s="1" t="str">
        <f t="shared" si="0"/>
        <v>#define TYPE_TRAME_INF_VITESSE_ANGULAIRE 7</v>
      </c>
      <c r="H9" s="1" t="str">
        <f t="shared" si="1"/>
        <v>#define LG_TRAME_INF_VITESSE_ANGULAIRE 4</v>
      </c>
      <c r="I9" t="str">
        <f t="shared" si="2"/>
        <v>case TYPE_TRAME_INF_VITESSE_ANGULAIRE: curTrameLength= LG_TRAME_INF_VITESSE_ANGULAIRE ; break;</v>
      </c>
      <c r="J9" t="str">
        <f t="shared" si="3"/>
        <v>case TYPE_TRAME_INF_VITESSE_ANGULAIRE:   ; break;</v>
      </c>
      <c r="K9" t="str">
        <f t="shared" si="5"/>
        <v>if(getbit(verboseMode,0)) envoiTrameUart1(TYPE_TRAME_INF_VITESSE_ANGULAIRE,(void*)(&amp;VITESSE_ANGULAIRE),LG_TRAME_INF_VITESSE_ANGULAIRE);</v>
      </c>
    </row>
    <row r="10" spans="1:11">
      <c r="B10" s="2" t="s">
        <v>8</v>
      </c>
      <c r="C10" s="7" t="s">
        <v>94</v>
      </c>
      <c r="D10" s="11">
        <v>8</v>
      </c>
      <c r="E10" s="9">
        <v>2</v>
      </c>
      <c r="F10" s="15" t="s">
        <v>105</v>
      </c>
      <c r="G10" s="1" t="str">
        <f t="shared" ref="G10:G15" si="6">IF(B10&lt;&gt;"",CONCATENATE("#define TYPE_TRAME_",B10,"_",C10," ",IF(B10="CON",128,0)+D10),"")</f>
        <v>#define TYPE_TRAME_INF_VERBOSE 8</v>
      </c>
      <c r="H10" s="1" t="str">
        <f t="shared" ref="H10:H15" si="7">IF(B10&lt;&gt;"",CONCATENATE("#define LG_TRAME_",B10,"_",C10," ",E10),"")</f>
        <v>#define LG_TRAME_INF_VERBOSE 2</v>
      </c>
      <c r="I10" t="str">
        <f t="shared" ref="I10:I15" si="8">IF(B10&lt;&gt;"",CONCATENATE("case TYPE_TRAME_",B10,"_",C10,": ","curTrameLength= LG_TRAME_",B10,"_",C10," ; break;"),"")</f>
        <v>case TYPE_TRAME_INF_VERBOSE: curTrameLength= LG_TRAME_INF_VERBOSE ; break;</v>
      </c>
      <c r="J10" t="str">
        <f t="shared" ref="J10:J15" si="9">IF(B10&lt;&gt;"",CONCATENATE("case TYPE_TRAME_",B10,"_",C10,":   ; break;"),"")</f>
        <v>case TYPE_TRAME_INF_VERBOSE:   ; break;</v>
      </c>
      <c r="K10" t="str">
        <f t="shared" si="5"/>
        <v>if(getbit(verboseMode,0)) envoiTrameUart1(TYPE_TRAME_INF_VERBOSE,(void*)(&amp;VERBOSE),LG_TRAME_INF_VERBOSE);</v>
      </c>
    </row>
    <row r="11" spans="1:11">
      <c r="B11" s="2" t="s">
        <v>0</v>
      </c>
      <c r="C11" s="7" t="s">
        <v>94</v>
      </c>
      <c r="D11" s="11">
        <v>8</v>
      </c>
      <c r="E11" s="9">
        <v>2</v>
      </c>
      <c r="F11" s="15" t="s">
        <v>104</v>
      </c>
      <c r="G11" s="1" t="str">
        <f t="shared" si="6"/>
        <v>#define TYPE_TRAME_CON_VERBOSE 136</v>
      </c>
      <c r="H11" s="1" t="str">
        <f t="shared" si="7"/>
        <v>#define LG_TRAME_CON_VERBOSE 2</v>
      </c>
      <c r="I11" t="str">
        <f t="shared" si="8"/>
        <v>case TYPE_TRAME_CON_VERBOSE: curTrameLength= LG_TRAME_CON_VERBOSE ; break;</v>
      </c>
      <c r="J11" t="str">
        <f t="shared" si="9"/>
        <v>case TYPE_TRAME_CON_VERBOSE:   ; break;</v>
      </c>
      <c r="K11" t="str">
        <f t="shared" si="5"/>
        <v/>
      </c>
    </row>
    <row r="12" spans="1:11">
      <c r="B12" s="2" t="s">
        <v>0</v>
      </c>
      <c r="C12" s="7" t="s">
        <v>95</v>
      </c>
      <c r="D12" s="11">
        <v>9</v>
      </c>
      <c r="E12" s="9">
        <v>0</v>
      </c>
      <c r="G12" s="1" t="str">
        <f t="shared" si="6"/>
        <v>#define TYPE_TRAME_CON_DEMANDE_COEFFICIENTS 137</v>
      </c>
      <c r="H12" s="1" t="str">
        <f t="shared" si="7"/>
        <v>#define LG_TRAME_CON_DEMANDE_COEFFICIENTS 0</v>
      </c>
      <c r="I12" t="str">
        <f t="shared" si="8"/>
        <v>case TYPE_TRAME_CON_DEMANDE_COEFFICIENTS: curTrameLength= LG_TRAME_CON_DEMANDE_COEFFICIENTS ; break;</v>
      </c>
      <c r="J12" t="str">
        <f t="shared" si="9"/>
        <v>case TYPE_TRAME_CON_DEMANDE_COEFFICIENTS:   ; break;</v>
      </c>
      <c r="K12" t="str">
        <f t="shared" si="5"/>
        <v/>
      </c>
    </row>
    <row r="13" spans="1:11">
      <c r="G13" s="1" t="str">
        <f t="shared" si="6"/>
        <v/>
      </c>
      <c r="H13" s="1" t="str">
        <f t="shared" si="7"/>
        <v/>
      </c>
      <c r="I13" t="str">
        <f t="shared" si="8"/>
        <v/>
      </c>
      <c r="J13" t="str">
        <f t="shared" si="9"/>
        <v/>
      </c>
      <c r="K13" t="str">
        <f t="shared" si="5"/>
        <v/>
      </c>
    </row>
    <row r="14" spans="1:11">
      <c r="G14" s="1" t="str">
        <f t="shared" si="6"/>
        <v/>
      </c>
      <c r="H14" s="1" t="str">
        <f t="shared" si="7"/>
        <v/>
      </c>
      <c r="I14" t="str">
        <f t="shared" si="8"/>
        <v/>
      </c>
      <c r="J14" t="str">
        <f t="shared" si="9"/>
        <v/>
      </c>
      <c r="K14" t="str">
        <f t="shared" si="5"/>
        <v/>
      </c>
    </row>
    <row r="15" spans="1:11">
      <c r="G15" s="1" t="str">
        <f t="shared" si="6"/>
        <v/>
      </c>
      <c r="H15" s="1" t="str">
        <f t="shared" si="7"/>
        <v/>
      </c>
      <c r="I15" t="str">
        <f t="shared" si="8"/>
        <v/>
      </c>
      <c r="J15" t="str">
        <f t="shared" si="9"/>
        <v/>
      </c>
      <c r="K15" t="str">
        <f t="shared" si="5"/>
        <v/>
      </c>
    </row>
    <row r="16" spans="1:11">
      <c r="B16" s="2" t="s">
        <v>8</v>
      </c>
      <c r="C16" s="7" t="s">
        <v>11</v>
      </c>
      <c r="D16" s="11">
        <v>12</v>
      </c>
      <c r="E16" s="9">
        <v>4</v>
      </c>
      <c r="F16" s="15" t="s">
        <v>103</v>
      </c>
      <c r="G16" s="1" t="str">
        <f t="shared" si="0"/>
        <v>#define TYPE_TRAME_INF_VITESSED 12</v>
      </c>
      <c r="H16" s="1" t="str">
        <f t="shared" si="1"/>
        <v>#define LG_TRAME_INF_VITESSED 4</v>
      </c>
      <c r="I16" t="str">
        <f t="shared" si="2"/>
        <v>case TYPE_TRAME_INF_VITESSED: curTrameLength= LG_TRAME_INF_VITESSED ; break;</v>
      </c>
      <c r="J16" t="str">
        <f t="shared" si="3"/>
        <v>case TYPE_TRAME_INF_VITESSED:   ; break;</v>
      </c>
      <c r="K16" t="str">
        <f t="shared" si="5"/>
        <v>if(getbit(verboseMode,0)) envoiTrameUart1(TYPE_TRAME_INF_VITESSED,(void*)(&amp;VITESSED),LG_TRAME_INF_VITESSED);</v>
      </c>
    </row>
    <row r="17" spans="2:11">
      <c r="B17" s="2" t="s">
        <v>8</v>
      </c>
      <c r="C17" s="7" t="s">
        <v>10</v>
      </c>
      <c r="D17" s="11">
        <v>13</v>
      </c>
      <c r="E17" s="9">
        <v>4</v>
      </c>
      <c r="F17" s="15" t="s">
        <v>103</v>
      </c>
      <c r="G17" s="1" t="str">
        <f t="shared" si="0"/>
        <v>#define TYPE_TRAME_INF_VITESSEG 13</v>
      </c>
      <c r="H17" s="1" t="str">
        <f t="shared" si="1"/>
        <v>#define LG_TRAME_INF_VITESSEG 4</v>
      </c>
      <c r="I17" t="str">
        <f t="shared" si="2"/>
        <v>case TYPE_TRAME_INF_VITESSEG: curTrameLength= LG_TRAME_INF_VITESSEG ; break;</v>
      </c>
      <c r="J17" t="str">
        <f t="shared" si="3"/>
        <v>case TYPE_TRAME_INF_VITESSEG:   ; break;</v>
      </c>
      <c r="K17" t="str">
        <f t="shared" si="5"/>
        <v>if(getbit(verboseMode,0)) envoiTrameUart1(TYPE_TRAME_INF_VITESSEG,(void*)(&amp;VITESSEG),LG_TRAME_INF_VITESSEG);</v>
      </c>
    </row>
    <row r="18" spans="2:11">
      <c r="B18" s="2" t="s">
        <v>8</v>
      </c>
      <c r="C18" s="7" t="s">
        <v>24</v>
      </c>
      <c r="D18" s="11">
        <v>14</v>
      </c>
      <c r="E18" s="9">
        <v>4</v>
      </c>
      <c r="F18" s="15" t="s">
        <v>103</v>
      </c>
      <c r="G18" s="1" t="str">
        <f t="shared" si="0"/>
        <v>#define TYPE_TRAME_INF_DISTANCE_PARCOURUE 14</v>
      </c>
      <c r="H18" s="1" t="str">
        <f t="shared" si="1"/>
        <v>#define LG_TRAME_INF_DISTANCE_PARCOURUE 4</v>
      </c>
      <c r="I18" t="str">
        <f t="shared" si="2"/>
        <v>case TYPE_TRAME_INF_DISTANCE_PARCOURUE: curTrameLength= LG_TRAME_INF_DISTANCE_PARCOURUE ; break;</v>
      </c>
      <c r="J18" t="str">
        <f t="shared" si="3"/>
        <v>case TYPE_TRAME_INF_DISTANCE_PARCOURUE:   ; break;</v>
      </c>
      <c r="K18" t="str">
        <f t="shared" si="5"/>
        <v>if(getbit(verboseMode,0)) envoiTrameUart1(TYPE_TRAME_INF_DISTANCE_PARCOURUE,(void*)(&amp;DISTANCE_PARCOURUE),LG_TRAME_INF_DISTANCE_PARCOURUE);</v>
      </c>
    </row>
    <row r="19" spans="2:11">
      <c r="B19" s="2" t="s">
        <v>8</v>
      </c>
      <c r="C19" s="7" t="s">
        <v>16</v>
      </c>
      <c r="D19" s="11">
        <v>15</v>
      </c>
      <c r="E19" s="9">
        <v>4</v>
      </c>
      <c r="F19" s="15" t="s">
        <v>103</v>
      </c>
      <c r="G19" s="1" t="str">
        <f t="shared" si="0"/>
        <v>#define TYPE_TRAME_INF_ACCELERATION 15</v>
      </c>
      <c r="H19" s="1" t="str">
        <f t="shared" si="1"/>
        <v>#define LG_TRAME_INF_ACCELERATION 4</v>
      </c>
      <c r="I19" t="str">
        <f t="shared" si="2"/>
        <v>case TYPE_TRAME_INF_ACCELERATION: curTrameLength= LG_TRAME_INF_ACCELERATION ; break;</v>
      </c>
      <c r="J19" t="str">
        <f t="shared" si="3"/>
        <v>case TYPE_TRAME_INF_ACCELERATION:   ; break;</v>
      </c>
      <c r="K19" t="str">
        <f t="shared" si="5"/>
        <v>if(getbit(verboseMode,0)) envoiTrameUart1(TYPE_TRAME_INF_ACCELERATION,(void*)(&amp;ACCELERATION),LG_TRAME_INF_ACCELERATION);</v>
      </c>
    </row>
    <row r="20" spans="2:11">
      <c r="B20" s="2" t="s">
        <v>0</v>
      </c>
      <c r="C20" s="7" t="s">
        <v>78</v>
      </c>
      <c r="D20" s="11">
        <v>16</v>
      </c>
      <c r="E20" s="9">
        <v>0</v>
      </c>
      <c r="G20" s="1" t="str">
        <f t="shared" si="0"/>
        <v>#define TYPE_TRAME_CON_CHARGER_VITESSE 144</v>
      </c>
      <c r="H20" s="1" t="str">
        <f t="shared" si="1"/>
        <v>#define LG_TRAME_CON_CHARGER_VITESSE 0</v>
      </c>
      <c r="I20" t="str">
        <f t="shared" si="2"/>
        <v>case TYPE_TRAME_CON_CHARGER_VITESSE: curTrameLength= LG_TRAME_CON_CHARGER_VITESSE ; break;</v>
      </c>
      <c r="J20" t="str">
        <f t="shared" si="3"/>
        <v>case TYPE_TRAME_CON_CHARGER_VITESSE:   ; break;</v>
      </c>
      <c r="K20" t="str">
        <f t="shared" si="5"/>
        <v/>
      </c>
    </row>
    <row r="21" spans="2:11">
      <c r="B21" s="2" t="s">
        <v>0</v>
      </c>
      <c r="C21" s="7" t="s">
        <v>79</v>
      </c>
      <c r="D21" s="11">
        <v>17</v>
      </c>
      <c r="E21" s="9">
        <v>0</v>
      </c>
      <c r="G21" s="1" t="str">
        <f t="shared" si="0"/>
        <v>#define TYPE_TRAME_CON_ENREGISTRER_VITESSE 145</v>
      </c>
      <c r="H21" s="1" t="str">
        <f t="shared" si="1"/>
        <v>#define LG_TRAME_CON_ENREGISTRER_VITESSE 0</v>
      </c>
      <c r="I21" t="str">
        <f t="shared" si="2"/>
        <v>case TYPE_TRAME_CON_ENREGISTRER_VITESSE: curTrameLength= LG_TRAME_CON_ENREGISTRER_VITESSE ; break;</v>
      </c>
      <c r="J21" t="str">
        <f t="shared" si="3"/>
        <v>case TYPE_TRAME_CON_ENREGISTRER_VITESSE:   ; break;</v>
      </c>
      <c r="K21" t="str">
        <f t="shared" si="5"/>
        <v/>
      </c>
    </row>
    <row r="22" spans="2:11">
      <c r="B22" s="2" t="s">
        <v>0</v>
      </c>
      <c r="C22" s="7" t="s">
        <v>80</v>
      </c>
      <c r="D22" s="11">
        <v>18</v>
      </c>
      <c r="E22" s="9">
        <v>0</v>
      </c>
      <c r="G22" s="1" t="str">
        <f t="shared" si="0"/>
        <v>#define TYPE_TRAME_CON_CHARGER_ASSERVISSEMENT 146</v>
      </c>
      <c r="H22" s="1" t="str">
        <f t="shared" si="1"/>
        <v>#define LG_TRAME_CON_CHARGER_ASSERVISSEMENT 0</v>
      </c>
      <c r="I22" t="str">
        <f t="shared" si="2"/>
        <v>case TYPE_TRAME_CON_CHARGER_ASSERVISSEMENT: curTrameLength= LG_TRAME_CON_CHARGER_ASSERVISSEMENT ; break;</v>
      </c>
      <c r="J22" t="str">
        <f t="shared" si="3"/>
        <v>case TYPE_TRAME_CON_CHARGER_ASSERVISSEMENT:   ; break;</v>
      </c>
      <c r="K22" t="str">
        <f t="shared" si="5"/>
        <v/>
      </c>
    </row>
    <row r="23" spans="2:11">
      <c r="B23" s="2" t="s">
        <v>0</v>
      </c>
      <c r="C23" s="7" t="s">
        <v>81</v>
      </c>
      <c r="D23" s="11">
        <v>19</v>
      </c>
      <c r="E23" s="9">
        <v>0</v>
      </c>
      <c r="G23" s="1" t="str">
        <f t="shared" si="0"/>
        <v>#define TYPE_TRAME_CON_ENREGISTRER_ASSERVISSEMENT 147</v>
      </c>
      <c r="H23" s="1" t="str">
        <f t="shared" si="1"/>
        <v>#define LG_TRAME_CON_ENREGISTRER_ASSERVISSEMENT 0</v>
      </c>
      <c r="I23" t="str">
        <f t="shared" si="2"/>
        <v>case TYPE_TRAME_CON_ENREGISTRER_ASSERVISSEMENT: curTrameLength= LG_TRAME_CON_ENREGISTRER_ASSERVISSEMENT ; break;</v>
      </c>
      <c r="J23" t="str">
        <f t="shared" si="3"/>
        <v>case TYPE_TRAME_CON_ENREGISTRER_ASSERVISSEMENT:   ; break;</v>
      </c>
      <c r="K23" t="str">
        <f t="shared" si="5"/>
        <v/>
      </c>
    </row>
    <row r="24" spans="2:11">
      <c r="B24" s="2" t="s">
        <v>0</v>
      </c>
      <c r="C24" s="7" t="s">
        <v>82</v>
      </c>
      <c r="D24" s="11">
        <v>20</v>
      </c>
      <c r="E24" s="9">
        <v>0</v>
      </c>
      <c r="G24" s="1" t="str">
        <f t="shared" si="0"/>
        <v>#define TYPE_TRAME_CON_CHARGER_DEMARRAGE 148</v>
      </c>
      <c r="H24" s="1" t="str">
        <f t="shared" si="1"/>
        <v>#define LG_TRAME_CON_CHARGER_DEMARRAGE 0</v>
      </c>
      <c r="I24" t="str">
        <f t="shared" si="2"/>
        <v>case TYPE_TRAME_CON_CHARGER_DEMARRAGE: curTrameLength= LG_TRAME_CON_CHARGER_DEMARRAGE ; break;</v>
      </c>
      <c r="J24" t="str">
        <f t="shared" si="3"/>
        <v>case TYPE_TRAME_CON_CHARGER_DEMARRAGE:   ; break;</v>
      </c>
      <c r="K24" t="str">
        <f t="shared" si="5"/>
        <v/>
      </c>
    </row>
    <row r="25" spans="2:11">
      <c r="B25" s="2" t="s">
        <v>0</v>
      </c>
      <c r="C25" s="7" t="s">
        <v>83</v>
      </c>
      <c r="D25" s="11">
        <v>21</v>
      </c>
      <c r="E25" s="9">
        <v>0</v>
      </c>
      <c r="G25" s="1" t="str">
        <f t="shared" si="0"/>
        <v>#define TYPE_TRAME_CON_ENREGISTRER_DEMARRAGE 149</v>
      </c>
      <c r="H25" s="1" t="str">
        <f t="shared" si="1"/>
        <v>#define LG_TRAME_CON_ENREGISTRER_DEMARRAGE 0</v>
      </c>
      <c r="I25" t="str">
        <f t="shared" si="2"/>
        <v>case TYPE_TRAME_CON_ENREGISTRER_DEMARRAGE: curTrameLength= LG_TRAME_CON_ENREGISTRER_DEMARRAGE ; break;</v>
      </c>
      <c r="J25" t="str">
        <f t="shared" si="3"/>
        <v>case TYPE_TRAME_CON_ENREGISTRER_DEMARRAGE:   ; break;</v>
      </c>
      <c r="K25" t="str">
        <f t="shared" si="5"/>
        <v/>
      </c>
    </row>
    <row r="26" spans="2:11">
      <c r="B26" s="2" t="s">
        <v>0</v>
      </c>
      <c r="C26" s="7" t="s">
        <v>12</v>
      </c>
      <c r="D26" s="11">
        <v>22</v>
      </c>
      <c r="E26" s="9">
        <v>4</v>
      </c>
      <c r="G26" s="1" t="str">
        <f t="shared" si="0"/>
        <v>#define TYPE_TRAME_CON_PRINC_PID_K 150</v>
      </c>
      <c r="H26" s="1" t="str">
        <f t="shared" si="1"/>
        <v>#define LG_TRAME_CON_PRINC_PID_K 4</v>
      </c>
      <c r="I26" s="13" t="str">
        <f t="shared" si="2"/>
        <v>case TYPE_TRAME_CON_PRINC_PID_K: curTrameLength= LG_TRAME_CON_PRINC_PID_K ; break;</v>
      </c>
      <c r="J26" t="str">
        <f>IF(B26="CON",CONCATENATE("case TYPE_TRAME_",B26,"_",C26,":   memcpy((void*)&amp;",C26,", (void*)(trameBuf), 4) ; break;"),"")</f>
        <v>case TYPE_TRAME_CON_PRINC_PID_K:   memcpy((void*)&amp;PRINC_PID_K, (void*)(trameBuf), 4) ; break;</v>
      </c>
      <c r="K26" t="str">
        <f t="shared" si="5"/>
        <v/>
      </c>
    </row>
    <row r="27" spans="2:11">
      <c r="B27" s="2" t="s">
        <v>0</v>
      </c>
      <c r="C27" s="7" t="s">
        <v>13</v>
      </c>
      <c r="D27" s="11">
        <v>23</v>
      </c>
      <c r="E27" s="9">
        <v>4</v>
      </c>
      <c r="G27" s="1" t="str">
        <f t="shared" si="0"/>
        <v>#define TYPE_TRAME_CON_PRINC_PID_D 151</v>
      </c>
      <c r="H27" s="1" t="str">
        <f t="shared" si="1"/>
        <v>#define LG_TRAME_CON_PRINC_PID_D 4</v>
      </c>
      <c r="I27" s="13" t="str">
        <f t="shared" si="2"/>
        <v>case TYPE_TRAME_CON_PRINC_PID_D: curTrameLength= LG_TRAME_CON_PRINC_PID_D ; break;</v>
      </c>
      <c r="J27" t="str">
        <f t="shared" ref="J27:J51" si="10">IF(B27="CON",CONCATENATE("case TYPE_TRAME_",B27,"_",C27,":   memcpy((void*)&amp;",C27,", (void*)(trameBuf), 4) ; break;"),"")</f>
        <v>case TYPE_TRAME_CON_PRINC_PID_D:   memcpy((void*)&amp;PRINC_PID_D, (void*)(trameBuf), 4) ; break;</v>
      </c>
      <c r="K27" t="str">
        <f t="shared" si="5"/>
        <v/>
      </c>
    </row>
    <row r="28" spans="2:11">
      <c r="B28" s="2" t="s">
        <v>0</v>
      </c>
      <c r="C28" s="7" t="s">
        <v>14</v>
      </c>
      <c r="D28" s="11">
        <v>24</v>
      </c>
      <c r="E28" s="9">
        <v>4</v>
      </c>
      <c r="G28" s="1" t="str">
        <f t="shared" si="0"/>
        <v>#define TYPE_TRAME_CON_PRINC_DIR 152</v>
      </c>
      <c r="H28" s="1" t="str">
        <f t="shared" si="1"/>
        <v>#define LG_TRAME_CON_PRINC_DIR 4</v>
      </c>
      <c r="I28" s="13" t="str">
        <f t="shared" si="2"/>
        <v>case TYPE_TRAME_CON_PRINC_DIR: curTrameLength= LG_TRAME_CON_PRINC_DIR ; break;</v>
      </c>
      <c r="J28" t="str">
        <f t="shared" si="10"/>
        <v>case TYPE_TRAME_CON_PRINC_DIR:   memcpy((void*)&amp;PRINC_DIR, (void*)(trameBuf), 4) ; break;</v>
      </c>
      <c r="K28" t="str">
        <f t="shared" si="5"/>
        <v/>
      </c>
    </row>
    <row r="29" spans="2:11">
      <c r="B29" s="2" t="s">
        <v>0</v>
      </c>
      <c r="C29" s="7" t="s">
        <v>18</v>
      </c>
      <c r="D29" s="11">
        <v>25</v>
      </c>
      <c r="E29" s="9">
        <v>4</v>
      </c>
      <c r="G29" s="1" t="str">
        <f t="shared" si="0"/>
        <v>#define TYPE_TRAME_CON_COEF_KALMAN 153</v>
      </c>
      <c r="H29" s="1" t="str">
        <f t="shared" si="1"/>
        <v>#define LG_TRAME_CON_COEF_KALMAN 4</v>
      </c>
      <c r="I29" s="13" t="str">
        <f t="shared" si="2"/>
        <v>case TYPE_TRAME_CON_COEF_KALMAN: curTrameLength= LG_TRAME_CON_COEF_KALMAN ; break;</v>
      </c>
      <c r="J29" t="str">
        <f t="shared" si="10"/>
        <v>case TYPE_TRAME_CON_COEF_KALMAN:   memcpy((void*)&amp;COEF_KALMAN, (void*)(trameBuf), 4) ; break;</v>
      </c>
      <c r="K29" t="str">
        <f t="shared" ref="K29:K38" si="11">IF(B29="INF",CONCATENATE("envoiTrameUart1(TYPE_TRAME_",B29,"_",C29,",(void*)",C29,",LG_TRAME_",B29,"_",C29,");"),"")</f>
        <v/>
      </c>
    </row>
    <row r="30" spans="2:11">
      <c r="B30" s="2" t="s">
        <v>0</v>
      </c>
      <c r="C30" s="7" t="s">
        <v>17</v>
      </c>
      <c r="D30" s="11">
        <v>26</v>
      </c>
      <c r="E30" s="9">
        <v>4</v>
      </c>
      <c r="G30" s="1" t="str">
        <f t="shared" si="0"/>
        <v>#define TYPE_TRAME_CON_ACCELERATION_COEF_FILTRE 154</v>
      </c>
      <c r="H30" s="1" t="str">
        <f t="shared" si="1"/>
        <v>#define LG_TRAME_CON_ACCELERATION_COEF_FILTRE 4</v>
      </c>
      <c r="I30" s="13" t="str">
        <f t="shared" si="2"/>
        <v>case TYPE_TRAME_CON_ACCELERATION_COEF_FILTRE: curTrameLength= LG_TRAME_CON_ACCELERATION_COEF_FILTRE ; break;</v>
      </c>
      <c r="J30" t="str">
        <f t="shared" si="10"/>
        <v>case TYPE_TRAME_CON_ACCELERATION_COEF_FILTRE:   memcpy((void*)&amp;ACCELERATION_COEF_FILTRE, (void*)(trameBuf), 4) ; break;</v>
      </c>
      <c r="K30" t="str">
        <f t="shared" si="11"/>
        <v/>
      </c>
    </row>
    <row r="31" spans="2:11">
      <c r="B31" s="2" t="s">
        <v>0</v>
      </c>
      <c r="C31" s="7" t="s">
        <v>84</v>
      </c>
      <c r="D31" s="11">
        <v>27</v>
      </c>
      <c r="E31" s="9">
        <v>4</v>
      </c>
      <c r="G31" s="1" t="str">
        <f t="shared" si="0"/>
        <v>#define TYPE_TRAME_CON_GUIDONMAX 155</v>
      </c>
      <c r="H31" s="1" t="str">
        <f t="shared" si="1"/>
        <v>#define LG_TRAME_CON_GUIDONMAX 4</v>
      </c>
      <c r="I31" s="13" t="str">
        <f t="shared" si="2"/>
        <v>case TYPE_TRAME_CON_GUIDONMAX: curTrameLength= LG_TRAME_CON_GUIDONMAX ; break;</v>
      </c>
      <c r="J31" t="str">
        <f t="shared" si="10"/>
        <v>case TYPE_TRAME_CON_GUIDONMAX:   memcpy((void*)&amp;GUIDONMAX, (void*)(trameBuf), 4) ; break;</v>
      </c>
      <c r="K31" t="str">
        <f t="shared" si="11"/>
        <v/>
      </c>
    </row>
    <row r="32" spans="2:11">
      <c r="B32" s="2" t="s">
        <v>0</v>
      </c>
      <c r="C32" s="7" t="s">
        <v>85</v>
      </c>
      <c r="D32" s="11">
        <v>28</v>
      </c>
      <c r="E32" s="9">
        <v>4</v>
      </c>
      <c r="G32" s="1" t="str">
        <f t="shared" si="0"/>
        <v>#define TYPE_TRAME_CON_LIMITE_DISTANCE_UTILISATEUR 156</v>
      </c>
      <c r="H32" s="1" t="str">
        <f t="shared" si="1"/>
        <v>#define LG_TRAME_CON_LIMITE_DISTANCE_UTILISATEUR 4</v>
      </c>
      <c r="I32" s="13" t="str">
        <f t="shared" si="2"/>
        <v>case TYPE_TRAME_CON_LIMITE_DISTANCE_UTILISATEUR: curTrameLength= LG_TRAME_CON_LIMITE_DISTANCE_UTILISATEUR ; break;</v>
      </c>
      <c r="J32" t="str">
        <f t="shared" si="10"/>
        <v>case TYPE_TRAME_CON_LIMITE_DISTANCE_UTILISATEUR:   memcpy((void*)&amp;LIMITE_DISTANCE_UTILISATEUR, (void*)(trameBuf), 4) ; break;</v>
      </c>
      <c r="K32" t="str">
        <f t="shared" si="11"/>
        <v/>
      </c>
    </row>
    <row r="33" spans="2:11">
      <c r="B33" s="2" t="s">
        <v>0</v>
      </c>
      <c r="C33" s="7" t="s">
        <v>86</v>
      </c>
      <c r="D33" s="11">
        <v>29</v>
      </c>
      <c r="E33" s="9">
        <v>4</v>
      </c>
      <c r="G33" s="1" t="str">
        <f t="shared" si="0"/>
        <v>#define TYPE_TRAME_CON_DEMARRAGE_TOL_ANGLE 157</v>
      </c>
      <c r="H33" s="1" t="str">
        <f t="shared" si="1"/>
        <v>#define LG_TRAME_CON_DEMARRAGE_TOL_ANGLE 4</v>
      </c>
      <c r="I33" s="13" t="str">
        <f t="shared" si="2"/>
        <v>case TYPE_TRAME_CON_DEMARRAGE_TOL_ANGLE: curTrameLength= LG_TRAME_CON_DEMARRAGE_TOL_ANGLE ; break;</v>
      </c>
      <c r="J33" t="str">
        <f t="shared" si="10"/>
        <v>case TYPE_TRAME_CON_DEMARRAGE_TOL_ANGLE:   memcpy((void*)&amp;DEMARRAGE_TOL_ANGLE, (void*)(trameBuf), 4) ; break;</v>
      </c>
      <c r="K33" t="str">
        <f t="shared" si="11"/>
        <v/>
      </c>
    </row>
    <row r="34" spans="2:11">
      <c r="B34" s="2" t="s">
        <v>0</v>
      </c>
      <c r="C34" s="7" t="s">
        <v>87</v>
      </c>
      <c r="D34" s="11">
        <v>30</v>
      </c>
      <c r="E34" s="9">
        <v>4</v>
      </c>
      <c r="G34" s="1" t="str">
        <f t="shared" si="0"/>
        <v>#define TYPE_TRAME_CON_DEMARRAGE_TOL_GUIDON 158</v>
      </c>
      <c r="H34" s="1" t="str">
        <f t="shared" si="1"/>
        <v>#define LG_TRAME_CON_DEMARRAGE_TOL_GUIDON 4</v>
      </c>
      <c r="I34" s="13" t="str">
        <f t="shared" si="2"/>
        <v>case TYPE_TRAME_CON_DEMARRAGE_TOL_GUIDON: curTrameLength= LG_TRAME_CON_DEMARRAGE_TOL_GUIDON ; break;</v>
      </c>
      <c r="J34" t="str">
        <f t="shared" si="10"/>
        <v>case TYPE_TRAME_CON_DEMARRAGE_TOL_GUIDON:   memcpy((void*)&amp;DEMARRAGE_TOL_GUIDON, (void*)(trameBuf), 4) ; break;</v>
      </c>
      <c r="K34" t="str">
        <f t="shared" si="11"/>
        <v/>
      </c>
    </row>
    <row r="35" spans="2:11">
      <c r="B35" s="2" t="s">
        <v>0</v>
      </c>
      <c r="C35" s="7" t="s">
        <v>88</v>
      </c>
      <c r="D35" s="11">
        <v>31</v>
      </c>
      <c r="E35" s="9">
        <v>4</v>
      </c>
      <c r="G35" s="1" t="str">
        <f t="shared" si="0"/>
        <v>#define TYPE_TRAME_CON_DEMARRAGE_DELAI_EQUILIBRE 159</v>
      </c>
      <c r="H35" s="1" t="str">
        <f t="shared" si="1"/>
        <v>#define LG_TRAME_CON_DEMARRAGE_DELAI_EQUILIBRE 4</v>
      </c>
      <c r="I35" s="13" t="str">
        <f t="shared" si="2"/>
        <v>case TYPE_TRAME_CON_DEMARRAGE_DELAI_EQUILIBRE: curTrameLength= LG_TRAME_CON_DEMARRAGE_DELAI_EQUILIBRE ; break;</v>
      </c>
      <c r="J35" t="str">
        <f t="shared" si="10"/>
        <v>case TYPE_TRAME_CON_DEMARRAGE_DELAI_EQUILIBRE:   memcpy((void*)&amp;DEMARRAGE_DELAI_EQUILIBRE, (void*)(trameBuf), 4) ; break;</v>
      </c>
      <c r="K35" t="str">
        <f t="shared" si="11"/>
        <v/>
      </c>
    </row>
    <row r="36" spans="2:11">
      <c r="B36" s="2" t="s">
        <v>0</v>
      </c>
      <c r="C36" s="7" t="s">
        <v>89</v>
      </c>
      <c r="D36" s="11">
        <v>32</v>
      </c>
      <c r="E36" s="9">
        <v>4</v>
      </c>
      <c r="G36" s="1" t="str">
        <f t="shared" si="0"/>
        <v>#define TYPE_TRAME_CON_VITESSE_TROITTOIR_MAX 160</v>
      </c>
      <c r="H36" s="1" t="str">
        <f t="shared" si="1"/>
        <v>#define LG_TRAME_CON_VITESSE_TROITTOIR_MAX 4</v>
      </c>
      <c r="I36" s="13" t="str">
        <f t="shared" si="2"/>
        <v>case TYPE_TRAME_CON_VITESSE_TROITTOIR_MAX: curTrameLength= LG_TRAME_CON_VITESSE_TROITTOIR_MAX ; break;</v>
      </c>
      <c r="J36" t="str">
        <f t="shared" si="10"/>
        <v>case TYPE_TRAME_CON_VITESSE_TROITTOIR_MAX:   memcpy((void*)&amp;VITESSE_TROITTOIR_MAX, (void*)(trameBuf), 4) ; break;</v>
      </c>
      <c r="K36" t="str">
        <f t="shared" si="11"/>
        <v/>
      </c>
    </row>
    <row r="37" spans="2:11">
      <c r="B37" s="2" t="s">
        <v>0</v>
      </c>
      <c r="C37" s="7" t="s">
        <v>90</v>
      </c>
      <c r="D37" s="11">
        <v>33</v>
      </c>
      <c r="E37" s="9">
        <v>4</v>
      </c>
      <c r="G37" s="1" t="str">
        <f t="shared" si="0"/>
        <v>#define TYPE_TRAME_CON_POURCENT_SECURITE_MOTEUR 161</v>
      </c>
      <c r="H37" s="1" t="str">
        <f t="shared" si="1"/>
        <v>#define LG_TRAME_CON_POURCENT_SECURITE_MOTEUR 4</v>
      </c>
      <c r="I37" s="13" t="str">
        <f t="shared" si="2"/>
        <v>case TYPE_TRAME_CON_POURCENT_SECURITE_MOTEUR: curTrameLength= LG_TRAME_CON_POURCENT_SECURITE_MOTEUR ; break;</v>
      </c>
      <c r="J37" t="str">
        <f t="shared" si="10"/>
        <v>case TYPE_TRAME_CON_POURCENT_SECURITE_MOTEUR:   memcpy((void*)&amp;POURCENT_SECURITE_MOTEUR, (void*)(trameBuf), 4) ; break;</v>
      </c>
      <c r="K37" t="str">
        <f t="shared" si="11"/>
        <v/>
      </c>
    </row>
    <row r="38" spans="2:11">
      <c r="B38" s="2" t="s">
        <v>0</v>
      </c>
      <c r="C38" s="7" t="s">
        <v>91</v>
      </c>
      <c r="D38" s="11">
        <v>34</v>
      </c>
      <c r="E38" s="9">
        <v>4</v>
      </c>
      <c r="G38" s="1" t="str">
        <f t="shared" si="0"/>
        <v>#define TYPE_TRAME_CON_COEF_HYSTERISIS_SECURITE 162</v>
      </c>
      <c r="H38" s="1" t="str">
        <f t="shared" si="1"/>
        <v>#define LG_TRAME_CON_COEF_HYSTERISIS_SECURITE 4</v>
      </c>
      <c r="I38" s="13" t="str">
        <f t="shared" si="2"/>
        <v>case TYPE_TRAME_CON_COEF_HYSTERISIS_SECURITE: curTrameLength= LG_TRAME_CON_COEF_HYSTERISIS_SECURITE ; break;</v>
      </c>
      <c r="J38" t="str">
        <f t="shared" si="10"/>
        <v>case TYPE_TRAME_CON_COEF_HYSTERISIS_SECURITE:   memcpy((void*)&amp;COEF_HYSTERISIS_SECURITE, (void*)(trameBuf), 4) ; break;</v>
      </c>
      <c r="K38" t="str">
        <f t="shared" si="11"/>
        <v/>
      </c>
    </row>
    <row r="39" spans="2:11">
      <c r="B39" s="2" t="s">
        <v>8</v>
      </c>
      <c r="C39" s="7" t="s">
        <v>12</v>
      </c>
      <c r="D39" s="11">
        <f>D26</f>
        <v>22</v>
      </c>
      <c r="E39" s="9">
        <v>4</v>
      </c>
      <c r="G39" s="1" t="str">
        <f t="shared" si="0"/>
        <v>#define TYPE_TRAME_INF_PRINC_PID_K 22</v>
      </c>
      <c r="H39" s="1" t="str">
        <f t="shared" si="1"/>
        <v>#define LG_TRAME_INF_PRINC_PID_K 4</v>
      </c>
      <c r="I39" s="13" t="str">
        <f t="shared" si="2"/>
        <v>case TYPE_TRAME_INF_PRINC_PID_K: curTrameLength= LG_TRAME_INF_PRINC_PID_K ; break;</v>
      </c>
      <c r="J39" t="str">
        <f t="shared" si="10"/>
        <v/>
      </c>
      <c r="K39" t="str">
        <f>IF(B39="INF",CONCATENATE("envoiTrameUart1(TYPE_TRAME_",B39,"_",C39,",(void*)(&amp;",C39,"),LG_TRAME_",B39,"_",C39,");"),"")</f>
        <v>envoiTrameUart1(TYPE_TRAME_INF_PRINC_PID_K,(void*)(&amp;PRINC_PID_K),LG_TRAME_INF_PRINC_PID_K);</v>
      </c>
    </row>
    <row r="40" spans="2:11">
      <c r="B40" s="2" t="s">
        <v>8</v>
      </c>
      <c r="C40" s="7" t="s">
        <v>13</v>
      </c>
      <c r="D40" s="11">
        <f t="shared" ref="D40:D51" si="12">D27</f>
        <v>23</v>
      </c>
      <c r="E40" s="9">
        <v>4</v>
      </c>
      <c r="G40" s="1" t="str">
        <f t="shared" si="0"/>
        <v>#define TYPE_TRAME_INF_PRINC_PID_D 23</v>
      </c>
      <c r="H40" s="1" t="str">
        <f t="shared" si="1"/>
        <v>#define LG_TRAME_INF_PRINC_PID_D 4</v>
      </c>
      <c r="I40" s="13" t="str">
        <f t="shared" si="2"/>
        <v>case TYPE_TRAME_INF_PRINC_PID_D: curTrameLength= LG_TRAME_INF_PRINC_PID_D ; break;</v>
      </c>
      <c r="J40" t="str">
        <f t="shared" si="10"/>
        <v/>
      </c>
      <c r="K40" t="str">
        <f t="shared" ref="K40:K51" si="13">IF(B40="INF",CONCATENATE("envoiTrameUart1(TYPE_TRAME_",B40,"_",C40,",(void*)(&amp;",C40,"),LG_TRAME_",B40,"_",C40,");"),"")</f>
        <v>envoiTrameUart1(TYPE_TRAME_INF_PRINC_PID_D,(void*)(&amp;PRINC_PID_D),LG_TRAME_INF_PRINC_PID_D);</v>
      </c>
    </row>
    <row r="41" spans="2:11">
      <c r="B41" s="2" t="s">
        <v>8</v>
      </c>
      <c r="C41" s="7" t="s">
        <v>14</v>
      </c>
      <c r="D41" s="11">
        <f t="shared" si="12"/>
        <v>24</v>
      </c>
      <c r="E41" s="9">
        <v>4</v>
      </c>
      <c r="G41" s="1" t="str">
        <f t="shared" si="0"/>
        <v>#define TYPE_TRAME_INF_PRINC_DIR 24</v>
      </c>
      <c r="H41" s="1" t="str">
        <f t="shared" si="1"/>
        <v>#define LG_TRAME_INF_PRINC_DIR 4</v>
      </c>
      <c r="I41" s="13" t="str">
        <f t="shared" si="2"/>
        <v>case TYPE_TRAME_INF_PRINC_DIR: curTrameLength= LG_TRAME_INF_PRINC_DIR ; break;</v>
      </c>
      <c r="J41" t="str">
        <f t="shared" si="10"/>
        <v/>
      </c>
      <c r="K41" t="str">
        <f t="shared" si="13"/>
        <v>envoiTrameUart1(TYPE_TRAME_INF_PRINC_DIR,(void*)(&amp;PRINC_DIR),LG_TRAME_INF_PRINC_DIR);</v>
      </c>
    </row>
    <row r="42" spans="2:11">
      <c r="B42" s="2" t="s">
        <v>8</v>
      </c>
      <c r="C42" s="7" t="s">
        <v>18</v>
      </c>
      <c r="D42" s="11">
        <f t="shared" si="12"/>
        <v>25</v>
      </c>
      <c r="E42" s="9">
        <v>4</v>
      </c>
      <c r="G42" s="1" t="str">
        <f t="shared" si="0"/>
        <v>#define TYPE_TRAME_INF_COEF_KALMAN 25</v>
      </c>
      <c r="H42" s="1" t="str">
        <f t="shared" si="1"/>
        <v>#define LG_TRAME_INF_COEF_KALMAN 4</v>
      </c>
      <c r="I42" s="13" t="str">
        <f t="shared" si="2"/>
        <v>case TYPE_TRAME_INF_COEF_KALMAN: curTrameLength= LG_TRAME_INF_COEF_KALMAN ; break;</v>
      </c>
      <c r="J42" t="str">
        <f t="shared" si="10"/>
        <v/>
      </c>
      <c r="K42" t="str">
        <f t="shared" si="13"/>
        <v>envoiTrameUart1(TYPE_TRAME_INF_COEF_KALMAN,(void*)(&amp;COEF_KALMAN),LG_TRAME_INF_COEF_KALMAN);</v>
      </c>
    </row>
    <row r="43" spans="2:11">
      <c r="B43" s="2" t="s">
        <v>8</v>
      </c>
      <c r="C43" s="7" t="s">
        <v>17</v>
      </c>
      <c r="D43" s="11">
        <f t="shared" si="12"/>
        <v>26</v>
      </c>
      <c r="E43" s="9">
        <v>4</v>
      </c>
      <c r="G43" s="1" t="str">
        <f t="shared" si="0"/>
        <v>#define TYPE_TRAME_INF_ACCELERATION_COEF_FILTRE 26</v>
      </c>
      <c r="H43" s="1" t="str">
        <f t="shared" si="1"/>
        <v>#define LG_TRAME_INF_ACCELERATION_COEF_FILTRE 4</v>
      </c>
      <c r="I43" s="13" t="str">
        <f t="shared" si="2"/>
        <v>case TYPE_TRAME_INF_ACCELERATION_COEF_FILTRE: curTrameLength= LG_TRAME_INF_ACCELERATION_COEF_FILTRE ; break;</v>
      </c>
      <c r="J43" t="str">
        <f t="shared" si="10"/>
        <v/>
      </c>
      <c r="K43" t="str">
        <f t="shared" si="13"/>
        <v>envoiTrameUart1(TYPE_TRAME_INF_ACCELERATION_COEF_FILTRE,(void*)(&amp;ACCELERATION_COEF_FILTRE),LG_TRAME_INF_ACCELERATION_COEF_FILTRE);</v>
      </c>
    </row>
    <row r="44" spans="2:11">
      <c r="B44" s="2" t="s">
        <v>8</v>
      </c>
      <c r="C44" s="7" t="s">
        <v>84</v>
      </c>
      <c r="D44" s="11">
        <f t="shared" si="12"/>
        <v>27</v>
      </c>
      <c r="E44" s="9">
        <v>4</v>
      </c>
      <c r="G44" s="1" t="str">
        <f t="shared" si="0"/>
        <v>#define TYPE_TRAME_INF_GUIDONMAX 27</v>
      </c>
      <c r="H44" s="1" t="str">
        <f t="shared" si="1"/>
        <v>#define LG_TRAME_INF_GUIDONMAX 4</v>
      </c>
      <c r="I44" s="13" t="str">
        <f t="shared" si="2"/>
        <v>case TYPE_TRAME_INF_GUIDONMAX: curTrameLength= LG_TRAME_INF_GUIDONMAX ; break;</v>
      </c>
      <c r="J44" t="str">
        <f t="shared" si="10"/>
        <v/>
      </c>
      <c r="K44" t="str">
        <f t="shared" si="13"/>
        <v>envoiTrameUart1(TYPE_TRAME_INF_GUIDONMAX,(void*)(&amp;GUIDONMAX),LG_TRAME_INF_GUIDONMAX);</v>
      </c>
    </row>
    <row r="45" spans="2:11">
      <c r="B45" s="2" t="s">
        <v>8</v>
      </c>
      <c r="C45" s="7" t="s">
        <v>85</v>
      </c>
      <c r="D45" s="11">
        <f t="shared" si="12"/>
        <v>28</v>
      </c>
      <c r="E45" s="9">
        <v>4</v>
      </c>
      <c r="G45" s="1" t="str">
        <f t="shared" si="0"/>
        <v>#define TYPE_TRAME_INF_LIMITE_DISTANCE_UTILISATEUR 28</v>
      </c>
      <c r="H45" s="1" t="str">
        <f t="shared" si="1"/>
        <v>#define LG_TRAME_INF_LIMITE_DISTANCE_UTILISATEUR 4</v>
      </c>
      <c r="I45" s="13" t="str">
        <f t="shared" si="2"/>
        <v>case TYPE_TRAME_INF_LIMITE_DISTANCE_UTILISATEUR: curTrameLength= LG_TRAME_INF_LIMITE_DISTANCE_UTILISATEUR ; break;</v>
      </c>
      <c r="J45" t="str">
        <f t="shared" si="10"/>
        <v/>
      </c>
      <c r="K45" t="str">
        <f t="shared" si="13"/>
        <v>envoiTrameUart1(TYPE_TRAME_INF_LIMITE_DISTANCE_UTILISATEUR,(void*)(&amp;LIMITE_DISTANCE_UTILISATEUR),LG_TRAME_INF_LIMITE_DISTANCE_UTILISATEUR);</v>
      </c>
    </row>
    <row r="46" spans="2:11">
      <c r="B46" s="2" t="s">
        <v>8</v>
      </c>
      <c r="C46" s="7" t="s">
        <v>86</v>
      </c>
      <c r="D46" s="11">
        <f t="shared" si="12"/>
        <v>29</v>
      </c>
      <c r="E46" s="9">
        <v>4</v>
      </c>
      <c r="G46" s="1" t="str">
        <f t="shared" si="0"/>
        <v>#define TYPE_TRAME_INF_DEMARRAGE_TOL_ANGLE 29</v>
      </c>
      <c r="H46" s="1" t="str">
        <f t="shared" si="1"/>
        <v>#define LG_TRAME_INF_DEMARRAGE_TOL_ANGLE 4</v>
      </c>
      <c r="I46" s="13" t="str">
        <f t="shared" si="2"/>
        <v>case TYPE_TRAME_INF_DEMARRAGE_TOL_ANGLE: curTrameLength= LG_TRAME_INF_DEMARRAGE_TOL_ANGLE ; break;</v>
      </c>
      <c r="J46" t="str">
        <f t="shared" si="10"/>
        <v/>
      </c>
      <c r="K46" t="str">
        <f t="shared" si="13"/>
        <v>envoiTrameUart1(TYPE_TRAME_INF_DEMARRAGE_TOL_ANGLE,(void*)(&amp;DEMARRAGE_TOL_ANGLE),LG_TRAME_INF_DEMARRAGE_TOL_ANGLE);</v>
      </c>
    </row>
    <row r="47" spans="2:11">
      <c r="B47" s="2" t="s">
        <v>8</v>
      </c>
      <c r="C47" s="7" t="s">
        <v>87</v>
      </c>
      <c r="D47" s="11">
        <f t="shared" si="12"/>
        <v>30</v>
      </c>
      <c r="E47" s="9">
        <v>4</v>
      </c>
      <c r="G47" s="1" t="str">
        <f t="shared" si="0"/>
        <v>#define TYPE_TRAME_INF_DEMARRAGE_TOL_GUIDON 30</v>
      </c>
      <c r="H47" s="1" t="str">
        <f t="shared" si="1"/>
        <v>#define LG_TRAME_INF_DEMARRAGE_TOL_GUIDON 4</v>
      </c>
      <c r="I47" s="13" t="str">
        <f t="shared" si="2"/>
        <v>case TYPE_TRAME_INF_DEMARRAGE_TOL_GUIDON: curTrameLength= LG_TRAME_INF_DEMARRAGE_TOL_GUIDON ; break;</v>
      </c>
      <c r="J47" t="str">
        <f t="shared" si="10"/>
        <v/>
      </c>
      <c r="K47" t="str">
        <f t="shared" si="13"/>
        <v>envoiTrameUart1(TYPE_TRAME_INF_DEMARRAGE_TOL_GUIDON,(void*)(&amp;DEMARRAGE_TOL_GUIDON),LG_TRAME_INF_DEMARRAGE_TOL_GUIDON);</v>
      </c>
    </row>
    <row r="48" spans="2:11">
      <c r="B48" s="2" t="s">
        <v>8</v>
      </c>
      <c r="C48" s="7" t="s">
        <v>88</v>
      </c>
      <c r="D48" s="11">
        <f t="shared" si="12"/>
        <v>31</v>
      </c>
      <c r="E48" s="9">
        <v>4</v>
      </c>
      <c r="G48" s="1" t="str">
        <f t="shared" si="0"/>
        <v>#define TYPE_TRAME_INF_DEMARRAGE_DELAI_EQUILIBRE 31</v>
      </c>
      <c r="H48" s="1" t="str">
        <f t="shared" si="1"/>
        <v>#define LG_TRAME_INF_DEMARRAGE_DELAI_EQUILIBRE 4</v>
      </c>
      <c r="I48" s="13" t="str">
        <f t="shared" si="2"/>
        <v>case TYPE_TRAME_INF_DEMARRAGE_DELAI_EQUILIBRE: curTrameLength= LG_TRAME_INF_DEMARRAGE_DELAI_EQUILIBRE ; break;</v>
      </c>
      <c r="J48" t="str">
        <f t="shared" si="10"/>
        <v/>
      </c>
      <c r="K48" t="str">
        <f t="shared" si="13"/>
        <v>envoiTrameUart1(TYPE_TRAME_INF_DEMARRAGE_DELAI_EQUILIBRE,(void*)(&amp;DEMARRAGE_DELAI_EQUILIBRE),LG_TRAME_INF_DEMARRAGE_DELAI_EQUILIBRE);</v>
      </c>
    </row>
    <row r="49" spans="2:11">
      <c r="B49" s="2" t="s">
        <v>8</v>
      </c>
      <c r="C49" s="7" t="s">
        <v>89</v>
      </c>
      <c r="D49" s="11">
        <f t="shared" si="12"/>
        <v>32</v>
      </c>
      <c r="E49" s="9">
        <v>4</v>
      </c>
      <c r="G49" s="1" t="str">
        <f t="shared" si="0"/>
        <v>#define TYPE_TRAME_INF_VITESSE_TROITTOIR_MAX 32</v>
      </c>
      <c r="H49" s="1" t="str">
        <f t="shared" si="1"/>
        <v>#define LG_TRAME_INF_VITESSE_TROITTOIR_MAX 4</v>
      </c>
      <c r="I49" s="13" t="str">
        <f t="shared" si="2"/>
        <v>case TYPE_TRAME_INF_VITESSE_TROITTOIR_MAX: curTrameLength= LG_TRAME_INF_VITESSE_TROITTOIR_MAX ; break;</v>
      </c>
      <c r="J49" t="str">
        <f t="shared" si="10"/>
        <v/>
      </c>
      <c r="K49" t="str">
        <f t="shared" si="13"/>
        <v>envoiTrameUart1(TYPE_TRAME_INF_VITESSE_TROITTOIR_MAX,(void*)(&amp;VITESSE_TROITTOIR_MAX),LG_TRAME_INF_VITESSE_TROITTOIR_MAX);</v>
      </c>
    </row>
    <row r="50" spans="2:11">
      <c r="B50" s="2" t="s">
        <v>8</v>
      </c>
      <c r="C50" s="7" t="s">
        <v>90</v>
      </c>
      <c r="D50" s="11">
        <f t="shared" si="12"/>
        <v>33</v>
      </c>
      <c r="E50" s="9">
        <v>4</v>
      </c>
      <c r="G50" s="1" t="str">
        <f t="shared" si="0"/>
        <v>#define TYPE_TRAME_INF_POURCENT_SECURITE_MOTEUR 33</v>
      </c>
      <c r="H50" s="1" t="str">
        <f t="shared" si="1"/>
        <v>#define LG_TRAME_INF_POURCENT_SECURITE_MOTEUR 4</v>
      </c>
      <c r="I50" s="13" t="str">
        <f t="shared" si="2"/>
        <v>case TYPE_TRAME_INF_POURCENT_SECURITE_MOTEUR: curTrameLength= LG_TRAME_INF_POURCENT_SECURITE_MOTEUR ; break;</v>
      </c>
      <c r="J50" t="str">
        <f t="shared" si="10"/>
        <v/>
      </c>
      <c r="K50" t="str">
        <f t="shared" si="13"/>
        <v>envoiTrameUart1(TYPE_TRAME_INF_POURCENT_SECURITE_MOTEUR,(void*)(&amp;POURCENT_SECURITE_MOTEUR),LG_TRAME_INF_POURCENT_SECURITE_MOTEUR);</v>
      </c>
    </row>
    <row r="51" spans="2:11">
      <c r="B51" s="2" t="s">
        <v>8</v>
      </c>
      <c r="C51" s="7" t="s">
        <v>91</v>
      </c>
      <c r="D51" s="11">
        <f t="shared" si="12"/>
        <v>34</v>
      </c>
      <c r="E51" s="9">
        <v>4</v>
      </c>
      <c r="G51" s="1" t="str">
        <f t="shared" si="0"/>
        <v>#define TYPE_TRAME_INF_COEF_HYSTERISIS_SECURITE 34</v>
      </c>
      <c r="H51" s="1" t="str">
        <f t="shared" si="1"/>
        <v>#define LG_TRAME_INF_COEF_HYSTERISIS_SECURITE 4</v>
      </c>
      <c r="I51" s="13" t="str">
        <f t="shared" si="2"/>
        <v>case TYPE_TRAME_INF_COEF_HYSTERISIS_SECURITE: curTrameLength= LG_TRAME_INF_COEF_HYSTERISIS_SECURITE ; break;</v>
      </c>
      <c r="J51" t="str">
        <f t="shared" si="10"/>
        <v/>
      </c>
      <c r="K51" t="str">
        <f t="shared" si="13"/>
        <v>envoiTrameUart1(TYPE_TRAME_INF_COEF_HYSTERISIS_SECURITE,(void*)(&amp;COEF_HYSTERISIS_SECURITE),LG_TRAME_INF_COEF_HYSTERISIS_SECURITE);</v>
      </c>
    </row>
    <row r="52" spans="2:11">
      <c r="B52" s="2" t="s">
        <v>0</v>
      </c>
      <c r="C52" s="7" t="s">
        <v>92</v>
      </c>
      <c r="D52" s="11">
        <v>35</v>
      </c>
      <c r="E52" s="9">
        <v>4</v>
      </c>
      <c r="G52" s="1" t="str">
        <f t="shared" si="0"/>
        <v>#define TYPE_TRAME_CON_COEF_COURANT_1 163</v>
      </c>
      <c r="H52" s="1" t="str">
        <f t="shared" si="1"/>
        <v>#define LG_TRAME_CON_COEF_COURANT_1 4</v>
      </c>
      <c r="I52" t="str">
        <f t="shared" si="2"/>
        <v>case TYPE_TRAME_CON_COEF_COURANT_1: curTrameLength= LG_TRAME_CON_COEF_COURANT_1 ; break;</v>
      </c>
      <c r="J52" t="str">
        <f t="shared" si="3"/>
        <v>case TYPE_TRAME_CON_COEF_COURANT_1:   ; break;</v>
      </c>
    </row>
    <row r="53" spans="2:11">
      <c r="B53" s="2" t="s">
        <v>8</v>
      </c>
      <c r="C53" s="7" t="s">
        <v>92</v>
      </c>
      <c r="D53" s="11">
        <v>35</v>
      </c>
      <c r="E53" s="9">
        <v>4</v>
      </c>
      <c r="G53" s="1" t="str">
        <f t="shared" si="0"/>
        <v>#define TYPE_TRAME_INF_COEF_COURANT_1 35</v>
      </c>
      <c r="H53" s="1" t="str">
        <f t="shared" si="1"/>
        <v>#define LG_TRAME_INF_COEF_COURANT_1 4</v>
      </c>
      <c r="I53" t="str">
        <f t="shared" si="2"/>
        <v>case TYPE_TRAME_INF_COEF_COURANT_1: curTrameLength= LG_TRAME_INF_COEF_COURANT_1 ; break;</v>
      </c>
      <c r="J53" t="str">
        <f t="shared" si="3"/>
        <v>case TYPE_TRAME_INF_COEF_COURANT_1:   ; break;</v>
      </c>
    </row>
    <row r="54" spans="2:11">
      <c r="B54" s="2" t="s">
        <v>0</v>
      </c>
      <c r="C54" s="7" t="s">
        <v>93</v>
      </c>
      <c r="D54" s="11">
        <v>36</v>
      </c>
      <c r="E54" s="9">
        <v>4</v>
      </c>
      <c r="G54" s="1" t="str">
        <f t="shared" si="0"/>
        <v>#define TYPE_TRAME_CON_COEF_COURANT_2 164</v>
      </c>
      <c r="H54" s="1" t="str">
        <f t="shared" si="1"/>
        <v>#define LG_TRAME_CON_COEF_COURANT_2 4</v>
      </c>
      <c r="I54" t="str">
        <f t="shared" si="2"/>
        <v>case TYPE_TRAME_CON_COEF_COURANT_2: curTrameLength= LG_TRAME_CON_COEF_COURANT_2 ; break;</v>
      </c>
      <c r="J54" t="str">
        <f t="shared" si="3"/>
        <v>case TYPE_TRAME_CON_COEF_COURANT_2:   ; break;</v>
      </c>
    </row>
    <row r="55" spans="2:11">
      <c r="B55" s="2" t="s">
        <v>8</v>
      </c>
      <c r="C55" s="7" t="s">
        <v>93</v>
      </c>
      <c r="D55" s="11">
        <v>36</v>
      </c>
      <c r="E55" s="9">
        <v>4</v>
      </c>
      <c r="G55" s="1" t="str">
        <f t="shared" si="0"/>
        <v>#define TYPE_TRAME_INF_COEF_COURANT_2 36</v>
      </c>
      <c r="H55" s="1" t="str">
        <f t="shared" si="1"/>
        <v>#define LG_TRAME_INF_COEF_COURANT_2 4</v>
      </c>
      <c r="I55" t="str">
        <f t="shared" si="2"/>
        <v>case TYPE_TRAME_INF_COEF_COURANT_2: curTrameLength= LG_TRAME_INF_COEF_COURANT_2 ; break;</v>
      </c>
      <c r="J55" t="str">
        <f t="shared" si="3"/>
        <v>case TYPE_TRAME_INF_COEF_COURANT_2:   ; break;</v>
      </c>
    </row>
    <row r="56" spans="2:11">
      <c r="B56" s="2" t="s">
        <v>0</v>
      </c>
      <c r="C56" s="7" t="s">
        <v>7</v>
      </c>
      <c r="D56" s="11">
        <v>50</v>
      </c>
      <c r="E56" s="9">
        <v>4</v>
      </c>
      <c r="G56" s="1" t="str">
        <f t="shared" ref="G56:G61" si="14">IF(B56&lt;&gt;"",CONCATENATE("#define TYPE_TRAME_",B56,"_",C56," ",IF(B56="CON",128,0)+D56),"")</f>
        <v>#define TYPE_TRAME_CON_COUPLED 178</v>
      </c>
      <c r="H56" s="1" t="str">
        <f t="shared" ref="H56:H61" si="15">IF(B56&lt;&gt;"",CONCATENATE("#define LG_TRAME_",B56,"_",C56," ",E56),"")</f>
        <v>#define LG_TRAME_CON_COUPLED 4</v>
      </c>
      <c r="I56" t="str">
        <f t="shared" ref="I56:I61" si="16">IF(B56&lt;&gt;"",CONCATENATE("case TYPE_TRAME_",B56,"_",C56,": ","curTrameLength= LG_TRAME_",B56,"_",C56," ; break;"),"")</f>
        <v>case TYPE_TRAME_CON_COUPLED: curTrameLength= LG_TRAME_CON_COUPLED ; break;</v>
      </c>
      <c r="J56" t="str">
        <f t="shared" si="3"/>
        <v>case TYPE_TRAME_CON_COUPLED:   ; break;</v>
      </c>
    </row>
    <row r="57" spans="2:11">
      <c r="B57" s="2" t="s">
        <v>8</v>
      </c>
      <c r="C57" s="7" t="s">
        <v>7</v>
      </c>
      <c r="D57" s="11">
        <v>50</v>
      </c>
      <c r="E57" s="9">
        <v>4</v>
      </c>
      <c r="F57" s="15" t="s">
        <v>103</v>
      </c>
      <c r="G57" s="1" t="str">
        <f t="shared" si="14"/>
        <v>#define TYPE_TRAME_INF_COUPLED 50</v>
      </c>
      <c r="H57" s="1" t="str">
        <f t="shared" si="15"/>
        <v>#define LG_TRAME_INF_COUPLED 4</v>
      </c>
      <c r="I57" t="str">
        <f t="shared" si="16"/>
        <v>case TYPE_TRAME_INF_COUPLED: curTrameLength= LG_TRAME_INF_COUPLED ; break;</v>
      </c>
      <c r="J57" t="str">
        <f t="shared" si="3"/>
        <v>case TYPE_TRAME_INF_COUPLED:   ; break;</v>
      </c>
    </row>
    <row r="58" spans="2:11">
      <c r="B58" s="2" t="s">
        <v>0</v>
      </c>
      <c r="C58" s="7" t="s">
        <v>2</v>
      </c>
      <c r="D58" s="11">
        <v>51</v>
      </c>
      <c r="E58" s="9">
        <v>4</v>
      </c>
      <c r="G58" s="1" t="str">
        <f t="shared" si="14"/>
        <v>#define TYPE_TRAME_CON_COUPLEG 179</v>
      </c>
      <c r="H58" s="1" t="str">
        <f t="shared" si="15"/>
        <v>#define LG_TRAME_CON_COUPLEG 4</v>
      </c>
      <c r="I58" t="str">
        <f t="shared" si="16"/>
        <v>case TYPE_TRAME_CON_COUPLEG: curTrameLength= LG_TRAME_CON_COUPLEG ; break;</v>
      </c>
      <c r="J58" t="str">
        <f t="shared" si="3"/>
        <v>case TYPE_TRAME_CON_COUPLEG:   ; break;</v>
      </c>
    </row>
    <row r="59" spans="2:11">
      <c r="B59" s="2" t="s">
        <v>8</v>
      </c>
      <c r="C59" s="7" t="s">
        <v>2</v>
      </c>
      <c r="D59" s="11">
        <v>51</v>
      </c>
      <c r="E59" s="9">
        <v>4</v>
      </c>
      <c r="F59" s="15" t="s">
        <v>103</v>
      </c>
      <c r="G59" s="1" t="str">
        <f t="shared" si="14"/>
        <v>#define TYPE_TRAME_INF_COUPLEG 51</v>
      </c>
      <c r="H59" s="1" t="str">
        <f t="shared" si="15"/>
        <v>#define LG_TRAME_INF_COUPLEG 4</v>
      </c>
      <c r="I59" t="str">
        <f t="shared" si="16"/>
        <v>case TYPE_TRAME_INF_COUPLEG: curTrameLength= LG_TRAME_INF_COUPLEG ; break;</v>
      </c>
      <c r="J59" t="str">
        <f t="shared" si="3"/>
        <v>case TYPE_TRAME_INF_COUPLEG:   ; break;</v>
      </c>
    </row>
    <row r="60" spans="2:11">
      <c r="B60" s="2" t="s">
        <v>8</v>
      </c>
      <c r="C60" s="7" t="s">
        <v>9</v>
      </c>
      <c r="D60" s="11">
        <v>52</v>
      </c>
      <c r="E60" s="9">
        <v>1</v>
      </c>
      <c r="F60" s="15" t="s">
        <v>100</v>
      </c>
      <c r="G60" s="1" t="str">
        <f t="shared" si="14"/>
        <v>#define TYPE_TRAME_INF_ERREUR_CARTE_COURANT 52</v>
      </c>
      <c r="H60" s="1" t="str">
        <f t="shared" si="15"/>
        <v>#define LG_TRAME_INF_ERREUR_CARTE_COURANT 1</v>
      </c>
      <c r="I60" t="str">
        <f t="shared" si="16"/>
        <v>case TYPE_TRAME_INF_ERREUR_CARTE_COURANT: curTrameLength= LG_TRAME_INF_ERREUR_CARTE_COURANT ; break;</v>
      </c>
      <c r="J60" t="str">
        <f t="shared" si="3"/>
        <v>case TYPE_TRAME_INF_ERREUR_CARTE_COURANT:   ; break;</v>
      </c>
    </row>
    <row r="61" spans="2:11">
      <c r="B61" s="2" t="s">
        <v>8</v>
      </c>
      <c r="C61" s="7" t="s">
        <v>21</v>
      </c>
      <c r="D61" s="11">
        <v>53</v>
      </c>
      <c r="E61" s="9">
        <v>1</v>
      </c>
      <c r="F61" s="15" t="s">
        <v>100</v>
      </c>
      <c r="G61" s="1" t="str">
        <f t="shared" si="14"/>
        <v>#define TYPE_TRAME_INF_PRET 53</v>
      </c>
      <c r="H61" s="1" t="str">
        <f t="shared" si="15"/>
        <v>#define LG_TRAME_INF_PRET 1</v>
      </c>
      <c r="I61" t="str">
        <f t="shared" si="16"/>
        <v>case TYPE_TRAME_INF_PRET: curTrameLength= LG_TRAME_INF_PRET ; break;</v>
      </c>
      <c r="J61" t="str">
        <f t="shared" si="3"/>
        <v>case TYPE_TRAME_INF_PRET:   ; break;</v>
      </c>
    </row>
    <row r="62" spans="2:11">
      <c r="G62" s="1" t="str">
        <f t="shared" si="0"/>
        <v/>
      </c>
      <c r="H62" s="1" t="str">
        <f t="shared" si="1"/>
        <v/>
      </c>
      <c r="I62" t="str">
        <f t="shared" si="2"/>
        <v/>
      </c>
      <c r="J62" t="str">
        <f t="shared" si="3"/>
        <v/>
      </c>
    </row>
    <row r="63" spans="2:11">
      <c r="G63" s="1" t="str">
        <f t="shared" si="0"/>
        <v/>
      </c>
      <c r="H63" s="1" t="str">
        <f t="shared" si="1"/>
        <v/>
      </c>
      <c r="I63" t="str">
        <f t="shared" si="2"/>
        <v/>
      </c>
      <c r="J63" t="str">
        <f t="shared" si="3"/>
        <v/>
      </c>
    </row>
    <row r="64" spans="2:11">
      <c r="G64" s="1" t="str">
        <f t="shared" si="0"/>
        <v/>
      </c>
      <c r="H64" s="1" t="str">
        <f t="shared" si="1"/>
        <v/>
      </c>
      <c r="I64" t="str">
        <f t="shared" si="2"/>
        <v/>
      </c>
      <c r="J64" t="str">
        <f t="shared" si="3"/>
        <v/>
      </c>
    </row>
    <row r="65" spans="7:10">
      <c r="G65" s="1" t="str">
        <f t="shared" si="0"/>
        <v/>
      </c>
      <c r="H65" s="1" t="str">
        <f t="shared" si="1"/>
        <v/>
      </c>
      <c r="I65" t="str">
        <f t="shared" si="2"/>
        <v/>
      </c>
      <c r="J65" t="str">
        <f t="shared" si="3"/>
        <v/>
      </c>
    </row>
    <row r="66" spans="7:10">
      <c r="G66" s="1" t="str">
        <f t="shared" si="0"/>
        <v/>
      </c>
      <c r="H66" s="1" t="str">
        <f t="shared" si="1"/>
        <v/>
      </c>
      <c r="I66" t="str">
        <f t="shared" si="2"/>
        <v/>
      </c>
      <c r="J66" t="str">
        <f t="shared" si="3"/>
        <v/>
      </c>
    </row>
    <row r="67" spans="7:10">
      <c r="G67" s="1" t="str">
        <f t="shared" ref="G67:G130" si="17">IF(B67&lt;&gt;"",CONCATENATE("#define TYPE_TRAME_",B67,"_",C67," ",IF(B67="CON",128,0)+D67),"")</f>
        <v/>
      </c>
      <c r="H67" s="1" t="str">
        <f t="shared" ref="H67:H130" si="18">IF(B67&lt;&gt;"",CONCATENATE("#define LG_TRAME_",B67,"_",C67," ",E67),"")</f>
        <v/>
      </c>
      <c r="I67" t="str">
        <f t="shared" ref="I67:I130" si="19">IF(B67&lt;&gt;"",CONCATENATE("case TYPE_TRAME_",B67,"_",C67,": ","curTrameLength= LG_TRAME_",B67,"_",C67," ; break;"),"")</f>
        <v/>
      </c>
      <c r="J67" t="str">
        <f t="shared" ref="J67:J79" si="20">IF(B67&lt;&gt;"",CONCATENATE("case TYPE_TRAME_",B67,"_",C67,":   ; break;"),"")</f>
        <v/>
      </c>
    </row>
    <row r="68" spans="7:10">
      <c r="G68" s="1" t="str">
        <f t="shared" si="17"/>
        <v/>
      </c>
      <c r="H68" s="1" t="str">
        <f t="shared" si="18"/>
        <v/>
      </c>
      <c r="I68" t="str">
        <f t="shared" si="19"/>
        <v/>
      </c>
      <c r="J68" t="str">
        <f t="shared" si="20"/>
        <v/>
      </c>
    </row>
    <row r="69" spans="7:10">
      <c r="G69" s="1" t="str">
        <f t="shared" si="17"/>
        <v/>
      </c>
      <c r="H69" s="1" t="str">
        <f t="shared" si="18"/>
        <v/>
      </c>
      <c r="I69" t="str">
        <f t="shared" si="19"/>
        <v/>
      </c>
      <c r="J69" t="str">
        <f t="shared" si="20"/>
        <v/>
      </c>
    </row>
    <row r="70" spans="7:10">
      <c r="G70" s="1" t="str">
        <f t="shared" si="17"/>
        <v/>
      </c>
      <c r="H70" s="1" t="str">
        <f t="shared" si="18"/>
        <v/>
      </c>
      <c r="I70" t="str">
        <f t="shared" si="19"/>
        <v/>
      </c>
      <c r="J70" t="str">
        <f t="shared" si="20"/>
        <v/>
      </c>
    </row>
    <row r="71" spans="7:10">
      <c r="G71" s="1" t="str">
        <f t="shared" si="17"/>
        <v/>
      </c>
      <c r="H71" s="1" t="str">
        <f t="shared" si="18"/>
        <v/>
      </c>
      <c r="I71" t="str">
        <f t="shared" si="19"/>
        <v/>
      </c>
      <c r="J71" t="str">
        <f t="shared" si="20"/>
        <v/>
      </c>
    </row>
    <row r="72" spans="7:10">
      <c r="G72" s="1" t="str">
        <f t="shared" si="17"/>
        <v/>
      </c>
      <c r="H72" s="1" t="str">
        <f t="shared" si="18"/>
        <v/>
      </c>
      <c r="I72" t="str">
        <f t="shared" si="19"/>
        <v/>
      </c>
      <c r="J72" t="str">
        <f t="shared" si="20"/>
        <v/>
      </c>
    </row>
    <row r="73" spans="7:10">
      <c r="G73" s="1" t="str">
        <f t="shared" si="17"/>
        <v/>
      </c>
      <c r="H73" s="1" t="str">
        <f t="shared" si="18"/>
        <v/>
      </c>
      <c r="I73" t="str">
        <f t="shared" si="19"/>
        <v/>
      </c>
      <c r="J73" t="str">
        <f t="shared" si="20"/>
        <v/>
      </c>
    </row>
    <row r="74" spans="7:10">
      <c r="G74" s="1" t="str">
        <f t="shared" si="17"/>
        <v/>
      </c>
      <c r="H74" s="1" t="str">
        <f t="shared" si="18"/>
        <v/>
      </c>
      <c r="I74" t="str">
        <f t="shared" si="19"/>
        <v/>
      </c>
      <c r="J74" t="str">
        <f t="shared" si="20"/>
        <v/>
      </c>
    </row>
    <row r="75" spans="7:10">
      <c r="G75" s="1" t="str">
        <f t="shared" si="17"/>
        <v/>
      </c>
      <c r="H75" s="1" t="str">
        <f t="shared" si="18"/>
        <v/>
      </c>
      <c r="I75" t="str">
        <f t="shared" si="19"/>
        <v/>
      </c>
      <c r="J75" t="str">
        <f t="shared" si="20"/>
        <v/>
      </c>
    </row>
    <row r="76" spans="7:10">
      <c r="G76" s="1" t="str">
        <f t="shared" si="17"/>
        <v/>
      </c>
      <c r="H76" s="1" t="str">
        <f t="shared" si="18"/>
        <v/>
      </c>
      <c r="I76" t="str">
        <f t="shared" si="19"/>
        <v/>
      </c>
      <c r="J76" t="str">
        <f t="shared" si="20"/>
        <v/>
      </c>
    </row>
    <row r="77" spans="7:10">
      <c r="G77" s="1" t="str">
        <f t="shared" si="17"/>
        <v/>
      </c>
      <c r="H77" s="1" t="str">
        <f t="shared" si="18"/>
        <v/>
      </c>
      <c r="I77" t="str">
        <f t="shared" si="19"/>
        <v/>
      </c>
      <c r="J77" t="str">
        <f t="shared" si="20"/>
        <v/>
      </c>
    </row>
    <row r="78" spans="7:10">
      <c r="G78" s="1" t="str">
        <f t="shared" si="17"/>
        <v/>
      </c>
      <c r="H78" s="1" t="str">
        <f t="shared" si="18"/>
        <v/>
      </c>
      <c r="I78" t="str">
        <f t="shared" si="19"/>
        <v/>
      </c>
      <c r="J78" t="str">
        <f t="shared" si="20"/>
        <v/>
      </c>
    </row>
    <row r="79" spans="7:10">
      <c r="G79" s="1" t="str">
        <f t="shared" si="17"/>
        <v/>
      </c>
      <c r="H79" s="1" t="str">
        <f t="shared" si="18"/>
        <v/>
      </c>
      <c r="I79" t="str">
        <f t="shared" si="19"/>
        <v/>
      </c>
      <c r="J79" t="str">
        <f t="shared" si="20"/>
        <v/>
      </c>
    </row>
    <row r="80" spans="7:10">
      <c r="G80" s="1" t="str">
        <f t="shared" si="17"/>
        <v/>
      </c>
      <c r="H80" s="1" t="str">
        <f t="shared" si="18"/>
        <v/>
      </c>
      <c r="I80" t="str">
        <f t="shared" si="19"/>
        <v/>
      </c>
      <c r="J80" t="str">
        <f t="shared" ref="J80:J130" si="21">IF(B80&lt;&gt;"",CONCATENATE("case TYPE_TRAME_",B80,"_",C80,":   ; break;"),"")</f>
        <v/>
      </c>
    </row>
    <row r="81" spans="7:10">
      <c r="G81" s="1" t="str">
        <f t="shared" si="17"/>
        <v/>
      </c>
      <c r="H81" s="1" t="str">
        <f t="shared" si="18"/>
        <v/>
      </c>
      <c r="I81" t="str">
        <f t="shared" si="19"/>
        <v/>
      </c>
      <c r="J81" t="str">
        <f t="shared" si="21"/>
        <v/>
      </c>
    </row>
    <row r="82" spans="7:10">
      <c r="G82" s="1" t="str">
        <f t="shared" si="17"/>
        <v/>
      </c>
      <c r="H82" s="1" t="str">
        <f t="shared" si="18"/>
        <v/>
      </c>
      <c r="I82" t="str">
        <f t="shared" si="19"/>
        <v/>
      </c>
      <c r="J82" t="str">
        <f t="shared" si="21"/>
        <v/>
      </c>
    </row>
    <row r="83" spans="7:10">
      <c r="G83" s="1" t="str">
        <f t="shared" si="17"/>
        <v/>
      </c>
      <c r="H83" s="1" t="str">
        <f t="shared" si="18"/>
        <v/>
      </c>
      <c r="I83" t="str">
        <f t="shared" si="19"/>
        <v/>
      </c>
      <c r="J83" t="str">
        <f t="shared" si="21"/>
        <v/>
      </c>
    </row>
    <row r="84" spans="7:10">
      <c r="G84" s="1" t="str">
        <f t="shared" si="17"/>
        <v/>
      </c>
      <c r="H84" s="1" t="str">
        <f t="shared" si="18"/>
        <v/>
      </c>
      <c r="I84" t="str">
        <f t="shared" si="19"/>
        <v/>
      </c>
      <c r="J84" t="str">
        <f t="shared" si="21"/>
        <v/>
      </c>
    </row>
    <row r="85" spans="7:10">
      <c r="G85" s="1" t="str">
        <f t="shared" si="17"/>
        <v/>
      </c>
      <c r="H85" s="1" t="str">
        <f t="shared" si="18"/>
        <v/>
      </c>
      <c r="I85" t="str">
        <f t="shared" si="19"/>
        <v/>
      </c>
      <c r="J85" t="str">
        <f t="shared" si="21"/>
        <v/>
      </c>
    </row>
    <row r="86" spans="7:10">
      <c r="G86" s="1" t="str">
        <f t="shared" si="17"/>
        <v/>
      </c>
      <c r="H86" s="1" t="str">
        <f t="shared" si="18"/>
        <v/>
      </c>
      <c r="I86" t="str">
        <f t="shared" si="19"/>
        <v/>
      </c>
      <c r="J86" t="str">
        <f t="shared" si="21"/>
        <v/>
      </c>
    </row>
    <row r="87" spans="7:10">
      <c r="G87" s="1" t="str">
        <f t="shared" si="17"/>
        <v/>
      </c>
      <c r="H87" s="1" t="str">
        <f t="shared" si="18"/>
        <v/>
      </c>
      <c r="I87" t="str">
        <f t="shared" si="19"/>
        <v/>
      </c>
      <c r="J87" t="str">
        <f t="shared" si="21"/>
        <v/>
      </c>
    </row>
    <row r="88" spans="7:10">
      <c r="G88" s="1" t="str">
        <f t="shared" si="17"/>
        <v/>
      </c>
      <c r="H88" s="1" t="str">
        <f t="shared" si="18"/>
        <v/>
      </c>
      <c r="I88" t="str">
        <f t="shared" si="19"/>
        <v/>
      </c>
      <c r="J88" t="str">
        <f t="shared" si="21"/>
        <v/>
      </c>
    </row>
    <row r="89" spans="7:10">
      <c r="G89" s="1" t="str">
        <f t="shared" si="17"/>
        <v/>
      </c>
      <c r="H89" s="1" t="str">
        <f t="shared" si="18"/>
        <v/>
      </c>
      <c r="I89" t="str">
        <f t="shared" si="19"/>
        <v/>
      </c>
      <c r="J89" t="str">
        <f t="shared" si="21"/>
        <v/>
      </c>
    </row>
    <row r="90" spans="7:10">
      <c r="G90" s="1" t="str">
        <f t="shared" si="17"/>
        <v/>
      </c>
      <c r="H90" s="1" t="str">
        <f t="shared" si="18"/>
        <v/>
      </c>
      <c r="I90" t="str">
        <f t="shared" si="19"/>
        <v/>
      </c>
      <c r="J90" t="str">
        <f t="shared" si="21"/>
        <v/>
      </c>
    </row>
    <row r="91" spans="7:10">
      <c r="G91" s="1" t="str">
        <f t="shared" si="17"/>
        <v/>
      </c>
      <c r="H91" s="1" t="str">
        <f t="shared" si="18"/>
        <v/>
      </c>
      <c r="I91" t="str">
        <f t="shared" si="19"/>
        <v/>
      </c>
      <c r="J91" t="str">
        <f t="shared" si="21"/>
        <v/>
      </c>
    </row>
    <row r="92" spans="7:10">
      <c r="G92" s="1" t="str">
        <f t="shared" si="17"/>
        <v/>
      </c>
      <c r="H92" s="1" t="str">
        <f t="shared" si="18"/>
        <v/>
      </c>
      <c r="I92" t="str">
        <f t="shared" si="19"/>
        <v/>
      </c>
      <c r="J92" t="str">
        <f t="shared" si="21"/>
        <v/>
      </c>
    </row>
    <row r="93" spans="7:10">
      <c r="G93" s="1" t="str">
        <f t="shared" si="17"/>
        <v/>
      </c>
      <c r="H93" s="1" t="str">
        <f t="shared" si="18"/>
        <v/>
      </c>
      <c r="I93" t="str">
        <f t="shared" si="19"/>
        <v/>
      </c>
      <c r="J93" t="str">
        <f t="shared" si="21"/>
        <v/>
      </c>
    </row>
    <row r="94" spans="7:10">
      <c r="G94" s="1" t="str">
        <f t="shared" si="17"/>
        <v/>
      </c>
      <c r="H94" s="1" t="str">
        <f t="shared" si="18"/>
        <v/>
      </c>
      <c r="I94" t="str">
        <f t="shared" si="19"/>
        <v/>
      </c>
      <c r="J94" t="str">
        <f t="shared" si="21"/>
        <v/>
      </c>
    </row>
    <row r="95" spans="7:10">
      <c r="G95" s="1" t="str">
        <f t="shared" si="17"/>
        <v/>
      </c>
      <c r="H95" s="1" t="str">
        <f t="shared" si="18"/>
        <v/>
      </c>
      <c r="I95" t="str">
        <f t="shared" si="19"/>
        <v/>
      </c>
      <c r="J95" t="str">
        <f t="shared" si="21"/>
        <v/>
      </c>
    </row>
    <row r="96" spans="7:10">
      <c r="G96" s="1" t="str">
        <f t="shared" si="17"/>
        <v/>
      </c>
      <c r="H96" s="1" t="str">
        <f t="shared" si="18"/>
        <v/>
      </c>
      <c r="I96" t="str">
        <f t="shared" si="19"/>
        <v/>
      </c>
      <c r="J96" t="str">
        <f t="shared" si="21"/>
        <v/>
      </c>
    </row>
    <row r="97" spans="7:10">
      <c r="G97" s="1" t="str">
        <f t="shared" si="17"/>
        <v/>
      </c>
      <c r="H97" s="1" t="str">
        <f t="shared" si="18"/>
        <v/>
      </c>
      <c r="I97" t="str">
        <f t="shared" si="19"/>
        <v/>
      </c>
      <c r="J97" t="str">
        <f t="shared" si="21"/>
        <v/>
      </c>
    </row>
    <row r="98" spans="7:10">
      <c r="G98" s="1" t="str">
        <f t="shared" si="17"/>
        <v/>
      </c>
      <c r="H98" s="1" t="str">
        <f t="shared" si="18"/>
        <v/>
      </c>
      <c r="I98" t="str">
        <f t="shared" si="19"/>
        <v/>
      </c>
      <c r="J98" t="str">
        <f t="shared" si="21"/>
        <v/>
      </c>
    </row>
    <row r="99" spans="7:10">
      <c r="G99" s="1" t="str">
        <f t="shared" si="17"/>
        <v/>
      </c>
      <c r="H99" s="1" t="str">
        <f t="shared" si="18"/>
        <v/>
      </c>
      <c r="I99" t="str">
        <f t="shared" si="19"/>
        <v/>
      </c>
      <c r="J99" t="str">
        <f t="shared" si="21"/>
        <v/>
      </c>
    </row>
    <row r="100" spans="7:10">
      <c r="G100" s="1" t="str">
        <f t="shared" si="17"/>
        <v/>
      </c>
      <c r="H100" s="1" t="str">
        <f t="shared" si="18"/>
        <v/>
      </c>
      <c r="I100" t="str">
        <f t="shared" si="19"/>
        <v/>
      </c>
      <c r="J100" t="str">
        <f t="shared" si="21"/>
        <v/>
      </c>
    </row>
    <row r="101" spans="7:10">
      <c r="G101" s="1" t="str">
        <f t="shared" si="17"/>
        <v/>
      </c>
      <c r="H101" s="1" t="str">
        <f t="shared" si="18"/>
        <v/>
      </c>
      <c r="I101" t="str">
        <f t="shared" si="19"/>
        <v/>
      </c>
      <c r="J101" t="str">
        <f t="shared" si="21"/>
        <v/>
      </c>
    </row>
    <row r="102" spans="7:10">
      <c r="G102" s="1" t="str">
        <f t="shared" si="17"/>
        <v/>
      </c>
      <c r="H102" s="1" t="str">
        <f t="shared" si="18"/>
        <v/>
      </c>
      <c r="I102" t="str">
        <f t="shared" si="19"/>
        <v/>
      </c>
      <c r="J102" t="str">
        <f t="shared" si="21"/>
        <v/>
      </c>
    </row>
    <row r="103" spans="7:10">
      <c r="G103" s="1" t="str">
        <f t="shared" si="17"/>
        <v/>
      </c>
      <c r="H103" s="1" t="str">
        <f t="shared" si="18"/>
        <v/>
      </c>
      <c r="I103" t="str">
        <f t="shared" si="19"/>
        <v/>
      </c>
      <c r="J103" t="str">
        <f t="shared" si="21"/>
        <v/>
      </c>
    </row>
    <row r="104" spans="7:10">
      <c r="G104" s="1" t="str">
        <f t="shared" si="17"/>
        <v/>
      </c>
      <c r="H104" s="1" t="str">
        <f t="shared" si="18"/>
        <v/>
      </c>
      <c r="I104" t="str">
        <f t="shared" si="19"/>
        <v/>
      </c>
      <c r="J104" t="str">
        <f t="shared" si="21"/>
        <v/>
      </c>
    </row>
    <row r="105" spans="7:10">
      <c r="G105" s="1" t="str">
        <f t="shared" si="17"/>
        <v/>
      </c>
      <c r="H105" s="1" t="str">
        <f t="shared" si="18"/>
        <v/>
      </c>
      <c r="I105" t="str">
        <f t="shared" si="19"/>
        <v/>
      </c>
      <c r="J105" t="str">
        <f t="shared" si="21"/>
        <v/>
      </c>
    </row>
    <row r="106" spans="7:10">
      <c r="G106" s="1" t="str">
        <f t="shared" si="17"/>
        <v/>
      </c>
      <c r="H106" s="1" t="str">
        <f t="shared" si="18"/>
        <v/>
      </c>
      <c r="I106" t="str">
        <f t="shared" si="19"/>
        <v/>
      </c>
      <c r="J106" t="str">
        <f t="shared" si="21"/>
        <v/>
      </c>
    </row>
    <row r="107" spans="7:10">
      <c r="G107" s="1" t="str">
        <f t="shared" si="17"/>
        <v/>
      </c>
      <c r="H107" s="1" t="str">
        <f t="shared" si="18"/>
        <v/>
      </c>
      <c r="I107" t="str">
        <f t="shared" si="19"/>
        <v/>
      </c>
      <c r="J107" t="str">
        <f t="shared" si="21"/>
        <v/>
      </c>
    </row>
    <row r="108" spans="7:10">
      <c r="G108" s="1" t="str">
        <f t="shared" si="17"/>
        <v/>
      </c>
      <c r="H108" s="1" t="str">
        <f t="shared" si="18"/>
        <v/>
      </c>
      <c r="I108" t="str">
        <f t="shared" si="19"/>
        <v/>
      </c>
      <c r="J108" t="str">
        <f t="shared" si="21"/>
        <v/>
      </c>
    </row>
    <row r="109" spans="7:10">
      <c r="G109" s="1" t="str">
        <f t="shared" si="17"/>
        <v/>
      </c>
      <c r="H109" s="1" t="str">
        <f t="shared" si="18"/>
        <v/>
      </c>
      <c r="I109" t="str">
        <f t="shared" si="19"/>
        <v/>
      </c>
      <c r="J109" t="str">
        <f t="shared" si="21"/>
        <v/>
      </c>
    </row>
    <row r="110" spans="7:10">
      <c r="G110" s="1" t="str">
        <f t="shared" si="17"/>
        <v/>
      </c>
      <c r="H110" s="1" t="str">
        <f t="shared" si="18"/>
        <v/>
      </c>
      <c r="I110" t="str">
        <f t="shared" si="19"/>
        <v/>
      </c>
      <c r="J110" t="str">
        <f t="shared" si="21"/>
        <v/>
      </c>
    </row>
    <row r="111" spans="7:10">
      <c r="G111" s="1" t="str">
        <f t="shared" si="17"/>
        <v/>
      </c>
      <c r="H111" s="1" t="str">
        <f t="shared" si="18"/>
        <v/>
      </c>
      <c r="I111" t="str">
        <f t="shared" si="19"/>
        <v/>
      </c>
      <c r="J111" t="str">
        <f t="shared" si="21"/>
        <v/>
      </c>
    </row>
    <row r="112" spans="7:10">
      <c r="G112" s="1" t="str">
        <f t="shared" si="17"/>
        <v/>
      </c>
      <c r="H112" s="1" t="str">
        <f t="shared" si="18"/>
        <v/>
      </c>
      <c r="I112" t="str">
        <f t="shared" si="19"/>
        <v/>
      </c>
      <c r="J112" t="str">
        <f t="shared" si="21"/>
        <v/>
      </c>
    </row>
    <row r="113" spans="7:10">
      <c r="G113" s="1" t="str">
        <f t="shared" si="17"/>
        <v/>
      </c>
      <c r="H113" s="1" t="str">
        <f t="shared" si="18"/>
        <v/>
      </c>
      <c r="I113" t="str">
        <f t="shared" si="19"/>
        <v/>
      </c>
      <c r="J113" t="str">
        <f t="shared" si="21"/>
        <v/>
      </c>
    </row>
    <row r="114" spans="7:10">
      <c r="G114" s="1" t="str">
        <f t="shared" si="17"/>
        <v/>
      </c>
      <c r="H114" s="1" t="str">
        <f t="shared" si="18"/>
        <v/>
      </c>
      <c r="I114" t="str">
        <f t="shared" si="19"/>
        <v/>
      </c>
      <c r="J114" t="str">
        <f t="shared" si="21"/>
        <v/>
      </c>
    </row>
    <row r="115" spans="7:10">
      <c r="G115" s="1" t="str">
        <f t="shared" si="17"/>
        <v/>
      </c>
      <c r="H115" s="1" t="str">
        <f t="shared" si="18"/>
        <v/>
      </c>
      <c r="I115" t="str">
        <f t="shared" si="19"/>
        <v/>
      </c>
      <c r="J115" t="str">
        <f t="shared" si="21"/>
        <v/>
      </c>
    </row>
    <row r="116" spans="7:10">
      <c r="G116" s="1" t="str">
        <f t="shared" si="17"/>
        <v/>
      </c>
      <c r="H116" s="1" t="str">
        <f t="shared" si="18"/>
        <v/>
      </c>
      <c r="I116" t="str">
        <f t="shared" si="19"/>
        <v/>
      </c>
      <c r="J116" t="str">
        <f t="shared" si="21"/>
        <v/>
      </c>
    </row>
    <row r="117" spans="7:10">
      <c r="G117" s="1" t="str">
        <f t="shared" si="17"/>
        <v/>
      </c>
      <c r="H117" s="1" t="str">
        <f t="shared" si="18"/>
        <v/>
      </c>
      <c r="I117" t="str">
        <f t="shared" si="19"/>
        <v/>
      </c>
      <c r="J117" t="str">
        <f t="shared" si="21"/>
        <v/>
      </c>
    </row>
    <row r="118" spans="7:10">
      <c r="G118" s="1" t="str">
        <f t="shared" si="17"/>
        <v/>
      </c>
      <c r="H118" s="1" t="str">
        <f t="shared" si="18"/>
        <v/>
      </c>
      <c r="I118" t="str">
        <f t="shared" si="19"/>
        <v/>
      </c>
      <c r="J118" t="str">
        <f t="shared" si="21"/>
        <v/>
      </c>
    </row>
    <row r="119" spans="7:10">
      <c r="G119" s="1" t="str">
        <f t="shared" si="17"/>
        <v/>
      </c>
      <c r="H119" s="1" t="str">
        <f t="shared" si="18"/>
        <v/>
      </c>
      <c r="I119" t="str">
        <f t="shared" si="19"/>
        <v/>
      </c>
      <c r="J119" t="str">
        <f t="shared" si="21"/>
        <v/>
      </c>
    </row>
    <row r="120" spans="7:10">
      <c r="G120" s="1" t="str">
        <f t="shared" si="17"/>
        <v/>
      </c>
      <c r="H120" s="1" t="str">
        <f t="shared" si="18"/>
        <v/>
      </c>
      <c r="I120" t="str">
        <f t="shared" si="19"/>
        <v/>
      </c>
      <c r="J120" t="str">
        <f t="shared" si="21"/>
        <v/>
      </c>
    </row>
    <row r="121" spans="7:10">
      <c r="G121" s="1" t="str">
        <f t="shared" si="17"/>
        <v/>
      </c>
      <c r="H121" s="1" t="str">
        <f t="shared" si="18"/>
        <v/>
      </c>
      <c r="I121" t="str">
        <f t="shared" si="19"/>
        <v/>
      </c>
      <c r="J121" t="str">
        <f t="shared" si="21"/>
        <v/>
      </c>
    </row>
    <row r="122" spans="7:10">
      <c r="G122" s="1" t="str">
        <f t="shared" si="17"/>
        <v/>
      </c>
      <c r="H122" s="1" t="str">
        <f t="shared" si="18"/>
        <v/>
      </c>
      <c r="I122" t="str">
        <f t="shared" si="19"/>
        <v/>
      </c>
      <c r="J122" t="str">
        <f t="shared" si="21"/>
        <v/>
      </c>
    </row>
    <row r="123" spans="7:10">
      <c r="G123" s="1" t="str">
        <f t="shared" si="17"/>
        <v/>
      </c>
      <c r="H123" s="1" t="str">
        <f t="shared" si="18"/>
        <v/>
      </c>
      <c r="I123" t="str">
        <f t="shared" si="19"/>
        <v/>
      </c>
      <c r="J123" t="str">
        <f t="shared" si="21"/>
        <v/>
      </c>
    </row>
    <row r="124" spans="7:10">
      <c r="G124" s="1" t="str">
        <f t="shared" si="17"/>
        <v/>
      </c>
      <c r="H124" s="1" t="str">
        <f t="shared" si="18"/>
        <v/>
      </c>
      <c r="I124" t="str">
        <f t="shared" si="19"/>
        <v/>
      </c>
      <c r="J124" t="str">
        <f t="shared" si="21"/>
        <v/>
      </c>
    </row>
    <row r="125" spans="7:10">
      <c r="G125" s="1" t="str">
        <f t="shared" si="17"/>
        <v/>
      </c>
      <c r="H125" s="1" t="str">
        <f t="shared" si="18"/>
        <v/>
      </c>
      <c r="I125" t="str">
        <f t="shared" si="19"/>
        <v/>
      </c>
      <c r="J125" t="str">
        <f t="shared" si="21"/>
        <v/>
      </c>
    </row>
    <row r="126" spans="7:10">
      <c r="G126" s="1" t="str">
        <f t="shared" si="17"/>
        <v/>
      </c>
      <c r="H126" s="1" t="str">
        <f t="shared" si="18"/>
        <v/>
      </c>
      <c r="I126" t="str">
        <f t="shared" si="19"/>
        <v/>
      </c>
      <c r="J126" t="str">
        <f t="shared" si="21"/>
        <v/>
      </c>
    </row>
    <row r="127" spans="7:10">
      <c r="G127" s="1" t="str">
        <f t="shared" si="17"/>
        <v/>
      </c>
      <c r="H127" s="1" t="str">
        <f t="shared" si="18"/>
        <v/>
      </c>
      <c r="I127" t="str">
        <f t="shared" si="19"/>
        <v/>
      </c>
      <c r="J127" t="str">
        <f t="shared" si="21"/>
        <v/>
      </c>
    </row>
    <row r="128" spans="7:10">
      <c r="G128" s="1" t="str">
        <f t="shared" si="17"/>
        <v/>
      </c>
      <c r="H128" s="1" t="str">
        <f t="shared" si="18"/>
        <v/>
      </c>
      <c r="I128" t="str">
        <f t="shared" si="19"/>
        <v/>
      </c>
      <c r="J128" t="str">
        <f t="shared" si="21"/>
        <v/>
      </c>
    </row>
    <row r="129" spans="7:10">
      <c r="G129" s="1" t="str">
        <f t="shared" si="17"/>
        <v/>
      </c>
      <c r="H129" s="1" t="str">
        <f t="shared" si="18"/>
        <v/>
      </c>
      <c r="I129" t="str">
        <f t="shared" si="19"/>
        <v/>
      </c>
      <c r="J129" t="str">
        <f t="shared" si="21"/>
        <v/>
      </c>
    </row>
    <row r="130" spans="7:10">
      <c r="G130" s="1" t="str">
        <f t="shared" si="17"/>
        <v/>
      </c>
      <c r="H130" s="1" t="str">
        <f t="shared" si="18"/>
        <v/>
      </c>
      <c r="I130" t="str">
        <f t="shared" si="19"/>
        <v/>
      </c>
      <c r="J130" t="str">
        <f t="shared" si="21"/>
        <v/>
      </c>
    </row>
    <row r="131" spans="7:10">
      <c r="G131" s="1" t="str">
        <f t="shared" ref="G131:G160" si="22">IF(B131&lt;&gt;"",CONCATENATE("#define TYPE_TRAME_",B131,"_",C131," ",IF(B131="CON",128,0)+D131),"")</f>
        <v/>
      </c>
      <c r="H131" s="1" t="str">
        <f t="shared" ref="H131:H160" si="23">IF(B131&lt;&gt;"",CONCATENATE("#define LG_TRAME_",B131,"_",C131," ",E131),"")</f>
        <v/>
      </c>
      <c r="I131" t="str">
        <f t="shared" ref="I131:I160" si="24">IF(B131&lt;&gt;"",CONCATENATE("case TYPE_TRAME_",B131,"_",C131,": ","curTrameLength= LG_TRAME_",B131,"_",C131," ; break;"),"")</f>
        <v/>
      </c>
      <c r="J131" t="str">
        <f t="shared" ref="J131:J160" si="25">IF(B131&lt;&gt;"",CONCATENATE("case TYPE_TRAME_",B131,"_",C131,":   ; break;"),"")</f>
        <v/>
      </c>
    </row>
    <row r="132" spans="7:10">
      <c r="G132" s="1" t="str">
        <f t="shared" si="22"/>
        <v/>
      </c>
      <c r="H132" s="1" t="str">
        <f t="shared" si="23"/>
        <v/>
      </c>
      <c r="I132" t="str">
        <f t="shared" si="24"/>
        <v/>
      </c>
      <c r="J132" t="str">
        <f t="shared" si="25"/>
        <v/>
      </c>
    </row>
    <row r="133" spans="7:10">
      <c r="G133" s="1" t="str">
        <f t="shared" si="22"/>
        <v/>
      </c>
      <c r="H133" s="1" t="str">
        <f t="shared" si="23"/>
        <v/>
      </c>
      <c r="I133" t="str">
        <f t="shared" si="24"/>
        <v/>
      </c>
      <c r="J133" t="str">
        <f t="shared" si="25"/>
        <v/>
      </c>
    </row>
    <row r="134" spans="7:10">
      <c r="G134" s="1" t="str">
        <f t="shared" si="22"/>
        <v/>
      </c>
      <c r="H134" s="1" t="str">
        <f t="shared" si="23"/>
        <v/>
      </c>
      <c r="I134" t="str">
        <f t="shared" si="24"/>
        <v/>
      </c>
      <c r="J134" t="str">
        <f t="shared" si="25"/>
        <v/>
      </c>
    </row>
    <row r="135" spans="7:10">
      <c r="G135" s="1" t="str">
        <f t="shared" si="22"/>
        <v/>
      </c>
      <c r="H135" s="1" t="str">
        <f t="shared" si="23"/>
        <v/>
      </c>
      <c r="I135" t="str">
        <f t="shared" si="24"/>
        <v/>
      </c>
      <c r="J135" t="str">
        <f t="shared" si="25"/>
        <v/>
      </c>
    </row>
    <row r="136" spans="7:10">
      <c r="G136" s="1" t="str">
        <f t="shared" si="22"/>
        <v/>
      </c>
      <c r="H136" s="1" t="str">
        <f t="shared" si="23"/>
        <v/>
      </c>
      <c r="I136" t="str">
        <f t="shared" si="24"/>
        <v/>
      </c>
      <c r="J136" t="str">
        <f t="shared" si="25"/>
        <v/>
      </c>
    </row>
    <row r="137" spans="7:10">
      <c r="G137" s="1" t="str">
        <f t="shared" si="22"/>
        <v/>
      </c>
      <c r="H137" s="1" t="str">
        <f t="shared" si="23"/>
        <v/>
      </c>
      <c r="I137" t="str">
        <f t="shared" si="24"/>
        <v/>
      </c>
      <c r="J137" t="str">
        <f t="shared" si="25"/>
        <v/>
      </c>
    </row>
    <row r="138" spans="7:10">
      <c r="G138" s="1" t="str">
        <f t="shared" si="22"/>
        <v/>
      </c>
      <c r="H138" s="1" t="str">
        <f t="shared" si="23"/>
        <v/>
      </c>
      <c r="I138" t="str">
        <f t="shared" si="24"/>
        <v/>
      </c>
      <c r="J138" t="str">
        <f t="shared" si="25"/>
        <v/>
      </c>
    </row>
    <row r="139" spans="7:10">
      <c r="G139" s="1" t="str">
        <f t="shared" si="22"/>
        <v/>
      </c>
      <c r="H139" s="1" t="str">
        <f t="shared" si="23"/>
        <v/>
      </c>
      <c r="I139" t="str">
        <f t="shared" si="24"/>
        <v/>
      </c>
      <c r="J139" t="str">
        <f t="shared" si="25"/>
        <v/>
      </c>
    </row>
    <row r="140" spans="7:10">
      <c r="G140" s="1" t="str">
        <f t="shared" si="22"/>
        <v/>
      </c>
      <c r="H140" s="1" t="str">
        <f t="shared" si="23"/>
        <v/>
      </c>
      <c r="I140" t="str">
        <f t="shared" si="24"/>
        <v/>
      </c>
      <c r="J140" t="str">
        <f t="shared" si="25"/>
        <v/>
      </c>
    </row>
    <row r="141" spans="7:10">
      <c r="G141" s="1" t="str">
        <f t="shared" si="22"/>
        <v/>
      </c>
      <c r="H141" s="1" t="str">
        <f t="shared" si="23"/>
        <v/>
      </c>
      <c r="I141" t="str">
        <f t="shared" si="24"/>
        <v/>
      </c>
      <c r="J141" t="str">
        <f t="shared" si="25"/>
        <v/>
      </c>
    </row>
    <row r="142" spans="7:10">
      <c r="G142" s="1" t="str">
        <f t="shared" si="22"/>
        <v/>
      </c>
      <c r="H142" s="1" t="str">
        <f t="shared" si="23"/>
        <v/>
      </c>
      <c r="I142" t="str">
        <f t="shared" si="24"/>
        <v/>
      </c>
      <c r="J142" t="str">
        <f t="shared" si="25"/>
        <v/>
      </c>
    </row>
    <row r="143" spans="7:10">
      <c r="G143" s="1" t="str">
        <f t="shared" si="22"/>
        <v/>
      </c>
      <c r="H143" s="1" t="str">
        <f t="shared" si="23"/>
        <v/>
      </c>
      <c r="I143" t="str">
        <f t="shared" si="24"/>
        <v/>
      </c>
      <c r="J143" t="str">
        <f t="shared" si="25"/>
        <v/>
      </c>
    </row>
    <row r="144" spans="7:10">
      <c r="G144" s="1" t="str">
        <f t="shared" si="22"/>
        <v/>
      </c>
      <c r="H144" s="1" t="str">
        <f t="shared" si="23"/>
        <v/>
      </c>
      <c r="I144" t="str">
        <f t="shared" si="24"/>
        <v/>
      </c>
      <c r="J144" t="str">
        <f t="shared" si="25"/>
        <v/>
      </c>
    </row>
    <row r="145" spans="7:10">
      <c r="G145" s="1" t="str">
        <f t="shared" si="22"/>
        <v/>
      </c>
      <c r="H145" s="1" t="str">
        <f t="shared" si="23"/>
        <v/>
      </c>
      <c r="I145" t="str">
        <f t="shared" si="24"/>
        <v/>
      </c>
      <c r="J145" t="str">
        <f t="shared" si="25"/>
        <v/>
      </c>
    </row>
    <row r="146" spans="7:10">
      <c r="G146" s="1" t="str">
        <f t="shared" si="22"/>
        <v/>
      </c>
      <c r="H146" s="1" t="str">
        <f t="shared" si="23"/>
        <v/>
      </c>
      <c r="I146" t="str">
        <f t="shared" si="24"/>
        <v/>
      </c>
      <c r="J146" t="str">
        <f t="shared" si="25"/>
        <v/>
      </c>
    </row>
    <row r="147" spans="7:10">
      <c r="G147" s="1" t="str">
        <f t="shared" si="22"/>
        <v/>
      </c>
      <c r="H147" s="1" t="str">
        <f t="shared" si="23"/>
        <v/>
      </c>
      <c r="I147" t="str">
        <f t="shared" si="24"/>
        <v/>
      </c>
      <c r="J147" t="str">
        <f t="shared" si="25"/>
        <v/>
      </c>
    </row>
    <row r="148" spans="7:10">
      <c r="G148" s="1" t="str">
        <f t="shared" si="22"/>
        <v/>
      </c>
      <c r="H148" s="1" t="str">
        <f t="shared" si="23"/>
        <v/>
      </c>
      <c r="I148" t="str">
        <f t="shared" si="24"/>
        <v/>
      </c>
      <c r="J148" t="str">
        <f t="shared" si="25"/>
        <v/>
      </c>
    </row>
    <row r="149" spans="7:10">
      <c r="G149" s="1" t="str">
        <f t="shared" si="22"/>
        <v/>
      </c>
      <c r="H149" s="1" t="str">
        <f t="shared" si="23"/>
        <v/>
      </c>
      <c r="I149" t="str">
        <f t="shared" si="24"/>
        <v/>
      </c>
      <c r="J149" t="str">
        <f t="shared" si="25"/>
        <v/>
      </c>
    </row>
    <row r="150" spans="7:10">
      <c r="G150" s="1" t="str">
        <f t="shared" si="22"/>
        <v/>
      </c>
      <c r="H150" s="1" t="str">
        <f t="shared" si="23"/>
        <v/>
      </c>
      <c r="I150" t="str">
        <f t="shared" si="24"/>
        <v/>
      </c>
      <c r="J150" t="str">
        <f t="shared" si="25"/>
        <v/>
      </c>
    </row>
    <row r="151" spans="7:10">
      <c r="G151" s="1" t="str">
        <f t="shared" si="22"/>
        <v/>
      </c>
      <c r="H151" s="1" t="str">
        <f t="shared" si="23"/>
        <v/>
      </c>
      <c r="I151" t="str">
        <f t="shared" si="24"/>
        <v/>
      </c>
      <c r="J151" t="str">
        <f t="shared" si="25"/>
        <v/>
      </c>
    </row>
    <row r="152" spans="7:10">
      <c r="G152" s="1" t="str">
        <f t="shared" si="22"/>
        <v/>
      </c>
      <c r="H152" s="1" t="str">
        <f t="shared" si="23"/>
        <v/>
      </c>
      <c r="I152" t="str">
        <f t="shared" si="24"/>
        <v/>
      </c>
      <c r="J152" t="str">
        <f t="shared" si="25"/>
        <v/>
      </c>
    </row>
    <row r="153" spans="7:10">
      <c r="G153" s="1" t="str">
        <f t="shared" si="22"/>
        <v/>
      </c>
      <c r="H153" s="1" t="str">
        <f t="shared" si="23"/>
        <v/>
      </c>
      <c r="I153" t="str">
        <f t="shared" si="24"/>
        <v/>
      </c>
      <c r="J153" t="str">
        <f t="shared" si="25"/>
        <v/>
      </c>
    </row>
    <row r="154" spans="7:10">
      <c r="G154" s="1" t="str">
        <f t="shared" si="22"/>
        <v/>
      </c>
      <c r="H154" s="1" t="str">
        <f t="shared" si="23"/>
        <v/>
      </c>
      <c r="I154" t="str">
        <f t="shared" si="24"/>
        <v/>
      </c>
      <c r="J154" t="str">
        <f t="shared" si="25"/>
        <v/>
      </c>
    </row>
    <row r="155" spans="7:10">
      <c r="G155" s="1" t="str">
        <f t="shared" si="22"/>
        <v/>
      </c>
      <c r="H155" s="1" t="str">
        <f t="shared" si="23"/>
        <v/>
      </c>
      <c r="I155" t="str">
        <f t="shared" si="24"/>
        <v/>
      </c>
      <c r="J155" t="str">
        <f t="shared" si="25"/>
        <v/>
      </c>
    </row>
    <row r="156" spans="7:10">
      <c r="G156" s="1" t="str">
        <f t="shared" si="22"/>
        <v/>
      </c>
      <c r="H156" s="1" t="str">
        <f t="shared" si="23"/>
        <v/>
      </c>
      <c r="I156" t="str">
        <f t="shared" si="24"/>
        <v/>
      </c>
      <c r="J156" t="str">
        <f t="shared" si="25"/>
        <v/>
      </c>
    </row>
    <row r="157" spans="7:10">
      <c r="G157" s="1" t="str">
        <f t="shared" si="22"/>
        <v/>
      </c>
      <c r="H157" s="1" t="str">
        <f t="shared" si="23"/>
        <v/>
      </c>
      <c r="I157" t="str">
        <f t="shared" si="24"/>
        <v/>
      </c>
      <c r="J157" t="str">
        <f t="shared" si="25"/>
        <v/>
      </c>
    </row>
    <row r="158" spans="7:10">
      <c r="G158" s="1" t="str">
        <f t="shared" si="22"/>
        <v/>
      </c>
      <c r="H158" s="1" t="str">
        <f t="shared" si="23"/>
        <v/>
      </c>
      <c r="I158" t="str">
        <f t="shared" si="24"/>
        <v/>
      </c>
      <c r="J158" t="str">
        <f t="shared" si="25"/>
        <v/>
      </c>
    </row>
    <row r="159" spans="7:10">
      <c r="G159" s="1" t="str">
        <f t="shared" si="22"/>
        <v/>
      </c>
      <c r="H159" s="1" t="str">
        <f t="shared" si="23"/>
        <v/>
      </c>
      <c r="I159" t="str">
        <f t="shared" si="24"/>
        <v/>
      </c>
      <c r="J159" t="str">
        <f t="shared" si="25"/>
        <v/>
      </c>
    </row>
    <row r="160" spans="7:10">
      <c r="G160" s="1" t="str">
        <f t="shared" si="22"/>
        <v/>
      </c>
      <c r="H160" s="1" t="str">
        <f t="shared" si="23"/>
        <v/>
      </c>
      <c r="I160" t="str">
        <f t="shared" si="24"/>
        <v/>
      </c>
      <c r="J160" t="str">
        <f t="shared" si="25"/>
        <v/>
      </c>
    </row>
    <row r="161" spans="7:10">
      <c r="G161" s="1" t="str">
        <f t="shared" ref="G161:G188" si="26">IF(B178&lt;&gt;"",CONCATENATE("#define TYPE_TRAME_",B178,"_",C178," ",IF(B178="CON",128,0)+D178),"")</f>
        <v/>
      </c>
      <c r="H161" s="1" t="str">
        <f t="shared" ref="H161:H188" si="27">IF(B178&lt;&gt;"",CONCATENATE("#define LG_TRAME_",B178,"_",C178," ",E178),"")</f>
        <v/>
      </c>
      <c r="I161" t="str">
        <f t="shared" ref="I161:I188" si="28">IF(B178&lt;&gt;"",CONCATENATE("case TYPE_TRAME_",B178,"_",C178,": ","curTrameLength= LG_TRAME_",B178,"_",C178," ; break;"),"")</f>
        <v/>
      </c>
      <c r="J161" t="str">
        <f t="shared" ref="J161:J188" si="29">IF(B178&lt;&gt;"",CONCATENATE("case TYPE_TRAME_",B178,"_",C178,":   ; break;"),"")</f>
        <v/>
      </c>
    </row>
    <row r="162" spans="7:10">
      <c r="G162" s="1" t="str">
        <f t="shared" si="26"/>
        <v/>
      </c>
      <c r="H162" s="1" t="str">
        <f t="shared" si="27"/>
        <v/>
      </c>
      <c r="I162" t="str">
        <f t="shared" si="28"/>
        <v/>
      </c>
      <c r="J162" t="str">
        <f t="shared" si="29"/>
        <v/>
      </c>
    </row>
    <row r="163" spans="7:10">
      <c r="G163" s="1" t="str">
        <f t="shared" si="26"/>
        <v/>
      </c>
      <c r="H163" s="1" t="str">
        <f t="shared" si="27"/>
        <v/>
      </c>
      <c r="I163" t="str">
        <f t="shared" si="28"/>
        <v/>
      </c>
      <c r="J163" t="str">
        <f t="shared" si="29"/>
        <v/>
      </c>
    </row>
    <row r="164" spans="7:10">
      <c r="G164" s="1" t="str">
        <f t="shared" si="26"/>
        <v/>
      </c>
      <c r="H164" s="1" t="str">
        <f t="shared" si="27"/>
        <v/>
      </c>
      <c r="I164" t="str">
        <f t="shared" si="28"/>
        <v/>
      </c>
      <c r="J164" t="str">
        <f t="shared" si="29"/>
        <v/>
      </c>
    </row>
    <row r="165" spans="7:10">
      <c r="G165" s="1" t="str">
        <f t="shared" si="26"/>
        <v/>
      </c>
      <c r="H165" s="1" t="str">
        <f t="shared" si="27"/>
        <v/>
      </c>
      <c r="I165" t="str">
        <f t="shared" si="28"/>
        <v/>
      </c>
      <c r="J165" t="str">
        <f t="shared" si="29"/>
        <v/>
      </c>
    </row>
    <row r="166" spans="7:10">
      <c r="G166" s="1" t="str">
        <f t="shared" si="26"/>
        <v/>
      </c>
      <c r="H166" s="1" t="str">
        <f t="shared" si="27"/>
        <v/>
      </c>
      <c r="I166" t="str">
        <f t="shared" si="28"/>
        <v/>
      </c>
      <c r="J166" t="str">
        <f t="shared" si="29"/>
        <v/>
      </c>
    </row>
    <row r="167" spans="7:10">
      <c r="G167" s="1" t="str">
        <f t="shared" si="26"/>
        <v/>
      </c>
      <c r="H167" s="1" t="str">
        <f t="shared" si="27"/>
        <v/>
      </c>
      <c r="I167" t="str">
        <f t="shared" si="28"/>
        <v/>
      </c>
      <c r="J167" t="str">
        <f t="shared" si="29"/>
        <v/>
      </c>
    </row>
    <row r="168" spans="7:10">
      <c r="G168" s="1" t="str">
        <f t="shared" si="26"/>
        <v/>
      </c>
      <c r="H168" s="1" t="str">
        <f t="shared" si="27"/>
        <v/>
      </c>
      <c r="I168" t="str">
        <f t="shared" si="28"/>
        <v/>
      </c>
      <c r="J168" t="str">
        <f t="shared" si="29"/>
        <v/>
      </c>
    </row>
    <row r="169" spans="7:10">
      <c r="G169" s="1" t="str">
        <f t="shared" si="26"/>
        <v/>
      </c>
      <c r="H169" s="1" t="str">
        <f t="shared" si="27"/>
        <v/>
      </c>
      <c r="I169" t="str">
        <f t="shared" si="28"/>
        <v/>
      </c>
      <c r="J169" t="str">
        <f t="shared" si="29"/>
        <v/>
      </c>
    </row>
    <row r="170" spans="7:10">
      <c r="G170" s="1" t="str">
        <f t="shared" si="26"/>
        <v/>
      </c>
      <c r="H170" s="1" t="str">
        <f t="shared" si="27"/>
        <v/>
      </c>
      <c r="I170" t="str">
        <f t="shared" si="28"/>
        <v/>
      </c>
      <c r="J170" t="str">
        <f t="shared" si="29"/>
        <v/>
      </c>
    </row>
    <row r="171" spans="7:10">
      <c r="G171" s="1" t="str">
        <f t="shared" si="26"/>
        <v/>
      </c>
      <c r="H171" s="1" t="str">
        <f t="shared" si="27"/>
        <v/>
      </c>
      <c r="I171" t="str">
        <f t="shared" si="28"/>
        <v/>
      </c>
      <c r="J171" t="str">
        <f t="shared" si="29"/>
        <v/>
      </c>
    </row>
    <row r="172" spans="7:10">
      <c r="G172" s="1" t="str">
        <f t="shared" si="26"/>
        <v/>
      </c>
      <c r="H172" s="1" t="str">
        <f t="shared" si="27"/>
        <v/>
      </c>
      <c r="I172" t="str">
        <f t="shared" si="28"/>
        <v/>
      </c>
      <c r="J172" t="str">
        <f t="shared" si="29"/>
        <v/>
      </c>
    </row>
    <row r="173" spans="7:10">
      <c r="G173" s="1" t="str">
        <f t="shared" si="26"/>
        <v/>
      </c>
      <c r="H173" s="1" t="str">
        <f t="shared" si="27"/>
        <v/>
      </c>
      <c r="I173" t="str">
        <f t="shared" si="28"/>
        <v/>
      </c>
      <c r="J173" t="str">
        <f t="shared" si="29"/>
        <v/>
      </c>
    </row>
    <row r="174" spans="7:10">
      <c r="G174" s="1" t="str">
        <f t="shared" si="26"/>
        <v/>
      </c>
      <c r="H174" s="1" t="str">
        <f t="shared" si="27"/>
        <v/>
      </c>
      <c r="I174" t="str">
        <f t="shared" si="28"/>
        <v/>
      </c>
      <c r="J174" t="str">
        <f t="shared" si="29"/>
        <v/>
      </c>
    </row>
    <row r="175" spans="7:10">
      <c r="G175" s="1" t="str">
        <f t="shared" si="26"/>
        <v/>
      </c>
      <c r="H175" s="1" t="str">
        <f t="shared" si="27"/>
        <v/>
      </c>
      <c r="I175" t="str">
        <f t="shared" si="28"/>
        <v/>
      </c>
      <c r="J175" t="str">
        <f t="shared" si="29"/>
        <v/>
      </c>
    </row>
    <row r="176" spans="7:10">
      <c r="G176" s="1" t="str">
        <f t="shared" si="26"/>
        <v/>
      </c>
      <c r="H176" s="1" t="str">
        <f t="shared" si="27"/>
        <v/>
      </c>
      <c r="I176" t="str">
        <f t="shared" si="28"/>
        <v/>
      </c>
      <c r="J176" t="str">
        <f t="shared" si="29"/>
        <v/>
      </c>
    </row>
    <row r="177" spans="7:10">
      <c r="G177" s="1" t="str">
        <f t="shared" si="26"/>
        <v/>
      </c>
      <c r="H177" s="1" t="str">
        <f t="shared" si="27"/>
        <v/>
      </c>
      <c r="I177" t="str">
        <f t="shared" si="28"/>
        <v/>
      </c>
      <c r="J177" t="str">
        <f t="shared" si="29"/>
        <v/>
      </c>
    </row>
    <row r="178" spans="7:10">
      <c r="G178" s="1" t="str">
        <f t="shared" si="26"/>
        <v/>
      </c>
      <c r="H178" s="1" t="str">
        <f t="shared" si="27"/>
        <v/>
      </c>
      <c r="I178" t="str">
        <f t="shared" si="28"/>
        <v/>
      </c>
      <c r="J178" t="str">
        <f t="shared" si="29"/>
        <v/>
      </c>
    </row>
    <row r="179" spans="7:10">
      <c r="G179" s="1" t="str">
        <f t="shared" si="26"/>
        <v/>
      </c>
      <c r="H179" s="1" t="str">
        <f t="shared" si="27"/>
        <v/>
      </c>
      <c r="I179" t="str">
        <f t="shared" si="28"/>
        <v/>
      </c>
      <c r="J179" t="str">
        <f t="shared" si="29"/>
        <v/>
      </c>
    </row>
    <row r="180" spans="7:10">
      <c r="G180" s="1" t="str">
        <f t="shared" si="26"/>
        <v/>
      </c>
      <c r="H180" s="1" t="str">
        <f t="shared" si="27"/>
        <v/>
      </c>
      <c r="I180" t="str">
        <f t="shared" si="28"/>
        <v/>
      </c>
      <c r="J180" t="str">
        <f t="shared" si="29"/>
        <v/>
      </c>
    </row>
    <row r="181" spans="7:10">
      <c r="G181" s="1" t="str">
        <f t="shared" si="26"/>
        <v/>
      </c>
      <c r="H181" s="1" t="str">
        <f t="shared" si="27"/>
        <v/>
      </c>
      <c r="I181" t="str">
        <f t="shared" si="28"/>
        <v/>
      </c>
      <c r="J181" t="str">
        <f t="shared" si="29"/>
        <v/>
      </c>
    </row>
    <row r="182" spans="7:10">
      <c r="G182" s="1" t="str">
        <f t="shared" si="26"/>
        <v/>
      </c>
      <c r="H182" s="1" t="str">
        <f t="shared" si="27"/>
        <v/>
      </c>
      <c r="I182" t="str">
        <f t="shared" si="28"/>
        <v/>
      </c>
      <c r="J182" t="str">
        <f t="shared" si="29"/>
        <v/>
      </c>
    </row>
    <row r="183" spans="7:10">
      <c r="G183" s="1" t="str">
        <f t="shared" si="26"/>
        <v/>
      </c>
      <c r="H183" s="1" t="str">
        <f t="shared" si="27"/>
        <v/>
      </c>
      <c r="I183" t="str">
        <f t="shared" si="28"/>
        <v/>
      </c>
      <c r="J183" t="str">
        <f t="shared" si="29"/>
        <v/>
      </c>
    </row>
    <row r="184" spans="7:10">
      <c r="G184" s="1" t="str">
        <f t="shared" si="26"/>
        <v/>
      </c>
      <c r="H184" s="1" t="str">
        <f t="shared" si="27"/>
        <v/>
      </c>
      <c r="I184" t="str">
        <f t="shared" si="28"/>
        <v/>
      </c>
      <c r="J184" t="str">
        <f t="shared" si="29"/>
        <v/>
      </c>
    </row>
    <row r="185" spans="7:10">
      <c r="G185" s="1" t="str">
        <f t="shared" si="26"/>
        <v/>
      </c>
      <c r="H185" s="1" t="str">
        <f t="shared" si="27"/>
        <v/>
      </c>
      <c r="I185" t="str">
        <f t="shared" si="28"/>
        <v/>
      </c>
      <c r="J185" t="str">
        <f t="shared" si="29"/>
        <v/>
      </c>
    </row>
    <row r="186" spans="7:10">
      <c r="G186" s="1" t="str">
        <f t="shared" si="26"/>
        <v/>
      </c>
      <c r="H186" s="1" t="str">
        <f t="shared" si="27"/>
        <v/>
      </c>
      <c r="I186" t="str">
        <f t="shared" si="28"/>
        <v/>
      </c>
      <c r="J186" t="str">
        <f t="shared" si="29"/>
        <v/>
      </c>
    </row>
    <row r="187" spans="7:10">
      <c r="G187" s="1" t="str">
        <f t="shared" si="26"/>
        <v/>
      </c>
      <c r="H187" s="1" t="str">
        <f t="shared" si="27"/>
        <v/>
      </c>
      <c r="I187" t="str">
        <f t="shared" si="28"/>
        <v/>
      </c>
      <c r="J187" t="str">
        <f t="shared" si="29"/>
        <v/>
      </c>
    </row>
    <row r="188" spans="7:10">
      <c r="G188" s="1" t="str">
        <f t="shared" si="26"/>
        <v/>
      </c>
      <c r="H188" s="1" t="str">
        <f t="shared" si="27"/>
        <v/>
      </c>
      <c r="I188" t="str">
        <f t="shared" si="28"/>
        <v/>
      </c>
      <c r="J188" t="str">
        <f t="shared" si="29"/>
        <v/>
      </c>
    </row>
  </sheetData>
  <sortState ref="A2:I74">
    <sortCondition ref="C2:C7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1"/>
  <sheetViews>
    <sheetView topLeftCell="A12" workbookViewId="0">
      <selection activeCell="C32" sqref="C32"/>
    </sheetView>
  </sheetViews>
  <sheetFormatPr baseColWidth="10" defaultRowHeight="15"/>
  <cols>
    <col min="1" max="1" width="4.85546875" customWidth="1"/>
    <col min="2" max="2" width="5.42578125" customWidth="1"/>
    <col min="3" max="3" width="16.42578125" customWidth="1"/>
    <col min="4" max="4" width="8.42578125" customWidth="1"/>
    <col min="5" max="5" width="12" customWidth="1"/>
    <col min="7" max="7" width="36" customWidth="1"/>
    <col min="8" max="8" width="30.28515625" customWidth="1"/>
    <col min="9" max="9" width="32.28515625" customWidth="1"/>
    <col min="10" max="10" width="28.7109375" customWidth="1"/>
  </cols>
  <sheetData>
    <row r="1" spans="1:10" s="5" customFormat="1">
      <c r="A1" s="5" t="s">
        <v>27</v>
      </c>
      <c r="B1" s="5" t="s">
        <v>28</v>
      </c>
      <c r="C1" s="5" t="s">
        <v>6</v>
      </c>
      <c r="D1" s="5" t="s">
        <v>31</v>
      </c>
      <c r="E1" s="5" t="s">
        <v>36</v>
      </c>
      <c r="G1" s="5" t="s">
        <v>32</v>
      </c>
      <c r="H1" s="5" t="s">
        <v>33</v>
      </c>
      <c r="I1" s="5" t="s">
        <v>34</v>
      </c>
      <c r="J1" s="5" t="s">
        <v>35</v>
      </c>
    </row>
    <row r="2" spans="1:10">
      <c r="A2" t="s">
        <v>29</v>
      </c>
      <c r="B2">
        <v>0</v>
      </c>
      <c r="C2" t="s">
        <v>45</v>
      </c>
      <c r="D2">
        <v>1</v>
      </c>
      <c r="E2">
        <v>0</v>
      </c>
      <c r="G2" t="str">
        <f t="shared" ref="G2" si="0">IF(C2&lt;&gt;"",CONCATENATE("#define ",C2," ",IF(D2=0,"LAT","PORT"),A2,"bits.",IF(D2=0,"LAT","R"),A2,B2),"")</f>
        <v>#define GYRO PORTAbits.RA0</v>
      </c>
      <c r="H2" t="str">
        <f t="shared" ref="H2" si="1">IF(C2&lt;&gt;"",CONCATENATE("TRIS",A2,"bits.","R",A2,B2,"=",D2,"; //",C2),"")</f>
        <v>TRISAbits.RA0=1; //GYRO</v>
      </c>
      <c r="I2" t="str">
        <f t="shared" ref="I2" si="2">IF(E2&lt;&gt;"",CONCATENATE("ANSEL",A2,"bits.","ANS",A2,B2,"=",D2,"; //",C2),"")</f>
        <v>ANSELAbits.ANSA0=1; //GYRO</v>
      </c>
      <c r="J2" t="str">
        <f t="shared" ref="J2" si="3">IF(E2&lt;&gt;"",CONCATENATE("#define CH_",C2," ADC_CH",E2),"")</f>
        <v>#define CH_GYRO ADC_CH0</v>
      </c>
    </row>
    <row r="3" spans="1:10">
      <c r="A3" t="s">
        <v>29</v>
      </c>
      <c r="B3">
        <v>1</v>
      </c>
      <c r="C3" t="s">
        <v>48</v>
      </c>
      <c r="D3">
        <v>1</v>
      </c>
      <c r="E3">
        <v>1</v>
      </c>
      <c r="G3" t="str">
        <f t="shared" ref="G3:G64" si="4">IF(C3&lt;&gt;"",CONCATENATE("#define ",C3," ",IF(D3=0,"LAT","PORT"),A3,"bits.",IF(D3=0,"LAT","R"),A3,B3),"")</f>
        <v>#define ACC_CENTRIFUGE PORTAbits.RA1</v>
      </c>
      <c r="H3" t="str">
        <f t="shared" ref="H3:H64" si="5">IF(C3&lt;&gt;"",CONCATENATE("TRIS",A3,"bits.","R",A3,B3,"=",D3,"; //",C3),"")</f>
        <v>TRISAbits.RA1=1; //ACC_CENTRIFUGE</v>
      </c>
      <c r="I3" t="str">
        <f t="shared" ref="I3:I64" si="6">IF(E3&lt;&gt;"",CONCATENATE("ANSEL",A3,"bits.","ANS",A3,B3,"=",D3,"; //",C3),"")</f>
        <v>ANSELAbits.ANSA1=1; //ACC_CENTRIFUGE</v>
      </c>
      <c r="J3" t="str">
        <f t="shared" ref="J3:J64" si="7">IF(E3&lt;&gt;"",CONCATENATE("#define CH_",C3," ADC_CH",E3),"")</f>
        <v>#define CH_ACC_CENTRIFUGE ADC_CH1</v>
      </c>
    </row>
    <row r="4" spans="1:10">
      <c r="A4" t="s">
        <v>29</v>
      </c>
      <c r="B4">
        <v>2</v>
      </c>
      <c r="C4" t="s">
        <v>67</v>
      </c>
      <c r="D4">
        <v>1</v>
      </c>
      <c r="G4" t="str">
        <f t="shared" si="4"/>
        <v>#define VREF_MOINS PORTAbits.RA2</v>
      </c>
      <c r="H4" t="str">
        <f t="shared" si="5"/>
        <v>TRISAbits.RA2=1; //VREF_MOINS</v>
      </c>
      <c r="I4" t="str">
        <f t="shared" si="6"/>
        <v/>
      </c>
      <c r="J4" t="str">
        <f t="shared" si="7"/>
        <v/>
      </c>
    </row>
    <row r="5" spans="1:10">
      <c r="A5" t="s">
        <v>29</v>
      </c>
      <c r="B5">
        <v>3</v>
      </c>
      <c r="C5" t="s">
        <v>68</v>
      </c>
      <c r="D5">
        <v>1</v>
      </c>
      <c r="G5" t="str">
        <f t="shared" si="4"/>
        <v>#define VREF_PLUS PORTAbits.RA3</v>
      </c>
      <c r="H5" t="str">
        <f t="shared" si="5"/>
        <v>TRISAbits.RA3=1; //VREF_PLUS</v>
      </c>
      <c r="I5" t="str">
        <f t="shared" si="6"/>
        <v/>
      </c>
      <c r="J5" t="str">
        <f t="shared" si="7"/>
        <v/>
      </c>
    </row>
    <row r="6" spans="1:10">
      <c r="A6" t="s">
        <v>29</v>
      </c>
      <c r="B6">
        <v>4</v>
      </c>
      <c r="C6" t="s">
        <v>30</v>
      </c>
      <c r="D6">
        <v>0</v>
      </c>
      <c r="G6" t="str">
        <f t="shared" si="4"/>
        <v>#define LED_HAUT LATAbits.LATA4</v>
      </c>
      <c r="H6" t="str">
        <f t="shared" si="5"/>
        <v>TRISAbits.RA4=0; //LED_HAUT</v>
      </c>
      <c r="I6" t="str">
        <f t="shared" si="6"/>
        <v/>
      </c>
      <c r="J6" t="str">
        <f t="shared" si="7"/>
        <v/>
      </c>
    </row>
    <row r="7" spans="1:10">
      <c r="A7" t="s">
        <v>29</v>
      </c>
      <c r="B7">
        <v>5</v>
      </c>
      <c r="C7" t="s">
        <v>47</v>
      </c>
      <c r="D7">
        <v>1</v>
      </c>
      <c r="E7">
        <v>4</v>
      </c>
      <c r="G7" t="str">
        <f t="shared" si="4"/>
        <v>#define ACC_Z PORTAbits.RA5</v>
      </c>
      <c r="H7" t="str">
        <f t="shared" si="5"/>
        <v>TRISAbits.RA5=1; //ACC_Z</v>
      </c>
      <c r="I7" t="str">
        <f t="shared" si="6"/>
        <v>ANSELAbits.ANSA5=1; //ACC_Z</v>
      </c>
      <c r="J7" t="str">
        <f t="shared" si="7"/>
        <v>#define CH_ACC_Z ADC_CH4</v>
      </c>
    </row>
    <row r="8" spans="1:10">
      <c r="A8" t="s">
        <v>29</v>
      </c>
      <c r="B8">
        <v>6</v>
      </c>
      <c r="C8" t="s">
        <v>64</v>
      </c>
      <c r="D8">
        <v>0</v>
      </c>
      <c r="G8" t="str">
        <f t="shared" si="4"/>
        <v>#define LED_CENTRE_VERTE LATAbits.LATA6</v>
      </c>
      <c r="H8" t="str">
        <f t="shared" si="5"/>
        <v>TRISAbits.RA6=0; //LED_CENTRE_VERTE</v>
      </c>
      <c r="I8" t="str">
        <f t="shared" si="6"/>
        <v/>
      </c>
      <c r="J8" t="str">
        <f t="shared" si="7"/>
        <v/>
      </c>
    </row>
    <row r="9" spans="1:10" s="12" customFormat="1">
      <c r="A9" s="12" t="s">
        <v>29</v>
      </c>
      <c r="B9" s="12">
        <v>7</v>
      </c>
      <c r="C9" s="12" t="s">
        <v>40</v>
      </c>
      <c r="D9" s="12">
        <v>0</v>
      </c>
      <c r="G9" s="12" t="str">
        <f t="shared" ref="G9:G12" si="8">IF(C9&lt;&gt;"",CONCATENATE("#define ",C9," ",IF(D9=0,"LAT","PORT"),A9,"bits.",IF(D9=0,"LAT","R"),A9,B9),"")</f>
        <v>#define LED_CENTRE_ORANGE LATAbits.LATA7</v>
      </c>
      <c r="H9" s="12" t="str">
        <f t="shared" ref="H9:H12" si="9">IF(C9&lt;&gt;"",CONCATENATE("TRIS",A9,"bits.","R",A9,B9,"=",D9,"; //",C9),"")</f>
        <v>TRISAbits.RA7=0; //LED_CENTRE_ORANGE</v>
      </c>
      <c r="I9" s="12" t="str">
        <f t="shared" ref="I9:I12" si="10">IF(E9&lt;&gt;"",CONCATENATE("ANSEL",A9,"bits.","ANS",A9,B9,"=",D9,"; //",C9),"")</f>
        <v/>
      </c>
      <c r="J9" s="12" t="str">
        <f t="shared" ref="J9:J12" si="11">IF(E9&lt;&gt;"",CONCATENATE("#define CH_",C9," ADC_CH",E9),"")</f>
        <v/>
      </c>
    </row>
    <row r="10" spans="1:10" s="12" customFormat="1">
      <c r="A10" s="12" t="s">
        <v>63</v>
      </c>
      <c r="B10" s="12">
        <v>0</v>
      </c>
      <c r="C10" s="12" t="s">
        <v>65</v>
      </c>
      <c r="D10" s="12">
        <v>1</v>
      </c>
      <c r="G10" s="12" t="str">
        <f t="shared" si="8"/>
        <v>#define ULTRASON_INT PORTBbits.RB0</v>
      </c>
      <c r="H10" s="12" t="str">
        <f t="shared" si="9"/>
        <v>TRISBbits.RB0=1; //ULTRASON_INT</v>
      </c>
      <c r="I10" s="12" t="str">
        <f t="shared" si="10"/>
        <v/>
      </c>
      <c r="J10" s="12" t="str">
        <f t="shared" si="11"/>
        <v/>
      </c>
    </row>
    <row r="11" spans="1:10" s="12" customFormat="1">
      <c r="A11" s="12" t="s">
        <v>63</v>
      </c>
      <c r="B11" s="12">
        <v>1</v>
      </c>
      <c r="C11" s="12" t="s">
        <v>74</v>
      </c>
      <c r="D11" s="12">
        <v>1</v>
      </c>
      <c r="G11" s="12" t="str">
        <f t="shared" si="8"/>
        <v>#define SENS_G PORTBbits.RB1</v>
      </c>
      <c r="H11" s="12" t="str">
        <f t="shared" si="9"/>
        <v>TRISBbits.RB1=1; //SENS_G</v>
      </c>
      <c r="I11" s="12" t="str">
        <f t="shared" si="10"/>
        <v/>
      </c>
      <c r="J11" s="12" t="str">
        <f t="shared" si="11"/>
        <v/>
      </c>
    </row>
    <row r="12" spans="1:10" s="12" customFormat="1">
      <c r="A12" s="12" t="s">
        <v>63</v>
      </c>
      <c r="B12" s="12">
        <v>2</v>
      </c>
      <c r="C12" s="12" t="s">
        <v>75</v>
      </c>
      <c r="D12" s="12">
        <v>1</v>
      </c>
      <c r="G12" s="12" t="str">
        <f t="shared" si="8"/>
        <v>#define SENS_D PORTBbits.RB2</v>
      </c>
      <c r="H12" s="12" t="str">
        <f t="shared" si="9"/>
        <v>TRISBbits.RB2=1; //SENS_D</v>
      </c>
      <c r="I12" s="12" t="str">
        <f t="shared" si="10"/>
        <v/>
      </c>
      <c r="J12" s="12" t="str">
        <f t="shared" si="11"/>
        <v/>
      </c>
    </row>
    <row r="13" spans="1:10" s="12" customFormat="1">
      <c r="A13" s="12" t="s">
        <v>63</v>
      </c>
      <c r="B13" s="12">
        <v>3</v>
      </c>
      <c r="C13" t="s">
        <v>39</v>
      </c>
      <c r="D13">
        <v>0</v>
      </c>
      <c r="G13" s="12" t="str">
        <f t="shared" ref="G13:G16" si="12">IF(C13&lt;&gt;"",CONCATENATE("#define ",C13," ",IF(D13=0,"LAT","PORT"),A13,"bits.",IF(D13=0,"LAT","R"),A13,B13),"")</f>
        <v>#define LED_GAUCHE LATBbits.LATB3</v>
      </c>
      <c r="H13" s="12" t="str">
        <f t="shared" ref="H13:H16" si="13">IF(C13&lt;&gt;"",CONCATENATE("TRIS",A13,"bits.","R",A13,B13,"=",D13,"; //",C13),"")</f>
        <v>TRISBbits.RB3=0; //LED_GAUCHE</v>
      </c>
      <c r="I13" s="12" t="str">
        <f t="shared" ref="I13:I16" si="14">IF(E13&lt;&gt;"",CONCATENATE("ANSEL",A13,"bits.","ANS",A13,B13,"=",D13,"; //",C13),"")</f>
        <v/>
      </c>
      <c r="J13" s="12" t="str">
        <f t="shared" ref="J13:J16" si="15">IF(E13&lt;&gt;"",CONCATENATE("#define CH_",C13," ADC_CH",E13),"")</f>
        <v/>
      </c>
    </row>
    <row r="14" spans="1:10">
      <c r="A14" t="s">
        <v>63</v>
      </c>
      <c r="B14">
        <v>4</v>
      </c>
      <c r="C14" t="s">
        <v>38</v>
      </c>
      <c r="D14">
        <v>0</v>
      </c>
      <c r="G14" s="12" t="str">
        <f t="shared" si="12"/>
        <v>#define LED_DROITE LATBbits.LATB4</v>
      </c>
      <c r="H14" s="12" t="str">
        <f t="shared" si="13"/>
        <v>TRISBbits.RB4=0; //LED_DROITE</v>
      </c>
      <c r="I14" s="12" t="str">
        <f t="shared" si="14"/>
        <v/>
      </c>
      <c r="J14" s="12" t="str">
        <f t="shared" si="15"/>
        <v/>
      </c>
    </row>
    <row r="15" spans="1:10">
      <c r="A15" t="s">
        <v>63</v>
      </c>
      <c r="B15">
        <v>5</v>
      </c>
      <c r="C15" t="s">
        <v>72</v>
      </c>
      <c r="D15">
        <v>1</v>
      </c>
      <c r="G15" s="12" t="str">
        <f t="shared" si="12"/>
        <v>#define CODEUR_GAUCHE PORTBbits.RB5</v>
      </c>
      <c r="H15" s="12" t="str">
        <f t="shared" si="13"/>
        <v>TRISBbits.RB5=1; //CODEUR_GAUCHE</v>
      </c>
      <c r="I15" s="12" t="str">
        <f t="shared" si="14"/>
        <v/>
      </c>
      <c r="J15" s="12" t="str">
        <f t="shared" si="15"/>
        <v/>
      </c>
    </row>
    <row r="16" spans="1:10">
      <c r="A16" t="s">
        <v>63</v>
      </c>
      <c r="B16">
        <v>6</v>
      </c>
      <c r="C16" t="s">
        <v>57</v>
      </c>
      <c r="D16">
        <v>1</v>
      </c>
      <c r="G16" s="12" t="str">
        <f t="shared" si="12"/>
        <v>#define PATTE_PGC PORTBbits.RB6</v>
      </c>
      <c r="H16" s="12" t="str">
        <f t="shared" si="13"/>
        <v>TRISBbits.RB6=1; //PATTE_PGC</v>
      </c>
      <c r="I16" s="12" t="str">
        <f t="shared" si="14"/>
        <v/>
      </c>
      <c r="J16" s="12" t="str">
        <f t="shared" si="15"/>
        <v/>
      </c>
    </row>
    <row r="17" spans="1:10">
      <c r="A17" t="s">
        <v>63</v>
      </c>
      <c r="B17">
        <v>7</v>
      </c>
      <c r="C17" t="s">
        <v>56</v>
      </c>
      <c r="D17">
        <v>1</v>
      </c>
      <c r="G17" t="str">
        <f t="shared" si="4"/>
        <v>#define PATTE_PGD PORTBbits.RB7</v>
      </c>
      <c r="H17" t="str">
        <f t="shared" si="5"/>
        <v>TRISBbits.RB7=1; //PATTE_PGD</v>
      </c>
      <c r="I17" t="str">
        <f t="shared" si="6"/>
        <v/>
      </c>
      <c r="J17" t="str">
        <f t="shared" si="7"/>
        <v/>
      </c>
    </row>
    <row r="18" spans="1:10">
      <c r="A18" t="s">
        <v>61</v>
      </c>
      <c r="B18">
        <v>0</v>
      </c>
      <c r="C18" t="s">
        <v>73</v>
      </c>
      <c r="D18">
        <v>1</v>
      </c>
      <c r="G18" t="str">
        <f t="shared" si="4"/>
        <v>#define CODEUR_DROITE PORTCbits.RC0</v>
      </c>
      <c r="H18" t="str">
        <f t="shared" si="5"/>
        <v>TRISCbits.RC0=1; //CODEUR_DROITE</v>
      </c>
      <c r="I18" t="str">
        <f t="shared" si="6"/>
        <v/>
      </c>
      <c r="J18" t="str">
        <f t="shared" si="7"/>
        <v/>
      </c>
    </row>
    <row r="19" spans="1:10">
      <c r="A19" t="s">
        <v>61</v>
      </c>
      <c r="B19">
        <v>1</v>
      </c>
      <c r="C19" t="s">
        <v>42</v>
      </c>
      <c r="D19">
        <v>0</v>
      </c>
      <c r="G19" t="str">
        <f t="shared" si="4"/>
        <v>#define LED_TEMOIN LATCbits.LATC1</v>
      </c>
      <c r="H19" t="str">
        <f t="shared" si="5"/>
        <v>TRISCbits.RC1=0; //LED_TEMOIN</v>
      </c>
      <c r="I19" t="str">
        <f t="shared" si="6"/>
        <v/>
      </c>
      <c r="J19" t="str">
        <f t="shared" si="7"/>
        <v/>
      </c>
    </row>
    <row r="20" spans="1:10">
      <c r="A20" t="s">
        <v>61</v>
      </c>
      <c r="B20">
        <v>2</v>
      </c>
      <c r="C20" t="s">
        <v>43</v>
      </c>
      <c r="D20">
        <v>1</v>
      </c>
      <c r="G20" t="str">
        <f t="shared" si="4"/>
        <v>#define BOUTON_VERT PORTCbits.RC2</v>
      </c>
      <c r="H20" t="str">
        <f t="shared" si="5"/>
        <v>TRISCbits.RC2=1; //BOUTON_VERT</v>
      </c>
      <c r="I20" t="str">
        <f t="shared" si="6"/>
        <v/>
      </c>
      <c r="J20" t="str">
        <f t="shared" si="7"/>
        <v/>
      </c>
    </row>
    <row r="21" spans="1:10">
      <c r="A21" t="s">
        <v>61</v>
      </c>
      <c r="B21">
        <v>3</v>
      </c>
      <c r="C21" t="s">
        <v>44</v>
      </c>
      <c r="D21">
        <v>1</v>
      </c>
      <c r="G21" t="str">
        <f t="shared" si="4"/>
        <v>#define BOUTON_ROUGE PORTCbits.RC3</v>
      </c>
      <c r="H21" t="str">
        <f t="shared" si="5"/>
        <v>TRISCbits.RC3=1; //BOUTON_ROUGE</v>
      </c>
      <c r="I21" t="str">
        <f t="shared" si="6"/>
        <v/>
      </c>
      <c r="J21" t="str">
        <f t="shared" si="7"/>
        <v/>
      </c>
    </row>
    <row r="22" spans="1:10">
      <c r="A22" t="s">
        <v>61</v>
      </c>
      <c r="B22">
        <v>4</v>
      </c>
      <c r="C22" t="s">
        <v>41</v>
      </c>
      <c r="D22">
        <v>0</v>
      </c>
      <c r="G22" t="str">
        <f t="shared" si="4"/>
        <v>#define LED_ERREUR LATCbits.LATC4</v>
      </c>
      <c r="H22" t="str">
        <f t="shared" si="5"/>
        <v>TRISCbits.RC4=0; //LED_ERREUR</v>
      </c>
      <c r="I22" t="str">
        <f t="shared" si="6"/>
        <v/>
      </c>
      <c r="J22" t="str">
        <f t="shared" si="7"/>
        <v/>
      </c>
    </row>
    <row r="23" spans="1:10">
      <c r="A23" t="s">
        <v>61</v>
      </c>
      <c r="B23">
        <v>5</v>
      </c>
      <c r="C23" t="s">
        <v>37</v>
      </c>
      <c r="D23">
        <v>0</v>
      </c>
      <c r="G23" t="str">
        <f t="shared" si="4"/>
        <v>#define LED_BAS LATCbits.LATC5</v>
      </c>
      <c r="H23" t="str">
        <f t="shared" si="5"/>
        <v>TRISCbits.RC5=0; //LED_BAS</v>
      </c>
      <c r="I23" t="str">
        <f t="shared" si="6"/>
        <v/>
      </c>
      <c r="J23" t="str">
        <f t="shared" si="7"/>
        <v/>
      </c>
    </row>
    <row r="24" spans="1:10">
      <c r="A24" t="s">
        <v>61</v>
      </c>
      <c r="B24">
        <v>6</v>
      </c>
      <c r="C24" t="s">
        <v>52</v>
      </c>
      <c r="D24">
        <v>0</v>
      </c>
      <c r="G24" t="str">
        <f t="shared" si="4"/>
        <v>#define USART_TX1 LATCbits.LATC6</v>
      </c>
      <c r="H24" t="str">
        <f t="shared" si="5"/>
        <v>TRISCbits.RC6=0; //USART_TX1</v>
      </c>
      <c r="I24" t="str">
        <f t="shared" si="6"/>
        <v/>
      </c>
      <c r="J24" t="str">
        <f t="shared" si="7"/>
        <v/>
      </c>
    </row>
    <row r="25" spans="1:10">
      <c r="A25" t="s">
        <v>61</v>
      </c>
      <c r="B25">
        <v>7</v>
      </c>
      <c r="C25" t="s">
        <v>50</v>
      </c>
      <c r="D25">
        <v>1</v>
      </c>
      <c r="G25" t="str">
        <f t="shared" si="4"/>
        <v>#define USART_RX1 PORTCbits.RC7</v>
      </c>
      <c r="H25" t="str">
        <f t="shared" si="5"/>
        <v>TRISCbits.RC7=1; //USART_RX1</v>
      </c>
      <c r="I25" t="str">
        <f t="shared" si="6"/>
        <v/>
      </c>
      <c r="J25" t="str">
        <f t="shared" si="7"/>
        <v/>
      </c>
    </row>
    <row r="26" spans="1:10">
      <c r="A26" t="s">
        <v>62</v>
      </c>
      <c r="B26">
        <v>0</v>
      </c>
      <c r="C26" t="s">
        <v>71</v>
      </c>
      <c r="D26">
        <v>1</v>
      </c>
      <c r="G26" t="str">
        <f t="shared" si="4"/>
        <v>#define SCL2_RES PORTDbits.RD0</v>
      </c>
      <c r="H26" t="str">
        <f t="shared" si="5"/>
        <v>TRISDbits.RD0=1; //SCL2_RES</v>
      </c>
      <c r="I26" t="str">
        <f t="shared" si="6"/>
        <v/>
      </c>
      <c r="J26" t="str">
        <f t="shared" si="7"/>
        <v/>
      </c>
    </row>
    <row r="27" spans="1:10">
      <c r="A27" t="s">
        <v>62</v>
      </c>
      <c r="B27">
        <v>1</v>
      </c>
      <c r="C27" t="s">
        <v>70</v>
      </c>
      <c r="D27">
        <v>1</v>
      </c>
      <c r="G27" t="str">
        <f t="shared" si="4"/>
        <v>#define SDA2_RES PORTDbits.RD1</v>
      </c>
      <c r="H27" t="str">
        <f t="shared" si="5"/>
        <v>TRISDbits.RD1=1; //SDA2_RES</v>
      </c>
      <c r="I27" t="str">
        <f t="shared" si="6"/>
        <v/>
      </c>
      <c r="J27" t="str">
        <f t="shared" si="7"/>
        <v/>
      </c>
    </row>
    <row r="28" spans="1:10">
      <c r="A28" t="s">
        <v>62</v>
      </c>
      <c r="B28">
        <v>2</v>
      </c>
      <c r="C28" t="s">
        <v>55</v>
      </c>
      <c r="D28">
        <v>0</v>
      </c>
      <c r="G28" t="str">
        <f t="shared" si="4"/>
        <v>#define LED_USART2 LATDbits.LATD2</v>
      </c>
      <c r="H28" t="str">
        <f t="shared" si="5"/>
        <v>TRISDbits.RD2=0; //LED_USART2</v>
      </c>
      <c r="I28" t="str">
        <f t="shared" si="6"/>
        <v/>
      </c>
      <c r="J28" t="str">
        <f t="shared" si="7"/>
        <v/>
      </c>
    </row>
    <row r="29" spans="1:10">
      <c r="A29" t="s">
        <v>62</v>
      </c>
      <c r="B29">
        <v>3</v>
      </c>
      <c r="C29" t="s">
        <v>54</v>
      </c>
      <c r="D29">
        <v>0</v>
      </c>
      <c r="G29" t="str">
        <f t="shared" si="4"/>
        <v>#define LED_USART1 LATDbits.LATD3</v>
      </c>
      <c r="H29" t="str">
        <f t="shared" si="5"/>
        <v>TRISDbits.RD3=0; //LED_USART1</v>
      </c>
      <c r="I29" t="str">
        <f t="shared" si="6"/>
        <v/>
      </c>
      <c r="J29" t="str">
        <f t="shared" si="7"/>
        <v/>
      </c>
    </row>
    <row r="30" spans="1:10">
      <c r="A30" t="s">
        <v>62</v>
      </c>
      <c r="B30">
        <v>4</v>
      </c>
      <c r="C30" t="s">
        <v>66</v>
      </c>
      <c r="D30">
        <v>0</v>
      </c>
      <c r="G30" t="str">
        <f t="shared" si="4"/>
        <v>#define ULTRASON_TRIG LATDbits.LATD4</v>
      </c>
      <c r="H30" t="str">
        <f t="shared" si="5"/>
        <v>TRISDbits.RD4=0; //ULTRASON_TRIG</v>
      </c>
      <c r="I30" t="str">
        <f t="shared" si="6"/>
        <v/>
      </c>
      <c r="J30" t="str">
        <f t="shared" si="7"/>
        <v/>
      </c>
    </row>
    <row r="31" spans="1:10">
      <c r="A31" t="s">
        <v>62</v>
      </c>
      <c r="B31">
        <v>5</v>
      </c>
      <c r="C31" t="s">
        <v>58</v>
      </c>
      <c r="D31">
        <v>1</v>
      </c>
      <c r="G31" t="str">
        <f t="shared" si="4"/>
        <v>#define BOUTON_LIMITATION PORTDbits.RD5</v>
      </c>
      <c r="H31" t="str">
        <f t="shared" si="5"/>
        <v>TRISDbits.RD5=1; //BOUTON_LIMITATION</v>
      </c>
      <c r="I31" t="str">
        <f t="shared" si="6"/>
        <v/>
      </c>
      <c r="J31" t="str">
        <f t="shared" si="7"/>
        <v/>
      </c>
    </row>
    <row r="32" spans="1:10">
      <c r="A32" t="s">
        <v>62</v>
      </c>
      <c r="B32">
        <v>6</v>
      </c>
      <c r="C32" t="s">
        <v>53</v>
      </c>
      <c r="D32">
        <v>0</v>
      </c>
      <c r="G32" t="str">
        <f t="shared" si="4"/>
        <v>#define USART_TX2 LATDbits.LATD6</v>
      </c>
      <c r="H32" t="str">
        <f t="shared" si="5"/>
        <v>TRISDbits.RD6=0; //USART_TX2</v>
      </c>
      <c r="I32" t="str">
        <f t="shared" si="6"/>
        <v/>
      </c>
      <c r="J32" t="str">
        <f t="shared" si="7"/>
        <v/>
      </c>
    </row>
    <row r="33" spans="1:10">
      <c r="A33" t="s">
        <v>62</v>
      </c>
      <c r="B33">
        <v>7</v>
      </c>
      <c r="C33" t="s">
        <v>51</v>
      </c>
      <c r="D33">
        <v>1</v>
      </c>
      <c r="G33" t="str">
        <f t="shared" si="4"/>
        <v>#define USART_RX2 PORTDbits.RD7</v>
      </c>
      <c r="H33" t="str">
        <f t="shared" si="5"/>
        <v>TRISDbits.RD7=1; //USART_RX2</v>
      </c>
      <c r="I33" t="str">
        <f t="shared" si="6"/>
        <v/>
      </c>
      <c r="J33" t="str">
        <f t="shared" si="7"/>
        <v/>
      </c>
    </row>
    <row r="34" spans="1:10">
      <c r="A34" t="s">
        <v>60</v>
      </c>
      <c r="B34">
        <v>0</v>
      </c>
      <c r="C34" t="s">
        <v>59</v>
      </c>
      <c r="D34">
        <v>1</v>
      </c>
      <c r="E34">
        <v>5</v>
      </c>
      <c r="G34" t="str">
        <f t="shared" si="4"/>
        <v>#define POTENTIOMETRE_GUIDON PORTEbits.RE0</v>
      </c>
      <c r="H34" t="str">
        <f t="shared" si="5"/>
        <v>TRISEbits.RE0=1; //POTENTIOMETRE_GUIDON</v>
      </c>
      <c r="I34" t="str">
        <f t="shared" si="6"/>
        <v>ANSELEbits.ANSE0=1; //POTENTIOMETRE_GUIDON</v>
      </c>
      <c r="J34" t="str">
        <f t="shared" si="7"/>
        <v>#define CH_POTENTIOMETRE_GUIDON ADC_CH5</v>
      </c>
    </row>
    <row r="35" spans="1:10">
      <c r="A35" t="s">
        <v>60</v>
      </c>
      <c r="B35">
        <v>1</v>
      </c>
      <c r="C35" t="s">
        <v>49</v>
      </c>
      <c r="D35">
        <v>1</v>
      </c>
      <c r="E35">
        <v>6</v>
      </c>
      <c r="G35" t="str">
        <f t="shared" si="4"/>
        <v>#define BATTERIE PORTEbits.RE1</v>
      </c>
      <c r="H35" t="str">
        <f t="shared" si="5"/>
        <v>TRISEbits.RE1=1; //BATTERIE</v>
      </c>
      <c r="I35" t="str">
        <f t="shared" si="6"/>
        <v>ANSELEbits.ANSE1=1; //BATTERIE</v>
      </c>
      <c r="J35" t="str">
        <f t="shared" si="7"/>
        <v>#define CH_BATTERIE ADC_CH6</v>
      </c>
    </row>
    <row r="36" spans="1:10">
      <c r="A36" t="s">
        <v>60</v>
      </c>
      <c r="B36">
        <v>2</v>
      </c>
      <c r="C36" t="s">
        <v>46</v>
      </c>
      <c r="D36">
        <v>1</v>
      </c>
      <c r="E36">
        <v>7</v>
      </c>
      <c r="G36" t="str">
        <f t="shared" si="4"/>
        <v>#define ACC_X PORTEbits.RE2</v>
      </c>
      <c r="H36" t="str">
        <f t="shared" si="5"/>
        <v>TRISEbits.RE2=1; //ACC_X</v>
      </c>
      <c r="I36" t="str">
        <f t="shared" si="6"/>
        <v>ANSELEbits.ANSE2=1; //ACC_X</v>
      </c>
      <c r="J36" t="str">
        <f t="shared" si="7"/>
        <v>#define CH_ACC_X ADC_CH7</v>
      </c>
    </row>
    <row r="37" spans="1:10">
      <c r="A37" t="s">
        <v>60</v>
      </c>
      <c r="B37">
        <v>3</v>
      </c>
      <c r="C37" t="s">
        <v>69</v>
      </c>
      <c r="D37">
        <v>1</v>
      </c>
      <c r="G37" t="str">
        <f t="shared" si="4"/>
        <v>#define MCLR_VPP PORTEbits.RE3</v>
      </c>
      <c r="H37" t="str">
        <f t="shared" si="5"/>
        <v>TRISEbits.RE3=1; //MCLR_VPP</v>
      </c>
      <c r="I37" t="str">
        <f t="shared" si="6"/>
        <v/>
      </c>
      <c r="J37" t="str">
        <f t="shared" si="7"/>
        <v/>
      </c>
    </row>
    <row r="38" spans="1:10">
      <c r="G38" t="str">
        <f t="shared" si="4"/>
        <v/>
      </c>
      <c r="H38" t="str">
        <f t="shared" si="5"/>
        <v/>
      </c>
      <c r="I38" t="str">
        <f t="shared" si="6"/>
        <v/>
      </c>
      <c r="J38" t="str">
        <f t="shared" si="7"/>
        <v/>
      </c>
    </row>
    <row r="39" spans="1:10">
      <c r="G39" t="str">
        <f t="shared" si="4"/>
        <v/>
      </c>
      <c r="H39" t="str">
        <f t="shared" si="5"/>
        <v/>
      </c>
      <c r="I39" t="str">
        <f t="shared" si="6"/>
        <v/>
      </c>
      <c r="J39" t="str">
        <f t="shared" si="7"/>
        <v/>
      </c>
    </row>
    <row r="40" spans="1:10">
      <c r="G40" t="str">
        <f t="shared" si="4"/>
        <v/>
      </c>
      <c r="H40" t="str">
        <f t="shared" si="5"/>
        <v/>
      </c>
      <c r="I40" t="str">
        <f t="shared" si="6"/>
        <v/>
      </c>
      <c r="J40" t="str">
        <f t="shared" si="7"/>
        <v/>
      </c>
    </row>
    <row r="41" spans="1:10">
      <c r="G41" t="str">
        <f t="shared" si="4"/>
        <v/>
      </c>
      <c r="H41" t="str">
        <f t="shared" si="5"/>
        <v/>
      </c>
      <c r="I41" t="str">
        <f t="shared" si="6"/>
        <v/>
      </c>
      <c r="J41" t="str">
        <f t="shared" si="7"/>
        <v/>
      </c>
    </row>
    <row r="42" spans="1:10">
      <c r="G42" t="str">
        <f t="shared" si="4"/>
        <v/>
      </c>
      <c r="H42" t="str">
        <f t="shared" si="5"/>
        <v/>
      </c>
      <c r="I42" t="str">
        <f t="shared" si="6"/>
        <v/>
      </c>
      <c r="J42" t="str">
        <f t="shared" si="7"/>
        <v/>
      </c>
    </row>
    <row r="43" spans="1:10">
      <c r="G43" t="str">
        <f t="shared" si="4"/>
        <v/>
      </c>
      <c r="H43" t="str">
        <f t="shared" si="5"/>
        <v/>
      </c>
      <c r="I43" t="str">
        <f t="shared" si="6"/>
        <v/>
      </c>
      <c r="J43" t="str">
        <f t="shared" si="7"/>
        <v/>
      </c>
    </row>
    <row r="44" spans="1:10">
      <c r="G44" t="str">
        <f t="shared" si="4"/>
        <v/>
      </c>
      <c r="H44" t="str">
        <f t="shared" si="5"/>
        <v/>
      </c>
      <c r="I44" t="str">
        <f t="shared" si="6"/>
        <v/>
      </c>
      <c r="J44" t="str">
        <f t="shared" si="7"/>
        <v/>
      </c>
    </row>
    <row r="45" spans="1:10">
      <c r="G45" t="str">
        <f t="shared" si="4"/>
        <v/>
      </c>
      <c r="H45" t="str">
        <f t="shared" si="5"/>
        <v/>
      </c>
      <c r="I45" t="str">
        <f t="shared" si="6"/>
        <v/>
      </c>
      <c r="J45" t="str">
        <f t="shared" si="7"/>
        <v/>
      </c>
    </row>
    <row r="46" spans="1:10">
      <c r="G46" t="str">
        <f t="shared" si="4"/>
        <v/>
      </c>
      <c r="H46" t="str">
        <f t="shared" si="5"/>
        <v/>
      </c>
      <c r="I46" t="str">
        <f t="shared" si="6"/>
        <v/>
      </c>
      <c r="J46" t="str">
        <f t="shared" si="7"/>
        <v/>
      </c>
    </row>
    <row r="47" spans="1:10">
      <c r="G47" t="str">
        <f t="shared" si="4"/>
        <v/>
      </c>
      <c r="H47" t="str">
        <f t="shared" si="5"/>
        <v/>
      </c>
      <c r="I47" t="str">
        <f t="shared" si="6"/>
        <v/>
      </c>
      <c r="J47" t="str">
        <f t="shared" si="7"/>
        <v/>
      </c>
    </row>
    <row r="48" spans="1:10">
      <c r="G48" t="str">
        <f t="shared" si="4"/>
        <v/>
      </c>
      <c r="H48" t="str">
        <f t="shared" si="5"/>
        <v/>
      </c>
      <c r="I48" t="str">
        <f t="shared" si="6"/>
        <v/>
      </c>
      <c r="J48" t="str">
        <f t="shared" si="7"/>
        <v/>
      </c>
    </row>
    <row r="49" spans="7:10">
      <c r="G49" t="str">
        <f t="shared" si="4"/>
        <v/>
      </c>
      <c r="H49" t="str">
        <f t="shared" si="5"/>
        <v/>
      </c>
      <c r="I49" t="str">
        <f t="shared" si="6"/>
        <v/>
      </c>
      <c r="J49" t="str">
        <f t="shared" si="7"/>
        <v/>
      </c>
    </row>
    <row r="50" spans="7:10">
      <c r="G50" t="str">
        <f t="shared" si="4"/>
        <v/>
      </c>
      <c r="H50" t="str">
        <f t="shared" si="5"/>
        <v/>
      </c>
      <c r="I50" t="str">
        <f t="shared" si="6"/>
        <v/>
      </c>
      <c r="J50" t="str">
        <f t="shared" si="7"/>
        <v/>
      </c>
    </row>
    <row r="51" spans="7:10">
      <c r="G51" t="str">
        <f t="shared" si="4"/>
        <v/>
      </c>
      <c r="H51" t="str">
        <f t="shared" si="5"/>
        <v/>
      </c>
      <c r="I51" t="str">
        <f t="shared" si="6"/>
        <v/>
      </c>
      <c r="J51" t="str">
        <f t="shared" si="7"/>
        <v/>
      </c>
    </row>
    <row r="52" spans="7:10">
      <c r="G52" t="str">
        <f t="shared" si="4"/>
        <v/>
      </c>
      <c r="H52" t="str">
        <f t="shared" si="5"/>
        <v/>
      </c>
      <c r="I52" t="str">
        <f t="shared" si="6"/>
        <v/>
      </c>
      <c r="J52" t="str">
        <f t="shared" si="7"/>
        <v/>
      </c>
    </row>
    <row r="53" spans="7:10">
      <c r="G53" t="str">
        <f t="shared" si="4"/>
        <v/>
      </c>
      <c r="H53" t="str">
        <f t="shared" si="5"/>
        <v/>
      </c>
      <c r="I53" t="str">
        <f t="shared" si="6"/>
        <v/>
      </c>
      <c r="J53" t="str">
        <f t="shared" si="7"/>
        <v/>
      </c>
    </row>
    <row r="54" spans="7:10">
      <c r="G54" t="str">
        <f t="shared" si="4"/>
        <v/>
      </c>
      <c r="H54" t="str">
        <f t="shared" si="5"/>
        <v/>
      </c>
      <c r="I54" t="str">
        <f t="shared" si="6"/>
        <v/>
      </c>
      <c r="J54" t="str">
        <f t="shared" si="7"/>
        <v/>
      </c>
    </row>
    <row r="55" spans="7:10">
      <c r="G55" t="str">
        <f t="shared" si="4"/>
        <v/>
      </c>
      <c r="H55" t="str">
        <f t="shared" si="5"/>
        <v/>
      </c>
      <c r="I55" t="str">
        <f t="shared" si="6"/>
        <v/>
      </c>
      <c r="J55" t="str">
        <f t="shared" si="7"/>
        <v/>
      </c>
    </row>
    <row r="56" spans="7:10">
      <c r="G56" t="str">
        <f t="shared" si="4"/>
        <v/>
      </c>
      <c r="H56" t="str">
        <f t="shared" si="5"/>
        <v/>
      </c>
      <c r="I56" t="str">
        <f t="shared" si="6"/>
        <v/>
      </c>
      <c r="J56" t="str">
        <f t="shared" si="7"/>
        <v/>
      </c>
    </row>
    <row r="57" spans="7:10">
      <c r="G57" t="str">
        <f t="shared" si="4"/>
        <v/>
      </c>
      <c r="H57" t="str">
        <f t="shared" si="5"/>
        <v/>
      </c>
      <c r="I57" t="str">
        <f t="shared" si="6"/>
        <v/>
      </c>
      <c r="J57" t="str">
        <f t="shared" si="7"/>
        <v/>
      </c>
    </row>
    <row r="58" spans="7:10">
      <c r="G58" t="str">
        <f t="shared" si="4"/>
        <v/>
      </c>
      <c r="H58" t="str">
        <f t="shared" si="5"/>
        <v/>
      </c>
      <c r="I58" t="str">
        <f t="shared" si="6"/>
        <v/>
      </c>
      <c r="J58" t="str">
        <f t="shared" si="7"/>
        <v/>
      </c>
    </row>
    <row r="59" spans="7:10">
      <c r="G59" t="str">
        <f t="shared" si="4"/>
        <v/>
      </c>
      <c r="H59" t="str">
        <f t="shared" si="5"/>
        <v/>
      </c>
      <c r="I59" t="str">
        <f t="shared" si="6"/>
        <v/>
      </c>
      <c r="J59" t="str">
        <f t="shared" si="7"/>
        <v/>
      </c>
    </row>
    <row r="60" spans="7:10">
      <c r="G60" t="str">
        <f t="shared" si="4"/>
        <v/>
      </c>
      <c r="H60" t="str">
        <f t="shared" si="5"/>
        <v/>
      </c>
      <c r="I60" t="str">
        <f t="shared" si="6"/>
        <v/>
      </c>
      <c r="J60" t="str">
        <f t="shared" si="7"/>
        <v/>
      </c>
    </row>
    <row r="61" spans="7:10">
      <c r="G61" t="str">
        <f t="shared" si="4"/>
        <v/>
      </c>
      <c r="H61" t="str">
        <f t="shared" si="5"/>
        <v/>
      </c>
      <c r="I61" t="str">
        <f t="shared" si="6"/>
        <v/>
      </c>
      <c r="J61" t="str">
        <f t="shared" si="7"/>
        <v/>
      </c>
    </row>
    <row r="62" spans="7:10">
      <c r="G62" t="str">
        <f t="shared" si="4"/>
        <v/>
      </c>
      <c r="H62" t="str">
        <f t="shared" si="5"/>
        <v/>
      </c>
      <c r="I62" t="str">
        <f t="shared" si="6"/>
        <v/>
      </c>
      <c r="J62" t="str">
        <f t="shared" si="7"/>
        <v/>
      </c>
    </row>
    <row r="63" spans="7:10">
      <c r="G63" t="str">
        <f t="shared" si="4"/>
        <v/>
      </c>
      <c r="H63" t="str">
        <f t="shared" si="5"/>
        <v/>
      </c>
      <c r="I63" t="str">
        <f t="shared" si="6"/>
        <v/>
      </c>
      <c r="J63" t="str">
        <f t="shared" si="7"/>
        <v/>
      </c>
    </row>
    <row r="64" spans="7:10">
      <c r="G64" t="str">
        <f t="shared" si="4"/>
        <v/>
      </c>
      <c r="H64" t="str">
        <f t="shared" si="5"/>
        <v/>
      </c>
      <c r="I64" t="str">
        <f t="shared" si="6"/>
        <v/>
      </c>
      <c r="J64" t="str">
        <f t="shared" si="7"/>
        <v/>
      </c>
    </row>
    <row r="65" spans="7:10">
      <c r="G65" t="str">
        <f t="shared" ref="G65:G91" si="16">IF(C65&lt;&gt;"",CONCATENATE("#define ",C65," ",IF(D65=1,"LAT","PORT"),A65,"bits.",IF(D65=1,"LAT","R"),A65,B65),"")</f>
        <v/>
      </c>
      <c r="H65" t="str">
        <f t="shared" ref="H65:H91" si="17">IF(C65&lt;&gt;"",CONCATENATE("TRIS",A65,"bits.","R",A65,B65,"=",D65,"; //",C65),"")</f>
        <v/>
      </c>
      <c r="I65" t="str">
        <f t="shared" ref="I65:I72" si="18">IF(E65&lt;&gt;"",CONCATENATE("ANSEL",A65,"bits.","ANS",A65,B65,"=",D65,"; //",C65),"")</f>
        <v/>
      </c>
      <c r="J65" t="str">
        <f t="shared" ref="J65:J72" si="19">IF(E65&lt;&gt;"",CONCATENATE("#define CH_",C65," ADC_CH",E65),"")</f>
        <v/>
      </c>
    </row>
    <row r="66" spans="7:10">
      <c r="G66" t="str">
        <f t="shared" si="16"/>
        <v/>
      </c>
      <c r="H66" t="str">
        <f t="shared" si="17"/>
        <v/>
      </c>
      <c r="I66" t="str">
        <f t="shared" si="18"/>
        <v/>
      </c>
      <c r="J66" t="str">
        <f t="shared" si="19"/>
        <v/>
      </c>
    </row>
    <row r="67" spans="7:10">
      <c r="G67" t="str">
        <f t="shared" si="16"/>
        <v/>
      </c>
      <c r="H67" t="str">
        <f t="shared" si="17"/>
        <v/>
      </c>
      <c r="I67" t="str">
        <f t="shared" si="18"/>
        <v/>
      </c>
      <c r="J67" t="str">
        <f t="shared" si="19"/>
        <v/>
      </c>
    </row>
    <row r="68" spans="7:10">
      <c r="G68" t="str">
        <f t="shared" si="16"/>
        <v/>
      </c>
      <c r="H68" t="str">
        <f t="shared" si="17"/>
        <v/>
      </c>
      <c r="I68" t="str">
        <f t="shared" si="18"/>
        <v/>
      </c>
      <c r="J68" t="str">
        <f t="shared" si="19"/>
        <v/>
      </c>
    </row>
    <row r="69" spans="7:10">
      <c r="G69" t="str">
        <f t="shared" si="16"/>
        <v/>
      </c>
      <c r="H69" t="str">
        <f t="shared" si="17"/>
        <v/>
      </c>
      <c r="I69" t="str">
        <f t="shared" si="18"/>
        <v/>
      </c>
      <c r="J69" t="str">
        <f t="shared" si="19"/>
        <v/>
      </c>
    </row>
    <row r="70" spans="7:10">
      <c r="G70" t="str">
        <f t="shared" si="16"/>
        <v/>
      </c>
      <c r="H70" t="str">
        <f t="shared" si="17"/>
        <v/>
      </c>
      <c r="I70" t="str">
        <f t="shared" si="18"/>
        <v/>
      </c>
      <c r="J70" t="str">
        <f t="shared" si="19"/>
        <v/>
      </c>
    </row>
    <row r="71" spans="7:10">
      <c r="G71" t="str">
        <f t="shared" si="16"/>
        <v/>
      </c>
      <c r="H71" t="str">
        <f t="shared" si="17"/>
        <v/>
      </c>
      <c r="I71" t="str">
        <f t="shared" si="18"/>
        <v/>
      </c>
      <c r="J71" t="str">
        <f t="shared" si="19"/>
        <v/>
      </c>
    </row>
    <row r="72" spans="7:10">
      <c r="G72" t="str">
        <f t="shared" si="16"/>
        <v/>
      </c>
      <c r="H72" t="str">
        <f t="shared" si="17"/>
        <v/>
      </c>
      <c r="I72" t="str">
        <f t="shared" si="18"/>
        <v/>
      </c>
      <c r="J72" t="str">
        <f t="shared" si="19"/>
        <v/>
      </c>
    </row>
    <row r="73" spans="7:10">
      <c r="G73" t="str">
        <f t="shared" si="16"/>
        <v/>
      </c>
      <c r="H73" t="str">
        <f t="shared" si="17"/>
        <v/>
      </c>
      <c r="I73" t="str">
        <f t="shared" ref="I73:I91" si="20">IF(E73&lt;&gt;"",CONCATENATE("ANSEL",A73,"bits.","ANS",A73,B73,"=",D73,"; //",C73),"")</f>
        <v/>
      </c>
      <c r="J73" t="str">
        <f t="shared" ref="J73:J91" si="21">IF(E73&lt;&gt;"",CONCATENATE("#define CH_",C73," ADC_CH",E73),"")</f>
        <v/>
      </c>
    </row>
    <row r="74" spans="7:10">
      <c r="G74" t="str">
        <f t="shared" si="16"/>
        <v/>
      </c>
      <c r="H74" t="str">
        <f t="shared" si="17"/>
        <v/>
      </c>
      <c r="I74" t="str">
        <f t="shared" si="20"/>
        <v/>
      </c>
      <c r="J74" t="str">
        <f t="shared" si="21"/>
        <v/>
      </c>
    </row>
    <row r="75" spans="7:10">
      <c r="G75" t="str">
        <f t="shared" si="16"/>
        <v/>
      </c>
      <c r="H75" t="str">
        <f t="shared" si="17"/>
        <v/>
      </c>
      <c r="I75" t="str">
        <f t="shared" si="20"/>
        <v/>
      </c>
      <c r="J75" t="str">
        <f t="shared" si="21"/>
        <v/>
      </c>
    </row>
    <row r="76" spans="7:10">
      <c r="G76" t="str">
        <f t="shared" si="16"/>
        <v/>
      </c>
      <c r="H76" t="str">
        <f t="shared" si="17"/>
        <v/>
      </c>
      <c r="I76" t="str">
        <f t="shared" si="20"/>
        <v/>
      </c>
      <c r="J76" t="str">
        <f t="shared" si="21"/>
        <v/>
      </c>
    </row>
    <row r="77" spans="7:10">
      <c r="G77" t="str">
        <f t="shared" si="16"/>
        <v/>
      </c>
      <c r="H77" t="str">
        <f t="shared" si="17"/>
        <v/>
      </c>
      <c r="I77" t="str">
        <f t="shared" si="20"/>
        <v/>
      </c>
      <c r="J77" t="str">
        <f t="shared" si="21"/>
        <v/>
      </c>
    </row>
    <row r="78" spans="7:10">
      <c r="G78" t="str">
        <f t="shared" si="16"/>
        <v/>
      </c>
      <c r="H78" t="str">
        <f t="shared" si="17"/>
        <v/>
      </c>
      <c r="I78" t="str">
        <f t="shared" si="20"/>
        <v/>
      </c>
      <c r="J78" t="str">
        <f t="shared" si="21"/>
        <v/>
      </c>
    </row>
    <row r="79" spans="7:10">
      <c r="G79" t="str">
        <f t="shared" si="16"/>
        <v/>
      </c>
      <c r="H79" t="str">
        <f t="shared" si="17"/>
        <v/>
      </c>
      <c r="I79" t="str">
        <f t="shared" si="20"/>
        <v/>
      </c>
      <c r="J79" t="str">
        <f t="shared" si="21"/>
        <v/>
      </c>
    </row>
    <row r="80" spans="7:10">
      <c r="G80" t="str">
        <f t="shared" si="16"/>
        <v/>
      </c>
      <c r="H80" t="str">
        <f t="shared" si="17"/>
        <v/>
      </c>
      <c r="I80" t="str">
        <f t="shared" si="20"/>
        <v/>
      </c>
      <c r="J80" t="str">
        <f t="shared" si="21"/>
        <v/>
      </c>
    </row>
    <row r="81" spans="7:10">
      <c r="G81" t="str">
        <f t="shared" si="16"/>
        <v/>
      </c>
      <c r="H81" t="str">
        <f t="shared" si="17"/>
        <v/>
      </c>
      <c r="I81" t="str">
        <f t="shared" si="20"/>
        <v/>
      </c>
      <c r="J81" t="str">
        <f t="shared" si="21"/>
        <v/>
      </c>
    </row>
    <row r="82" spans="7:10">
      <c r="G82" t="str">
        <f t="shared" si="16"/>
        <v/>
      </c>
      <c r="H82" t="str">
        <f t="shared" si="17"/>
        <v/>
      </c>
      <c r="I82" t="str">
        <f t="shared" si="20"/>
        <v/>
      </c>
      <c r="J82" t="str">
        <f t="shared" si="21"/>
        <v/>
      </c>
    </row>
    <row r="83" spans="7:10">
      <c r="G83" t="str">
        <f t="shared" si="16"/>
        <v/>
      </c>
      <c r="H83" t="str">
        <f t="shared" si="17"/>
        <v/>
      </c>
      <c r="I83" t="str">
        <f t="shared" si="20"/>
        <v/>
      </c>
      <c r="J83" t="str">
        <f t="shared" si="21"/>
        <v/>
      </c>
    </row>
    <row r="84" spans="7:10">
      <c r="G84" t="str">
        <f t="shared" si="16"/>
        <v/>
      </c>
      <c r="H84" t="str">
        <f t="shared" si="17"/>
        <v/>
      </c>
      <c r="I84" t="str">
        <f t="shared" si="20"/>
        <v/>
      </c>
      <c r="J84" t="str">
        <f t="shared" si="21"/>
        <v/>
      </c>
    </row>
    <row r="85" spans="7:10">
      <c r="G85" t="str">
        <f t="shared" si="16"/>
        <v/>
      </c>
      <c r="H85" t="str">
        <f t="shared" si="17"/>
        <v/>
      </c>
      <c r="I85" t="str">
        <f t="shared" si="20"/>
        <v/>
      </c>
      <c r="J85" t="str">
        <f t="shared" si="21"/>
        <v/>
      </c>
    </row>
    <row r="86" spans="7:10">
      <c r="G86" t="str">
        <f t="shared" si="16"/>
        <v/>
      </c>
      <c r="H86" t="str">
        <f t="shared" si="17"/>
        <v/>
      </c>
      <c r="I86" t="str">
        <f t="shared" si="20"/>
        <v/>
      </c>
      <c r="J86" t="str">
        <f t="shared" si="21"/>
        <v/>
      </c>
    </row>
    <row r="87" spans="7:10">
      <c r="G87" t="str">
        <f t="shared" si="16"/>
        <v/>
      </c>
      <c r="H87" t="str">
        <f t="shared" si="17"/>
        <v/>
      </c>
      <c r="I87" t="str">
        <f t="shared" si="20"/>
        <v/>
      </c>
      <c r="J87" t="str">
        <f t="shared" si="21"/>
        <v/>
      </c>
    </row>
    <row r="88" spans="7:10">
      <c r="G88" t="str">
        <f t="shared" si="16"/>
        <v/>
      </c>
      <c r="H88" t="str">
        <f t="shared" si="17"/>
        <v/>
      </c>
      <c r="I88" t="str">
        <f t="shared" si="20"/>
        <v/>
      </c>
      <c r="J88" t="str">
        <f t="shared" si="21"/>
        <v/>
      </c>
    </row>
    <row r="89" spans="7:10">
      <c r="G89" t="str">
        <f t="shared" si="16"/>
        <v/>
      </c>
      <c r="H89" t="str">
        <f t="shared" si="17"/>
        <v/>
      </c>
      <c r="I89" t="str">
        <f t="shared" si="20"/>
        <v/>
      </c>
      <c r="J89" t="str">
        <f t="shared" si="21"/>
        <v/>
      </c>
    </row>
    <row r="90" spans="7:10">
      <c r="G90" t="str">
        <f t="shared" si="16"/>
        <v/>
      </c>
      <c r="H90" t="str">
        <f t="shared" si="17"/>
        <v/>
      </c>
      <c r="I90" t="str">
        <f t="shared" si="20"/>
        <v/>
      </c>
      <c r="J90" t="str">
        <f t="shared" si="21"/>
        <v/>
      </c>
    </row>
    <row r="91" spans="7:10">
      <c r="G91" t="str">
        <f t="shared" si="16"/>
        <v/>
      </c>
      <c r="H91" t="str">
        <f t="shared" si="17"/>
        <v/>
      </c>
      <c r="I91" t="str">
        <f t="shared" si="20"/>
        <v/>
      </c>
      <c r="J91" t="str">
        <f t="shared" si="21"/>
        <v/>
      </c>
    </row>
  </sheetData>
  <sortState ref="A2:J86">
    <sortCondition ref="A2:A86"/>
    <sortCondition ref="B2:B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</vt:lpstr>
      <vt:lpstr>TRIS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2011-09-27T06:33:03Z</dcterms:created>
  <dcterms:modified xsi:type="dcterms:W3CDTF">2011-12-13T08:17:24Z</dcterms:modified>
</cp:coreProperties>
</file>