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Documents\"/>
    </mc:Choice>
  </mc:AlternateContent>
  <xr:revisionPtr revIDLastSave="0" documentId="13_ncr:1_{627395D8-B20C-4503-BAF3-AA12E4DE87D6}" xr6:coauthVersionLast="47" xr6:coauthVersionMax="47" xr10:uidLastSave="{00000000-0000-0000-0000-000000000000}"/>
  <bookViews>
    <workbookView xWindow="-120" yWindow="-120" windowWidth="20730" windowHeight="11160" xr2:uid="{FDCB5213-6BB0-424D-9009-E898F59C41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K3" i="1"/>
  <c r="K4" i="1"/>
  <c r="K5" i="1"/>
  <c r="K6" i="1"/>
  <c r="K7" i="1"/>
  <c r="M4" i="1"/>
  <c r="N4" i="1" s="1"/>
  <c r="M5" i="1"/>
  <c r="N5" i="1" s="1"/>
  <c r="M6" i="1"/>
  <c r="O6" i="1" s="1"/>
  <c r="P6" i="1" s="1"/>
  <c r="M7" i="1"/>
  <c r="O7" i="1" s="1"/>
  <c r="P7" i="1" s="1"/>
  <c r="M3" i="1"/>
  <c r="N3" i="1" s="1"/>
  <c r="L4" i="1"/>
  <c r="L5" i="1"/>
  <c r="L6" i="1"/>
  <c r="L7" i="1"/>
  <c r="H4" i="1"/>
  <c r="H5" i="1"/>
  <c r="H6" i="1"/>
  <c r="H7" i="1"/>
  <c r="I4" i="1"/>
  <c r="I5" i="1"/>
  <c r="I6" i="1"/>
  <c r="I7" i="1"/>
  <c r="I3" i="1"/>
  <c r="H3" i="1"/>
  <c r="O5" i="1" l="1"/>
  <c r="P5" i="1" s="1"/>
  <c r="O4" i="1"/>
  <c r="P4" i="1" s="1"/>
  <c r="N7" i="1"/>
  <c r="N6" i="1"/>
  <c r="O3" i="1"/>
  <c r="P3" i="1" s="1"/>
  <c r="L3" i="1"/>
</calcChain>
</file>

<file path=xl/sharedStrings.xml><?xml version="1.0" encoding="utf-8"?>
<sst xmlns="http://schemas.openxmlformats.org/spreadsheetml/2006/main" count="37" uniqueCount="37">
  <si>
    <t>Número</t>
  </si>
  <si>
    <t>Identidad</t>
  </si>
  <si>
    <t>Nombre completo</t>
  </si>
  <si>
    <t>Dirección</t>
  </si>
  <si>
    <t>Puesto</t>
  </si>
  <si>
    <t>Sueldo Base</t>
  </si>
  <si>
    <t>ISR</t>
  </si>
  <si>
    <t>IHSS</t>
  </si>
  <si>
    <t>RAP</t>
  </si>
  <si>
    <t>Celular</t>
  </si>
  <si>
    <t>Total Deducciones</t>
  </si>
  <si>
    <t>Bono</t>
  </si>
  <si>
    <t>Total Ingresos</t>
  </si>
  <si>
    <t>Total a Pagar Mensual</t>
  </si>
  <si>
    <t>Total a Pagar Quincenal</t>
  </si>
  <si>
    <t>1626-1999-00448</t>
  </si>
  <si>
    <t>0501-2001-01587</t>
  </si>
  <si>
    <t>0801-1998-06558</t>
  </si>
  <si>
    <t>1601-1999-00099</t>
  </si>
  <si>
    <t>0401-2000-01889</t>
  </si>
  <si>
    <t>David Alberto Merlo Pineda</t>
  </si>
  <si>
    <t>Olivier Jesús Sánchez Reyes</t>
  </si>
  <si>
    <t>Lourdes María Mendoza Fajardo</t>
  </si>
  <si>
    <t>Samantha Alvarado Pineda</t>
  </si>
  <si>
    <t>Jonathan Rodrigo Ortíz Rápalo</t>
  </si>
  <si>
    <t>Calle Principal, Desvio Tamarindo hacia la izquierda</t>
  </si>
  <si>
    <t>Colonia Rio de Piedras, Av. 1</t>
  </si>
  <si>
    <t>Barrio La Cabana, Calle 13</t>
  </si>
  <si>
    <t>Barrio Llano del Conejo, Carretera RN20</t>
  </si>
  <si>
    <t>Barrio Miraflores, Av. 1 NE</t>
  </si>
  <si>
    <t>Analista de Datos</t>
  </si>
  <si>
    <t>Telecomunicaciones</t>
  </si>
  <si>
    <t>Administrador(a)</t>
  </si>
  <si>
    <t>Director(a)</t>
  </si>
  <si>
    <t>Gerente de ventas</t>
  </si>
  <si>
    <t>Lourdes María Sánchez Reyes</t>
  </si>
  <si>
    <t>2023-100500-95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</si>
</sst>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[$L-480A]* #,##0.00_-;\-[$L-480A]* #,##0.00_-;_-[$L-480A]* &quot;-&quot;??_-;_-@_-"/>
    <numFmt numFmtId="166" formatCode="_-[$L-480A]* #,##0.000_-;\-[$L-480A]* #,##0.000_-;_-[$L-480A]* &quot;-&quot;???_-;_-@_-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165" fontId="1" fillId="3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165" fontId="1" fillId="4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numFmt numFmtId="0" formatCode="General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L-480A]* #,##0.00_-;\-[$L-480A]* #,##0.00_-;_-[$L-480A]* &quot;-&quot;??_-;_-@_-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-[$L-480A]* #,##0.000_-;\-[$L-480A]* #,##0.000_-;_-[$L-480A]* &quot;-&quot;???_-;_-@_-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L-480A]* #,##0.00_-;\-[$L-480A]* #,##0.00_-;_-[$L-480A]* &quot;-&quot;??_-;_-@_-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</dxf>
    <dxf>
      <numFmt numFmtId="165" formatCode="_-[$L-480A]* #,##0.00_-;\-[$L-480A]* #,##0.00_-;_-[$L-480A]* &quot;-&quot;??_-;_-@_-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90491-4078-4EFD-9B4C-6D3B520C6580}" name="Tabla1" displayName="Tabla1" ref="B2:P8" totalsRowShown="0" headerRowDxfId="9" dataDxfId="10" headerRowBorderDxfId="18" tableBorderDxfId="19" totalsRowBorderDxfId="17">
  <autoFilter ref="B2:P8" xr:uid="{A6D90491-4078-4EFD-9B4C-6D3B520C6580}"/>
  <tableColumns count="15">
    <tableColumn id="1" xr3:uid="{0A4FCEDA-9032-418D-A77A-406960B65C35}" name="Número" dataDxfId="16"/>
    <tableColumn id="2" xr3:uid="{0B87CFD2-3881-44DF-9BBD-03E6AD6890F2}" name="Identidad" dataDxfId="15"/>
    <tableColumn id="3" xr3:uid="{D2AAE76B-4C03-42DC-9BF8-D1D0D902C9F1}" name="Nombre completo" dataDxfId="14"/>
    <tableColumn id="4" xr3:uid="{C6E04FD6-C025-4520-982E-606F6C197E93}" name="Dirección" dataDxfId="13"/>
    <tableColumn id="5" xr3:uid="{F9659686-A416-4679-9B9D-3F07A1B33278}" name="Puesto" dataDxfId="12"/>
    <tableColumn id="6" xr3:uid="{2215A887-FB21-493D-B9F7-BE4AF4CFE916}" name="Sueldo Base" dataDxfId="11"/>
    <tableColumn id="7" xr3:uid="{712084B3-9CF6-4027-AEF4-484D9EA6C096}" name="ISR" dataDxfId="8">
      <calculatedColumnFormula>0.05*Tabla1[[#This Row],[Sueldo Base]]</calculatedColumnFormula>
    </tableColumn>
    <tableColumn id="8" xr3:uid="{76E40CC7-CBDD-4AB9-B0A1-31B6B8074669}" name="IHSS" dataDxfId="7">
      <calculatedColumnFormula>0.035*Tabla1[[#This Row],[Sueldo Base]]</calculatedColumnFormula>
    </tableColumn>
    <tableColumn id="9" xr3:uid="{D48E74FE-429E-4F52-99E3-5A68347D7740}" name="RAP" dataDxfId="6">
      <calculatedColumnFormula>Tabla1[[#This Row],[Sueldo Base]]-350</calculatedColumnFormula>
    </tableColumn>
    <tableColumn id="10" xr3:uid="{EF3BEA77-68CE-49DA-BC0C-77CB5F5A366F}" name="Celular" dataDxfId="5">
      <calculatedColumnFormula>IF(G3&gt;0,G3*0.15,0)</calculatedColumnFormula>
    </tableColumn>
    <tableColumn id="11" xr3:uid="{40B4C449-7FFD-4DB8-A4E3-785FD600326A}" name="Total Deducciones" dataDxfId="4">
      <calculatedColumnFormula>IF(G3&gt;0,H3+I3+K3,0)</calculatedColumnFormula>
    </tableColumn>
    <tableColumn id="12" xr3:uid="{F7B87AF1-F3D4-4BD5-83BD-574EBBC53582}" name="Bono" dataDxfId="3">
      <calculatedColumnFormula>IF(G3&gt;0,H3+I3+J3+K3,0)</calculatedColumnFormula>
    </tableColumn>
    <tableColumn id="13" xr3:uid="{B1B096C9-9905-4C18-AF0A-6764A409BB09}" name="Total Ingresos" dataDxfId="2">
      <calculatedColumnFormula>IF(G3&gt;0,G3+M3,0)</calculatedColumnFormula>
    </tableColumn>
    <tableColumn id="14" xr3:uid="{12DAD9B3-AF44-4B22-9BF1-F87945041C1F}" name="Total a Pagar Mensual" dataDxfId="1">
      <calculatedColumnFormula>IF(G3&gt;0,G3+M3-(H3+I3+K3),0)</calculatedColumnFormula>
    </tableColumn>
    <tableColumn id="15" xr3:uid="{D09BDF48-572E-4A61-AB11-67D9985002F1}" name="Total a Pagar Quincenal" dataDxfId="0">
      <calculatedColumnFormula>IF(O3&gt;0,O3/2,0)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33D3-D963-4A32-B898-6A4DF44E11BC}">
  <dimension ref="B2:P12"/>
  <sheetViews>
    <sheetView tabSelected="1" topLeftCell="F1" workbookViewId="0">
      <selection activeCell="L12" sqref="L12"/>
    </sheetView>
  </sheetViews>
  <sheetFormatPr baseColWidth="10" defaultRowHeight="15" x14ac:dyDescent="0.25"/>
  <cols>
    <col min="2" max="2" width="10.7109375" customWidth="1"/>
    <col min="3" max="3" width="17.5703125" customWidth="1"/>
    <col min="4" max="4" width="34.42578125" customWidth="1"/>
    <col min="5" max="5" width="30.7109375" customWidth="1"/>
    <col min="6" max="6" width="19.140625" bestFit="1" customWidth="1"/>
    <col min="7" max="7" width="13.42578125" customWidth="1"/>
    <col min="8" max="8" width="12" customWidth="1"/>
    <col min="9" max="10" width="12.5703125" bestFit="1" customWidth="1"/>
    <col min="11" max="11" width="13" customWidth="1"/>
    <col min="12" max="12" width="17.28515625" bestFit="1" customWidth="1"/>
    <col min="13" max="13" width="13" customWidth="1"/>
    <col min="14" max="14" width="13.28515625" bestFit="1" customWidth="1"/>
    <col min="15" max="15" width="20.28515625" bestFit="1" customWidth="1"/>
    <col min="16" max="16" width="21.85546875" bestFit="1" customWidth="1"/>
  </cols>
  <sheetData>
    <row r="2" spans="2:16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3" t="s">
        <v>14</v>
      </c>
    </row>
    <row r="3" spans="2:16" ht="31.5" x14ac:dyDescent="0.25">
      <c r="B3" s="5">
        <v>1</v>
      </c>
      <c r="C3" s="5" t="s">
        <v>15</v>
      </c>
      <c r="D3" s="5" t="s">
        <v>21</v>
      </c>
      <c r="E3" s="6" t="s">
        <v>25</v>
      </c>
      <c r="F3" s="5" t="s">
        <v>30</v>
      </c>
      <c r="G3" s="7">
        <v>25500</v>
      </c>
      <c r="H3" s="7">
        <f>IF(G3&gt;0, G3*0.05, 0)</f>
        <v>1275</v>
      </c>
      <c r="I3" s="8">
        <f>IF(G3&gt;0, G3*0.035, 0)</f>
        <v>892.50000000000011</v>
      </c>
      <c r="J3" s="7">
        <f>IF(G3&gt;0,G3-350,0)</f>
        <v>25150</v>
      </c>
      <c r="K3" s="7">
        <f>IF(G3&gt;0,G3-(15*24.7),0)</f>
        <v>25129.5</v>
      </c>
      <c r="L3" s="7">
        <f t="shared" ref="L3:L8" si="0">IF(G3&gt;0,H3+I3+K3,0)</f>
        <v>27297</v>
      </c>
      <c r="M3" s="7">
        <f>IF(G3&gt;0,H3+I3+J3+G3*0.1,0)</f>
        <v>29867.5</v>
      </c>
      <c r="N3" s="7">
        <f t="shared" ref="N3:N8" si="1">IF(G3&gt;0,G3+M3,0)</f>
        <v>55367.5</v>
      </c>
      <c r="O3" s="7">
        <f t="shared" ref="O3:O8" si="2">IF(G3&gt;0,G3+M3-(H3+I3+K3),0)</f>
        <v>28070.5</v>
      </c>
      <c r="P3" s="7">
        <f t="shared" ref="P3:P8" si="3">IF(O3&gt;0,O3/2,0)</f>
        <v>14035.25</v>
      </c>
    </row>
    <row r="4" spans="2:16" ht="15.75" x14ac:dyDescent="0.25">
      <c r="B4" s="9">
        <v>2</v>
      </c>
      <c r="C4" s="9" t="s">
        <v>16</v>
      </c>
      <c r="D4" s="9" t="s">
        <v>22</v>
      </c>
      <c r="E4" s="10" t="s">
        <v>26</v>
      </c>
      <c r="F4" s="9" t="s">
        <v>33</v>
      </c>
      <c r="G4" s="11">
        <v>45600</v>
      </c>
      <c r="H4" s="11">
        <f t="shared" ref="H4:H7" si="4">IF(G4&gt;0, G4*0.05, 0)</f>
        <v>2280</v>
      </c>
      <c r="I4" s="12">
        <f t="shared" ref="I4:I7" si="5">IF(G4&gt;0, G4*0.035, 0)</f>
        <v>1596.0000000000002</v>
      </c>
      <c r="J4" s="11">
        <f t="shared" ref="J4:J7" si="6">IF(G4&gt;0,G4-350,0)</f>
        <v>45250</v>
      </c>
      <c r="K4" s="11">
        <f t="shared" ref="K4:K7" si="7">IF(G4&gt;0,G4-(15*24.7),0)</f>
        <v>45229.5</v>
      </c>
      <c r="L4" s="11">
        <f t="shared" si="0"/>
        <v>49105.5</v>
      </c>
      <c r="M4" s="11">
        <f t="shared" ref="M4:M7" si="8">IF(G4&gt;0,H4+I4+J4+G4*0.1,0)</f>
        <v>53686</v>
      </c>
      <c r="N4" s="11">
        <f t="shared" si="1"/>
        <v>99286</v>
      </c>
      <c r="O4" s="11">
        <f t="shared" si="2"/>
        <v>50180.5</v>
      </c>
      <c r="P4" s="11">
        <f t="shared" si="3"/>
        <v>25090.25</v>
      </c>
    </row>
    <row r="5" spans="2:16" ht="15.75" x14ac:dyDescent="0.25">
      <c r="B5" s="5">
        <v>3</v>
      </c>
      <c r="C5" s="5" t="s">
        <v>17</v>
      </c>
      <c r="D5" s="5" t="s">
        <v>20</v>
      </c>
      <c r="E5" s="13" t="s">
        <v>27</v>
      </c>
      <c r="F5" s="5" t="s">
        <v>31</v>
      </c>
      <c r="G5" s="7">
        <v>20225</v>
      </c>
      <c r="H5" s="7">
        <f t="shared" si="4"/>
        <v>1011.25</v>
      </c>
      <c r="I5" s="8">
        <f t="shared" si="5"/>
        <v>707.87500000000011</v>
      </c>
      <c r="J5" s="7">
        <f t="shared" si="6"/>
        <v>19875</v>
      </c>
      <c r="K5" s="7">
        <f t="shared" si="7"/>
        <v>19854.5</v>
      </c>
      <c r="L5" s="7">
        <f t="shared" si="0"/>
        <v>21573.625</v>
      </c>
      <c r="M5" s="7">
        <f t="shared" si="8"/>
        <v>23616.625</v>
      </c>
      <c r="N5" s="7">
        <f t="shared" si="1"/>
        <v>43841.625</v>
      </c>
      <c r="O5" s="7">
        <f t="shared" si="2"/>
        <v>22268</v>
      </c>
      <c r="P5" s="7">
        <f t="shared" si="3"/>
        <v>11134</v>
      </c>
    </row>
    <row r="6" spans="2:16" ht="31.5" x14ac:dyDescent="0.25">
      <c r="B6" s="9">
        <v>4</v>
      </c>
      <c r="C6" s="9" t="s">
        <v>18</v>
      </c>
      <c r="D6" s="9" t="s">
        <v>23</v>
      </c>
      <c r="E6" s="14" t="s">
        <v>28</v>
      </c>
      <c r="F6" s="9" t="s">
        <v>32</v>
      </c>
      <c r="G6" s="11">
        <v>33000</v>
      </c>
      <c r="H6" s="11">
        <f t="shared" si="4"/>
        <v>1650</v>
      </c>
      <c r="I6" s="12">
        <f t="shared" si="5"/>
        <v>1155</v>
      </c>
      <c r="J6" s="11">
        <f t="shared" si="6"/>
        <v>32650</v>
      </c>
      <c r="K6" s="11">
        <f t="shared" si="7"/>
        <v>32629.5</v>
      </c>
      <c r="L6" s="11">
        <f t="shared" si="0"/>
        <v>35434.5</v>
      </c>
      <c r="M6" s="11">
        <f t="shared" si="8"/>
        <v>38755</v>
      </c>
      <c r="N6" s="11">
        <f t="shared" si="1"/>
        <v>71755</v>
      </c>
      <c r="O6" s="11">
        <f t="shared" si="2"/>
        <v>36320.5</v>
      </c>
      <c r="P6" s="11">
        <f t="shared" si="3"/>
        <v>18160.25</v>
      </c>
    </row>
    <row r="7" spans="2:16" ht="15.75" x14ac:dyDescent="0.25">
      <c r="B7" s="5">
        <v>5</v>
      </c>
      <c r="C7" s="5" t="s">
        <v>19</v>
      </c>
      <c r="D7" s="5" t="s">
        <v>24</v>
      </c>
      <c r="E7" s="13" t="s">
        <v>29</v>
      </c>
      <c r="F7" s="5" t="s">
        <v>34</v>
      </c>
      <c r="G7" s="7">
        <v>25000</v>
      </c>
      <c r="H7" s="7">
        <f t="shared" si="4"/>
        <v>1250</v>
      </c>
      <c r="I7" s="8">
        <f t="shared" si="5"/>
        <v>875.00000000000011</v>
      </c>
      <c r="J7" s="7">
        <f t="shared" si="6"/>
        <v>24650</v>
      </c>
      <c r="K7" s="7">
        <f t="shared" si="7"/>
        <v>24629.5</v>
      </c>
      <c r="L7" s="7">
        <f t="shared" si="0"/>
        <v>26754.5</v>
      </c>
      <c r="M7" s="7">
        <f t="shared" si="8"/>
        <v>29275</v>
      </c>
      <c r="N7" s="7">
        <f t="shared" si="1"/>
        <v>54275</v>
      </c>
      <c r="O7" s="7">
        <f t="shared" si="2"/>
        <v>27520.5</v>
      </c>
      <c r="P7" s="7">
        <f t="shared" si="3"/>
        <v>13760.25</v>
      </c>
    </row>
    <row r="11" spans="2:16" ht="15.75" x14ac:dyDescent="0.25">
      <c r="D11" s="4" t="s">
        <v>35</v>
      </c>
    </row>
    <row r="12" spans="2:16" ht="15.75" x14ac:dyDescent="0.25">
      <c r="D12" s="4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Sanrey</dc:creator>
  <cp:lastModifiedBy>Olivier Sanrey</cp:lastModifiedBy>
  <dcterms:created xsi:type="dcterms:W3CDTF">2023-11-15T17:19:48Z</dcterms:created>
  <dcterms:modified xsi:type="dcterms:W3CDTF">2023-11-15T19:09:43Z</dcterms:modified>
</cp:coreProperties>
</file>