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shea/Library/CloudStorage/OneDrive-MacquarieUniversity(1)/PhD/0. PhDSupplements/"/>
    </mc:Choice>
  </mc:AlternateContent>
  <xr:revisionPtr revIDLastSave="0" documentId="8_{8B477253-B277-1D48-B478-A8212621B91A}" xr6:coauthVersionLast="47" xr6:coauthVersionMax="47" xr10:uidLastSave="{00000000-0000-0000-0000-000000000000}"/>
  <bookViews>
    <workbookView xWindow="0" yWindow="740" windowWidth="34560" windowHeight="21600" xr2:uid="{C650BDA5-F4F2-6D4E-84F8-E9B15738C1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W7" i="1" l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W2" i="1"/>
  <c r="V2" i="1"/>
  <c r="U2" i="1"/>
  <c r="T2" i="1"/>
</calcChain>
</file>

<file path=xl/sharedStrings.xml><?xml version="1.0" encoding="utf-8"?>
<sst xmlns="http://schemas.openxmlformats.org/spreadsheetml/2006/main" count="108" uniqueCount="85">
  <si>
    <t>Latitude</t>
  </si>
  <si>
    <t>Longitude</t>
  </si>
  <si>
    <t>SiO2</t>
  </si>
  <si>
    <t>TiO2</t>
  </si>
  <si>
    <t>Al2O3</t>
  </si>
  <si>
    <t>MnO</t>
  </si>
  <si>
    <t>MgO</t>
  </si>
  <si>
    <t>CaO</t>
  </si>
  <si>
    <t>Na2O</t>
  </si>
  <si>
    <t>K2O</t>
  </si>
  <si>
    <t>P2O5</t>
  </si>
  <si>
    <t>LOI</t>
  </si>
  <si>
    <t>H2O</t>
  </si>
  <si>
    <t>CO2</t>
  </si>
  <si>
    <t>±1SD H2O</t>
  </si>
  <si>
    <t>±1SD CO2</t>
  </si>
  <si>
    <t>H [ppm]</t>
  </si>
  <si>
    <t>C [ppm]</t>
  </si>
  <si>
    <t>N [ppm]</t>
  </si>
  <si>
    <t>S/IR [ppm]</t>
  </si>
  <si>
    <t>S/TCD  [ppm]</t>
  </si>
  <si>
    <t>±1SD H</t>
  </si>
  <si>
    <t>±1SD C</t>
  </si>
  <si>
    <t>±1SD N</t>
  </si>
  <si>
    <t>±1SD S/IR</t>
  </si>
  <si>
    <t>±1SD S/TCD</t>
  </si>
  <si>
    <t>Li</t>
  </si>
  <si>
    <t>Be</t>
  </si>
  <si>
    <t>Sc</t>
  </si>
  <si>
    <t>Ti</t>
  </si>
  <si>
    <t>V</t>
  </si>
  <si>
    <t>Cr</t>
  </si>
  <si>
    <t>Mn</t>
  </si>
  <si>
    <t>Co</t>
  </si>
  <si>
    <t>Ni</t>
  </si>
  <si>
    <t>Cu</t>
  </si>
  <si>
    <t>Zn</t>
  </si>
  <si>
    <t>Ga</t>
  </si>
  <si>
    <t>Rb</t>
  </si>
  <si>
    <t>Sr</t>
  </si>
  <si>
    <t>Y</t>
  </si>
  <si>
    <t>Zr</t>
  </si>
  <si>
    <t>Nb</t>
  </si>
  <si>
    <t>Mo</t>
  </si>
  <si>
    <t>Cd</t>
  </si>
  <si>
    <t>Sn</t>
  </si>
  <si>
    <t>Sb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</si>
  <si>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</si>
  <si>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</si>
  <si>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</si>
  <si>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</si>
  <si>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</si>
  <si>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</si>
  <si>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</si>
  <si>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</si>
  <si>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</si>
  <si>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</si>
  <si>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</si>
  <si>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</si>
  <si>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</si>
  <si>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</si>
  <si>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</si>
  <si>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</si>
  <si>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</si>
  <si>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W</t>
  </si>
  <si>
    <t>Pb</t>
  </si>
  <si>
    <t>Th</t>
  </si>
  <si>
    <t>U</t>
  </si>
  <si>
    <t>Tullibigeal</t>
  </si>
  <si>
    <t>El Capitan</t>
  </si>
  <si>
    <t>Byrock</t>
  </si>
  <si>
    <t>Wallaroy Hill</t>
  </si>
  <si>
    <t>Flagstaff Hill</t>
  </si>
  <si>
    <t>Begargo Hill</t>
  </si>
  <si>
    <t>Lake Cargelligo</t>
  </si>
  <si>
    <t/>
  </si>
  <si>
    <t>FeOt</t>
  </si>
  <si>
    <t>Reference</t>
  </si>
  <si>
    <t>This study</t>
  </si>
  <si>
    <t>DataType</t>
  </si>
  <si>
    <t>901-2</t>
  </si>
  <si>
    <t>Sample ID</t>
  </si>
  <si>
    <t>Volcanic Centre</t>
  </si>
  <si>
    <t>Volcano</t>
  </si>
  <si>
    <t>Mg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</si>
</sst>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3">
    <font>
      <sz val="12"/>
      <color theme="1"/>
      <name val="Calibri"/>
      <family val="2"/>
      <scheme val="minor"/>
    </font>
    <font>
      <sz val="10"/>
      <name val="Helv"/>
    </font>
    <font>
      <sz val="10"/>
      <color theme="1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5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B9E9-F4D8-344B-B476-4218E1D7843C}">
  <dimension ref="A1:BY7"/>
  <sheetViews>
    <sheetView tabSelected="1" workbookViewId="0">
      <selection activeCell="E25" sqref="E25"/>
    </sheetView>
  </sheetViews>
  <sheetFormatPr baseColWidth="10" defaultRowHeight="16"/>
  <sheetData>
    <row r="1" spans="1:77">
      <c r="A1" t="s">
        <v>81</v>
      </c>
      <c r="B1" t="s">
        <v>82</v>
      </c>
      <c r="C1" t="s">
        <v>83</v>
      </c>
      <c r="D1" t="s">
        <v>1</v>
      </c>
      <c r="E1" t="s">
        <v>0</v>
      </c>
      <c r="F1" t="s">
        <v>79</v>
      </c>
      <c r="G1" t="s">
        <v>77</v>
      </c>
      <c r="H1" t="s">
        <v>2</v>
      </c>
      <c r="I1" t="s">
        <v>3</v>
      </c>
      <c r="J1" t="s">
        <v>4</v>
      </c>
      <c r="K1" t="s">
        <v>76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84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</row>
    <row r="2" spans="1:77" s="3" customFormat="1" ht="13" customHeight="1">
      <c r="A2" s="4">
        <v>803</v>
      </c>
      <c r="B2" s="4" t="s">
        <v>69</v>
      </c>
      <c r="C2" s="4" t="s">
        <v>69</v>
      </c>
      <c r="D2" s="5">
        <v>-31.184950000000001</v>
      </c>
      <c r="E2" s="5">
        <v>146.141333</v>
      </c>
      <c r="F2" s="5" t="s">
        <v>78</v>
      </c>
      <c r="G2" s="5" t="s">
        <v>78</v>
      </c>
      <c r="H2" s="7">
        <v>40.655999999999999</v>
      </c>
      <c r="I2" s="7">
        <v>4.99</v>
      </c>
      <c r="J2" s="7">
        <v>7.2539999999999996</v>
      </c>
      <c r="K2" s="7">
        <v>9.8298982989829913</v>
      </c>
      <c r="L2" s="7">
        <v>0.13500000000000001</v>
      </c>
      <c r="M2" s="7">
        <v>12.949</v>
      </c>
      <c r="N2" s="7">
        <v>8.9550000000000001</v>
      </c>
      <c r="O2" s="7">
        <v>0.874</v>
      </c>
      <c r="P2" s="7">
        <v>5.6589999999999998</v>
      </c>
      <c r="Q2" s="7">
        <v>1.44</v>
      </c>
      <c r="R2" s="7">
        <v>4.2699999999999996</v>
      </c>
      <c r="S2" s="1">
        <f t="shared" ref="S2:S7" si="0">100*M2/40.3044/(M2/40.3044+K2/71.844*0.9)</f>
        <v>72.291892984155808</v>
      </c>
      <c r="T2" s="1">
        <f>X2/10000*(1/(2*1.008/(2*1.008+15.999)))</f>
        <v>2.6504211309523806</v>
      </c>
      <c r="U2" s="1">
        <f>Y2/10000*(1/(12.011/(12.011+2*15.999)))</f>
        <v>0.94679257347431534</v>
      </c>
      <c r="V2" s="1">
        <f t="shared" ref="V2" si="1">AC2/10000*(1/(2*1.008/(2*1.008+15.999)))</f>
        <v>0.37352529761904762</v>
      </c>
      <c r="W2" s="1">
        <f t="shared" ref="W2" si="2">AD2/10000*(12.0107+2*15.9994)</f>
        <v>0.77456720000000012</v>
      </c>
      <c r="X2" s="3">
        <v>2966</v>
      </c>
      <c r="Y2" s="3">
        <v>2584</v>
      </c>
      <c r="Z2" s="3">
        <v>186</v>
      </c>
      <c r="AA2" s="3">
        <v>258</v>
      </c>
      <c r="AB2" s="3">
        <v>240</v>
      </c>
      <c r="AC2" s="3">
        <v>418</v>
      </c>
      <c r="AD2" s="3">
        <v>176</v>
      </c>
      <c r="AE2" s="3">
        <v>37</v>
      </c>
      <c r="AF2" s="3">
        <v>15</v>
      </c>
      <c r="AG2" s="3">
        <v>26</v>
      </c>
      <c r="AH2" s="7">
        <v>9.07</v>
      </c>
      <c r="AI2" s="7">
        <v>6.81</v>
      </c>
      <c r="AJ2" s="7">
        <v>19.18</v>
      </c>
      <c r="AK2" s="6">
        <v>30345</v>
      </c>
      <c r="AL2" s="6">
        <v>184</v>
      </c>
      <c r="AM2" s="6">
        <v>261</v>
      </c>
      <c r="AN2" s="6">
        <v>996</v>
      </c>
      <c r="AO2" s="6">
        <v>60</v>
      </c>
      <c r="AP2" s="6">
        <v>488</v>
      </c>
      <c r="AQ2" s="6">
        <v>91</v>
      </c>
      <c r="AR2" s="6">
        <v>134</v>
      </c>
      <c r="AS2" s="6">
        <v>20</v>
      </c>
      <c r="AT2" s="6">
        <v>366</v>
      </c>
      <c r="AU2" s="6">
        <v>2405</v>
      </c>
      <c r="AV2" s="6">
        <v>36</v>
      </c>
      <c r="AW2" s="6">
        <v>778</v>
      </c>
      <c r="AX2" s="6">
        <v>165</v>
      </c>
      <c r="AY2" s="7">
        <v>0.63</v>
      </c>
      <c r="AZ2" s="7">
        <v>0.09</v>
      </c>
      <c r="BA2" s="7">
        <v>23.41</v>
      </c>
      <c r="BB2" s="7">
        <v>0.27</v>
      </c>
      <c r="BC2" s="7">
        <v>2.9</v>
      </c>
      <c r="BD2" s="6">
        <v>6940</v>
      </c>
      <c r="BE2" s="6">
        <v>212</v>
      </c>
      <c r="BF2" s="6">
        <v>411</v>
      </c>
      <c r="BG2" s="8">
        <v>46.8</v>
      </c>
      <c r="BH2" s="6">
        <v>168</v>
      </c>
      <c r="BI2" s="8">
        <v>23.6</v>
      </c>
      <c r="BJ2" s="8">
        <v>8.1</v>
      </c>
      <c r="BK2" s="8">
        <v>20.2</v>
      </c>
      <c r="BL2" s="7">
        <v>2.04</v>
      </c>
      <c r="BM2" s="7">
        <v>8.0399999999999991</v>
      </c>
      <c r="BN2" s="7">
        <v>1.29</v>
      </c>
      <c r="BO2" s="7">
        <v>3.23</v>
      </c>
      <c r="BP2" s="7">
        <v>1.83</v>
      </c>
      <c r="BQ2" s="7">
        <v>0.24</v>
      </c>
      <c r="BR2" s="8">
        <v>17.2</v>
      </c>
      <c r="BS2" s="7">
        <v>8.24</v>
      </c>
      <c r="BT2" s="7">
        <v>3.36</v>
      </c>
      <c r="BU2" s="8">
        <v>20.2</v>
      </c>
      <c r="BV2" s="8">
        <v>21.1</v>
      </c>
      <c r="BW2" s="7">
        <v>4.38</v>
      </c>
      <c r="BY2" s="8"/>
    </row>
    <row r="3" spans="1:77" s="3" customFormat="1" ht="13" customHeight="1">
      <c r="A3" s="4" t="s">
        <v>80</v>
      </c>
      <c r="B3" s="4" t="s">
        <v>70</v>
      </c>
      <c r="C3" s="4" t="s">
        <v>70</v>
      </c>
      <c r="D3" s="5">
        <v>-30.709733</v>
      </c>
      <c r="E3" s="5">
        <v>146.31681699999999</v>
      </c>
      <c r="F3" s="5" t="s">
        <v>78</v>
      </c>
      <c r="G3" s="5" t="s">
        <v>78</v>
      </c>
      <c r="H3" s="7">
        <v>43.362000000000002</v>
      </c>
      <c r="I3" s="7">
        <v>5.0199999999999996</v>
      </c>
      <c r="J3" s="7">
        <v>8.5609999999999999</v>
      </c>
      <c r="K3" s="7">
        <v>9.6453964539645405</v>
      </c>
      <c r="L3" s="7">
        <v>0.121</v>
      </c>
      <c r="M3" s="7">
        <v>11.021000000000001</v>
      </c>
      <c r="N3" s="7">
        <v>8.0739999999999998</v>
      </c>
      <c r="O3" s="7">
        <v>1.0309999999999999</v>
      </c>
      <c r="P3" s="7">
        <v>6.3849999999999998</v>
      </c>
      <c r="Q3" s="7">
        <v>0.98199999999999998</v>
      </c>
      <c r="R3" s="7">
        <v>3.14</v>
      </c>
      <c r="S3" s="1">
        <f t="shared" si="0"/>
        <v>69.353938181131696</v>
      </c>
      <c r="T3" s="1"/>
      <c r="U3" s="1"/>
      <c r="V3" s="1"/>
      <c r="W3" s="1"/>
      <c r="AH3" s="7">
        <v>8.3000000000000007</v>
      </c>
      <c r="AI3" s="7">
        <v>5.52</v>
      </c>
      <c r="AJ3" s="7">
        <v>19.12</v>
      </c>
      <c r="AK3" s="6">
        <v>29886</v>
      </c>
      <c r="AL3" s="6">
        <v>188</v>
      </c>
      <c r="AM3" s="6">
        <v>162</v>
      </c>
      <c r="AN3" s="6">
        <v>897</v>
      </c>
      <c r="AO3" s="6">
        <v>52</v>
      </c>
      <c r="AP3" s="6">
        <v>251</v>
      </c>
      <c r="AQ3" s="6">
        <v>81</v>
      </c>
      <c r="AR3" s="6">
        <v>122</v>
      </c>
      <c r="AS3" s="6">
        <v>20</v>
      </c>
      <c r="AT3" s="6">
        <v>172</v>
      </c>
      <c r="AU3" s="6">
        <v>1959</v>
      </c>
      <c r="AV3" s="6">
        <v>31</v>
      </c>
      <c r="AW3" s="6">
        <v>651</v>
      </c>
      <c r="AX3" s="6">
        <v>153</v>
      </c>
      <c r="AY3" s="7">
        <v>0.39</v>
      </c>
      <c r="AZ3" s="7">
        <v>0.08</v>
      </c>
      <c r="BA3" s="7">
        <v>35.26</v>
      </c>
      <c r="BB3" s="7">
        <v>0.18</v>
      </c>
      <c r="BC3" s="7">
        <v>1.92</v>
      </c>
      <c r="BD3" s="6">
        <v>2196</v>
      </c>
      <c r="BE3" s="6">
        <v>162</v>
      </c>
      <c r="BF3" s="6">
        <v>312</v>
      </c>
      <c r="BG3" s="8">
        <v>36.1</v>
      </c>
      <c r="BH3" s="6">
        <v>131</v>
      </c>
      <c r="BI3" s="8">
        <v>18.399999999999999</v>
      </c>
      <c r="BJ3" s="8">
        <v>5.4</v>
      </c>
      <c r="BK3" s="8">
        <v>15.8</v>
      </c>
      <c r="BL3" s="7">
        <v>1.65</v>
      </c>
      <c r="BM3" s="7">
        <v>6.7</v>
      </c>
      <c r="BN3" s="7">
        <v>1.1100000000000001</v>
      </c>
      <c r="BO3" s="7">
        <v>2.8</v>
      </c>
      <c r="BP3" s="7">
        <v>1.71</v>
      </c>
      <c r="BQ3" s="7">
        <v>0.23</v>
      </c>
      <c r="BR3" s="8">
        <v>14.8</v>
      </c>
      <c r="BS3" s="7">
        <v>8.93</v>
      </c>
      <c r="BT3" s="7">
        <v>1.02</v>
      </c>
      <c r="BU3" s="8">
        <v>17.7</v>
      </c>
      <c r="BV3" s="8">
        <v>17.600000000000001</v>
      </c>
      <c r="BW3" s="7">
        <v>3.44</v>
      </c>
      <c r="BY3" s="8"/>
    </row>
    <row r="4" spans="1:77" s="3" customFormat="1" ht="13" customHeight="1">
      <c r="A4" s="4">
        <v>1403</v>
      </c>
      <c r="B4" s="4" t="s">
        <v>71</v>
      </c>
      <c r="C4" s="4" t="s">
        <v>68</v>
      </c>
      <c r="D4" s="5">
        <v>-33.200183000000003</v>
      </c>
      <c r="E4" s="5">
        <v>147.01156700000001</v>
      </c>
      <c r="F4" s="5" t="s">
        <v>78</v>
      </c>
      <c r="G4" s="5" t="s">
        <v>78</v>
      </c>
      <c r="H4" s="7">
        <v>43.8</v>
      </c>
      <c r="I4" s="7">
        <v>4.1559999999999997</v>
      </c>
      <c r="J4" s="7">
        <v>8.0250000000000004</v>
      </c>
      <c r="K4" s="7">
        <v>10.209702097020969</v>
      </c>
      <c r="L4" s="7">
        <v>0.152</v>
      </c>
      <c r="M4" s="7">
        <v>13.930999999999999</v>
      </c>
      <c r="N4" s="7">
        <v>8.141</v>
      </c>
      <c r="O4" s="7">
        <v>1.9350000000000001</v>
      </c>
      <c r="P4" s="7">
        <v>5.1589999999999998</v>
      </c>
      <c r="Q4" s="7">
        <v>1.23</v>
      </c>
      <c r="R4" s="7">
        <v>1.2495000000000001</v>
      </c>
      <c r="S4" s="1">
        <f t="shared" si="0"/>
        <v>72.991179195527792</v>
      </c>
      <c r="T4" s="1">
        <f>X4/10000*(1/(2*1.008/(2*1.008+15.999)))</f>
        <v>2.4618712797619051</v>
      </c>
      <c r="U4" s="1">
        <f t="shared" ref="U4:U7" si="3">Y4/10000*(1/(12.011/(12.011+2*15.999)))</f>
        <v>0.2216755057863625</v>
      </c>
      <c r="V4" s="1">
        <f t="shared" ref="V4:V7" si="4">AC4/10000*(1/(2*1.008/(2*1.008+15.999)))</f>
        <v>1.3404017857142857E-2</v>
      </c>
      <c r="W4" s="1">
        <f t="shared" ref="W4:W7" si="5">AD4/10000*(12.0107+2*15.9994)</f>
        <v>0.21124560000000001</v>
      </c>
      <c r="X4" s="3">
        <v>2755</v>
      </c>
      <c r="Y4" s="3">
        <v>605</v>
      </c>
      <c r="Z4" s="3">
        <v>108</v>
      </c>
      <c r="AA4" s="3">
        <v>28</v>
      </c>
      <c r="AB4" s="3">
        <v>20</v>
      </c>
      <c r="AC4" s="3">
        <v>15</v>
      </c>
      <c r="AD4" s="3">
        <v>48</v>
      </c>
      <c r="AE4" s="3">
        <v>42</v>
      </c>
      <c r="AF4" s="3">
        <v>16</v>
      </c>
      <c r="AH4" s="7">
        <v>5.97</v>
      </c>
      <c r="AI4" s="7">
        <v>3.57</v>
      </c>
      <c r="AJ4" s="7">
        <v>17.72</v>
      </c>
      <c r="AK4" s="6">
        <v>22599</v>
      </c>
      <c r="AL4" s="6">
        <v>182</v>
      </c>
      <c r="AM4" s="6">
        <v>315</v>
      </c>
      <c r="AN4" s="6">
        <v>1022</v>
      </c>
      <c r="AO4" s="6">
        <v>53</v>
      </c>
      <c r="AP4" s="6">
        <v>432</v>
      </c>
      <c r="AQ4" s="6">
        <v>69</v>
      </c>
      <c r="AR4" s="6">
        <v>103</v>
      </c>
      <c r="AS4" s="6">
        <v>17</v>
      </c>
      <c r="AT4" s="6">
        <v>167</v>
      </c>
      <c r="AU4" s="6">
        <v>1017</v>
      </c>
      <c r="AV4" s="6">
        <v>26</v>
      </c>
      <c r="AW4" s="6">
        <v>655</v>
      </c>
      <c r="AX4" s="6">
        <v>114</v>
      </c>
      <c r="AY4" s="7">
        <v>1.04</v>
      </c>
      <c r="AZ4" s="7">
        <v>0.08</v>
      </c>
      <c r="BA4" s="7" t="s">
        <v>75</v>
      </c>
      <c r="BB4" s="7" t="s">
        <v>75</v>
      </c>
      <c r="BC4" s="7">
        <v>1.54</v>
      </c>
      <c r="BD4" s="6">
        <v>1318</v>
      </c>
      <c r="BE4" s="6">
        <v>102</v>
      </c>
      <c r="BF4" s="6">
        <v>216</v>
      </c>
      <c r="BG4" s="8">
        <v>27.6</v>
      </c>
      <c r="BH4" s="6">
        <v>104</v>
      </c>
      <c r="BI4" s="8">
        <v>17</v>
      </c>
      <c r="BJ4" s="8">
        <v>5</v>
      </c>
      <c r="BK4" s="8">
        <v>12.4</v>
      </c>
      <c r="BL4" s="7">
        <v>1.58</v>
      </c>
      <c r="BM4" s="7">
        <v>6.78</v>
      </c>
      <c r="BN4" s="7">
        <v>1.1100000000000001</v>
      </c>
      <c r="BO4" s="7">
        <v>2.74</v>
      </c>
      <c r="BP4" s="7">
        <v>1.74</v>
      </c>
      <c r="BQ4" s="7">
        <v>0.23</v>
      </c>
      <c r="BR4" s="8">
        <v>17.399999999999999</v>
      </c>
      <c r="BS4" s="7">
        <v>7.48</v>
      </c>
      <c r="BT4" s="7" t="s">
        <v>75</v>
      </c>
      <c r="BU4" s="8">
        <v>11.1</v>
      </c>
      <c r="BV4" s="8">
        <v>13.3</v>
      </c>
      <c r="BW4" s="7">
        <v>3.06</v>
      </c>
      <c r="BY4" s="8"/>
    </row>
    <row r="5" spans="1:77" s="3" customFormat="1" ht="13" customHeight="1">
      <c r="A5" s="4">
        <v>1701</v>
      </c>
      <c r="B5" s="4" t="s">
        <v>72</v>
      </c>
      <c r="C5" s="4" t="s">
        <v>68</v>
      </c>
      <c r="D5" s="5">
        <v>-33.795067000000003</v>
      </c>
      <c r="E5" s="5">
        <v>146.08516700000001</v>
      </c>
      <c r="F5" s="5" t="s">
        <v>78</v>
      </c>
      <c r="G5" s="5" t="s">
        <v>78</v>
      </c>
      <c r="H5" s="7">
        <v>44.314</v>
      </c>
      <c r="I5" s="7">
        <v>3.3029999999999999</v>
      </c>
      <c r="J5" s="7">
        <v>8.4629999999999992</v>
      </c>
      <c r="K5" s="7">
        <v>9.4779947799477995</v>
      </c>
      <c r="L5" s="7">
        <v>0.14699999999999999</v>
      </c>
      <c r="M5" s="7">
        <v>14.545999999999999</v>
      </c>
      <c r="N5" s="7">
        <v>7.9009999999999998</v>
      </c>
      <c r="O5" s="7">
        <v>1.917</v>
      </c>
      <c r="P5" s="7">
        <v>4.87</v>
      </c>
      <c r="Q5" s="7">
        <v>1.3</v>
      </c>
      <c r="R5" s="7">
        <v>1.5742</v>
      </c>
      <c r="S5" s="1">
        <f t="shared" si="0"/>
        <v>75.245340400760867</v>
      </c>
      <c r="T5" s="1">
        <f>X5/10000*(1/(2*1.008/(2*1.008+15.999)))</f>
        <v>1.7317991071428571</v>
      </c>
      <c r="U5" s="1">
        <f t="shared" si="3"/>
        <v>0.46863301140621105</v>
      </c>
      <c r="V5" s="1">
        <f t="shared" si="4"/>
        <v>0.3395684523809524</v>
      </c>
      <c r="W5" s="1">
        <f t="shared" si="5"/>
        <v>1.12224225</v>
      </c>
      <c r="X5" s="3">
        <v>1938</v>
      </c>
      <c r="Y5" s="3">
        <v>1279</v>
      </c>
      <c r="Z5" s="3">
        <v>108</v>
      </c>
      <c r="AA5" s="3">
        <v>35</v>
      </c>
      <c r="AB5" s="3">
        <v>26</v>
      </c>
      <c r="AC5" s="3">
        <v>380</v>
      </c>
      <c r="AD5" s="3">
        <v>255</v>
      </c>
      <c r="AE5" s="3">
        <v>52</v>
      </c>
      <c r="AF5" s="3">
        <v>48</v>
      </c>
      <c r="AG5" s="3">
        <v>40</v>
      </c>
      <c r="AH5" s="7">
        <v>6.06</v>
      </c>
      <c r="AI5" s="7">
        <v>3.48</v>
      </c>
      <c r="AJ5" s="7">
        <v>17.87</v>
      </c>
      <c r="AK5" s="6">
        <v>16177</v>
      </c>
      <c r="AL5" s="6">
        <v>142</v>
      </c>
      <c r="AM5" s="6">
        <v>398</v>
      </c>
      <c r="AN5" s="6">
        <v>1019</v>
      </c>
      <c r="AO5" s="6">
        <v>52</v>
      </c>
      <c r="AP5" s="6">
        <v>487</v>
      </c>
      <c r="AQ5" s="6">
        <v>53</v>
      </c>
      <c r="AR5" s="6">
        <v>99</v>
      </c>
      <c r="AS5" s="6">
        <v>16</v>
      </c>
      <c r="AT5" s="6">
        <v>100</v>
      </c>
      <c r="AU5" s="6">
        <v>1138</v>
      </c>
      <c r="AV5" s="6">
        <v>27</v>
      </c>
      <c r="AW5" s="6">
        <v>505</v>
      </c>
      <c r="AX5" s="6">
        <v>72</v>
      </c>
      <c r="AY5" s="7">
        <v>1.24</v>
      </c>
      <c r="AZ5" s="7">
        <v>0.12</v>
      </c>
      <c r="BA5" s="7" t="s">
        <v>75</v>
      </c>
      <c r="BB5" s="7">
        <v>0.1</v>
      </c>
      <c r="BC5" s="7">
        <v>1.31</v>
      </c>
      <c r="BD5" s="6">
        <v>1235</v>
      </c>
      <c r="BE5" s="6">
        <v>85</v>
      </c>
      <c r="BF5" s="6">
        <v>184</v>
      </c>
      <c r="BG5" s="8">
        <v>22.8</v>
      </c>
      <c r="BH5" s="6">
        <v>90</v>
      </c>
      <c r="BI5" s="8">
        <v>14.3</v>
      </c>
      <c r="BJ5" s="8">
        <v>4.3</v>
      </c>
      <c r="BK5" s="8">
        <v>12</v>
      </c>
      <c r="BL5" s="7">
        <v>1.33</v>
      </c>
      <c r="BM5" s="7">
        <v>5.8</v>
      </c>
      <c r="BN5" s="7">
        <v>0.97</v>
      </c>
      <c r="BO5" s="7">
        <v>2.3199999999999998</v>
      </c>
      <c r="BP5" s="7">
        <v>1.51</v>
      </c>
      <c r="BQ5" s="7">
        <v>0.2</v>
      </c>
      <c r="BR5" s="8">
        <v>10.4</v>
      </c>
      <c r="BS5" s="7">
        <v>3.65</v>
      </c>
      <c r="BT5" s="7">
        <v>1.41</v>
      </c>
      <c r="BU5" s="8">
        <v>7.8</v>
      </c>
      <c r="BV5" s="8">
        <v>8</v>
      </c>
      <c r="BW5" s="7">
        <v>1.76</v>
      </c>
      <c r="BY5" s="8"/>
    </row>
    <row r="6" spans="1:77" s="3" customFormat="1" ht="13" customHeight="1">
      <c r="A6" s="4">
        <v>1902</v>
      </c>
      <c r="B6" s="4" t="s">
        <v>73</v>
      </c>
      <c r="C6" s="4" t="s">
        <v>68</v>
      </c>
      <c r="D6" s="5">
        <v>-33.528067</v>
      </c>
      <c r="E6" s="5">
        <v>146.36623299999999</v>
      </c>
      <c r="F6" s="5" t="s">
        <v>78</v>
      </c>
      <c r="G6" s="5" t="s">
        <v>78</v>
      </c>
      <c r="H6" s="7">
        <v>44.277999999999999</v>
      </c>
      <c r="I6" s="7">
        <v>3.8849999999999998</v>
      </c>
      <c r="J6" s="7">
        <v>8.9550000000000001</v>
      </c>
      <c r="K6" s="7">
        <v>9.8748987489874889</v>
      </c>
      <c r="L6" s="7">
        <v>0.15</v>
      </c>
      <c r="M6" s="7">
        <v>12.282999999999999</v>
      </c>
      <c r="N6" s="7">
        <v>8.8960000000000008</v>
      </c>
      <c r="O6" s="7">
        <v>2.2610000000000001</v>
      </c>
      <c r="P6" s="7">
        <v>5.3540000000000001</v>
      </c>
      <c r="Q6" s="7">
        <v>1.1919999999999999</v>
      </c>
      <c r="R6" s="7">
        <v>0.90700000000000003</v>
      </c>
      <c r="S6" s="1">
        <f t="shared" si="0"/>
        <v>71.128170549058723</v>
      </c>
      <c r="T6" s="1">
        <f>X6/10000*(1/(2*1.008/(2*1.008+15.999)))</f>
        <v>1.4610379464285714</v>
      </c>
      <c r="U6" s="1">
        <f t="shared" si="3"/>
        <v>0.44957991008242448</v>
      </c>
      <c r="V6" s="1">
        <f t="shared" si="4"/>
        <v>0.9507916666666667</v>
      </c>
      <c r="W6" s="1">
        <f t="shared" si="5"/>
        <v>0.97260995000000017</v>
      </c>
      <c r="X6" s="3">
        <v>1635</v>
      </c>
      <c r="Y6" s="3">
        <v>1227</v>
      </c>
      <c r="Z6" s="3">
        <v>55</v>
      </c>
      <c r="AA6" s="3">
        <v>21</v>
      </c>
      <c r="AB6" s="3">
        <v>20</v>
      </c>
      <c r="AC6" s="3">
        <v>1064</v>
      </c>
      <c r="AD6" s="3">
        <v>221</v>
      </c>
      <c r="AE6" s="3">
        <v>2</v>
      </c>
      <c r="AF6" s="3">
        <v>34</v>
      </c>
      <c r="AG6" s="3">
        <v>34</v>
      </c>
      <c r="AH6" s="7">
        <v>7.42</v>
      </c>
      <c r="AI6" s="7">
        <v>4.49</v>
      </c>
      <c r="AJ6" s="7">
        <v>21.06</v>
      </c>
      <c r="AK6" s="6">
        <v>23334</v>
      </c>
      <c r="AL6" s="6">
        <v>190</v>
      </c>
      <c r="AM6" s="6">
        <v>279</v>
      </c>
      <c r="AN6" s="6">
        <v>1119</v>
      </c>
      <c r="AO6" s="6">
        <v>52</v>
      </c>
      <c r="AP6" s="6">
        <v>340</v>
      </c>
      <c r="AQ6" s="6">
        <v>81</v>
      </c>
      <c r="AR6" s="6">
        <v>111</v>
      </c>
      <c r="AS6" s="6">
        <v>19</v>
      </c>
      <c r="AT6" s="6">
        <v>103</v>
      </c>
      <c r="AU6" s="6">
        <v>1484</v>
      </c>
      <c r="AV6" s="6">
        <v>28</v>
      </c>
      <c r="AW6" s="6">
        <v>654</v>
      </c>
      <c r="AX6" s="6">
        <v>117</v>
      </c>
      <c r="AY6" s="7">
        <v>1.39</v>
      </c>
      <c r="AZ6" s="7">
        <v>7.0000000000000007E-2</v>
      </c>
      <c r="BA6" s="7" t="s">
        <v>75</v>
      </c>
      <c r="BB6" s="7" t="s">
        <v>75</v>
      </c>
      <c r="BC6" s="7">
        <v>1.22</v>
      </c>
      <c r="BD6" s="6">
        <v>1410</v>
      </c>
      <c r="BE6" s="6">
        <v>93</v>
      </c>
      <c r="BF6" s="6">
        <v>195</v>
      </c>
      <c r="BG6" s="8">
        <v>24.7</v>
      </c>
      <c r="BH6" s="6">
        <v>92</v>
      </c>
      <c r="BI6" s="8">
        <v>15.3</v>
      </c>
      <c r="BJ6" s="8">
        <v>4.7</v>
      </c>
      <c r="BK6" s="8">
        <v>11.1</v>
      </c>
      <c r="BL6" s="7">
        <v>1.45</v>
      </c>
      <c r="BM6" s="7">
        <v>6.12</v>
      </c>
      <c r="BN6" s="7">
        <v>1.01</v>
      </c>
      <c r="BO6" s="7">
        <v>2.4500000000000002</v>
      </c>
      <c r="BP6" s="7">
        <v>1.54</v>
      </c>
      <c r="BQ6" s="7">
        <v>0.2</v>
      </c>
      <c r="BR6" s="8">
        <v>14</v>
      </c>
      <c r="BS6" s="7">
        <v>6.04</v>
      </c>
      <c r="BT6" s="7" t="s">
        <v>75</v>
      </c>
      <c r="BU6" s="8">
        <v>9</v>
      </c>
      <c r="BV6" s="8">
        <v>10.199999999999999</v>
      </c>
      <c r="BW6" s="7">
        <v>2.42</v>
      </c>
      <c r="BY6" s="8"/>
    </row>
    <row r="7" spans="1:77" s="3" customFormat="1" ht="13" customHeight="1">
      <c r="A7" s="4">
        <v>2201</v>
      </c>
      <c r="B7" s="4" t="s">
        <v>74</v>
      </c>
      <c r="C7" s="4" t="s">
        <v>68</v>
      </c>
      <c r="D7" s="5">
        <v>-33.283700000000003</v>
      </c>
      <c r="E7" s="5">
        <v>146.30516700000001</v>
      </c>
      <c r="F7" s="5" t="s">
        <v>78</v>
      </c>
      <c r="G7" s="5" t="s">
        <v>78</v>
      </c>
      <c r="H7" s="7">
        <v>43.252000000000002</v>
      </c>
      <c r="I7" s="7">
        <v>3.669</v>
      </c>
      <c r="J7" s="7">
        <v>7.532</v>
      </c>
      <c r="K7" s="7">
        <v>8.974889748897489</v>
      </c>
      <c r="L7" s="7">
        <v>0.13700000000000001</v>
      </c>
      <c r="M7" s="7">
        <v>13.497</v>
      </c>
      <c r="N7" s="7">
        <v>9.1530000000000005</v>
      </c>
      <c r="O7" s="7">
        <v>0.77700000000000002</v>
      </c>
      <c r="P7" s="7">
        <v>5.242</v>
      </c>
      <c r="Q7" s="7">
        <v>0.68400000000000005</v>
      </c>
      <c r="R7" s="7">
        <v>3.8262999999999998</v>
      </c>
      <c r="S7" s="1">
        <f t="shared" si="0"/>
        <v>74.865161212948848</v>
      </c>
      <c r="T7" s="1">
        <f>X7/10000*(1/(2*1.008/(2*1.008+15.999)))</f>
        <v>1.927497767857143</v>
      </c>
      <c r="U7" s="1">
        <f t="shared" si="3"/>
        <v>0.49941109816001999</v>
      </c>
      <c r="V7" s="1">
        <f t="shared" si="4"/>
        <v>0.36905729166666673</v>
      </c>
      <c r="W7" s="1">
        <f t="shared" si="5"/>
        <v>0.99461469999999996</v>
      </c>
      <c r="X7" s="3">
        <v>2157</v>
      </c>
      <c r="Y7" s="3">
        <v>1363</v>
      </c>
      <c r="Z7" s="3">
        <v>261</v>
      </c>
      <c r="AA7" s="3">
        <v>285</v>
      </c>
      <c r="AB7" s="3">
        <v>273</v>
      </c>
      <c r="AC7" s="3">
        <v>413</v>
      </c>
      <c r="AD7" s="3">
        <v>226</v>
      </c>
      <c r="AE7" s="3">
        <v>103</v>
      </c>
      <c r="AF7" s="3">
        <v>56</v>
      </c>
      <c r="AG7" s="3">
        <v>69</v>
      </c>
      <c r="AH7" s="7">
        <v>5.74</v>
      </c>
      <c r="AI7" s="7">
        <v>3.84</v>
      </c>
      <c r="AJ7" s="7">
        <v>21.99</v>
      </c>
      <c r="AK7" s="6">
        <v>24363</v>
      </c>
      <c r="AL7" s="6">
        <v>236</v>
      </c>
      <c r="AM7" s="6">
        <v>306</v>
      </c>
      <c r="AN7" s="6">
        <v>1199</v>
      </c>
      <c r="AO7" s="6">
        <v>57</v>
      </c>
      <c r="AP7" s="6">
        <v>355</v>
      </c>
      <c r="AQ7" s="6">
        <v>77</v>
      </c>
      <c r="AR7" s="6">
        <v>120</v>
      </c>
      <c r="AS7" s="6">
        <v>20</v>
      </c>
      <c r="AT7" s="6">
        <v>245</v>
      </c>
      <c r="AU7" s="6">
        <v>1116</v>
      </c>
      <c r="AV7" s="6">
        <v>30</v>
      </c>
      <c r="AW7" s="6">
        <v>480</v>
      </c>
      <c r="AX7" s="6">
        <v>99</v>
      </c>
      <c r="AY7" s="7">
        <v>2.95</v>
      </c>
      <c r="AZ7" s="7">
        <v>0.09</v>
      </c>
      <c r="BA7" s="7" t="s">
        <v>75</v>
      </c>
      <c r="BB7" s="7">
        <v>0.13</v>
      </c>
      <c r="BC7" s="7">
        <v>0.78</v>
      </c>
      <c r="BD7" s="6">
        <v>829</v>
      </c>
      <c r="BE7" s="6">
        <v>74</v>
      </c>
      <c r="BF7" s="6">
        <v>156</v>
      </c>
      <c r="BG7" s="8">
        <v>19.600000000000001</v>
      </c>
      <c r="BH7" s="6">
        <v>76</v>
      </c>
      <c r="BI7" s="8">
        <v>13.2</v>
      </c>
      <c r="BJ7" s="8">
        <v>4</v>
      </c>
      <c r="BK7" s="8">
        <v>11.4</v>
      </c>
      <c r="BL7" s="7">
        <v>1.39</v>
      </c>
      <c r="BM7" s="7">
        <v>6.3</v>
      </c>
      <c r="BN7" s="7">
        <v>1.07</v>
      </c>
      <c r="BO7" s="7">
        <v>2.57</v>
      </c>
      <c r="BP7" s="7">
        <v>1.66</v>
      </c>
      <c r="BQ7" s="7">
        <v>0.22</v>
      </c>
      <c r="BR7" s="8">
        <v>10.3</v>
      </c>
      <c r="BS7" s="7">
        <v>5.76</v>
      </c>
      <c r="BT7" s="7">
        <v>1.96</v>
      </c>
      <c r="BU7" s="8">
        <v>4.5999999999999996</v>
      </c>
      <c r="BV7" s="8">
        <v>8.6</v>
      </c>
      <c r="BW7" s="7">
        <v>1.78</v>
      </c>
      <c r="BY7" s="8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2c514c1-a717-4087-be06-d40d2070ad52}" enabled="0" method="" siteId="{82c514c1-a717-4087-be06-d40d2070ad5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2022-05-16T04:02:24Z</dcterms:created>
  <dcterms:modified xsi:type="dcterms:W3CDTF">2022-09-02T07:05:03Z</dcterms:modified>
</cp:coreProperties>
</file>