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202017\Near\NearFinancialCallOption\"/>
    </mc:Choice>
  </mc:AlternateContent>
  <xr:revisionPtr revIDLastSave="0" documentId="13_ncr:1_{4F0C673A-2131-40B0-B55C-623D32F985D0}" xr6:coauthVersionLast="36" xr6:coauthVersionMax="36" xr10:uidLastSave="{00000000-0000-0000-0000-000000000000}"/>
  <bookViews>
    <workbookView xWindow="0" yWindow="0" windowWidth="23040" windowHeight="8772" xr2:uid="{9F396784-0C55-43F7-881C-5A656C8863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E13" i="1"/>
  <c r="E12" i="1"/>
  <c r="G11" i="1"/>
  <c r="E11" i="1"/>
  <c r="E14" i="1" s="1"/>
  <c r="E19" i="1" l="1"/>
  <c r="E21" i="1" s="1"/>
</calcChain>
</file>

<file path=xl/sharedStrings.xml><?xml version="1.0" encoding="utf-8"?>
<sst xmlns="http://schemas.openxmlformats.org/spreadsheetml/2006/main" count="13" uniqueCount="12">
  <si>
    <t>Spot Price</t>
  </si>
  <si>
    <t>Strike Price</t>
  </si>
  <si>
    <t>Volatility</t>
  </si>
  <si>
    <t>Interest Rate</t>
  </si>
  <si>
    <t>Maturity</t>
  </si>
  <si>
    <t>1/sigmaRootT</t>
  </si>
  <si>
    <t>d1</t>
  </si>
  <si>
    <t>ln S/K</t>
  </si>
  <si>
    <t>T*(r _ sigm^2/2)</t>
  </si>
  <si>
    <t>d2</t>
  </si>
  <si>
    <t>Call</t>
  </si>
  <si>
    <t>slightly off due to approximate normal distribution in NEAR Smart Contract - test passed, within 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</si>
</sst>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575983</xdr:colOff>
      <xdr:row>22</xdr:row>
      <xdr:rowOff>138790</xdr:rowOff>
    </xdr:from>
    <xdr:to>
      <xdr:col>15</xdr:col>
      <xdr:colOff>85966</xdr:colOff>
      <xdr:row>31</xdr:row>
      <xdr:rowOff>157839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1AD5D4-9D2D-45A0-A9C0-E1CABCA1FB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634" t="83282" r="29976" b="-86"/>
        <a:stretch/>
      </xdr:blipFill>
      <xdr:spPr>
        <a:xfrm>
          <a:off x="1795183" y="4162150"/>
          <a:ext cx="8105343" cy="1664969"/>
        </a:xfrm>
        <a:prstGeom prst="rect">
          <a:avLst/>
        </a:prstGeom>
      </xdr:spPr>
    </xdr:pic>
    <xdr:clientData/>
  </xdr:twoCellAnchor>
  <xdr:twoCellAnchor editAs="oneCell">
    <xdr:from>
      <xdr:col>7</xdr:col>
      <xdr:colOff>224116</xdr:colOff>
      <xdr:row>1</xdr:row>
      <xdr:rowOff>17929</xdr:rowOff>
    </xdr:from>
    <xdr:to>
      <xdr:col>13</xdr:col>
      <xdr:colOff>193363</xdr:colOff>
      <xdr:row>19</xdr:row>
      <xdr:rowOff>62753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B94E79-8175-48A8-96AB-854690C598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3481" t="13322" r="25136" b="3325"/>
        <a:stretch/>
      </xdr:blipFill>
      <xdr:spPr>
        <a:xfrm>
          <a:off x="4948516" y="200809"/>
          <a:ext cx="3840207" cy="3336664"/>
        </a:xfrm>
        <a:prstGeom prst="rect">
          <a:avLst/>
        </a:prstGeom>
      </xdr:spPr>
    </xdr:pic>
    <xdr:clientData/>
  </xdr:twoCellAnchor>
  <xdr:twoCellAnchor>
    <xdr:from>
      <xdr:col>11</xdr:col>
      <xdr:colOff>197223</xdr:colOff>
      <xdr:row>27</xdr:row>
      <xdr:rowOff>71718</xdr:rowOff>
    </xdr:from>
    <xdr:to>
      <xdr:col>14</xdr:col>
      <xdr:colOff>380103</xdr:colOff>
      <xdr:row>27</xdr:row>
      <xdr:rowOff>71718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746BB43-FE56-4572-959B-886E1E33EC61}"/>
            </a:ext>
          </a:extLst>
        </xdr:cNvPr>
        <xdr:cNvCxnSpPr/>
      </xdr:nvCxnSpPr>
      <xdr:spPr>
        <a:xfrm>
          <a:off x="7573383" y="5009478"/>
          <a:ext cx="2011680" cy="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80682</xdr:colOff>
      <xdr:row>20</xdr:row>
      <xdr:rowOff>170330</xdr:rowOff>
    </xdr:from>
    <xdr:to>
      <xdr:col>11</xdr:col>
      <xdr:colOff>313765</xdr:colOff>
      <xdr:row>25</xdr:row>
      <xdr:rowOff>107576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D339F7D-2466-4284-BAF7-B874094D69DC}"/>
            </a:ext>
          </a:extLst>
        </xdr:cNvPr>
        <xdr:cNvCxnSpPr/>
      </xdr:nvCxnSpPr>
      <xdr:spPr>
        <a:xfrm>
          <a:off x="3585882" y="3827930"/>
          <a:ext cx="4104043" cy="85164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544285</xdr:colOff>
      <xdr:row>1</xdr:row>
      <xdr:rowOff>13608</xdr:rowOff>
    </xdr:from>
    <xdr:to>
      <xdr:col>32</xdr:col>
      <xdr:colOff>125186</xdr:colOff>
      <xdr:row>37</xdr:row>
      <xdr:rowOff>13608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3B01BE1-6FC6-4031-86FE-2A332A190C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0372" t="26097" r="38802" b="8661"/>
        <a:stretch/>
      </xdr:blipFill>
      <xdr:spPr>
        <a:xfrm>
          <a:off x="10972799" y="198665"/>
          <a:ext cx="9334501" cy="6662057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74</xdr:row>
      <xdr:rowOff>0</xdr:rowOff>
    </xdr:from>
    <xdr:to>
      <xdr:col>24</xdr:col>
      <xdr:colOff>133350</xdr:colOff>
      <xdr:row>77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7BA8E8D-9A1F-44E9-B824-B01557A3AB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6878" t="36571" r="49264" b="56115"/>
        <a:stretch/>
      </xdr:blipFill>
      <xdr:spPr>
        <a:xfrm>
          <a:off x="11071860" y="13533120"/>
          <a:ext cx="4362450" cy="701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9C1FD-E861-4FB0-92AC-D54A081C1680}">
  <dimension ref="D4:H22"/>
  <sheetViews>
    <sheetView tabSelected="1" zoomScale="70" zoomScaleNormal="70" workbookViewId="0">
      <selection activeCell="D37" sqref="D37:N50"/>
    </sheetView>
  </sheetViews>
  <sheetFormatPr defaultRowHeight="14.4" x14ac:dyDescent="0.3"/>
  <cols>
    <col min="4" max="4" width="15.5546875" customWidth="1"/>
    <col min="8" max="8" width="12" bestFit="1" customWidth="1"/>
  </cols>
  <sheetData>
    <row r="4" spans="4:7" x14ac:dyDescent="0.3">
      <c r="D4" t="s">
        <v>0</v>
      </c>
      <c r="E4">
        <v>100</v>
      </c>
    </row>
    <row r="5" spans="4:7" x14ac:dyDescent="0.3">
      <c r="D5" t="s">
        <v>1</v>
      </c>
      <c r="E5">
        <v>99.5</v>
      </c>
    </row>
    <row r="6" spans="4:7" x14ac:dyDescent="0.3">
      <c r="D6" t="s">
        <v>2</v>
      </c>
      <c r="E6">
        <v>7.0000000000000007E-2</v>
      </c>
    </row>
    <row r="7" spans="4:7" x14ac:dyDescent="0.3">
      <c r="D7" t="s">
        <v>3</v>
      </c>
      <c r="E7">
        <v>0.05</v>
      </c>
    </row>
    <row r="8" spans="4:7" x14ac:dyDescent="0.3">
      <c r="D8" t="s">
        <v>4</v>
      </c>
      <c r="E8">
        <v>0.25</v>
      </c>
    </row>
    <row r="11" spans="4:7" x14ac:dyDescent="0.3">
      <c r="D11" t="s">
        <v>5</v>
      </c>
      <c r="E11">
        <f>1/(E6*SQRT(E8))</f>
        <v>28.571428571428569</v>
      </c>
      <c r="F11" t="s">
        <v>6</v>
      </c>
      <c r="G11">
        <f>1/(E6*SQRT(E8))*(LN(E4/E5)+(E7+E6^2/2)*E8)</f>
        <v>0.51785833781554835</v>
      </c>
    </row>
    <row r="12" spans="4:7" x14ac:dyDescent="0.3">
      <c r="D12" t="s">
        <v>7</v>
      </c>
      <c r="E12">
        <f>LN(E4/E5)</f>
        <v>5.0125418235441935E-3</v>
      </c>
    </row>
    <row r="13" spans="4:7" x14ac:dyDescent="0.3">
      <c r="D13" t="s">
        <v>8</v>
      </c>
      <c r="E13">
        <f>(E7+(E6^2)/2)*E8</f>
        <v>1.3112500000000001E-2</v>
      </c>
    </row>
    <row r="14" spans="4:7" x14ac:dyDescent="0.3">
      <c r="D14" t="s">
        <v>6</v>
      </c>
      <c r="E14">
        <f>E11*(E12+E13)</f>
        <v>0.51785833781554835</v>
      </c>
    </row>
    <row r="19" spans="4:8" x14ac:dyDescent="0.3">
      <c r="D19" t="s">
        <v>9</v>
      </c>
      <c r="E19">
        <f>G11-E6*SQRT(E8)</f>
        <v>0.48285833781554832</v>
      </c>
    </row>
    <row r="21" spans="4:8" x14ac:dyDescent="0.3">
      <c r="D21" s="1" t="s">
        <v>10</v>
      </c>
      <c r="E21" s="1">
        <f>_xlfn.NORM.DIST(G11,0,1,TRUE)*E4-_xlfn.NORM.DIST(E19,0,1,TRUE)*E5*EXP(-E7*E8)</f>
        <v>2.4218243245813653</v>
      </c>
      <c r="H21" s="1">
        <f>_xlfn.NORM.DIST(G11,0,1,TRUE)</f>
        <v>0.69772144404011083</v>
      </c>
    </row>
    <row r="22" spans="4:8" x14ac:dyDescent="0.3">
      <c r="D22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Murray, Oliver</dc:creator>
  <cp:lastModifiedBy>Murray, Oliver</cp:lastModifiedBy>
  <dcterms:created xsi:type="dcterms:W3CDTF">2022-03-14T05:32:10Z</dcterms:created>
  <dcterms:modified xsi:type="dcterms:W3CDTF">2022-03-14T05:59:02Z</dcterms:modified>
</cp:coreProperties>
</file>