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38.xml" ContentType="application/vnd.ms-excel.controlproperties+xml"/>
  <Override PartName="/xl/ctrlProps/ctrlProp29.xml" ContentType="application/vnd.ms-excel.controlproperties+xml"/>
  <Override PartName="/xl/charts/chart2.xml" ContentType="application/vnd.openxmlformats-officedocument.drawingml.chart+xml"/>
  <Override PartName="/xl/ctrlProps/ctrlProp27.xml" ContentType="application/vnd.ms-excel.controlproperties+xml"/>
  <Override PartName="/xl/ctrlProps/ctrlProp36.xml" ContentType="application/vnd.ms-excel.controlproperties+xml"/>
  <Override PartName="/xl/ctrlProps/ctrlProp18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xl/charts/style2.xml" ContentType="application/vnd.ms-office.chartstyle+xml"/>
  <Override PartName="/xl/ctrlProps/ctrlProp25.xml" ContentType="application/vnd.ms-excel.controlproperties+xml"/>
  <Override PartName="/xl/ctrlProps/ctrlProp35.xml" ContentType="application/vnd.ms-excel.controlproperties+xml"/>
  <Override PartName="/xl/ctrlProps/ctrlProp24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33.xml" ContentType="application/vnd.ms-excel.controlproperties+xml"/>
  <Override PartName="/xl/ctrlProps/ctrlProp23.xml" ContentType="application/vnd.ms-excel.controlproperties+xml"/>
  <Override PartName="/xl/ctrlProps/ctrlProp22.xml" ContentType="application/vnd.ms-excel.controlproperties+xml"/>
  <Override PartName="/xl/ctrlProps/ctrlProp32.xml" ContentType="application/vnd.ms-excel.controlproperties+xml"/>
  <Override PartName="/xl/ctrlProps/ctrlProp14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30.xml" ContentType="application/vnd.ms-excel.controlproperties+xml"/>
  <Override PartName="/xl/ctrlProps/ctrlProp40.xml" ContentType="application/vnd.ms-excel.controlproperties+xml"/>
  <Override PartName="/xl/ctrlProps/ctrlProp21.xml" ContentType="application/vnd.ms-excel.controlproperties+xml"/>
  <Override PartName="/xl/ctrlProps/ctrlProp31.xml" ContentType="application/vnd.ms-excel.controlproperties+xml"/>
  <Override PartName="/xl/ctrlProps/ctrlProp5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harts/colors1.xml" ContentType="application/vnd.ms-office.chartcolorstyle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trlProps/ctrlProp28.xml" ContentType="application/vnd.ms-excel.controlproperties+xml"/>
  <Override PartName="/xl/ctrlProps/ctrlProp39.xml" ContentType="application/vnd.ms-excel.controlproperties+xml"/>
  <Override PartName="/xl/ctrlProps/ctrlProp19.xml" ContentType="application/vnd.ms-excel.controlproperties+xml"/>
  <Override PartName="/xl/charts/chart3.xml" ContentType="application/vnd.openxmlformats-officedocument.drawingml.chart+xml"/>
  <Override PartName="/xl/ctrlProps/ctrlProp37.xml" ContentType="application/vnd.ms-excel.controlproperties+xml"/>
  <Override PartName="/xl/ctrlProps/ctrlProp26.xml" ContentType="application/vnd.ms-excel.controlproperties+xml"/>
  <Override PartName="/xl/ctrlProps/ctrlProp17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Prodejní data" sheetId="1" r:id="rId1"/>
    <sheet name="Excel k pohovoru 1 řešení" sheetId="2" r:id="rId2"/>
  </sheets>
  <definedNames>
    <definedName name="_xlnm._FilterDatabase" localSheetId="1" hidden="1">'Excel k pohovoru 1 řešení'!$A$2:$I$12</definedName>
    <definedName name="_xlnm._FilterDatabase" localSheetId="0" hidden="1">'Prodejní data'!$A$2:$I$12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/>
  <c r="I11"/>
  <c r="I10"/>
  <c r="I3"/>
  <c r="I12"/>
  <c r="I3" i="2"/>
  <c r="I4"/>
  <c r="B19"/>
  <c r="B16"/>
  <c r="B15"/>
  <c r="H11" i="1"/>
  <c r="H10"/>
  <c r="H6"/>
  <c r="H5"/>
  <c r="H12"/>
  <c r="H3" i="2"/>
  <c r="H4"/>
  <c r="H5"/>
  <c r="H6"/>
  <c r="G11" i="1"/>
  <c r="G10"/>
  <c r="G9"/>
  <c r="G8"/>
  <c r="G7"/>
  <c r="G6"/>
  <c r="G5"/>
  <c r="G4"/>
  <c r="G3"/>
  <c r="G12"/>
  <c r="G3" i="2"/>
  <c r="F12" i="1"/>
  <c r="F11"/>
  <c r="F10"/>
  <c r="F9"/>
  <c r="F8"/>
  <c r="F7"/>
  <c r="F6"/>
  <c r="F5"/>
  <c r="F4"/>
  <c r="F3"/>
  <c r="F3" i="2"/>
  <c r="E3" i="1"/>
  <c r="B16" s="1"/>
  <c r="E11"/>
  <c r="H8" s="1"/>
  <c r="E10"/>
  <c r="H7" s="1"/>
  <c r="E9"/>
  <c r="I8" s="1"/>
  <c r="E8"/>
  <c r="I7" s="1"/>
  <c r="E7"/>
  <c r="I6" s="1"/>
  <c r="E6"/>
  <c r="I5" s="1"/>
  <c r="E5"/>
  <c r="I4" s="1"/>
  <c r="E4"/>
  <c r="E12"/>
  <c r="H9" s="1"/>
  <c r="C1"/>
  <c r="D1"/>
  <c r="H4" l="1"/>
  <c r="H3"/>
  <c r="I9"/>
  <c r="B15"/>
  <c r="N27" i="2"/>
  <c r="G12"/>
  <c r="F12"/>
  <c r="E12"/>
  <c r="I12" s="1"/>
  <c r="I11"/>
  <c r="H11"/>
  <c r="G11"/>
  <c r="F11"/>
  <c r="E11"/>
  <c r="I10"/>
  <c r="G10"/>
  <c r="F10"/>
  <c r="E10"/>
  <c r="H10" s="1"/>
  <c r="I9"/>
  <c r="G9"/>
  <c r="F9"/>
  <c r="E9"/>
  <c r="H9" s="1"/>
  <c r="I8"/>
  <c r="H8"/>
  <c r="G8"/>
  <c r="F8"/>
  <c r="E8"/>
  <c r="I7"/>
  <c r="H7"/>
  <c r="G7"/>
  <c r="F7"/>
  <c r="E7"/>
  <c r="G6"/>
  <c r="F6"/>
  <c r="E6"/>
  <c r="I6" s="1"/>
  <c r="I5"/>
  <c r="G5"/>
  <c r="F5"/>
  <c r="E5"/>
  <c r="G4"/>
  <c r="F4"/>
  <c r="E4"/>
  <c r="E3"/>
  <c r="D1"/>
  <c r="C1"/>
  <c r="M27" i="1"/>
  <c r="H12" i="2" l="1"/>
</calcChain>
</file>

<file path=xl/sharedStrings.xml><?xml version="1.0" encoding="utf-8"?>
<sst xmlns="http://schemas.openxmlformats.org/spreadsheetml/2006/main" count="92" uniqueCount="50">
  <si>
    <t>Datum</t>
  </si>
  <si>
    <t>Produkt</t>
  </si>
  <si>
    <t>Počet kusů</t>
  </si>
  <si>
    <t>Produkt A</t>
  </si>
  <si>
    <t>Produkt B</t>
  </si>
  <si>
    <t>Produkt C</t>
  </si>
  <si>
    <t>Produkt D</t>
  </si>
  <si>
    <t>Produkt E</t>
  </si>
  <si>
    <t>Produkt F</t>
  </si>
  <si>
    <t>Produkt G</t>
  </si>
  <si>
    <t>Produkt H</t>
  </si>
  <si>
    <t>Produkt I</t>
  </si>
  <si>
    <t>Produkt J</t>
  </si>
  <si>
    <t>Tržba celkem</t>
  </si>
  <si>
    <t>Cena bez DPH</t>
  </si>
  <si>
    <t>Marže</t>
  </si>
  <si>
    <t>MIN</t>
  </si>
  <si>
    <t>MAX</t>
  </si>
  <si>
    <t>Tržby v EUR</t>
  </si>
  <si>
    <t>Zadání</t>
  </si>
  <si>
    <t>Přejmenujte list na Prodejní data</t>
  </si>
  <si>
    <t xml:space="preserve">Zvýrazněte záhlaví tabulky tmavě modrou barvou a změňte barvu písma v záhlaví na bílou </t>
  </si>
  <si>
    <t>Změňte formát sloupce Počet kusů na číslo s jedním desetinným místem</t>
  </si>
  <si>
    <t>Všechny sloupce tabulky nastavte na stejnou šířku 16px</t>
  </si>
  <si>
    <t>Vložte do záhlaví tabulky jednoduchý filtr</t>
  </si>
  <si>
    <t>V buňce C1 spočítejte počet kusů celkem, výpočet musí reagovat na filtr v tabulce</t>
  </si>
  <si>
    <t>V buňce D1 spočítejte průměrnou cenu produktů, výpočet musí reagovat na filtr v tabulce</t>
  </si>
  <si>
    <t>Ve sloupci Tržba celkem spočítejte tržbu produktů</t>
  </si>
  <si>
    <t>Označte ve sloupci Cena vč. DPH ceny vyšší než průměrná cena zeleně (ne manuálně)</t>
  </si>
  <si>
    <t>Změňte formát sloupce Cena vč. DPH na českou měnu bez desetinných míst</t>
  </si>
  <si>
    <t>Cena vč. DPH</t>
  </si>
  <si>
    <t>Ve sloupci Cena bez DPH spočítejte cenu produktů bez DPH, sazba DPH je uvedená v buňce F1</t>
  </si>
  <si>
    <t>Stav</t>
  </si>
  <si>
    <t>Do sloupce Stav uveďte na řádky pomocí funkce slovo Splněno, pokud je Počet kusů větší nebo roven číslu 5, v ostatních případech uveďte Nesplněno</t>
  </si>
  <si>
    <t>Splněno</t>
  </si>
  <si>
    <t>Buňky se slovem Splněno označte žlutě a buňky se slovem Nesplněno označte modře (ne manuálně)</t>
  </si>
  <si>
    <t>Ve sloupci marže spočítejte celkovou výši marže z tržeb dle následujících pravidel:
&gt; pokud je Celková tržba mezi 400 Kč a 600 Kč, tak je výše marže 5%
&gt; pokud je Celková tržba menší nebo rovna 400 Kč, tak je výše marže 2%
&gt; pokud je Celková tržba vyšší nebo rovna 600 Kč, tak je výše marže 10%</t>
  </si>
  <si>
    <t>V buňce B15 najděte pomocí funkce nejnižší hodnotu z celkových tržeb</t>
  </si>
  <si>
    <t>V buňce B16 najděte pomocí funkce nejvyšší hodnotu z celkových tržeb</t>
  </si>
  <si>
    <t>Ve sloupci Tržby v EUR přepočítejce celkové tržby kurzem v buňce I1</t>
  </si>
  <si>
    <t>Z tabulky vytvořte graf, který vidíte na obrázku, pokuste se ho stejně zformátovat</t>
  </si>
  <si>
    <t>Seřaďte tabulku podle Celkových tržeb od nejvyšší po nejnižší</t>
  </si>
  <si>
    <t>Do buňky B19 vyhledejte pomocí funkce z tabulky marži pro vybraný produkt, který je uvedený v buňce A19</t>
  </si>
  <si>
    <t xml:space="preserve">POČET ZÍSKANÝCH BODŮ CELKEM </t>
  </si>
  <si>
    <t>EUR/CZK</t>
  </si>
  <si>
    <t>V buňce B15 najděte pomocí funkce nejnižší hodnotu ze sloupce Tržba celkem</t>
  </si>
  <si>
    <t>V buňce B16 najděte pomocí funkce nejvyšší hodnotu ze sloupce Tržba celkem</t>
  </si>
  <si>
    <t>Ve sloupci marže spočítejte celkovou výši marže z tržeb dle následujících pravidel:
- pokud je Tržba celkem mezi 400 Kč a 600 Kč, tak je výše marže 5%
- pokud je Tržba celkem menší nebo rovna 400 Kč, tak je výše marže 2%
- pokud je Tržba celkem vyšší nebo rovna 600 Kč, tak je výše marže 10%</t>
  </si>
  <si>
    <t>Seřaďte tabulku podle celkových tržeb od nejnižší po nejvyšší</t>
  </si>
  <si>
    <t>https://www.youtube.com/watch?v=E6pO3OUKaBM</t>
  </si>
</sst>
</file>

<file path=xl/styles.xml><?xml version="1.0" encoding="utf-8"?>
<styleSheet xmlns="http://schemas.openxmlformats.org/spreadsheetml/2006/main">
  <numFmts count="6">
    <numFmt numFmtId="44" formatCode="_-* #,##0.00\ &quot;Kč&quot;_-;\-* #,##0.00\ &quot;Kč&quot;_-;_-* &quot;-&quot;??\ &quot;Kč&quot;_-;_-@_-"/>
    <numFmt numFmtId="164" formatCode="_-* #,##0\ [$Kč-405]_-;\-* #,##0\ [$Kč-405]_-;_-* &quot;-&quot;??\ [$Kč-405]_-;_-@_-"/>
    <numFmt numFmtId="165" formatCode="_-* #,##0.00\ [$€-1]_-;\-* #,##0.00\ [$€-1]_-;_-* &quot;-&quot;??\ [$€-1]_-;_-@_-"/>
    <numFmt numFmtId="166" formatCode="#,##0\ [$Kč-405];\-#,##0\ [$Kč-405]"/>
    <numFmt numFmtId="167" formatCode="0.0"/>
    <numFmt numFmtId="168" formatCode="#,##0\ &quot;Kč&quot;"/>
  </numFmts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65" fontId="0" fillId="0" borderId="1" xfId="0" applyNumberForma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66" fontId="0" fillId="0" borderId="1" xfId="0" applyNumberFormat="1" applyBorder="1"/>
    <xf numFmtId="0" fontId="0" fillId="6" borderId="0" xfId="0" applyFill="1"/>
    <xf numFmtId="164" fontId="0" fillId="6" borderId="0" xfId="1" applyNumberFormat="1" applyFont="1" applyFill="1"/>
    <xf numFmtId="9" fontId="0" fillId="6" borderId="0" xfId="0" applyNumberFormat="1" applyFill="1"/>
    <xf numFmtId="164" fontId="0" fillId="6" borderId="0" xfId="0" applyNumberFormat="1" applyFill="1"/>
    <xf numFmtId="44" fontId="0" fillId="6" borderId="0" xfId="1" applyFont="1" applyFill="1"/>
    <xf numFmtId="0" fontId="2" fillId="0" borderId="0" xfId="0" applyFont="1"/>
    <xf numFmtId="0" fontId="3" fillId="5" borderId="0" xfId="0" applyFont="1" applyFill="1" applyAlignment="1">
      <alignment horizontal="center"/>
    </xf>
    <xf numFmtId="167" fontId="0" fillId="0" borderId="1" xfId="0" applyNumberFormat="1" applyBorder="1"/>
    <xf numFmtId="2" fontId="0" fillId="6" borderId="0" xfId="1" applyNumberFormat="1" applyFont="1" applyFill="1"/>
    <xf numFmtId="2" fontId="0" fillId="6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1" xfId="1" applyNumberFormat="1" applyFont="1" applyBorder="1"/>
    <xf numFmtId="0" fontId="0" fillId="0" borderId="0" xfId="0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7" fillId="7" borderId="0" xfId="0" applyFont="1" applyFill="1"/>
    <xf numFmtId="2" fontId="7" fillId="7" borderId="0" xfId="1" applyNumberFormat="1" applyFont="1" applyFill="1"/>
    <xf numFmtId="9" fontId="7" fillId="7" borderId="0" xfId="0" applyNumberFormat="1" applyFont="1" applyFill="1"/>
    <xf numFmtId="168" fontId="0" fillId="0" borderId="1" xfId="0" applyNumberFormat="1" applyBorder="1"/>
    <xf numFmtId="2" fontId="7" fillId="0" borderId="0" xfId="0" applyNumberFormat="1" applyFont="1" applyFill="1"/>
    <xf numFmtId="0" fontId="4" fillId="9" borderId="0" xfId="0" applyFont="1" applyFill="1"/>
    <xf numFmtId="2" fontId="0" fillId="10" borderId="1" xfId="1" applyNumberFormat="1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9">
    <dxf>
      <font>
        <strike/>
        <color theme="0" tint="-0.24994659260841701"/>
      </font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strike/>
        <color theme="0" tint="-0.24994659260841701"/>
      </font>
    </dxf>
  </dxfs>
  <tableStyles count="0" defaultTableStyle="TableStyleMedium2" defaultPivotStyle="PivotStyleLight16"/>
  <colors>
    <mruColors>
      <color rgb="FFFFF5D9"/>
      <color rgb="FFFFF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'Prodejní data'!$I$1</c:f>
              <c:strCache>
                <c:ptCount val="1"/>
                <c:pt idx="0">
                  <c:v>24,5</c:v>
                </c:pt>
              </c:strCache>
            </c:strRef>
          </c:tx>
          <c:cat>
            <c:strRef>
              <c:f>'Prodejní data'!$A$2:$A$33</c:f>
              <c:strCache>
                <c:ptCount val="18"/>
                <c:pt idx="0">
                  <c:v>Datum</c:v>
                </c:pt>
                <c:pt idx="1">
                  <c:v>01.01.2021</c:v>
                </c:pt>
                <c:pt idx="2">
                  <c:v>05.01.2021</c:v>
                </c:pt>
                <c:pt idx="3">
                  <c:v>04.01.2021</c:v>
                </c:pt>
                <c:pt idx="4">
                  <c:v>06.01.2021</c:v>
                </c:pt>
                <c:pt idx="5">
                  <c:v>02.01.2021</c:v>
                </c:pt>
                <c:pt idx="6">
                  <c:v>07.01.2021</c:v>
                </c:pt>
                <c:pt idx="7">
                  <c:v>08.01.2021</c:v>
                </c:pt>
                <c:pt idx="8">
                  <c:v>09.01.2021</c:v>
                </c:pt>
                <c:pt idx="9">
                  <c:v>10.01.2021</c:v>
                </c:pt>
                <c:pt idx="10">
                  <c:v>03.01.2021</c:v>
                </c:pt>
                <c:pt idx="13">
                  <c:v>MIN</c:v>
                </c:pt>
                <c:pt idx="14">
                  <c:v>MAX</c:v>
                </c:pt>
                <c:pt idx="17">
                  <c:v>Produkt F</c:v>
                </c:pt>
              </c:strCache>
            </c:strRef>
          </c:cat>
          <c:val>
            <c:numRef>
              <c:f>'Prodejní data'!$I$2:$I$33</c:f>
              <c:numCache>
                <c:formatCode>0.00</c:formatCode>
                <c:ptCount val="32"/>
                <c:pt idx="0" formatCode="General">
                  <c:v>0</c:v>
                </c:pt>
                <c:pt idx="1">
                  <c:v>6.204081632653061</c:v>
                </c:pt>
                <c:pt idx="2">
                  <c:v>9.795918367346939</c:v>
                </c:pt>
                <c:pt idx="3">
                  <c:v>17.755102040816325</c:v>
                </c:pt>
                <c:pt idx="4">
                  <c:v>20.408163265306122</c:v>
                </c:pt>
                <c:pt idx="5">
                  <c:v>25.306122448979593</c:v>
                </c:pt>
                <c:pt idx="6">
                  <c:v>37.755102040816325</c:v>
                </c:pt>
                <c:pt idx="7">
                  <c:v>48.571428571428569</c:v>
                </c:pt>
                <c:pt idx="8">
                  <c:v>57.142857142857146</c:v>
                </c:pt>
                <c:pt idx="9">
                  <c:v>61.224489795918366</c:v>
                </c:pt>
                <c:pt idx="10">
                  <c:v>0</c:v>
                </c:pt>
              </c:numCache>
            </c:numRef>
          </c:val>
        </c:ser>
        <c:axId val="181915648"/>
        <c:axId val="181917184"/>
      </c:barChart>
      <c:catAx>
        <c:axId val="181915648"/>
        <c:scaling>
          <c:orientation val="minMax"/>
        </c:scaling>
        <c:axPos val="b"/>
        <c:tickLblPos val="nextTo"/>
        <c:crossAx val="181917184"/>
        <c:crosses val="autoZero"/>
        <c:auto val="1"/>
        <c:lblAlgn val="ctr"/>
        <c:lblOffset val="100"/>
      </c:catAx>
      <c:valAx>
        <c:axId val="181917184"/>
        <c:scaling>
          <c:orientation val="minMax"/>
        </c:scaling>
        <c:axPos val="l"/>
        <c:majorGridlines/>
        <c:numFmt formatCode="General" sourceLinked="1"/>
        <c:tickLblPos val="nextTo"/>
        <c:crossAx val="181915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Celková tržba produktů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'Excel k pohovoru 1 řešení'!$E$2</c:f>
              <c:strCache>
                <c:ptCount val="1"/>
                <c:pt idx="0">
                  <c:v>Tržba celkem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'Excel k pohovoru 1 řešení'!$A$3:$A$12</c:f>
              <c:numCache>
                <c:formatCode>dd/mm/yyyy</c:formatCode>
                <c:ptCount val="10"/>
                <c:pt idx="0">
                  <c:v>44199</c:v>
                </c:pt>
                <c:pt idx="1">
                  <c:v>44206</c:v>
                </c:pt>
                <c:pt idx="2">
                  <c:v>44205</c:v>
                </c:pt>
                <c:pt idx="3">
                  <c:v>44204</c:v>
                </c:pt>
                <c:pt idx="4">
                  <c:v>44203</c:v>
                </c:pt>
                <c:pt idx="5">
                  <c:v>44198</c:v>
                </c:pt>
                <c:pt idx="6">
                  <c:v>44202</c:v>
                </c:pt>
                <c:pt idx="7">
                  <c:v>44200</c:v>
                </c:pt>
                <c:pt idx="8">
                  <c:v>44201</c:v>
                </c:pt>
                <c:pt idx="9">
                  <c:v>44197</c:v>
                </c:pt>
              </c:numCache>
            </c:numRef>
          </c:cat>
          <c:val>
            <c:numRef>
              <c:f>'Excel k pohovoru 1 řešení'!$E$3:$E$12</c:f>
              <c:numCache>
                <c:formatCode>_-* #,##0\ [$Kč-405]_-;\-* #,##0\ [$Kč-405]_-;_-* "-"??\ [$Kč-405]_-;_-@_-</c:formatCode>
                <c:ptCount val="10"/>
                <c:pt idx="0">
                  <c:v>1500</c:v>
                </c:pt>
                <c:pt idx="1">
                  <c:v>1400</c:v>
                </c:pt>
                <c:pt idx="2">
                  <c:v>1190</c:v>
                </c:pt>
                <c:pt idx="3">
                  <c:v>925</c:v>
                </c:pt>
                <c:pt idx="4">
                  <c:v>620</c:v>
                </c:pt>
                <c:pt idx="5">
                  <c:v>500</c:v>
                </c:pt>
                <c:pt idx="6">
                  <c:v>435</c:v>
                </c:pt>
                <c:pt idx="7">
                  <c:v>240</c:v>
                </c:pt>
                <c:pt idx="8">
                  <c:v>152</c:v>
                </c:pt>
                <c:pt idx="9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6A-4D9F-9C8D-36043604EDDC}"/>
            </c:ext>
          </c:extLst>
        </c:ser>
        <c:dLbls>
          <c:showVal val="1"/>
        </c:dLbls>
        <c:gapWidth val="29"/>
        <c:overlap val="-27"/>
        <c:axId val="183337728"/>
        <c:axId val="183339264"/>
      </c:barChart>
      <c:dateAx>
        <c:axId val="183337728"/>
        <c:scaling>
          <c:orientation val="minMax"/>
        </c:scaling>
        <c:axPos val="b"/>
        <c:numFmt formatCode="dd/mm/yyyy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339264"/>
        <c:crosses val="autoZero"/>
        <c:auto val="1"/>
        <c:lblOffset val="100"/>
        <c:baseTimeUnit val="days"/>
      </c:dateAx>
      <c:valAx>
        <c:axId val="183339264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Tržba celkem</a:t>
                </a:r>
              </a:p>
            </c:rich>
          </c:tx>
          <c:layout>
            <c:manualLayout>
              <c:xMode val="edge"/>
              <c:yMode val="edge"/>
              <c:x val="8.8770528184642806E-3"/>
              <c:y val="0.37944146974214127"/>
            </c:manualLayout>
          </c:layout>
          <c:spPr>
            <a:noFill/>
            <a:ln>
              <a:noFill/>
            </a:ln>
            <a:effectLst/>
          </c:spPr>
        </c:title>
        <c:numFmt formatCode="_-* #,##0\ [$Kč-405]_-;\-* #,##0\ [$Kč-405]_-;_-* &quot;-&quot;??\ [$Kč-405]_-;_-@_-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33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Celková tržba produktů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'Excel k pohovoru 1 řešení'!$E$2</c:f>
              <c:strCache>
                <c:ptCount val="1"/>
                <c:pt idx="0">
                  <c:v>Tržba celkem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'Excel k pohovoru 1 řešení'!$A$3:$A$12</c:f>
              <c:numCache>
                <c:formatCode>dd/mm/yyyy</c:formatCode>
                <c:ptCount val="10"/>
                <c:pt idx="0">
                  <c:v>44199</c:v>
                </c:pt>
                <c:pt idx="1">
                  <c:v>44206</c:v>
                </c:pt>
                <c:pt idx="2">
                  <c:v>44205</c:v>
                </c:pt>
                <c:pt idx="3">
                  <c:v>44204</c:v>
                </c:pt>
                <c:pt idx="4">
                  <c:v>44203</c:v>
                </c:pt>
                <c:pt idx="5">
                  <c:v>44198</c:v>
                </c:pt>
                <c:pt idx="6">
                  <c:v>44202</c:v>
                </c:pt>
                <c:pt idx="7">
                  <c:v>44200</c:v>
                </c:pt>
                <c:pt idx="8">
                  <c:v>44201</c:v>
                </c:pt>
                <c:pt idx="9">
                  <c:v>44197</c:v>
                </c:pt>
              </c:numCache>
            </c:numRef>
          </c:cat>
          <c:val>
            <c:numRef>
              <c:f>'Excel k pohovoru 1 řešení'!$E$3:$E$12</c:f>
              <c:numCache>
                <c:formatCode>_-* #,##0\ [$Kč-405]_-;\-* #,##0\ [$Kč-405]_-;_-* "-"??\ [$Kč-405]_-;_-@_-</c:formatCode>
                <c:ptCount val="10"/>
                <c:pt idx="0">
                  <c:v>1500</c:v>
                </c:pt>
                <c:pt idx="1">
                  <c:v>1400</c:v>
                </c:pt>
                <c:pt idx="2">
                  <c:v>1190</c:v>
                </c:pt>
                <c:pt idx="3">
                  <c:v>925</c:v>
                </c:pt>
                <c:pt idx="4">
                  <c:v>620</c:v>
                </c:pt>
                <c:pt idx="5">
                  <c:v>500</c:v>
                </c:pt>
                <c:pt idx="6">
                  <c:v>435</c:v>
                </c:pt>
                <c:pt idx="7">
                  <c:v>240</c:v>
                </c:pt>
                <c:pt idx="8">
                  <c:v>152</c:v>
                </c:pt>
                <c:pt idx="9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02-48B5-95E9-BE16598A8224}"/>
            </c:ext>
          </c:extLst>
        </c:ser>
        <c:gapWidth val="36"/>
        <c:overlap val="-27"/>
        <c:axId val="183323648"/>
        <c:axId val="183362304"/>
      </c:barChart>
      <c:dateAx>
        <c:axId val="183323648"/>
        <c:scaling>
          <c:orientation val="minMax"/>
        </c:scaling>
        <c:axPos val="b"/>
        <c:numFmt formatCode="dd/mm/yyyy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362304"/>
        <c:crosses val="autoZero"/>
        <c:auto val="1"/>
        <c:lblOffset val="100"/>
        <c:baseTimeUnit val="days"/>
      </c:dateAx>
      <c:valAx>
        <c:axId val="183362304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Tržba celkem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_-* #,##0\ [$Kč-405]_-;\-* #,##0\ [$Kč-405]_-;_-* &quot;-&quot;??\ [$Kč-405]_-;_-@_-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32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M$2" lockText="1" noThreeD="1"/>
</file>

<file path=xl/ctrlProps/ctrlProp2.xml><?xml version="1.0" encoding="utf-8"?>
<formControlPr xmlns="http://schemas.microsoft.com/office/spreadsheetml/2009/9/main" objectType="CheckBox" fmlaLink="M3" lockText="1" noThreeD="1"/>
</file>

<file path=xl/ctrlProps/ctrlProp3.xml><?xml version="1.0" encoding="utf-8"?>
<formControlPr xmlns="http://schemas.microsoft.com/office/spreadsheetml/2009/9/main" objectType="CheckBox" fmlaLink="M4" lockText="1" noThreeD="1"/>
</file>

<file path=xl/ctrlProps/ctrlProp4.xml><?xml version="1.0" encoding="utf-8"?>
<formControlPr xmlns="http://schemas.microsoft.com/office/spreadsheetml/2009/9/main" objectType="CheckBox" fmlaLink="M5" lockText="1" noThreeD="1"/>
</file>

<file path=xl/ctrlProps/ctrlProp5.xml><?xml version="1.0" encoding="utf-8"?>
<formControlPr xmlns="http://schemas.microsoft.com/office/spreadsheetml/2009/9/main" objectType="CheckBox" fmlaLink="M6" lockText="1" noThreeD="1"/>
</file>

<file path=xl/ctrlProps/ctrlProp6.xml><?xml version="1.0" encoding="utf-8"?>
<formControlPr xmlns="http://schemas.microsoft.com/office/spreadsheetml/2009/9/main" objectType="CheckBox" fmlaLink="M7" lockText="1" noThreeD="1"/>
</file>

<file path=xl/ctrlProps/ctrlProp7.xml><?xml version="1.0" encoding="utf-8"?>
<formControlPr xmlns="http://schemas.microsoft.com/office/spreadsheetml/2009/9/main" objectType="CheckBox" fmlaLink="M8" lockText="1" noThreeD="1"/>
</file>

<file path=xl/ctrlProps/ctrlProp8.xml><?xml version="1.0" encoding="utf-8"?>
<formControlPr xmlns="http://schemas.microsoft.com/office/spreadsheetml/2009/9/main" objectType="CheckBox" fmlaLink="M9" lockText="1" noThreeD="1"/>
</file>

<file path=xl/ctrlProps/ctrlProp9.xml><?xml version="1.0" encoding="utf-8"?>
<formControlPr xmlns="http://schemas.microsoft.com/office/spreadsheetml/2009/9/main" objectType="CheckBox" fmlaLink="M10" lockText="1" noThreeD="1"/>
</file>

<file path=xl/ctrlProps/ctrlProp10.xml><?xml version="1.0" encoding="utf-8"?>
<formControlPr xmlns="http://schemas.microsoft.com/office/spreadsheetml/2009/9/main" objectType="CheckBox" fmlaLink="M11" lockText="1" noThreeD="1"/>
</file>

<file path=xl/ctrlProps/ctrlProp11.xml><?xml version="1.0" encoding="utf-8"?>
<formControlPr xmlns="http://schemas.microsoft.com/office/spreadsheetml/2009/9/main" objectType="CheckBox" fmlaLink="M12" lockText="1" noThreeD="1"/>
</file>

<file path=xl/ctrlProps/ctrlProp12.xml><?xml version="1.0" encoding="utf-8"?>
<formControlPr xmlns="http://schemas.microsoft.com/office/spreadsheetml/2009/9/main" objectType="CheckBox" fmlaLink="M13" lockText="1" noThreeD="1"/>
</file>

<file path=xl/ctrlProps/ctrlProp13.xml><?xml version="1.0" encoding="utf-8"?>
<formControlPr xmlns="http://schemas.microsoft.com/office/spreadsheetml/2009/9/main" objectType="CheckBox" fmlaLink="M15" lockText="1" noThreeD="1"/>
</file>

<file path=xl/ctrlProps/ctrlProp14.xml><?xml version="1.0" encoding="utf-8"?>
<formControlPr xmlns="http://schemas.microsoft.com/office/spreadsheetml/2009/9/main" objectType="CheckBox" fmlaLink="M16" lockText="1" noThreeD="1"/>
</file>

<file path=xl/ctrlProps/ctrlProp15.xml><?xml version="1.0" encoding="utf-8"?>
<formControlPr xmlns="http://schemas.microsoft.com/office/spreadsheetml/2009/9/main" objectType="CheckBox" fmlaLink="M20" lockText="1" noThreeD="1"/>
</file>

<file path=xl/ctrlProps/ctrlProp16.xml><?xml version="1.0" encoding="utf-8"?>
<formControlPr xmlns="http://schemas.microsoft.com/office/spreadsheetml/2009/9/main" objectType="CheckBox" fmlaLink="M21" lockText="1" noThreeD="1"/>
</file>

<file path=xl/ctrlProps/ctrlProp17.xml><?xml version="1.0" encoding="utf-8"?>
<formControlPr xmlns="http://schemas.microsoft.com/office/spreadsheetml/2009/9/main" objectType="CheckBox" fmlaLink="M22" lockText="1" noThreeD="1"/>
</file>

<file path=xl/ctrlProps/ctrlProp18.xml><?xml version="1.0" encoding="utf-8"?>
<formControlPr xmlns="http://schemas.microsoft.com/office/spreadsheetml/2009/9/main" objectType="CheckBox" fmlaLink="M23" lockText="1" noThreeD="1"/>
</file>

<file path=xl/ctrlProps/ctrlProp19.xml><?xml version="1.0" encoding="utf-8"?>
<formControlPr xmlns="http://schemas.microsoft.com/office/spreadsheetml/2009/9/main" objectType="CheckBox" fmlaLink="M24" lockText="1" noThreeD="1"/>
</file>

<file path=xl/ctrlProps/ctrlProp20.xml><?xml version="1.0" encoding="utf-8"?>
<formControlPr xmlns="http://schemas.microsoft.com/office/spreadsheetml/2009/9/main" objectType="CheckBox" fmlaLink="M25" lockText="1" noThreeD="1"/>
</file>

<file path=xl/ctrlProps/ctrlProp21.xml><?xml version="1.0" encoding="utf-8"?>
<formControlPr xmlns="http://schemas.microsoft.com/office/spreadsheetml/2009/9/main" objectType="CheckBox" fmlaLink="$N$2" lockText="1" noThreeD="1"/>
</file>

<file path=xl/ctrlProps/ctrlProp22.xml><?xml version="1.0" encoding="utf-8"?>
<formControlPr xmlns="http://schemas.microsoft.com/office/spreadsheetml/2009/9/main" objectType="CheckBox" fmlaLink="N3" lockText="1" noThreeD="1"/>
</file>

<file path=xl/ctrlProps/ctrlProp23.xml><?xml version="1.0" encoding="utf-8"?>
<formControlPr xmlns="http://schemas.microsoft.com/office/spreadsheetml/2009/9/main" objectType="CheckBox" fmlaLink="N4" lockText="1" noThreeD="1"/>
</file>

<file path=xl/ctrlProps/ctrlProp24.xml><?xml version="1.0" encoding="utf-8"?>
<formControlPr xmlns="http://schemas.microsoft.com/office/spreadsheetml/2009/9/main" objectType="CheckBox" fmlaLink="N5" lockText="1" noThreeD="1"/>
</file>

<file path=xl/ctrlProps/ctrlProp25.xml><?xml version="1.0" encoding="utf-8"?>
<formControlPr xmlns="http://schemas.microsoft.com/office/spreadsheetml/2009/9/main" objectType="CheckBox" fmlaLink="N6" lockText="1" noThreeD="1"/>
</file>

<file path=xl/ctrlProps/ctrlProp26.xml><?xml version="1.0" encoding="utf-8"?>
<formControlPr xmlns="http://schemas.microsoft.com/office/spreadsheetml/2009/9/main" objectType="CheckBox" fmlaLink="N7" lockText="1" noThreeD="1"/>
</file>

<file path=xl/ctrlProps/ctrlProp27.xml><?xml version="1.0" encoding="utf-8"?>
<formControlPr xmlns="http://schemas.microsoft.com/office/spreadsheetml/2009/9/main" objectType="CheckBox" fmlaLink="N8" lockText="1" noThreeD="1"/>
</file>

<file path=xl/ctrlProps/ctrlProp28.xml><?xml version="1.0" encoding="utf-8"?>
<formControlPr xmlns="http://schemas.microsoft.com/office/spreadsheetml/2009/9/main" objectType="CheckBox" fmlaLink="N9" lockText="1" noThreeD="1"/>
</file>

<file path=xl/ctrlProps/ctrlProp29.xml><?xml version="1.0" encoding="utf-8"?>
<formControlPr xmlns="http://schemas.microsoft.com/office/spreadsheetml/2009/9/main" objectType="CheckBox" fmlaLink="N10" lockText="1" noThreeD="1"/>
</file>

<file path=xl/ctrlProps/ctrlProp30.xml><?xml version="1.0" encoding="utf-8"?>
<formControlPr xmlns="http://schemas.microsoft.com/office/spreadsheetml/2009/9/main" objectType="CheckBox" fmlaLink="N11" lockText="1" noThreeD="1"/>
</file>

<file path=xl/ctrlProps/ctrlProp31.xml><?xml version="1.0" encoding="utf-8"?>
<formControlPr xmlns="http://schemas.microsoft.com/office/spreadsheetml/2009/9/main" objectType="CheckBox" fmlaLink="N12" lockText="1" noThreeD="1"/>
</file>

<file path=xl/ctrlProps/ctrlProp32.xml><?xml version="1.0" encoding="utf-8"?>
<formControlPr xmlns="http://schemas.microsoft.com/office/spreadsheetml/2009/9/main" objectType="CheckBox" fmlaLink="N13" lockText="1" noThreeD="1"/>
</file>

<file path=xl/ctrlProps/ctrlProp33.xml><?xml version="1.0" encoding="utf-8"?>
<formControlPr xmlns="http://schemas.microsoft.com/office/spreadsheetml/2009/9/main" objectType="CheckBox" fmlaLink="N15" lockText="1" noThreeD="1"/>
</file>

<file path=xl/ctrlProps/ctrlProp34.xml><?xml version="1.0" encoding="utf-8"?>
<formControlPr xmlns="http://schemas.microsoft.com/office/spreadsheetml/2009/9/main" objectType="CheckBox" fmlaLink="N16" lockText="1" noThreeD="1"/>
</file>

<file path=xl/ctrlProps/ctrlProp35.xml><?xml version="1.0" encoding="utf-8"?>
<formControlPr xmlns="http://schemas.microsoft.com/office/spreadsheetml/2009/9/main" objectType="CheckBox" fmlaLink="N20" lockText="1" noThreeD="1"/>
</file>

<file path=xl/ctrlProps/ctrlProp36.xml><?xml version="1.0" encoding="utf-8"?>
<formControlPr xmlns="http://schemas.microsoft.com/office/spreadsheetml/2009/9/main" objectType="CheckBox" fmlaLink="N21" lockText="1" noThreeD="1"/>
</file>

<file path=xl/ctrlProps/ctrlProp37.xml><?xml version="1.0" encoding="utf-8"?>
<formControlPr xmlns="http://schemas.microsoft.com/office/spreadsheetml/2009/9/main" objectType="CheckBox" fmlaLink="N22" lockText="1" noThreeD="1"/>
</file>

<file path=xl/ctrlProps/ctrlProp38.xml><?xml version="1.0" encoding="utf-8"?>
<formControlPr xmlns="http://schemas.microsoft.com/office/spreadsheetml/2009/9/main" objectType="CheckBox" fmlaLink="N23" lockText="1" noThreeD="1"/>
</file>

<file path=xl/ctrlProps/ctrlProp39.xml><?xml version="1.0" encoding="utf-8"?>
<formControlPr xmlns="http://schemas.microsoft.com/office/spreadsheetml/2009/9/main" objectType="CheckBox" fmlaLink="N24" lockText="1" noThreeD="1"/>
</file>

<file path=xl/ctrlProps/ctrlProp40.xml><?xml version="1.0" encoding="utf-8"?>
<formControlPr xmlns="http://schemas.microsoft.com/office/spreadsheetml/2009/9/main" objectType="CheckBox" fmlaLink="N2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31751</xdr:colOff>
      <xdr:row>28</xdr:row>
      <xdr:rowOff>0</xdr:rowOff>
    </xdr:from>
    <xdr:to>
      <xdr:col>13</xdr:col>
      <xdr:colOff>74083</xdr:colOff>
      <xdr:row>49</xdr:row>
      <xdr:rowOff>12585</xdr:rowOff>
    </xdr:to>
    <xdr:pic>
      <xdr:nvPicPr>
        <xdr:cNvPr id="2" name="Obrázek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6834" y="5630333"/>
          <a:ext cx="7228416" cy="406600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1007531</xdr:colOff>
      <xdr:row>24</xdr:row>
      <xdr:rowOff>177799</xdr:rowOff>
    </xdr:from>
    <xdr:to>
      <xdr:col>8</xdr:col>
      <xdr:colOff>626532</xdr:colOff>
      <xdr:row>40</xdr:row>
      <xdr:rowOff>135465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30690</xdr:colOff>
      <xdr:row>28</xdr:row>
      <xdr:rowOff>1059</xdr:rowOff>
    </xdr:from>
    <xdr:to>
      <xdr:col>13</xdr:col>
      <xdr:colOff>747182</xdr:colOff>
      <xdr:row>48</xdr:row>
      <xdr:rowOff>116946</xdr:rowOff>
    </xdr:to>
    <xdr:graphicFrame macro="">
      <xdr:nvGraphicFramePr>
        <xdr:cNvPr id="2" name="Graf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963083</xdr:colOff>
      <xdr:row>28</xdr:row>
      <xdr:rowOff>20108</xdr:rowOff>
    </xdr:from>
    <xdr:to>
      <xdr:col>10</xdr:col>
      <xdr:colOff>381000</xdr:colOff>
      <xdr:row>48</xdr:row>
      <xdr:rowOff>137583</xdr:rowOff>
    </xdr:to>
    <xdr:graphicFrame macro="">
      <xdr:nvGraphicFramePr>
        <xdr:cNvPr id="4" name="Graf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13" Type="http://schemas.openxmlformats.org/officeDocument/2006/relationships/ctrlProp" Target="../ctrlProps/ctrlProp30.xml"/><Relationship Id="rId18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8.xml"/><Relationship Id="rId7" Type="http://schemas.openxmlformats.org/officeDocument/2006/relationships/ctrlProp" Target="../ctrlProps/ctrlProp24.xml"/><Relationship Id="rId12" Type="http://schemas.openxmlformats.org/officeDocument/2006/relationships/ctrlProp" Target="../ctrlProps/ctrlProp29.xml"/><Relationship Id="rId17" Type="http://schemas.openxmlformats.org/officeDocument/2006/relationships/ctrlProp" Target="../ctrlProps/ctrlProp3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3.xml"/><Relationship Id="rId20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3.xml"/><Relationship Id="rId11" Type="http://schemas.openxmlformats.org/officeDocument/2006/relationships/ctrlProp" Target="../ctrlProps/ctrlProp28.xml"/><Relationship Id="rId5" Type="http://schemas.openxmlformats.org/officeDocument/2006/relationships/ctrlProp" Target="../ctrlProps/ctrlProp22.xml"/><Relationship Id="rId15" Type="http://schemas.openxmlformats.org/officeDocument/2006/relationships/ctrlProp" Target="../ctrlProps/ctrlProp32.xml"/><Relationship Id="rId23" Type="http://schemas.openxmlformats.org/officeDocument/2006/relationships/ctrlProp" Target="../ctrlProps/ctrlProp40.xml"/><Relationship Id="rId10" Type="http://schemas.openxmlformats.org/officeDocument/2006/relationships/ctrlProp" Target="../ctrlProps/ctrlProp27.xml"/><Relationship Id="rId19" Type="http://schemas.openxmlformats.org/officeDocument/2006/relationships/ctrlProp" Target="../ctrlProps/ctrlProp36.xml"/><Relationship Id="rId4" Type="http://schemas.openxmlformats.org/officeDocument/2006/relationships/ctrlProp" Target="../ctrlProps/ctrlProp21.xml"/><Relationship Id="rId9" Type="http://schemas.openxmlformats.org/officeDocument/2006/relationships/ctrlProp" Target="../ctrlProps/ctrlProp26.xml"/><Relationship Id="rId14" Type="http://schemas.openxmlformats.org/officeDocument/2006/relationships/ctrlProp" Target="../ctrlProps/ctrlProp31.xml"/><Relationship Id="rId22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zoomScale="90" zoomScaleNormal="90" workbookViewId="0">
      <selection activeCell="D20" sqref="D20"/>
    </sheetView>
  </sheetViews>
  <sheetFormatPr defaultRowHeight="14.4"/>
  <cols>
    <col min="1" max="9" width="16.77734375" customWidth="1"/>
    <col min="11" max="11" width="4.5546875" style="9" customWidth="1"/>
    <col min="12" max="12" width="90.6640625" style="8" customWidth="1"/>
    <col min="13" max="13" width="12.44140625" customWidth="1"/>
  </cols>
  <sheetData>
    <row r="1" spans="1:13" ht="15.9" customHeight="1">
      <c r="A1" s="29"/>
      <c r="B1" s="29"/>
      <c r="C1" s="33">
        <f>SUBTOTAL(9,C3:C12)</f>
        <v>46</v>
      </c>
      <c r="D1" s="30">
        <f>SUBTOTAL(1,D3:D12)</f>
        <v>145.19999999999999</v>
      </c>
      <c r="E1" s="29"/>
      <c r="F1" s="31">
        <v>0.21</v>
      </c>
      <c r="G1" s="29"/>
      <c r="H1" s="29" t="s">
        <v>44</v>
      </c>
      <c r="I1" s="29">
        <v>24.5</v>
      </c>
      <c r="K1" s="38" t="s">
        <v>19</v>
      </c>
      <c r="L1" s="38"/>
      <c r="M1" s="10" t="s">
        <v>34</v>
      </c>
    </row>
    <row r="2" spans="1:13" ht="15.9" customHeight="1">
      <c r="A2" s="27" t="s">
        <v>0</v>
      </c>
      <c r="B2" s="27" t="s">
        <v>1</v>
      </c>
      <c r="C2" s="28" t="s">
        <v>2</v>
      </c>
      <c r="D2" s="28" t="s">
        <v>30</v>
      </c>
      <c r="E2" s="28" t="s">
        <v>13</v>
      </c>
      <c r="F2" s="28" t="s">
        <v>14</v>
      </c>
      <c r="G2" s="28" t="s">
        <v>32</v>
      </c>
      <c r="H2" s="28" t="s">
        <v>15</v>
      </c>
      <c r="I2" s="28" t="s">
        <v>18</v>
      </c>
      <c r="K2" s="11">
        <v>1</v>
      </c>
      <c r="L2" s="8" t="s">
        <v>20</v>
      </c>
      <c r="M2" s="18" t="b">
        <v>1</v>
      </c>
    </row>
    <row r="3" spans="1:13" ht="15.9" customHeight="1">
      <c r="A3" s="3">
        <v>44197</v>
      </c>
      <c r="B3" s="3" t="s">
        <v>3</v>
      </c>
      <c r="C3" s="20">
        <v>1</v>
      </c>
      <c r="D3" s="32">
        <v>100</v>
      </c>
      <c r="E3" s="24">
        <f t="shared" ref="E3:E12" si="0">D3*C3</f>
        <v>100</v>
      </c>
      <c r="F3" s="24">
        <f t="shared" ref="F3:F12" si="1">D3/(1+$F$1)</f>
        <v>82.644628099173559</v>
      </c>
      <c r="G3" s="24" t="str">
        <f t="shared" ref="G3:G12" si="2">IF(C3&gt;=5,"Splněno","Nesplněno")</f>
        <v>Nesplněno</v>
      </c>
      <c r="H3" s="25">
        <f t="shared" ref="H3:H12" si="3">IF(E6&lt;=400,E6*2%,IF(AND(E6&gt;400,E6&lt;600),E6*5%,E6*10%))</f>
        <v>21.75</v>
      </c>
      <c r="I3" s="24">
        <f t="shared" ref="I3:I12" si="4">E4/$I$1</f>
        <v>6.204081632653061</v>
      </c>
      <c r="K3" s="11">
        <v>2</v>
      </c>
      <c r="L3" s="8" t="s">
        <v>21</v>
      </c>
      <c r="M3" s="18" t="b">
        <v>1</v>
      </c>
    </row>
    <row r="4" spans="1:13" ht="15.9" customHeight="1">
      <c r="A4" s="3">
        <v>44201</v>
      </c>
      <c r="B4" s="3" t="s">
        <v>7</v>
      </c>
      <c r="C4" s="20">
        <v>1</v>
      </c>
      <c r="D4" s="32">
        <v>152</v>
      </c>
      <c r="E4" s="24">
        <f t="shared" si="0"/>
        <v>152</v>
      </c>
      <c r="F4" s="24">
        <f t="shared" si="1"/>
        <v>125.6198347107438</v>
      </c>
      <c r="G4" s="24" t="str">
        <f t="shared" si="2"/>
        <v>Nesplněno</v>
      </c>
      <c r="H4" s="25">
        <f t="shared" si="3"/>
        <v>25</v>
      </c>
      <c r="I4" s="24">
        <f t="shared" si="4"/>
        <v>9.795918367346939</v>
      </c>
      <c r="K4" s="11">
        <v>3</v>
      </c>
      <c r="L4" s="8" t="s">
        <v>29</v>
      </c>
      <c r="M4" s="18" t="b">
        <v>1</v>
      </c>
    </row>
    <row r="5" spans="1:13" ht="15.9" customHeight="1">
      <c r="A5" s="3">
        <v>44200</v>
      </c>
      <c r="B5" s="3" t="s">
        <v>6</v>
      </c>
      <c r="C5" s="20">
        <v>2</v>
      </c>
      <c r="D5" s="32">
        <v>120</v>
      </c>
      <c r="E5" s="24">
        <f t="shared" si="0"/>
        <v>240</v>
      </c>
      <c r="F5" s="24">
        <f t="shared" si="1"/>
        <v>99.173553719008268</v>
      </c>
      <c r="G5" s="24" t="str">
        <f t="shared" si="2"/>
        <v>Nesplněno</v>
      </c>
      <c r="H5" s="25">
        <f t="shared" si="3"/>
        <v>62</v>
      </c>
      <c r="I5" s="24">
        <f t="shared" si="4"/>
        <v>17.755102040816325</v>
      </c>
      <c r="K5" s="11">
        <v>4</v>
      </c>
      <c r="L5" s="8" t="s">
        <v>22</v>
      </c>
      <c r="M5" s="18" t="b">
        <v>1</v>
      </c>
    </row>
    <row r="6" spans="1:13" ht="15.9" customHeight="1">
      <c r="A6" s="3">
        <v>44202</v>
      </c>
      <c r="B6" s="3" t="s">
        <v>8</v>
      </c>
      <c r="C6" s="20">
        <v>3</v>
      </c>
      <c r="D6" s="32">
        <v>145</v>
      </c>
      <c r="E6" s="24">
        <f t="shared" si="0"/>
        <v>435</v>
      </c>
      <c r="F6" s="24">
        <f t="shared" si="1"/>
        <v>119.83471074380165</v>
      </c>
      <c r="G6" s="24" t="str">
        <f t="shared" si="2"/>
        <v>Nesplněno</v>
      </c>
      <c r="H6" s="35">
        <f t="shared" si="3"/>
        <v>92.5</v>
      </c>
      <c r="I6" s="24">
        <f t="shared" si="4"/>
        <v>20.408163265306122</v>
      </c>
      <c r="K6" s="11">
        <v>5</v>
      </c>
      <c r="L6" s="8" t="s">
        <v>23</v>
      </c>
      <c r="M6" s="18" t="b">
        <v>1</v>
      </c>
    </row>
    <row r="7" spans="1:13" ht="15.9" customHeight="1">
      <c r="A7" s="3">
        <v>44198</v>
      </c>
      <c r="B7" s="3" t="s">
        <v>4</v>
      </c>
      <c r="C7" s="20">
        <v>5</v>
      </c>
      <c r="D7" s="32">
        <v>100</v>
      </c>
      <c r="E7" s="24">
        <f t="shared" si="0"/>
        <v>500</v>
      </c>
      <c r="F7" s="24">
        <f t="shared" si="1"/>
        <v>82.644628099173559</v>
      </c>
      <c r="G7" s="24" t="str">
        <f t="shared" si="2"/>
        <v>Splněno</v>
      </c>
      <c r="H7" s="25">
        <f t="shared" si="3"/>
        <v>119</v>
      </c>
      <c r="I7" s="24">
        <f t="shared" si="4"/>
        <v>25.306122448979593</v>
      </c>
      <c r="K7" s="11">
        <v>6</v>
      </c>
      <c r="L7" s="8" t="s">
        <v>24</v>
      </c>
      <c r="M7" s="18" t="b">
        <v>1</v>
      </c>
    </row>
    <row r="8" spans="1:13" ht="15.9" customHeight="1">
      <c r="A8" s="3">
        <v>44203</v>
      </c>
      <c r="B8" s="3" t="s">
        <v>9</v>
      </c>
      <c r="C8" s="20">
        <v>4</v>
      </c>
      <c r="D8" s="32">
        <v>155</v>
      </c>
      <c r="E8" s="24">
        <f t="shared" si="0"/>
        <v>620</v>
      </c>
      <c r="F8" s="24">
        <f t="shared" si="1"/>
        <v>128.099173553719</v>
      </c>
      <c r="G8" s="24" t="str">
        <f t="shared" si="2"/>
        <v>Nesplněno</v>
      </c>
      <c r="H8" s="25">
        <f t="shared" si="3"/>
        <v>140</v>
      </c>
      <c r="I8" s="24">
        <f t="shared" si="4"/>
        <v>37.755102040816325</v>
      </c>
      <c r="K8" s="11">
        <v>7</v>
      </c>
      <c r="L8" s="8" t="s">
        <v>25</v>
      </c>
      <c r="M8" s="18" t="b">
        <v>1</v>
      </c>
    </row>
    <row r="9" spans="1:13" ht="15.9" customHeight="1">
      <c r="A9" s="3">
        <v>44204</v>
      </c>
      <c r="B9" s="3" t="s">
        <v>10</v>
      </c>
      <c r="C9" s="20">
        <v>5</v>
      </c>
      <c r="D9" s="32">
        <v>185</v>
      </c>
      <c r="E9" s="24">
        <f t="shared" si="0"/>
        <v>925</v>
      </c>
      <c r="F9" s="24">
        <f t="shared" si="1"/>
        <v>152.89256198347107</v>
      </c>
      <c r="G9" s="24" t="str">
        <f t="shared" si="2"/>
        <v>Splněno</v>
      </c>
      <c r="H9" s="25">
        <f t="shared" si="3"/>
        <v>150</v>
      </c>
      <c r="I9" s="24">
        <f t="shared" si="4"/>
        <v>48.571428571428569</v>
      </c>
      <c r="K9" s="11">
        <v>8</v>
      </c>
      <c r="L9" s="8" t="s">
        <v>26</v>
      </c>
      <c r="M9" s="18" t="b">
        <v>1</v>
      </c>
    </row>
    <row r="10" spans="1:13" ht="15.9" customHeight="1">
      <c r="A10" s="3">
        <v>44205</v>
      </c>
      <c r="B10" s="3" t="s">
        <v>11</v>
      </c>
      <c r="C10" s="20">
        <v>7</v>
      </c>
      <c r="D10" s="32">
        <v>170</v>
      </c>
      <c r="E10" s="24">
        <f t="shared" si="0"/>
        <v>1190</v>
      </c>
      <c r="F10" s="24">
        <f t="shared" si="1"/>
        <v>140.49586776859505</v>
      </c>
      <c r="G10" s="24" t="str">
        <f t="shared" si="2"/>
        <v>Splněno</v>
      </c>
      <c r="H10" s="25">
        <f t="shared" si="3"/>
        <v>0</v>
      </c>
      <c r="I10" s="24">
        <f t="shared" si="4"/>
        <v>57.142857142857146</v>
      </c>
      <c r="K10" s="11">
        <v>9</v>
      </c>
      <c r="L10" s="8" t="s">
        <v>27</v>
      </c>
      <c r="M10" s="18" t="b">
        <v>1</v>
      </c>
    </row>
    <row r="11" spans="1:13" ht="15.9" customHeight="1">
      <c r="A11" s="3">
        <v>44206</v>
      </c>
      <c r="B11" s="3" t="s">
        <v>12</v>
      </c>
      <c r="C11" s="20">
        <v>8</v>
      </c>
      <c r="D11" s="32">
        <v>175</v>
      </c>
      <c r="E11" s="24">
        <f t="shared" si="0"/>
        <v>1400</v>
      </c>
      <c r="F11" s="24">
        <f t="shared" si="1"/>
        <v>144.62809917355372</v>
      </c>
      <c r="G11" s="24" t="str">
        <f t="shared" si="2"/>
        <v>Splněno</v>
      </c>
      <c r="H11" s="25">
        <f t="shared" si="3"/>
        <v>0</v>
      </c>
      <c r="I11" s="24">
        <f t="shared" si="4"/>
        <v>61.224489795918366</v>
      </c>
      <c r="K11" s="11">
        <v>10</v>
      </c>
      <c r="L11" s="8" t="s">
        <v>28</v>
      </c>
      <c r="M11" s="18" t="b">
        <v>1</v>
      </c>
    </row>
    <row r="12" spans="1:13" ht="15.9" customHeight="1">
      <c r="A12" s="3">
        <v>44199</v>
      </c>
      <c r="B12" s="3" t="s">
        <v>5</v>
      </c>
      <c r="C12" s="20">
        <v>10</v>
      </c>
      <c r="D12" s="32">
        <v>150</v>
      </c>
      <c r="E12" s="24">
        <f t="shared" si="0"/>
        <v>1500</v>
      </c>
      <c r="F12" s="24">
        <f t="shared" si="1"/>
        <v>123.96694214876034</v>
      </c>
      <c r="G12" s="24" t="str">
        <f t="shared" si="2"/>
        <v>Splněno</v>
      </c>
      <c r="H12" s="25">
        <f t="shared" si="3"/>
        <v>0</v>
      </c>
      <c r="I12" s="24">
        <f t="shared" si="4"/>
        <v>0</v>
      </c>
      <c r="K12" s="11">
        <v>11</v>
      </c>
      <c r="L12" s="8" t="s">
        <v>31</v>
      </c>
      <c r="M12" s="18" t="b">
        <v>1</v>
      </c>
    </row>
    <row r="13" spans="1:13" ht="15.9" customHeight="1">
      <c r="E13" s="23"/>
      <c r="F13" s="23"/>
      <c r="G13" s="23"/>
      <c r="H13" s="23"/>
      <c r="I13" s="23"/>
      <c r="K13" s="40">
        <v>12</v>
      </c>
      <c r="L13" s="39" t="s">
        <v>33</v>
      </c>
      <c r="M13" s="36" t="b">
        <v>1</v>
      </c>
    </row>
    <row r="14" spans="1:13" ht="15.9" customHeight="1">
      <c r="E14" s="23"/>
      <c r="F14" s="23"/>
      <c r="G14" s="23"/>
      <c r="H14" s="23"/>
      <c r="I14" s="23"/>
      <c r="K14" s="40"/>
      <c r="L14" s="39"/>
      <c r="M14" s="36" t="b">
        <v>1</v>
      </c>
    </row>
    <row r="15" spans="1:13" ht="15.9" customHeight="1">
      <c r="A15" t="s">
        <v>16</v>
      </c>
      <c r="B15" s="22">
        <f>MIN(E3:E12)</f>
        <v>100</v>
      </c>
      <c r="C15" s="23"/>
      <c r="E15" s="23"/>
      <c r="F15" s="23"/>
      <c r="G15" s="23"/>
      <c r="H15" s="23"/>
      <c r="I15" s="23"/>
      <c r="K15" s="11">
        <v>13</v>
      </c>
      <c r="L15" s="8" t="s">
        <v>35</v>
      </c>
      <c r="M15" s="18" t="b">
        <v>1</v>
      </c>
    </row>
    <row r="16" spans="1:13" ht="15.9" customHeight="1">
      <c r="A16" t="s">
        <v>17</v>
      </c>
      <c r="B16" s="22">
        <f>MAX(E3:E12)</f>
        <v>1500</v>
      </c>
      <c r="C16" s="23"/>
      <c r="K16" s="40">
        <v>14</v>
      </c>
      <c r="L16" s="39" t="s">
        <v>47</v>
      </c>
      <c r="M16" s="36" t="b">
        <v>1</v>
      </c>
    </row>
    <row r="17" spans="1:13" ht="15.9" customHeight="1">
      <c r="B17" s="23"/>
      <c r="C17" s="23"/>
      <c r="K17" s="40"/>
      <c r="L17" s="39"/>
      <c r="M17" s="36"/>
    </row>
    <row r="18" spans="1:13" ht="15.9" customHeight="1">
      <c r="B18" s="23"/>
      <c r="C18" s="23"/>
      <c r="K18" s="40"/>
      <c r="L18" s="39"/>
      <c r="M18" s="36"/>
    </row>
    <row r="19" spans="1:13" ht="15.9" customHeight="1">
      <c r="A19" t="s">
        <v>8</v>
      </c>
      <c r="B19" s="21">
        <f>VLOOKUP(A19,B3:I12,7,0)</f>
        <v>92.5</v>
      </c>
      <c r="C19" s="23"/>
      <c r="D19" s="26" t="s">
        <v>49</v>
      </c>
      <c r="K19" s="40"/>
      <c r="L19" s="39"/>
      <c r="M19" s="36"/>
    </row>
    <row r="20" spans="1:13" ht="15.9" customHeight="1">
      <c r="B20" s="23"/>
      <c r="C20" s="23"/>
      <c r="K20" s="11">
        <v>15</v>
      </c>
      <c r="L20" s="8" t="s">
        <v>45</v>
      </c>
      <c r="M20" s="18" t="b">
        <v>1</v>
      </c>
    </row>
    <row r="21" spans="1:13" ht="15.9" customHeight="1">
      <c r="K21" s="11">
        <v>16</v>
      </c>
      <c r="L21" s="8" t="s">
        <v>46</v>
      </c>
      <c r="M21" s="18" t="b">
        <v>1</v>
      </c>
    </row>
    <row r="22" spans="1:13" ht="15.9" customHeight="1">
      <c r="K22" s="11">
        <v>17</v>
      </c>
      <c r="L22" s="8" t="s">
        <v>39</v>
      </c>
      <c r="M22" s="18" t="b">
        <v>1</v>
      </c>
    </row>
    <row r="23" spans="1:13" ht="15.9" customHeight="1">
      <c r="K23" s="11">
        <v>18</v>
      </c>
      <c r="L23" s="34" t="s">
        <v>40</v>
      </c>
      <c r="M23" s="18" t="b">
        <v>0</v>
      </c>
    </row>
    <row r="24" spans="1:13" ht="15.9" customHeight="1">
      <c r="K24" s="11">
        <v>19</v>
      </c>
      <c r="L24" s="8" t="s">
        <v>48</v>
      </c>
      <c r="M24" s="18" t="b">
        <v>1</v>
      </c>
    </row>
    <row r="25" spans="1:13" ht="15.9" customHeight="1">
      <c r="K25" s="11">
        <v>20</v>
      </c>
      <c r="L25" s="8" t="s">
        <v>42</v>
      </c>
      <c r="M25" s="18" t="b">
        <v>1</v>
      </c>
    </row>
    <row r="26" spans="1:13" ht="15.9" customHeight="1"/>
    <row r="27" spans="1:13" ht="15.9" customHeight="1">
      <c r="K27" s="37" t="s">
        <v>43</v>
      </c>
      <c r="L27" s="37"/>
      <c r="M27" s="19">
        <f>COUNTIF(M2:M25,TRUE)-1</f>
        <v>19</v>
      </c>
    </row>
    <row r="28" spans="1:13" ht="15.9" customHeight="1">
      <c r="L28"/>
    </row>
    <row r="29" spans="1:13" ht="15.9" customHeight="1">
      <c r="L29"/>
    </row>
    <row r="30" spans="1:13" ht="15.9" customHeight="1"/>
    <row r="31" spans="1:13" ht="15.9" customHeight="1"/>
    <row r="32" spans="1:13" ht="15.9" customHeight="1"/>
    <row r="33" ht="15.9" customHeight="1"/>
  </sheetData>
  <protectedRanges>
    <protectedRange algorithmName="SHA-512" hashValue="PKFQRLmIruV/Kocu/zeZErxpECRiu2dpQGDjMTeXticxu8xDVKWey1bBI58cYL94l17QqBiZKx45JDtaGHNY2w==" saltValue="9Ikt3ktu6UrAb9woUQK4ZQ==" spinCount="100000" sqref="K1:M27" name="Oblast1"/>
  </protectedRanges>
  <autoFilter ref="A2:I12">
    <sortState ref="A3:I12">
      <sortCondition ref="E2:E12"/>
    </sortState>
  </autoFilter>
  <mergeCells count="8">
    <mergeCell ref="M13:M14"/>
    <mergeCell ref="M16:M19"/>
    <mergeCell ref="K27:L27"/>
    <mergeCell ref="K1:L1"/>
    <mergeCell ref="L13:L14"/>
    <mergeCell ref="K13:K14"/>
    <mergeCell ref="L16:L19"/>
    <mergeCell ref="K16:K19"/>
  </mergeCells>
  <conditionalFormatting sqref="L2:L25">
    <cfRule type="expression" dxfId="8" priority="8">
      <formula>M2</formula>
    </cfRule>
  </conditionalFormatting>
  <conditionalFormatting sqref="D3:D12">
    <cfRule type="cellIs" dxfId="7" priority="4" operator="greaterThan">
      <formula>"143 Kč$D$1"</formula>
    </cfRule>
    <cfRule type="cellIs" dxfId="6" priority="3" operator="greaterThan">
      <formula>$D$1</formula>
    </cfRule>
  </conditionalFormatting>
  <conditionalFormatting sqref="G3:G12">
    <cfRule type="cellIs" dxfId="5" priority="2" operator="equal">
      <formula>$G$3</formula>
    </cfRule>
    <cfRule type="cellIs" dxfId="4" priority="1" operator="equal">
      <formula>$G$7</formula>
    </cfRule>
  </conditionalFormatting>
  <dataValidations count="1">
    <dataValidation type="whole" allowBlank="1" showInputMessage="1" showErrorMessage="1" sqref="C3:C12">
      <formula1>1</formula1>
      <formula2>10</formula2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zoomScale="90" zoomScaleNormal="90" workbookViewId="0">
      <selection activeCell="I4" sqref="I3:I4"/>
    </sheetView>
  </sheetViews>
  <sheetFormatPr defaultRowHeight="14.4"/>
  <cols>
    <col min="1" max="9" width="16.6640625" customWidth="1"/>
    <col min="12" max="12" width="4.5546875" style="9" customWidth="1"/>
    <col min="13" max="13" width="90.6640625" style="8" customWidth="1"/>
    <col min="14" max="14" width="12.44140625" customWidth="1"/>
  </cols>
  <sheetData>
    <row r="1" spans="1:14" ht="15.9" customHeight="1">
      <c r="C1" s="13">
        <f>SUBTOTAL(9,C3:C12)</f>
        <v>46</v>
      </c>
      <c r="D1" s="14">
        <f>SUBTOTAL(1,D3:D12)</f>
        <v>145.19999999999999</v>
      </c>
      <c r="F1" s="15">
        <v>0.21</v>
      </c>
      <c r="I1" s="13">
        <v>24.5</v>
      </c>
      <c r="L1" s="38" t="s">
        <v>19</v>
      </c>
      <c r="M1" s="38"/>
      <c r="N1" s="10" t="s">
        <v>34</v>
      </c>
    </row>
    <row r="2" spans="1:14" ht="15.9" customHeight="1">
      <c r="A2" s="1" t="s">
        <v>0</v>
      </c>
      <c r="B2" s="1" t="s">
        <v>1</v>
      </c>
      <c r="C2" s="2" t="s">
        <v>2</v>
      </c>
      <c r="D2" s="2" t="s">
        <v>30</v>
      </c>
      <c r="E2" s="2" t="s">
        <v>13</v>
      </c>
      <c r="F2" s="2" t="s">
        <v>14</v>
      </c>
      <c r="G2" s="2" t="s">
        <v>32</v>
      </c>
      <c r="H2" s="2" t="s">
        <v>15</v>
      </c>
      <c r="I2" s="2" t="s">
        <v>18</v>
      </c>
      <c r="L2" s="11">
        <v>1</v>
      </c>
      <c r="M2" s="8" t="s">
        <v>20</v>
      </c>
      <c r="N2" s="18" t="b">
        <v>0</v>
      </c>
    </row>
    <row r="3" spans="1:14" ht="15.9" customHeight="1">
      <c r="A3" s="3">
        <v>44199</v>
      </c>
      <c r="B3" s="3" t="s">
        <v>5</v>
      </c>
      <c r="C3" s="20">
        <v>10</v>
      </c>
      <c r="D3" s="12">
        <v>150</v>
      </c>
      <c r="E3" s="4">
        <f t="shared" ref="E3:E12" si="0">C3*D3</f>
        <v>1500</v>
      </c>
      <c r="F3" s="4">
        <f>D3/(1+$F$1)</f>
        <v>123.96694214876034</v>
      </c>
      <c r="G3" s="5" t="str">
        <f>IF(C3&gt;=5,"Splněno","Nesplněno")</f>
        <v>Splněno</v>
      </c>
      <c r="H3" s="6">
        <f t="shared" ref="H3:H12" si="1">IF(E3&lt;=400,E3*2%,IF(AND(E3&gt;400,E3&lt;600),E3*5%,E3*10%))</f>
        <v>150</v>
      </c>
      <c r="I3" s="7">
        <f>E3/$I$1</f>
        <v>61.224489795918366</v>
      </c>
      <c r="L3" s="11">
        <v>2</v>
      </c>
      <c r="M3" s="8" t="s">
        <v>21</v>
      </c>
      <c r="N3" s="18" t="b">
        <v>0</v>
      </c>
    </row>
    <row r="4" spans="1:14" ht="15.9" customHeight="1">
      <c r="A4" s="3">
        <v>44206</v>
      </c>
      <c r="B4" s="3" t="s">
        <v>12</v>
      </c>
      <c r="C4" s="20">
        <v>8</v>
      </c>
      <c r="D4" s="12">
        <v>175</v>
      </c>
      <c r="E4" s="4">
        <f t="shared" si="0"/>
        <v>1400</v>
      </c>
      <c r="F4" s="4">
        <f t="shared" ref="F4:F12" si="2">D4/(1+$F$1)</f>
        <v>144.62809917355372</v>
      </c>
      <c r="G4" s="5" t="str">
        <f t="shared" ref="G4:G12" si="3">IF(C4&gt;=5,"Splněno","Nesplněno")</f>
        <v>Splněno</v>
      </c>
      <c r="H4" s="6">
        <f t="shared" si="1"/>
        <v>140</v>
      </c>
      <c r="I4" s="7">
        <f>E4/$I$1</f>
        <v>57.142857142857146</v>
      </c>
      <c r="L4" s="11">
        <v>3</v>
      </c>
      <c r="M4" s="8" t="s">
        <v>29</v>
      </c>
      <c r="N4" s="18" t="b">
        <v>0</v>
      </c>
    </row>
    <row r="5" spans="1:14" ht="15.9" customHeight="1">
      <c r="A5" s="3">
        <v>44205</v>
      </c>
      <c r="B5" s="3" t="s">
        <v>11</v>
      </c>
      <c r="C5" s="20">
        <v>7</v>
      </c>
      <c r="D5" s="12">
        <v>170</v>
      </c>
      <c r="E5" s="4">
        <f t="shared" si="0"/>
        <v>1190</v>
      </c>
      <c r="F5" s="4">
        <f t="shared" si="2"/>
        <v>140.49586776859505</v>
      </c>
      <c r="G5" s="5" t="str">
        <f t="shared" si="3"/>
        <v>Splněno</v>
      </c>
      <c r="H5" s="6">
        <f t="shared" si="1"/>
        <v>119</v>
      </c>
      <c r="I5" s="7">
        <f t="shared" ref="I5:I12" si="4">E5/$I$1</f>
        <v>48.571428571428569</v>
      </c>
      <c r="L5" s="11">
        <v>4</v>
      </c>
      <c r="M5" s="8" t="s">
        <v>22</v>
      </c>
      <c r="N5" s="18" t="b">
        <v>0</v>
      </c>
    </row>
    <row r="6" spans="1:14" ht="15.9" customHeight="1">
      <c r="A6" s="3">
        <v>44204</v>
      </c>
      <c r="B6" s="3" t="s">
        <v>10</v>
      </c>
      <c r="C6" s="20">
        <v>5</v>
      </c>
      <c r="D6" s="12">
        <v>185</v>
      </c>
      <c r="E6" s="4">
        <f t="shared" si="0"/>
        <v>925</v>
      </c>
      <c r="F6" s="4">
        <f t="shared" si="2"/>
        <v>152.89256198347107</v>
      </c>
      <c r="G6" s="5" t="str">
        <f t="shared" si="3"/>
        <v>Splněno</v>
      </c>
      <c r="H6" s="6">
        <f t="shared" si="1"/>
        <v>92.5</v>
      </c>
      <c r="I6" s="7">
        <f t="shared" si="4"/>
        <v>37.755102040816325</v>
      </c>
      <c r="L6" s="11">
        <v>5</v>
      </c>
      <c r="M6" s="8" t="s">
        <v>23</v>
      </c>
      <c r="N6" s="18" t="b">
        <v>0</v>
      </c>
    </row>
    <row r="7" spans="1:14" ht="15.9" customHeight="1">
      <c r="A7" s="3">
        <v>44203</v>
      </c>
      <c r="B7" s="3" t="s">
        <v>9</v>
      </c>
      <c r="C7" s="20">
        <v>4</v>
      </c>
      <c r="D7" s="12">
        <v>155</v>
      </c>
      <c r="E7" s="4">
        <f t="shared" si="0"/>
        <v>620</v>
      </c>
      <c r="F7" s="4">
        <f t="shared" si="2"/>
        <v>128.099173553719</v>
      </c>
      <c r="G7" s="5" t="str">
        <f t="shared" si="3"/>
        <v>Nesplněno</v>
      </c>
      <c r="H7" s="6">
        <f t="shared" si="1"/>
        <v>62</v>
      </c>
      <c r="I7" s="7">
        <f t="shared" si="4"/>
        <v>25.306122448979593</v>
      </c>
      <c r="L7" s="11">
        <v>6</v>
      </c>
      <c r="M7" s="8" t="s">
        <v>24</v>
      </c>
      <c r="N7" s="18" t="b">
        <v>0</v>
      </c>
    </row>
    <row r="8" spans="1:14" ht="15.9" customHeight="1">
      <c r="A8" s="3">
        <v>44198</v>
      </c>
      <c r="B8" s="3" t="s">
        <v>4</v>
      </c>
      <c r="C8" s="20">
        <v>5</v>
      </c>
      <c r="D8" s="12">
        <v>100</v>
      </c>
      <c r="E8" s="4">
        <f t="shared" si="0"/>
        <v>500</v>
      </c>
      <c r="F8" s="4">
        <f t="shared" si="2"/>
        <v>82.644628099173559</v>
      </c>
      <c r="G8" s="5" t="str">
        <f t="shared" si="3"/>
        <v>Splněno</v>
      </c>
      <c r="H8" s="6">
        <f t="shared" si="1"/>
        <v>25</v>
      </c>
      <c r="I8" s="7">
        <f t="shared" si="4"/>
        <v>20.408163265306122</v>
      </c>
      <c r="L8" s="11">
        <v>7</v>
      </c>
      <c r="M8" s="8" t="s">
        <v>25</v>
      </c>
      <c r="N8" s="18" t="b">
        <v>0</v>
      </c>
    </row>
    <row r="9" spans="1:14" ht="15.9" customHeight="1">
      <c r="A9" s="3">
        <v>44202</v>
      </c>
      <c r="B9" s="3" t="s">
        <v>8</v>
      </c>
      <c r="C9" s="20">
        <v>3</v>
      </c>
      <c r="D9" s="12">
        <v>145</v>
      </c>
      <c r="E9" s="4">
        <f t="shared" si="0"/>
        <v>435</v>
      </c>
      <c r="F9" s="4">
        <f t="shared" si="2"/>
        <v>119.83471074380165</v>
      </c>
      <c r="G9" s="5" t="str">
        <f t="shared" si="3"/>
        <v>Nesplněno</v>
      </c>
      <c r="H9" s="6">
        <f t="shared" si="1"/>
        <v>21.75</v>
      </c>
      <c r="I9" s="7">
        <f t="shared" si="4"/>
        <v>17.755102040816325</v>
      </c>
      <c r="L9" s="11">
        <v>8</v>
      </c>
      <c r="M9" s="8" t="s">
        <v>26</v>
      </c>
      <c r="N9" s="18" t="b">
        <v>0</v>
      </c>
    </row>
    <row r="10" spans="1:14" ht="15.9" customHeight="1">
      <c r="A10" s="3">
        <v>44200</v>
      </c>
      <c r="B10" s="3" t="s">
        <v>6</v>
      </c>
      <c r="C10" s="20">
        <v>2</v>
      </c>
      <c r="D10" s="12">
        <v>120</v>
      </c>
      <c r="E10" s="4">
        <f t="shared" si="0"/>
        <v>240</v>
      </c>
      <c r="F10" s="4">
        <f t="shared" si="2"/>
        <v>99.173553719008268</v>
      </c>
      <c r="G10" s="5" t="str">
        <f t="shared" si="3"/>
        <v>Nesplněno</v>
      </c>
      <c r="H10" s="6">
        <f t="shared" si="1"/>
        <v>4.8</v>
      </c>
      <c r="I10" s="7">
        <f t="shared" si="4"/>
        <v>9.795918367346939</v>
      </c>
      <c r="L10" s="11">
        <v>9</v>
      </c>
      <c r="M10" s="8" t="s">
        <v>27</v>
      </c>
      <c r="N10" s="18" t="b">
        <v>0</v>
      </c>
    </row>
    <row r="11" spans="1:14" ht="15.9" customHeight="1">
      <c r="A11" s="3">
        <v>44201</v>
      </c>
      <c r="B11" s="3" t="s">
        <v>7</v>
      </c>
      <c r="C11" s="20">
        <v>1</v>
      </c>
      <c r="D11" s="12">
        <v>152</v>
      </c>
      <c r="E11" s="4">
        <f t="shared" si="0"/>
        <v>152</v>
      </c>
      <c r="F11" s="4">
        <f t="shared" si="2"/>
        <v>125.6198347107438</v>
      </c>
      <c r="G11" s="5" t="str">
        <f t="shared" si="3"/>
        <v>Nesplněno</v>
      </c>
      <c r="H11" s="6">
        <f t="shared" si="1"/>
        <v>3.04</v>
      </c>
      <c r="I11" s="7">
        <f t="shared" si="4"/>
        <v>6.204081632653061</v>
      </c>
      <c r="L11" s="11">
        <v>10</v>
      </c>
      <c r="M11" s="8" t="s">
        <v>28</v>
      </c>
      <c r="N11" s="18" t="b">
        <v>0</v>
      </c>
    </row>
    <row r="12" spans="1:14" ht="15.9" customHeight="1">
      <c r="A12" s="3">
        <v>44197</v>
      </c>
      <c r="B12" s="3" t="s">
        <v>3</v>
      </c>
      <c r="C12" s="20">
        <v>1</v>
      </c>
      <c r="D12" s="12">
        <v>100</v>
      </c>
      <c r="E12" s="4">
        <f t="shared" si="0"/>
        <v>100</v>
      </c>
      <c r="F12" s="4">
        <f t="shared" si="2"/>
        <v>82.644628099173559</v>
      </c>
      <c r="G12" s="5" t="str">
        <f t="shared" si="3"/>
        <v>Nesplněno</v>
      </c>
      <c r="H12" s="6">
        <f t="shared" si="1"/>
        <v>2</v>
      </c>
      <c r="I12" s="7">
        <f t="shared" si="4"/>
        <v>4.0816326530612246</v>
      </c>
      <c r="L12" s="11">
        <v>11</v>
      </c>
      <c r="M12" s="8" t="s">
        <v>31</v>
      </c>
      <c r="N12" s="18" t="b">
        <v>0</v>
      </c>
    </row>
    <row r="13" spans="1:14" ht="15.9" customHeight="1">
      <c r="L13" s="40">
        <v>12</v>
      </c>
      <c r="M13" s="39" t="s">
        <v>33</v>
      </c>
      <c r="N13" s="36" t="b">
        <v>0</v>
      </c>
    </row>
    <row r="14" spans="1:14" ht="15.9" customHeight="1">
      <c r="L14" s="40"/>
      <c r="M14" s="39"/>
      <c r="N14" s="36" t="b">
        <v>1</v>
      </c>
    </row>
    <row r="15" spans="1:14" ht="15.9" customHeight="1">
      <c r="A15" t="s">
        <v>16</v>
      </c>
      <c r="B15" s="16">
        <f>MIN(E3:E12)</f>
        <v>100</v>
      </c>
      <c r="L15" s="11">
        <v>13</v>
      </c>
      <c r="M15" s="8" t="s">
        <v>35</v>
      </c>
      <c r="N15" s="18" t="b">
        <v>0</v>
      </c>
    </row>
    <row r="16" spans="1:14" ht="15.9" customHeight="1">
      <c r="A16" t="s">
        <v>17</v>
      </c>
      <c r="B16" s="16">
        <f>MAX(E3:E12)</f>
        <v>1500</v>
      </c>
      <c r="L16" s="40">
        <v>14</v>
      </c>
      <c r="M16" s="39" t="s">
        <v>36</v>
      </c>
      <c r="N16" s="36" t="b">
        <v>0</v>
      </c>
    </row>
    <row r="17" spans="1:14" ht="15.9" customHeight="1">
      <c r="L17" s="40"/>
      <c r="M17" s="39"/>
      <c r="N17" s="36"/>
    </row>
    <row r="18" spans="1:14" ht="15.9" customHeight="1">
      <c r="L18" s="40"/>
      <c r="M18" s="39"/>
      <c r="N18" s="36"/>
    </row>
    <row r="19" spans="1:14" ht="15.9" customHeight="1">
      <c r="A19" t="s">
        <v>8</v>
      </c>
      <c r="B19" s="17">
        <f>VLOOKUP(A19,B3:I12,7,0)</f>
        <v>21.75</v>
      </c>
      <c r="L19" s="40"/>
      <c r="M19" s="39"/>
      <c r="N19" s="36"/>
    </row>
    <row r="20" spans="1:14" ht="15.9" customHeight="1">
      <c r="L20" s="11">
        <v>15</v>
      </c>
      <c r="M20" s="8" t="s">
        <v>37</v>
      </c>
      <c r="N20" s="18" t="b">
        <v>0</v>
      </c>
    </row>
    <row r="21" spans="1:14" ht="15.9" customHeight="1">
      <c r="L21" s="11">
        <v>16</v>
      </c>
      <c r="M21" s="8" t="s">
        <v>38</v>
      </c>
      <c r="N21" s="18" t="b">
        <v>0</v>
      </c>
    </row>
    <row r="22" spans="1:14" ht="15.9" customHeight="1">
      <c r="L22" s="11">
        <v>17</v>
      </c>
      <c r="M22" s="8" t="s">
        <v>39</v>
      </c>
      <c r="N22" s="18" t="b">
        <v>0</v>
      </c>
    </row>
    <row r="23" spans="1:14" ht="15.9" customHeight="1">
      <c r="L23" s="11">
        <v>18</v>
      </c>
      <c r="M23" s="8" t="s">
        <v>40</v>
      </c>
      <c r="N23" s="18" t="b">
        <v>0</v>
      </c>
    </row>
    <row r="24" spans="1:14" ht="15.9" customHeight="1">
      <c r="L24" s="11">
        <v>19</v>
      </c>
      <c r="M24" s="8" t="s">
        <v>41</v>
      </c>
      <c r="N24" s="18" t="b">
        <v>0</v>
      </c>
    </row>
    <row r="25" spans="1:14" ht="15.9" customHeight="1">
      <c r="L25" s="11">
        <v>20</v>
      </c>
      <c r="M25" s="8" t="s">
        <v>42</v>
      </c>
      <c r="N25" s="18" t="b">
        <v>0</v>
      </c>
    </row>
    <row r="26" spans="1:14" ht="15.9" customHeight="1"/>
    <row r="27" spans="1:14" ht="15.9" customHeight="1">
      <c r="L27" s="37" t="s">
        <v>43</v>
      </c>
      <c r="M27" s="37"/>
      <c r="N27" s="19">
        <f>COUNTIF(N2:N25,TRUE)-1</f>
        <v>0</v>
      </c>
    </row>
    <row r="28" spans="1:14" ht="15.9" customHeight="1">
      <c r="M28"/>
    </row>
    <row r="29" spans="1:14" ht="15.9" customHeight="1">
      <c r="M29"/>
    </row>
    <row r="30" spans="1:14" ht="15.9" customHeight="1"/>
    <row r="31" spans="1:14" ht="15.9" customHeight="1"/>
    <row r="32" spans="1:14" ht="15.9" customHeight="1"/>
    <row r="33" ht="15.9" customHeight="1"/>
  </sheetData>
  <protectedRanges>
    <protectedRange algorithmName="SHA-512" hashValue="PKFQRLmIruV/Kocu/zeZErxpECRiu2dpQGDjMTeXticxu8xDVKWey1bBI58cYL94l17QqBiZKx45JDtaGHNY2w==" saltValue="9Ikt3ktu6UrAb9woUQK4ZQ==" spinCount="100000" sqref="L1:N27" name="Oblast1"/>
  </protectedRanges>
  <autoFilter ref="A2:I12">
    <sortState ref="A3:I12">
      <sortCondition descending="1" ref="E2:E12"/>
    </sortState>
  </autoFilter>
  <mergeCells count="8">
    <mergeCell ref="L27:M27"/>
    <mergeCell ref="L1:M1"/>
    <mergeCell ref="L13:L14"/>
    <mergeCell ref="M13:M14"/>
    <mergeCell ref="N13:N14"/>
    <mergeCell ref="L16:L19"/>
    <mergeCell ref="M16:M19"/>
    <mergeCell ref="N16:N19"/>
  </mergeCells>
  <conditionalFormatting sqref="D3:D12">
    <cfRule type="cellIs" dxfId="3" priority="4" operator="greaterThan">
      <formula>$D$1</formula>
    </cfRule>
  </conditionalFormatting>
  <conditionalFormatting sqref="G3:G12">
    <cfRule type="cellIs" dxfId="2" priority="2" operator="equal">
      <formula>"Nesplněno"</formula>
    </cfRule>
    <cfRule type="cellIs" dxfId="1" priority="3" operator="equal">
      <formula>"Splněno"</formula>
    </cfRule>
  </conditionalFormatting>
  <conditionalFormatting sqref="M2:M25">
    <cfRule type="expression" dxfId="0" priority="1">
      <formula>N2</formula>
    </cfRule>
  </conditionalFormatting>
  <dataValidations count="1">
    <dataValidation type="whole" allowBlank="1" showInputMessage="1" showErrorMessage="1" sqref="C3:C12">
      <formula1>1</formula1>
      <formula2>10</formula2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Prodejní data</vt:lpstr>
      <vt:lpstr>Excel k pohovoru 1 řešení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Akademie Excelu</dc:creator>
  <cp:lastModifiedBy>olgah</cp:lastModifiedBy>
  <dcterms:created xsi:type="dcterms:W3CDTF">2022-11-02T18:28:16Z</dcterms:created>
  <dcterms:modified xsi:type="dcterms:W3CDTF">2025-01-31T19:33:14Z</dcterms:modified>
</cp:coreProperties>
</file>