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ne\jtora\Semestr zimowy\Statystyczna analiza danych ST\Ćwiczenia projektowe\Zajęcia 1 - S (porządkowanie)\Porządkowanie liniowe - excel\"/>
    </mc:Choice>
  </mc:AlternateContent>
  <xr:revisionPtr revIDLastSave="0" documentId="13_ncr:1_{74738E18-6797-4E1E-B36D-5DC8B3213E18}" xr6:coauthVersionLast="36" xr6:coauthVersionMax="47" xr10:uidLastSave="{00000000-0000-0000-0000-000000000000}"/>
  <bookViews>
    <workbookView xWindow="-120" yWindow="-120" windowWidth="20736" windowHeight="11160" xr2:uid="{88FDC15D-178E-480D-84CA-4A8F22B22AB5}"/>
  </bookViews>
  <sheets>
    <sheet name="wersja 1" sheetId="1" r:id="rId1"/>
    <sheet name="wersja 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7" i="2" l="1"/>
  <c r="AL5" i="2"/>
  <c r="AE9" i="2"/>
  <c r="AF7" i="2"/>
  <c r="AG7" i="2"/>
  <c r="AH7" i="2"/>
  <c r="AI7" i="2"/>
  <c r="AF4" i="2"/>
  <c r="AG4" i="2"/>
  <c r="AH4" i="2"/>
  <c r="AI4" i="2"/>
  <c r="AF5" i="2"/>
  <c r="AG5" i="2"/>
  <c r="AH5" i="2"/>
  <c r="AI5" i="2"/>
  <c r="AE5" i="2"/>
  <c r="AE4" i="2"/>
  <c r="J5" i="1" l="1"/>
  <c r="I5" i="1"/>
  <c r="T24" i="2" l="1"/>
  <c r="S24" i="2"/>
  <c r="R24" i="2"/>
  <c r="J24" i="2"/>
  <c r="I24" i="2"/>
  <c r="T23" i="2"/>
  <c r="S23" i="2"/>
  <c r="R23" i="2"/>
  <c r="J23" i="2"/>
  <c r="I23" i="2"/>
  <c r="T22" i="2"/>
  <c r="S22" i="2"/>
  <c r="R22" i="2"/>
  <c r="J22" i="2"/>
  <c r="I22" i="2"/>
  <c r="T21" i="2"/>
  <c r="S21" i="2"/>
  <c r="R21" i="2"/>
  <c r="J21" i="2"/>
  <c r="I21" i="2"/>
  <c r="T20" i="2"/>
  <c r="S20" i="2"/>
  <c r="R20" i="2"/>
  <c r="J20" i="2"/>
  <c r="I20" i="2"/>
  <c r="T19" i="2"/>
  <c r="S19" i="2"/>
  <c r="R19" i="2"/>
  <c r="J19" i="2"/>
  <c r="I19" i="2"/>
  <c r="T18" i="2"/>
  <c r="S18" i="2"/>
  <c r="R18" i="2"/>
  <c r="J18" i="2"/>
  <c r="I18" i="2"/>
  <c r="T17" i="2"/>
  <c r="S17" i="2"/>
  <c r="R17" i="2"/>
  <c r="J17" i="2"/>
  <c r="I17" i="2"/>
  <c r="T16" i="2"/>
  <c r="S16" i="2"/>
  <c r="R16" i="2"/>
  <c r="J16" i="2"/>
  <c r="I16" i="2"/>
  <c r="T15" i="2"/>
  <c r="S15" i="2"/>
  <c r="R15" i="2"/>
  <c r="J15" i="2"/>
  <c r="I15" i="2"/>
  <c r="T14" i="2"/>
  <c r="S14" i="2"/>
  <c r="R14" i="2"/>
  <c r="J14" i="2"/>
  <c r="I14" i="2"/>
  <c r="T13" i="2"/>
  <c r="S13" i="2"/>
  <c r="R13" i="2"/>
  <c r="J13" i="2"/>
  <c r="I13" i="2"/>
  <c r="T12" i="2"/>
  <c r="S12" i="2"/>
  <c r="R12" i="2"/>
  <c r="J12" i="2"/>
  <c r="I12" i="2"/>
  <c r="T11" i="2"/>
  <c r="S11" i="2"/>
  <c r="R11" i="2"/>
  <c r="J11" i="2"/>
  <c r="I11" i="2"/>
  <c r="T10" i="2"/>
  <c r="S10" i="2"/>
  <c r="R10" i="2"/>
  <c r="J10" i="2"/>
  <c r="I10" i="2"/>
  <c r="T9" i="2"/>
  <c r="S9" i="2"/>
  <c r="R9" i="2"/>
  <c r="J9" i="2"/>
  <c r="I9" i="2"/>
  <c r="T8" i="2"/>
  <c r="S8" i="2"/>
  <c r="R8" i="2"/>
  <c r="J8" i="2"/>
  <c r="I8" i="2"/>
  <c r="T7" i="2"/>
  <c r="S7" i="2"/>
  <c r="R7" i="2"/>
  <c r="J7" i="2"/>
  <c r="I7" i="2"/>
  <c r="T6" i="2"/>
  <c r="S6" i="2"/>
  <c r="R6" i="2"/>
  <c r="J6" i="2"/>
  <c r="I6" i="2"/>
  <c r="T5" i="2"/>
  <c r="S5" i="2"/>
  <c r="R5" i="2"/>
  <c r="J5" i="2"/>
  <c r="I5" i="2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P5" i="1" l="1"/>
  <c r="R29" i="2"/>
  <c r="S29" i="2"/>
  <c r="Z19" i="2" s="1"/>
  <c r="Q9" i="2"/>
  <c r="P14" i="2"/>
  <c r="P22" i="2"/>
  <c r="Q18" i="2"/>
  <c r="P13" i="2"/>
  <c r="P9" i="2"/>
  <c r="P5" i="2"/>
  <c r="P23" i="2"/>
  <c r="P21" i="2"/>
  <c r="P19" i="2"/>
  <c r="P17" i="2"/>
  <c r="P15" i="2"/>
  <c r="P11" i="2"/>
  <c r="P6" i="2"/>
  <c r="Q24" i="2"/>
  <c r="Q6" i="2"/>
  <c r="Q15" i="2"/>
  <c r="P20" i="2"/>
  <c r="Q23" i="2"/>
  <c r="Y24" i="2"/>
  <c r="Q5" i="2"/>
  <c r="P10" i="2"/>
  <c r="Q13" i="2"/>
  <c r="Q14" i="2"/>
  <c r="Y16" i="2"/>
  <c r="P18" i="2"/>
  <c r="Q21" i="2"/>
  <c r="Q22" i="2"/>
  <c r="Z18" i="2"/>
  <c r="Z14" i="2"/>
  <c r="Z12" i="2"/>
  <c r="Q10" i="2"/>
  <c r="Q17" i="2"/>
  <c r="T29" i="2"/>
  <c r="AA15" i="2" s="1"/>
  <c r="P7" i="2"/>
  <c r="Z7" i="2"/>
  <c r="Q8" i="2"/>
  <c r="Y10" i="2"/>
  <c r="P12" i="2"/>
  <c r="Q16" i="2"/>
  <c r="Y18" i="2"/>
  <c r="Y20" i="2"/>
  <c r="Z6" i="2"/>
  <c r="P8" i="2"/>
  <c r="Q11" i="2"/>
  <c r="Q12" i="2"/>
  <c r="Y14" i="2"/>
  <c r="P16" i="2"/>
  <c r="Q19" i="2"/>
  <c r="Q20" i="2"/>
  <c r="Z23" i="2"/>
  <c r="P24" i="2"/>
  <c r="Q7" i="2"/>
  <c r="T24" i="1"/>
  <c r="S24" i="1"/>
  <c r="R24" i="1"/>
  <c r="J24" i="1"/>
  <c r="T23" i="1"/>
  <c r="S23" i="1"/>
  <c r="R23" i="1"/>
  <c r="J23" i="1"/>
  <c r="T22" i="1"/>
  <c r="S22" i="1"/>
  <c r="R22" i="1"/>
  <c r="J22" i="1"/>
  <c r="T21" i="1"/>
  <c r="S21" i="1"/>
  <c r="R21" i="1"/>
  <c r="J21" i="1"/>
  <c r="T20" i="1"/>
  <c r="S20" i="1"/>
  <c r="R20" i="1"/>
  <c r="J20" i="1"/>
  <c r="T19" i="1"/>
  <c r="S19" i="1"/>
  <c r="R19" i="1"/>
  <c r="J19" i="1"/>
  <c r="T18" i="1"/>
  <c r="S18" i="1"/>
  <c r="R18" i="1"/>
  <c r="J18" i="1"/>
  <c r="T17" i="1"/>
  <c r="S17" i="1"/>
  <c r="R17" i="1"/>
  <c r="J17" i="1"/>
  <c r="T16" i="1"/>
  <c r="S16" i="1"/>
  <c r="R16" i="1"/>
  <c r="J16" i="1"/>
  <c r="T15" i="1"/>
  <c r="S15" i="1"/>
  <c r="R15" i="1"/>
  <c r="J15" i="1"/>
  <c r="T14" i="1"/>
  <c r="S14" i="1"/>
  <c r="R14" i="1"/>
  <c r="J14" i="1"/>
  <c r="T13" i="1"/>
  <c r="S13" i="1"/>
  <c r="R13" i="1"/>
  <c r="J13" i="1"/>
  <c r="P13" i="1"/>
  <c r="T12" i="1"/>
  <c r="S12" i="1"/>
  <c r="R12" i="1"/>
  <c r="J12" i="1"/>
  <c r="T11" i="1"/>
  <c r="S11" i="1"/>
  <c r="R11" i="1"/>
  <c r="J11" i="1"/>
  <c r="T10" i="1"/>
  <c r="S10" i="1"/>
  <c r="R10" i="1"/>
  <c r="J10" i="1"/>
  <c r="T9" i="1"/>
  <c r="S9" i="1"/>
  <c r="R9" i="1"/>
  <c r="J9" i="1"/>
  <c r="P9" i="1"/>
  <c r="T8" i="1"/>
  <c r="S8" i="1"/>
  <c r="R8" i="1"/>
  <c r="J8" i="1"/>
  <c r="T7" i="1"/>
  <c r="S7" i="1"/>
  <c r="R7" i="1"/>
  <c r="J7" i="1"/>
  <c r="T6" i="1"/>
  <c r="S6" i="1"/>
  <c r="R6" i="1"/>
  <c r="J6" i="1"/>
  <c r="T5" i="1"/>
  <c r="S5" i="1"/>
  <c r="R5" i="1"/>
  <c r="Z24" i="2" l="1"/>
  <c r="Z8" i="2"/>
  <c r="Z10" i="2"/>
  <c r="Z21" i="2"/>
  <c r="Z16" i="2"/>
  <c r="Z17" i="2"/>
  <c r="Z15" i="2"/>
  <c r="Z13" i="2"/>
  <c r="Z20" i="2"/>
  <c r="Z11" i="2"/>
  <c r="Z5" i="2"/>
  <c r="Z22" i="2"/>
  <c r="P29" i="2"/>
  <c r="W6" i="2" s="1"/>
  <c r="T29" i="1"/>
  <c r="AA8" i="1" s="1"/>
  <c r="AA44" i="1" s="1"/>
  <c r="Q5" i="1"/>
  <c r="Z9" i="2"/>
  <c r="Q29" i="2"/>
  <c r="X12" i="2" s="1"/>
  <c r="X9" i="2"/>
  <c r="AA23" i="2"/>
  <c r="AA6" i="2"/>
  <c r="Y22" i="2"/>
  <c r="Y5" i="2"/>
  <c r="AA13" i="2"/>
  <c r="AA7" i="2"/>
  <c r="AA19" i="2"/>
  <c r="X23" i="2"/>
  <c r="X15" i="2"/>
  <c r="AA5" i="2"/>
  <c r="AA24" i="2"/>
  <c r="AA22" i="2"/>
  <c r="AA14" i="2"/>
  <c r="AA18" i="2"/>
  <c r="AA10" i="2"/>
  <c r="AA16" i="2"/>
  <c r="AA8" i="2"/>
  <c r="AA20" i="2"/>
  <c r="AA12" i="2"/>
  <c r="X22" i="2"/>
  <c r="AA11" i="2"/>
  <c r="AA17" i="2"/>
  <c r="X7" i="2"/>
  <c r="AA9" i="2"/>
  <c r="Y7" i="2"/>
  <c r="Y19" i="2"/>
  <c r="Y11" i="2"/>
  <c r="Y17" i="2"/>
  <c r="Y21" i="2"/>
  <c r="Y13" i="2"/>
  <c r="Y23" i="2"/>
  <c r="Y15" i="2"/>
  <c r="Y6" i="2"/>
  <c r="Y9" i="2"/>
  <c r="Y8" i="2"/>
  <c r="AA21" i="2"/>
  <c r="Y12" i="2"/>
  <c r="P17" i="1"/>
  <c r="P21" i="1"/>
  <c r="P6" i="1"/>
  <c r="Q9" i="1"/>
  <c r="Q13" i="1"/>
  <c r="Q17" i="1"/>
  <c r="Q21" i="1"/>
  <c r="R29" i="1"/>
  <c r="Y14" i="1" s="1"/>
  <c r="Y50" i="1" s="1"/>
  <c r="Q6" i="1"/>
  <c r="Q20" i="1"/>
  <c r="Q16" i="1"/>
  <c r="Q14" i="1"/>
  <c r="Q12" i="1"/>
  <c r="Q8" i="1"/>
  <c r="Q24" i="1"/>
  <c r="Q22" i="1"/>
  <c r="Q18" i="1"/>
  <c r="Q10" i="1"/>
  <c r="Q7" i="1"/>
  <c r="P11" i="1"/>
  <c r="P15" i="1"/>
  <c r="P19" i="1"/>
  <c r="P23" i="1"/>
  <c r="P24" i="1"/>
  <c r="P22" i="1"/>
  <c r="P20" i="1"/>
  <c r="P18" i="1"/>
  <c r="P16" i="1"/>
  <c r="P14" i="1"/>
  <c r="P12" i="1"/>
  <c r="P10" i="1"/>
  <c r="P8" i="1"/>
  <c r="S29" i="1"/>
  <c r="Z19" i="1" s="1"/>
  <c r="Z55" i="1" s="1"/>
  <c r="P7" i="1"/>
  <c r="Q11" i="1"/>
  <c r="Q15" i="1"/>
  <c r="Q19" i="1"/>
  <c r="Q23" i="1"/>
  <c r="AA14" i="1" l="1"/>
  <c r="AA50" i="1" s="1"/>
  <c r="AA15" i="1"/>
  <c r="AA51" i="1" s="1"/>
  <c r="AA11" i="1"/>
  <c r="AA47" i="1" s="1"/>
  <c r="AA5" i="1"/>
  <c r="AA41" i="1" s="1"/>
  <c r="Q29" i="1"/>
  <c r="P29" i="1"/>
  <c r="W5" i="1" s="1"/>
  <c r="W41" i="1" s="1"/>
  <c r="AA12" i="1"/>
  <c r="AA48" i="1" s="1"/>
  <c r="AA17" i="1"/>
  <c r="AA53" i="1" s="1"/>
  <c r="AA13" i="1"/>
  <c r="AA49" i="1" s="1"/>
  <c r="AA20" i="1"/>
  <c r="AA56" i="1" s="1"/>
  <c r="AA23" i="1"/>
  <c r="AA59" i="1" s="1"/>
  <c r="AA7" i="1"/>
  <c r="AA43" i="1" s="1"/>
  <c r="AA9" i="1"/>
  <c r="AA45" i="1" s="1"/>
  <c r="AA24" i="1"/>
  <c r="AA60" i="1" s="1"/>
  <c r="AA6" i="1"/>
  <c r="AA42" i="1" s="1"/>
  <c r="AA10" i="1"/>
  <c r="AA46" i="1" s="1"/>
  <c r="AA19" i="1"/>
  <c r="AA55" i="1" s="1"/>
  <c r="AA18" i="1"/>
  <c r="AA54" i="1" s="1"/>
  <c r="AA16" i="1"/>
  <c r="AA52" i="1" s="1"/>
  <c r="AA21" i="1"/>
  <c r="AA57" i="1" s="1"/>
  <c r="AA22" i="1"/>
  <c r="AA58" i="1" s="1"/>
  <c r="Z13" i="1"/>
  <c r="Z49" i="1" s="1"/>
  <c r="X5" i="1"/>
  <c r="X41" i="1" s="1"/>
  <c r="Z21" i="1"/>
  <c r="Z57" i="1" s="1"/>
  <c r="Z5" i="1"/>
  <c r="Z41" i="1" s="1"/>
  <c r="Z17" i="1"/>
  <c r="Z53" i="1" s="1"/>
  <c r="Z11" i="1"/>
  <c r="Z47" i="1" s="1"/>
  <c r="Z9" i="1"/>
  <c r="Z45" i="1" s="1"/>
  <c r="X10" i="2"/>
  <c r="X5" i="2"/>
  <c r="X21" i="2"/>
  <c r="X13" i="2"/>
  <c r="X16" i="2"/>
  <c r="X14" i="2"/>
  <c r="X18" i="2"/>
  <c r="X8" i="2"/>
  <c r="X17" i="2"/>
  <c r="X20" i="2"/>
  <c r="X11" i="2"/>
  <c r="X24" i="2"/>
  <c r="X6" i="2"/>
  <c r="AB6" i="2" s="1"/>
  <c r="W9" i="2"/>
  <c r="AB9" i="2" s="1"/>
  <c r="W8" i="2"/>
  <c r="W5" i="2"/>
  <c r="W13" i="2"/>
  <c r="W7" i="2"/>
  <c r="AB7" i="2" s="1"/>
  <c r="W24" i="2"/>
  <c r="W16" i="2"/>
  <c r="W21" i="2"/>
  <c r="W12" i="2"/>
  <c r="AB12" i="2" s="1"/>
  <c r="W10" i="2"/>
  <c r="W15" i="2"/>
  <c r="AB15" i="2" s="1"/>
  <c r="W22" i="2"/>
  <c r="AB22" i="2" s="1"/>
  <c r="W14" i="2"/>
  <c r="W17" i="2"/>
  <c r="W11" i="2"/>
  <c r="W18" i="2"/>
  <c r="W20" i="2"/>
  <c r="W19" i="2"/>
  <c r="W23" i="2"/>
  <c r="AB23" i="2" s="1"/>
  <c r="X19" i="2"/>
  <c r="Y7" i="1"/>
  <c r="Y43" i="1" s="1"/>
  <c r="Y21" i="1"/>
  <c r="Y57" i="1" s="1"/>
  <c r="Y19" i="1"/>
  <c r="Y55" i="1" s="1"/>
  <c r="Y15" i="1"/>
  <c r="Y51" i="1" s="1"/>
  <c r="Y13" i="1"/>
  <c r="Y49" i="1" s="1"/>
  <c r="Y9" i="1"/>
  <c r="Y45" i="1" s="1"/>
  <c r="Y23" i="1"/>
  <c r="Y59" i="1" s="1"/>
  <c r="Y17" i="1"/>
  <c r="Y53" i="1" s="1"/>
  <c r="Y11" i="1"/>
  <c r="Y47" i="1" s="1"/>
  <c r="Y18" i="1"/>
  <c r="Y54" i="1" s="1"/>
  <c r="Y5" i="1"/>
  <c r="Y41" i="1" s="1"/>
  <c r="Y20" i="1"/>
  <c r="Y56" i="1" s="1"/>
  <c r="Z15" i="1"/>
  <c r="Z51" i="1" s="1"/>
  <c r="Y6" i="1"/>
  <c r="Y42" i="1" s="1"/>
  <c r="Y16" i="1"/>
  <c r="Y52" i="1" s="1"/>
  <c r="Y22" i="1"/>
  <c r="Y58" i="1" s="1"/>
  <c r="Y24" i="1"/>
  <c r="Y60" i="1" s="1"/>
  <c r="Y8" i="1"/>
  <c r="Y44" i="1" s="1"/>
  <c r="Y10" i="1"/>
  <c r="Y46" i="1" s="1"/>
  <c r="Z24" i="1"/>
  <c r="Z60" i="1" s="1"/>
  <c r="Z22" i="1"/>
  <c r="Z58" i="1" s="1"/>
  <c r="Z20" i="1"/>
  <c r="Z56" i="1" s="1"/>
  <c r="Z18" i="1"/>
  <c r="Z54" i="1" s="1"/>
  <c r="Z16" i="1"/>
  <c r="Z52" i="1" s="1"/>
  <c r="Z14" i="1"/>
  <c r="Z50" i="1" s="1"/>
  <c r="Z12" i="1"/>
  <c r="Z48" i="1" s="1"/>
  <c r="Z10" i="1"/>
  <c r="Z46" i="1" s="1"/>
  <c r="Z8" i="1"/>
  <c r="Z44" i="1" s="1"/>
  <c r="Z7" i="1"/>
  <c r="Z43" i="1" s="1"/>
  <c r="Z6" i="1"/>
  <c r="Z42" i="1" s="1"/>
  <c r="Z23" i="1"/>
  <c r="Z59" i="1" s="1"/>
  <c r="Y12" i="1"/>
  <c r="Y48" i="1" s="1"/>
  <c r="AB8" i="2" l="1"/>
  <c r="AB10" i="2"/>
  <c r="AB5" i="2"/>
  <c r="AB21" i="2"/>
  <c r="AB5" i="1"/>
  <c r="X15" i="1"/>
  <c r="X51" i="1" s="1"/>
  <c r="AB41" i="1"/>
  <c r="W8" i="1"/>
  <c r="W44" i="1" s="1"/>
  <c r="X21" i="1"/>
  <c r="X57" i="1" s="1"/>
  <c r="X22" i="1"/>
  <c r="X58" i="1" s="1"/>
  <c r="X20" i="1"/>
  <c r="X56" i="1" s="1"/>
  <c r="X24" i="1"/>
  <c r="X60" i="1" s="1"/>
  <c r="AB13" i="2"/>
  <c r="AB24" i="2"/>
  <c r="AB20" i="2"/>
  <c r="AB14" i="2"/>
  <c r="AB18" i="2"/>
  <c r="AB11" i="2"/>
  <c r="AB17" i="2"/>
  <c r="AB16" i="2"/>
  <c r="AL23" i="2"/>
  <c r="W12" i="1"/>
  <c r="W48" i="1" s="1"/>
  <c r="W6" i="1"/>
  <c r="W42" i="1" s="1"/>
  <c r="W11" i="1"/>
  <c r="W47" i="1" s="1"/>
  <c r="W14" i="1"/>
  <c r="W50" i="1" s="1"/>
  <c r="W22" i="1"/>
  <c r="W58" i="1" s="1"/>
  <c r="W20" i="1"/>
  <c r="W56" i="1" s="1"/>
  <c r="W10" i="1"/>
  <c r="W46" i="1" s="1"/>
  <c r="AB19" i="2"/>
  <c r="W15" i="1"/>
  <c r="W51" i="1" s="1"/>
  <c r="W16" i="1"/>
  <c r="W52" i="1" s="1"/>
  <c r="W21" i="1"/>
  <c r="W57" i="1" s="1"/>
  <c r="W18" i="1"/>
  <c r="W54" i="1" s="1"/>
  <c r="W24" i="1"/>
  <c r="W60" i="1" s="1"/>
  <c r="W19" i="1"/>
  <c r="W17" i="1"/>
  <c r="W53" i="1" s="1"/>
  <c r="X8" i="1"/>
  <c r="X44" i="1" s="1"/>
  <c r="X11" i="1"/>
  <c r="X47" i="1" s="1"/>
  <c r="X12" i="1"/>
  <c r="X48" i="1" s="1"/>
  <c r="X14" i="1"/>
  <c r="X50" i="1" s="1"/>
  <c r="X13" i="1"/>
  <c r="X49" i="1" s="1"/>
  <c r="X10" i="1"/>
  <c r="X46" i="1" s="1"/>
  <c r="W9" i="1"/>
  <c r="W13" i="1"/>
  <c r="X6" i="1"/>
  <c r="X42" i="1" s="1"/>
  <c r="X7" i="1"/>
  <c r="X43" i="1" s="1"/>
  <c r="X23" i="1"/>
  <c r="X59" i="1" s="1"/>
  <c r="X17" i="1"/>
  <c r="X53" i="1" s="1"/>
  <c r="X18" i="1"/>
  <c r="X54" i="1" s="1"/>
  <c r="X9" i="1"/>
  <c r="X45" i="1" s="1"/>
  <c r="X16" i="1"/>
  <c r="X52" i="1" s="1"/>
  <c r="W23" i="1"/>
  <c r="W7" i="1"/>
  <c r="W43" i="1" s="1"/>
  <c r="X19" i="1"/>
  <c r="X55" i="1" s="1"/>
  <c r="AB47" i="1" l="1"/>
  <c r="W45" i="1"/>
  <c r="AB45" i="1" s="1"/>
  <c r="W55" i="1"/>
  <c r="AB55" i="1" s="1"/>
  <c r="W59" i="1"/>
  <c r="AB59" i="1" s="1"/>
  <c r="W49" i="1"/>
  <c r="AB49" i="1" s="1"/>
  <c r="AB44" i="1"/>
  <c r="AB42" i="1"/>
  <c r="AB60" i="1"/>
  <c r="AB50" i="1"/>
  <c r="AB46" i="1"/>
  <c r="AB53" i="1"/>
  <c r="AB52" i="1"/>
  <c r="AB48" i="1"/>
  <c r="AB54" i="1"/>
  <c r="AB43" i="1"/>
  <c r="AB15" i="1"/>
  <c r="AB51" i="1"/>
  <c r="AB20" i="1"/>
  <c r="AB56" i="1"/>
  <c r="AB14" i="1"/>
  <c r="AB22" i="1"/>
  <c r="AB58" i="1"/>
  <c r="AB21" i="1"/>
  <c r="AB57" i="1"/>
  <c r="AB18" i="1"/>
  <c r="AB8" i="1"/>
  <c r="AB12" i="1"/>
  <c r="AB19" i="1"/>
  <c r="AB10" i="1"/>
  <c r="AB11" i="1"/>
  <c r="AB9" i="1"/>
  <c r="AB23" i="1"/>
  <c r="AB24" i="1"/>
  <c r="AB16" i="1"/>
  <c r="AB6" i="1"/>
  <c r="AL13" i="2"/>
  <c r="AL19" i="2"/>
  <c r="AL22" i="2"/>
  <c r="AL8" i="2"/>
  <c r="AL14" i="2"/>
  <c r="AL17" i="2"/>
  <c r="AL18" i="2"/>
  <c r="AL11" i="2"/>
  <c r="AL20" i="2"/>
  <c r="AL6" i="2"/>
  <c r="AL7" i="2"/>
  <c r="AL15" i="2"/>
  <c r="AL24" i="2"/>
  <c r="AL9" i="2"/>
  <c r="AL21" i="2"/>
  <c r="AL12" i="2"/>
  <c r="AL10" i="2"/>
  <c r="AL16" i="2"/>
  <c r="AB17" i="1"/>
  <c r="AB7" i="1"/>
  <c r="AB13" i="1"/>
  <c r="AE5" i="1" l="1"/>
  <c r="AE6" i="1"/>
  <c r="AE39" i="1"/>
  <c r="AE40" i="1"/>
  <c r="AE41" i="1" s="1"/>
  <c r="AH55" i="1" s="1"/>
  <c r="AE7" i="1" l="1"/>
  <c r="AH5" i="1" s="1"/>
  <c r="AH56" i="1"/>
  <c r="AH41" i="1"/>
  <c r="AH58" i="1"/>
  <c r="AH50" i="1"/>
  <c r="AH47" i="1"/>
  <c r="AH45" i="1"/>
  <c r="AH46" i="1"/>
  <c r="AH51" i="1"/>
  <c r="AH42" i="1"/>
  <c r="AH53" i="1"/>
  <c r="AH39" i="1"/>
  <c r="AH52" i="1"/>
  <c r="AH44" i="1"/>
  <c r="AH40" i="1"/>
  <c r="AH48" i="1"/>
  <c r="AH43" i="1"/>
  <c r="AH57" i="1"/>
  <c r="AH49" i="1"/>
  <c r="AH54" i="1"/>
  <c r="AH9" i="1" l="1"/>
  <c r="AH22" i="1"/>
  <c r="AH7" i="1"/>
  <c r="AH13" i="1"/>
  <c r="AH10" i="1"/>
  <c r="AH23" i="1"/>
  <c r="AH18" i="1"/>
  <c r="AH20" i="1"/>
  <c r="AH15" i="1"/>
  <c r="AH8" i="1"/>
  <c r="AH16" i="1"/>
  <c r="AH14" i="1"/>
  <c r="AH12" i="1"/>
  <c r="AH17" i="1"/>
  <c r="AH19" i="1"/>
  <c r="AH6" i="1"/>
  <c r="AH11" i="1"/>
  <c r="AH24" i="1"/>
  <c r="AH21" i="1"/>
</calcChain>
</file>

<file path=xl/sharedStrings.xml><?xml version="1.0" encoding="utf-8"?>
<sst xmlns="http://schemas.openxmlformats.org/spreadsheetml/2006/main" count="468" uniqueCount="73">
  <si>
    <t>DANE</t>
  </si>
  <si>
    <t>ODLEGŁOŚĆ "MOŻLIWIE DALEKA"</t>
  </si>
  <si>
    <t>WARTOŚĆ MIARY</t>
  </si>
  <si>
    <t>RANGING</t>
  </si>
  <si>
    <t>marka</t>
  </si>
  <si>
    <t>zawartosc.alk</t>
  </si>
  <si>
    <t>cena</t>
  </si>
  <si>
    <t>dostepnosc</t>
  </si>
  <si>
    <t>znajomosc</t>
  </si>
  <si>
    <t>preferencje</t>
  </si>
  <si>
    <t>Odległość</t>
  </si>
  <si>
    <t>Hellwig</t>
  </si>
  <si>
    <t>Zywiec</t>
  </si>
  <si>
    <t>Średnia</t>
  </si>
  <si>
    <t>Kasztelan</t>
  </si>
  <si>
    <t>Desperados</t>
  </si>
  <si>
    <t xml:space="preserve">Odchylenie </t>
  </si>
  <si>
    <t>d0</t>
  </si>
  <si>
    <t>Perła</t>
  </si>
  <si>
    <t>Wojak</t>
  </si>
  <si>
    <t>Tyskie</t>
  </si>
  <si>
    <t>Harnas</t>
  </si>
  <si>
    <t>Heineken</t>
  </si>
  <si>
    <t>Żubr</t>
  </si>
  <si>
    <t>Warka</t>
  </si>
  <si>
    <t>Łomża</t>
  </si>
  <si>
    <t>Lech</t>
  </si>
  <si>
    <t>Carlsberg</t>
  </si>
  <si>
    <t>Specjal</t>
  </si>
  <si>
    <t>Okocim_mocne</t>
  </si>
  <si>
    <t>Redds</t>
  </si>
  <si>
    <t>Tatra_Pils</t>
  </si>
  <si>
    <t>Somersby</t>
  </si>
  <si>
    <t>Tatra_mocne</t>
  </si>
  <si>
    <t>Debowe_mocne</t>
  </si>
  <si>
    <t>WZORZEC</t>
  </si>
  <si>
    <t>wart. optymalna</t>
  </si>
  <si>
    <t>ANTYWZORZEC</t>
  </si>
  <si>
    <t>Różnica</t>
  </si>
  <si>
    <t>alk</t>
  </si>
  <si>
    <t>prefer</t>
  </si>
  <si>
    <t>znajom</t>
  </si>
  <si>
    <t>dostep</t>
  </si>
  <si>
    <t>RANGING Z WAGAMI</t>
  </si>
  <si>
    <t>RANGING BEZ WAG</t>
  </si>
  <si>
    <t>nominanta</t>
  </si>
  <si>
    <t>destymulanta</t>
  </si>
  <si>
    <t>stymulanta</t>
  </si>
  <si>
    <t>min</t>
  </si>
  <si>
    <t>max</t>
  </si>
  <si>
    <t>ZAMIANA ZMIENNYCH NA STYMULANTY</t>
  </si>
  <si>
    <t>ETAP 1</t>
  </si>
  <si>
    <t>ETAP 2</t>
  </si>
  <si>
    <t>STANDARYZACJA DANYCH</t>
  </si>
  <si>
    <t>ETAP 3</t>
  </si>
  <si>
    <t>WYZNACZENIE WZORCA</t>
  </si>
  <si>
    <t>OBLICZENIE ODLEGŁOŚCI OBIEKTÓW OD WZORCA</t>
  </si>
  <si>
    <t>ETAP 4</t>
  </si>
  <si>
    <t>(zi1 - d1)^2</t>
  </si>
  <si>
    <t>(zi2 - d2)^2</t>
  </si>
  <si>
    <t>(zi3 - d3)^2</t>
  </si>
  <si>
    <t>(zi4 - d4)^2</t>
  </si>
  <si>
    <t>(zi5 - d5)^2</t>
  </si>
  <si>
    <t>ETAP 5</t>
  </si>
  <si>
    <t>ETAP 6</t>
  </si>
  <si>
    <t>ETAP 7</t>
  </si>
  <si>
    <t>wagi</t>
  </si>
  <si>
    <t>alfa1*(zi1 - d1)^2</t>
  </si>
  <si>
    <t>alfa2*(zi2 - d2)^2</t>
  </si>
  <si>
    <t>alfa3*(zi3 - d3)^2</t>
  </si>
  <si>
    <t>alfa4*(zi4 - d4)^2</t>
  </si>
  <si>
    <t>alfa5*(zi5 - d5)^2</t>
  </si>
  <si>
    <t>OBLICZENIE ODLEGŁOŚCI OBIEKTÓW OD WZORCA Z UWZGLĘDNIENIEM WAG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</si>
</sst>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Fill="1"/>
    <xf numFmtId="0" fontId="0" fillId="0" borderId="0" xfId="0" applyFill="1"/>
    <xf numFmtId="0" fontId="0" fillId="3" borderId="0" xfId="0" applyFill="1"/>
    <xf numFmtId="0" fontId="0" fillId="0" borderId="0" xfId="0" applyFont="1" applyFill="1" applyAlignment="1">
      <alignment horizontal="center"/>
    </xf>
    <xf numFmtId="0" fontId="0" fillId="0" borderId="0" xfId="0" applyFont="1"/>
    <xf numFmtId="164" fontId="0" fillId="0" borderId="0" xfId="0" applyNumberFormat="1" applyFont="1"/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97155</xdr:colOff>
      <xdr:row>25</xdr:row>
      <xdr:rowOff>15240</xdr:rowOff>
    </xdr:from>
    <xdr:to>
      <xdr:col>9</xdr:col>
      <xdr:colOff>816159</xdr:colOff>
      <xdr:row>32</xdr:row>
      <xdr:rowOff>92292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A7161707-B81D-454B-B388-FF9831B795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8855" y="4587240"/>
          <a:ext cx="2741295" cy="1414363"/>
        </a:xfrm>
        <a:prstGeom prst="rect">
          <a:avLst/>
        </a:prstGeom>
      </xdr:spPr>
    </xdr:pic>
    <xdr:clientData/>
  </xdr:twoCellAnchor>
  <xdr:twoCellAnchor editAs="oneCell">
    <xdr:from>
      <xdr:col>26</xdr:col>
      <xdr:colOff>748666</xdr:colOff>
      <xdr:row>25</xdr:row>
      <xdr:rowOff>72392</xdr:rowOff>
    </xdr:from>
    <xdr:to>
      <xdr:col>28</xdr:col>
      <xdr:colOff>325756</xdr:colOff>
      <xdr:row>29</xdr:row>
      <xdr:rowOff>26063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1A23C878-54D1-46B0-A9A3-0AAFD4E35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42316" y="4596767"/>
          <a:ext cx="1624965" cy="677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97155</xdr:colOff>
      <xdr:row>25</xdr:row>
      <xdr:rowOff>15240</xdr:rowOff>
    </xdr:from>
    <xdr:to>
      <xdr:col>10</xdr:col>
      <xdr:colOff>129540</xdr:colOff>
      <xdr:row>32</xdr:row>
      <xdr:rowOff>96103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3229DFF-6B70-4C8C-8041-28C9CB613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8855" y="4587240"/>
          <a:ext cx="2741295" cy="1414363"/>
        </a:xfrm>
        <a:prstGeom prst="rect">
          <a:avLst/>
        </a:prstGeom>
      </xdr:spPr>
    </xdr:pic>
    <xdr:clientData/>
  </xdr:twoCellAnchor>
  <xdr:twoCellAnchor editAs="oneCell">
    <xdr:from>
      <xdr:col>26</xdr:col>
      <xdr:colOff>152400</xdr:colOff>
      <xdr:row>25</xdr:row>
      <xdr:rowOff>76200</xdr:rowOff>
    </xdr:from>
    <xdr:to>
      <xdr:col>28</xdr:col>
      <xdr:colOff>350520</xdr:colOff>
      <xdr:row>29</xdr:row>
      <xdr:rowOff>29871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D4D90B24-51D1-4B15-B73B-D5B3F05E38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412325" y="4600575"/>
          <a:ext cx="1626870" cy="677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72AC2-D896-456D-8733-77F3036562F2}">
  <dimension ref="A1:AN60"/>
  <sheetViews>
    <sheetView tabSelected="1" zoomScaleNormal="100" workbookViewId="0">
      <selection sqref="A1:F2"/>
    </sheetView>
  </sheetViews>
  <sheetFormatPr defaultRowHeight="14.4" x14ac:dyDescent="0.3"/>
  <cols>
    <col min="1" max="1" width="16.77734375" bestFit="1" customWidth="1"/>
    <col min="2" max="2" width="14.44140625" bestFit="1" customWidth="1"/>
    <col min="3" max="3" width="14.5546875" bestFit="1" customWidth="1"/>
    <col min="4" max="4" width="12.21875" bestFit="1" customWidth="1"/>
    <col min="5" max="5" width="11.88671875" bestFit="1" customWidth="1"/>
    <col min="6" max="6" width="12.109375" bestFit="1" customWidth="1"/>
    <col min="7" max="7" width="13" style="10" customWidth="1"/>
    <col min="8" max="8" width="15.5546875" bestFit="1" customWidth="1"/>
    <col min="9" max="13" width="15.109375" customWidth="1"/>
    <col min="15" max="15" width="15.5546875" bestFit="1" customWidth="1"/>
    <col min="16" max="16" width="14.44140625" bestFit="1" customWidth="1"/>
    <col min="17" max="20" width="12.6640625" customWidth="1"/>
    <col min="22" max="22" width="15.5546875" bestFit="1" customWidth="1"/>
    <col min="23" max="27" width="17.44140625" bestFit="1" customWidth="1"/>
    <col min="28" max="28" width="12.33203125" customWidth="1"/>
    <col min="30" max="31" width="17" customWidth="1"/>
    <col min="33" max="33" width="15.5546875" bestFit="1" customWidth="1"/>
    <col min="34" max="34" width="9.88671875" customWidth="1"/>
    <col min="36" max="36" width="15.5546875" bestFit="1" customWidth="1"/>
    <col min="39" max="39" width="14.44140625" bestFit="1" customWidth="1"/>
  </cols>
  <sheetData>
    <row r="1" spans="1:37" x14ac:dyDescent="0.3">
      <c r="A1" s="19" t="s">
        <v>0</v>
      </c>
      <c r="B1" s="19"/>
      <c r="C1" s="19"/>
      <c r="D1" s="19"/>
      <c r="E1" s="19"/>
      <c r="F1" s="19"/>
      <c r="H1" s="18" t="s">
        <v>51</v>
      </c>
      <c r="I1" s="18"/>
      <c r="J1" s="18"/>
      <c r="K1" s="18"/>
      <c r="L1" s="18"/>
      <c r="M1" s="18"/>
      <c r="O1" s="18" t="s">
        <v>52</v>
      </c>
      <c r="P1" s="18"/>
      <c r="Q1" s="18"/>
      <c r="R1" s="18"/>
      <c r="S1" s="18"/>
      <c r="T1" s="18"/>
      <c r="V1" s="18" t="s">
        <v>57</v>
      </c>
      <c r="W1" s="18"/>
      <c r="X1" s="18"/>
      <c r="Y1" s="18"/>
      <c r="Z1" s="18"/>
      <c r="AA1" s="18"/>
      <c r="AB1" s="18"/>
      <c r="AD1" s="18" t="s">
        <v>63</v>
      </c>
      <c r="AE1" s="18"/>
      <c r="AG1" s="18" t="s">
        <v>64</v>
      </c>
      <c r="AH1" s="18"/>
      <c r="AJ1" s="18" t="s">
        <v>65</v>
      </c>
      <c r="AK1" s="18"/>
    </row>
    <row r="2" spans="1:37" x14ac:dyDescent="0.3">
      <c r="A2" s="19"/>
      <c r="B2" s="19"/>
      <c r="C2" s="19"/>
      <c r="D2" s="19"/>
      <c r="E2" s="19"/>
      <c r="F2" s="19"/>
      <c r="G2" s="7"/>
      <c r="H2" s="18" t="s">
        <v>50</v>
      </c>
      <c r="I2" s="18"/>
      <c r="J2" s="18"/>
      <c r="K2" s="18"/>
      <c r="L2" s="18"/>
      <c r="M2" s="18"/>
      <c r="N2" s="2"/>
      <c r="O2" s="18" t="s">
        <v>53</v>
      </c>
      <c r="P2" s="18"/>
      <c r="Q2" s="18"/>
      <c r="R2" s="18"/>
      <c r="S2" s="18"/>
      <c r="T2" s="18"/>
      <c r="U2" s="1"/>
      <c r="V2" s="18" t="s">
        <v>56</v>
      </c>
      <c r="W2" s="18"/>
      <c r="X2" s="18"/>
      <c r="Y2" s="18"/>
      <c r="Z2" s="18"/>
      <c r="AA2" s="18"/>
      <c r="AB2" s="18"/>
      <c r="AD2" s="18" t="s">
        <v>1</v>
      </c>
      <c r="AE2" s="18"/>
      <c r="AG2" s="18" t="s">
        <v>2</v>
      </c>
      <c r="AH2" s="18"/>
      <c r="AJ2" s="18" t="s">
        <v>3</v>
      </c>
      <c r="AK2" s="18"/>
    </row>
    <row r="4" spans="1:37" x14ac:dyDescent="0.3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8"/>
      <c r="H4" s="3" t="s">
        <v>4</v>
      </c>
      <c r="I4" s="3" t="s">
        <v>5</v>
      </c>
      <c r="J4" s="3" t="s">
        <v>6</v>
      </c>
      <c r="K4" s="3" t="s">
        <v>7</v>
      </c>
      <c r="L4" s="3" t="s">
        <v>8</v>
      </c>
      <c r="M4" s="3" t="s">
        <v>9</v>
      </c>
      <c r="N4" s="3"/>
      <c r="O4" s="3" t="s">
        <v>4</v>
      </c>
      <c r="P4" s="3" t="s">
        <v>5</v>
      </c>
      <c r="Q4" s="3" t="s">
        <v>6</v>
      </c>
      <c r="R4" s="3" t="s">
        <v>7</v>
      </c>
      <c r="S4" s="3" t="s">
        <v>8</v>
      </c>
      <c r="T4" s="3" t="s">
        <v>9</v>
      </c>
      <c r="U4" s="3"/>
      <c r="V4" s="3" t="s">
        <v>4</v>
      </c>
      <c r="W4" s="3" t="s">
        <v>58</v>
      </c>
      <c r="X4" s="3" t="s">
        <v>59</v>
      </c>
      <c r="Y4" s="3" t="s">
        <v>60</v>
      </c>
      <c r="Z4" s="3" t="s">
        <v>61</v>
      </c>
      <c r="AA4" s="3" t="s">
        <v>62</v>
      </c>
      <c r="AB4" s="3" t="s">
        <v>10</v>
      </c>
      <c r="AG4" s="3" t="s">
        <v>4</v>
      </c>
      <c r="AH4" s="3" t="s">
        <v>11</v>
      </c>
      <c r="AI4" s="3"/>
      <c r="AJ4" s="3" t="s">
        <v>4</v>
      </c>
      <c r="AK4" s="3" t="s">
        <v>11</v>
      </c>
    </row>
    <row r="5" spans="1:37" x14ac:dyDescent="0.3">
      <c r="A5" t="s">
        <v>12</v>
      </c>
      <c r="B5" s="15">
        <v>5.6</v>
      </c>
      <c r="C5" s="15">
        <v>2.9</v>
      </c>
      <c r="D5" s="15">
        <v>1.9</v>
      </c>
      <c r="E5" s="15">
        <v>1.95</v>
      </c>
      <c r="F5" s="15">
        <v>2.65</v>
      </c>
      <c r="G5" s="9"/>
      <c r="H5" t="s">
        <v>12</v>
      </c>
      <c r="I5" s="16">
        <f t="shared" ref="I5:I24" si="0">IF(B5=$B$27,1,IF(B5&lt;$B$27,-1/(B5-$B$27-1),1/(B5-$B$27+1)))</f>
        <v>0.71428571428571408</v>
      </c>
      <c r="J5" s="16">
        <f t="shared" ref="J5:J24" si="1">-C5</f>
        <v>-2.9</v>
      </c>
      <c r="K5" s="16">
        <v>1.9</v>
      </c>
      <c r="L5" s="16">
        <v>1.95</v>
      </c>
      <c r="M5" s="16">
        <v>2.65</v>
      </c>
      <c r="N5" s="5"/>
      <c r="O5" t="s">
        <v>12</v>
      </c>
      <c r="P5" s="16">
        <f>(I5-AVERAGE(I$5:I$24))/STDEV(I$5:I$24)</f>
        <v>-0.1061803321538969</v>
      </c>
      <c r="Q5" s="16">
        <f t="shared" ref="Q5:Q24" si="2">(J5-AVERAGE(J$5:J$24))/STDEV(J$5:J$24)</f>
        <v>-0.11710551992110087</v>
      </c>
      <c r="R5" s="16">
        <f t="shared" ref="R5:R24" si="3">(K5-AVERAGE(K$5:K$24))/STDEV(K$5:K$24)</f>
        <v>1.0615535665392757</v>
      </c>
      <c r="S5" s="16">
        <f t="shared" ref="S5:S24" si="4">(L5-AVERAGE(L$5:L$24))/STDEV(L$5:L$24)</f>
        <v>0.99293686295411476</v>
      </c>
      <c r="T5" s="16">
        <f t="shared" ref="T5:T24" si="5">(M5-AVERAGE(M$5:M$24))/STDEV(M$5:M$24)</f>
        <v>2.7489253508176872</v>
      </c>
      <c r="U5" s="4"/>
      <c r="V5" t="s">
        <v>12</v>
      </c>
      <c r="W5" s="6">
        <f t="shared" ref="W5:W24" si="6">(P5-P$29)^2</f>
        <v>1.3985170619568168</v>
      </c>
      <c r="X5" s="6">
        <f t="shared" ref="X5:X24" si="7">(Q5-Q$29)^2</f>
        <v>2.0189008507307586</v>
      </c>
      <c r="Y5" s="6">
        <f t="shared" ref="Y5:Y24" si="8">(R5-R$29)^2</f>
        <v>0</v>
      </c>
      <c r="Z5" s="6">
        <f t="shared" ref="Z5:Z24" si="9">(S5-S$29)^2</f>
        <v>0</v>
      </c>
      <c r="AA5" s="6">
        <f t="shared" ref="AA5:AA24" si="10">(T5-T$29)^2</f>
        <v>0</v>
      </c>
      <c r="AB5" s="6">
        <f>SQRT(SUM(W5:AA5))</f>
        <v>1.8486259526165849</v>
      </c>
      <c r="AD5" t="s">
        <v>13</v>
      </c>
      <c r="AE5" s="6">
        <f>AVERAGE(AB5:AB24)</f>
        <v>3.9414532783707701</v>
      </c>
      <c r="AG5" t="s">
        <v>12</v>
      </c>
      <c r="AH5" s="16">
        <f>1-(AB5/$AE$7)</f>
        <v>0.72202696684406509</v>
      </c>
      <c r="AJ5" t="s">
        <v>14</v>
      </c>
      <c r="AK5" s="16">
        <v>0.77047934270855922</v>
      </c>
    </row>
    <row r="6" spans="1:37" x14ac:dyDescent="0.3">
      <c r="A6" t="s">
        <v>15</v>
      </c>
      <c r="B6" s="15">
        <v>6</v>
      </c>
      <c r="C6" s="15">
        <v>4.1500000000000004</v>
      </c>
      <c r="D6" s="15">
        <v>1.85</v>
      </c>
      <c r="E6" s="15">
        <v>1.77</v>
      </c>
      <c r="F6" s="15">
        <v>0.89</v>
      </c>
      <c r="G6" s="9"/>
      <c r="H6" t="s">
        <v>15</v>
      </c>
      <c r="I6" s="16">
        <f t="shared" si="0"/>
        <v>1</v>
      </c>
      <c r="J6" s="16">
        <f t="shared" si="1"/>
        <v>-4.1500000000000004</v>
      </c>
      <c r="K6" s="16">
        <v>1.85</v>
      </c>
      <c r="L6" s="16">
        <v>1.77</v>
      </c>
      <c r="M6" s="16">
        <v>0.89</v>
      </c>
      <c r="N6" s="5"/>
      <c r="O6" t="s">
        <v>15</v>
      </c>
      <c r="P6" s="16">
        <f t="shared" ref="P6:P24" si="11">(I6-AVERAGE(I$5:I$24))/STDEV(I$5:I$24)</f>
        <v>1.0764088027348084</v>
      </c>
      <c r="Q6" s="16">
        <f t="shared" si="2"/>
        <v>-2.0688641852727896</v>
      </c>
      <c r="R6" s="16">
        <f t="shared" si="3"/>
        <v>0.95592634598810433</v>
      </c>
      <c r="S6" s="16">
        <f t="shared" si="4"/>
        <v>0.34183072331207187</v>
      </c>
      <c r="T6" s="16">
        <f t="shared" si="5"/>
        <v>-0.21378660107400321</v>
      </c>
      <c r="U6" s="4"/>
      <c r="V6" t="s">
        <v>15</v>
      </c>
      <c r="W6" s="6">
        <f t="shared" si="6"/>
        <v>0</v>
      </c>
      <c r="X6" s="6">
        <f t="shared" si="7"/>
        <v>11.374693647107151</v>
      </c>
      <c r="Y6" s="6">
        <f t="shared" si="8"/>
        <v>1.1157109721365795E-2</v>
      </c>
      <c r="Z6" s="6">
        <f t="shared" si="9"/>
        <v>0.42393920507956345</v>
      </c>
      <c r="AA6" s="6">
        <f t="shared" si="10"/>
        <v>8.7776621098818701</v>
      </c>
      <c r="AB6" s="6">
        <f t="shared" ref="AB6:AB24" si="12">SQRT(SUM(W6:AA6))</f>
        <v>4.5373397571473468</v>
      </c>
      <c r="AD6" t="s">
        <v>16</v>
      </c>
      <c r="AE6" s="6">
        <f>STDEV(AB5:AB24)</f>
        <v>1.3544627355327703</v>
      </c>
      <c r="AG6" t="s">
        <v>15</v>
      </c>
      <c r="AH6" s="16">
        <f t="shared" ref="AH6:AH24" si="13">1-(AB6/$AE$7)</f>
        <v>0.31773212803377038</v>
      </c>
      <c r="AJ6" t="s">
        <v>12</v>
      </c>
      <c r="AK6" s="16">
        <v>0.72202696684406509</v>
      </c>
    </row>
    <row r="7" spans="1:37" x14ac:dyDescent="0.3">
      <c r="A7" t="s">
        <v>14</v>
      </c>
      <c r="B7" s="15">
        <v>5.7</v>
      </c>
      <c r="C7" s="15">
        <v>2.4700000000000002</v>
      </c>
      <c r="D7" s="15">
        <v>1.8</v>
      </c>
      <c r="E7" s="15">
        <v>1.84</v>
      </c>
      <c r="F7" s="15">
        <v>2.17</v>
      </c>
      <c r="G7" s="9"/>
      <c r="H7" t="s">
        <v>14</v>
      </c>
      <c r="I7" s="16">
        <f t="shared" si="0"/>
        <v>0.76923076923076938</v>
      </c>
      <c r="J7" s="16">
        <f t="shared" si="1"/>
        <v>-2.4700000000000002</v>
      </c>
      <c r="K7" s="16">
        <v>1.8</v>
      </c>
      <c r="L7" s="16">
        <v>1.84</v>
      </c>
      <c r="M7" s="16">
        <v>2.17</v>
      </c>
      <c r="N7" s="5"/>
      <c r="O7" t="s">
        <v>14</v>
      </c>
      <c r="P7" s="16">
        <f t="shared" si="11"/>
        <v>0.12124065532470162</v>
      </c>
      <c r="Q7" s="16">
        <f t="shared" si="2"/>
        <v>0.55429946095987936</v>
      </c>
      <c r="R7" s="16">
        <f t="shared" si="3"/>
        <v>0.85029912543693253</v>
      </c>
      <c r="S7" s="16">
        <f t="shared" si="4"/>
        <v>0.59503866650619996</v>
      </c>
      <c r="T7" s="16">
        <f t="shared" si="5"/>
        <v>1.9409130003017714</v>
      </c>
      <c r="U7" s="4"/>
      <c r="V7" t="s">
        <v>14</v>
      </c>
      <c r="W7" s="6">
        <f t="shared" si="6"/>
        <v>0.91234618982685556</v>
      </c>
      <c r="X7" s="6">
        <f t="shared" si="7"/>
        <v>0.56171326652381037</v>
      </c>
      <c r="Y7" s="6">
        <f t="shared" si="8"/>
        <v>4.4628438885463369E-2</v>
      </c>
      <c r="Z7" s="6">
        <f t="shared" si="9"/>
        <v>0.15832297473650339</v>
      </c>
      <c r="AA7" s="6">
        <f t="shared" si="10"/>
        <v>0.65288395858625514</v>
      </c>
      <c r="AB7" s="6">
        <f t="shared" si="12"/>
        <v>1.526399301807652</v>
      </c>
      <c r="AD7" t="s">
        <v>17</v>
      </c>
      <c r="AE7" s="6">
        <f>AE5+2*AE6</f>
        <v>6.6503787494363102</v>
      </c>
      <c r="AG7" t="s">
        <v>14</v>
      </c>
      <c r="AH7" s="16">
        <f t="shared" si="13"/>
        <v>0.77047934270855922</v>
      </c>
      <c r="AJ7" t="s">
        <v>18</v>
      </c>
      <c r="AK7" s="16">
        <v>0.68075820159401834</v>
      </c>
    </row>
    <row r="8" spans="1:37" x14ac:dyDescent="0.3">
      <c r="A8" t="s">
        <v>19</v>
      </c>
      <c r="B8" s="15">
        <v>5</v>
      </c>
      <c r="C8" s="15">
        <v>2.1</v>
      </c>
      <c r="D8" s="15">
        <v>0.45</v>
      </c>
      <c r="E8" s="15">
        <v>1.41</v>
      </c>
      <c r="F8" s="15">
        <v>0.38</v>
      </c>
      <c r="G8" s="9"/>
      <c r="H8" t="s">
        <v>19</v>
      </c>
      <c r="I8" s="16">
        <f t="shared" si="0"/>
        <v>0.5</v>
      </c>
      <c r="J8" s="16">
        <f t="shared" si="1"/>
        <v>-2.1</v>
      </c>
      <c r="K8" s="16">
        <v>0.45</v>
      </c>
      <c r="L8" s="16">
        <v>1.41</v>
      </c>
      <c r="M8" s="16">
        <v>0.38</v>
      </c>
      <c r="N8" s="5"/>
      <c r="O8" t="s">
        <v>19</v>
      </c>
      <c r="P8" s="16">
        <f t="shared" si="11"/>
        <v>-0.99312218332042446</v>
      </c>
      <c r="Q8" s="16">
        <f t="shared" si="2"/>
        <v>1.1320200259039792</v>
      </c>
      <c r="R8" s="16">
        <f t="shared" si="3"/>
        <v>-2.0016358294447043</v>
      </c>
      <c r="S8" s="16">
        <f t="shared" si="4"/>
        <v>-0.96038155597201458</v>
      </c>
      <c r="T8" s="16">
        <f t="shared" si="5"/>
        <v>-1.0722997234971636</v>
      </c>
      <c r="U8" s="4"/>
      <c r="V8" t="s">
        <v>19</v>
      </c>
      <c r="W8" s="6">
        <f t="shared" si="6"/>
        <v>4.282958502242745</v>
      </c>
      <c r="X8" s="6">
        <f t="shared" si="7"/>
        <v>2.9499698458932803E-2</v>
      </c>
      <c r="Y8" s="6">
        <f t="shared" si="8"/>
        <v>9.3831292756687024</v>
      </c>
      <c r="Z8" s="6">
        <f t="shared" si="9"/>
        <v>3.8154528457160732</v>
      </c>
      <c r="AA8" s="6">
        <f t="shared" si="10"/>
        <v>14.601761068572538</v>
      </c>
      <c r="AB8" s="6">
        <f t="shared" si="12"/>
        <v>5.6668158070171115</v>
      </c>
      <c r="AG8" t="s">
        <v>19</v>
      </c>
      <c r="AH8" s="16">
        <f t="shared" si="13"/>
        <v>0.14789577849270108</v>
      </c>
      <c r="AJ8" t="s">
        <v>20</v>
      </c>
      <c r="AK8" s="16">
        <v>0.63186952135231134</v>
      </c>
    </row>
    <row r="9" spans="1:37" x14ac:dyDescent="0.3">
      <c r="A9" t="s">
        <v>20</v>
      </c>
      <c r="B9" s="15">
        <v>5.6</v>
      </c>
      <c r="C9" s="15">
        <v>2.5299999999999998</v>
      </c>
      <c r="D9" s="15">
        <v>1.9</v>
      </c>
      <c r="E9" s="15">
        <v>1.93</v>
      </c>
      <c r="F9" s="15">
        <v>1.48</v>
      </c>
      <c r="G9" s="9"/>
      <c r="H9" t="s">
        <v>20</v>
      </c>
      <c r="I9" s="16">
        <f t="shared" si="0"/>
        <v>0.71428571428571408</v>
      </c>
      <c r="J9" s="16">
        <f t="shared" si="1"/>
        <v>-2.5299999999999998</v>
      </c>
      <c r="K9" s="16">
        <v>1.9</v>
      </c>
      <c r="L9" s="16">
        <v>1.93</v>
      </c>
      <c r="M9" s="16">
        <v>1.48</v>
      </c>
      <c r="N9" s="5"/>
      <c r="O9" t="s">
        <v>20</v>
      </c>
      <c r="P9" s="16">
        <f t="shared" si="11"/>
        <v>-0.1061803321538969</v>
      </c>
      <c r="Q9" s="16">
        <f t="shared" si="2"/>
        <v>0.46061504502299899</v>
      </c>
      <c r="R9" s="16">
        <f t="shared" si="3"/>
        <v>1.0615535665392757</v>
      </c>
      <c r="S9" s="16">
        <f t="shared" si="4"/>
        <v>0.92059173632722102</v>
      </c>
      <c r="T9" s="16">
        <f t="shared" si="5"/>
        <v>0.77939524643514291</v>
      </c>
      <c r="U9" s="4"/>
      <c r="V9" t="s">
        <v>20</v>
      </c>
      <c r="W9" s="6">
        <f t="shared" si="6"/>
        <v>1.3985170619568168</v>
      </c>
      <c r="X9" s="6">
        <f t="shared" si="7"/>
        <v>0.71091835294419636</v>
      </c>
      <c r="Y9" s="6">
        <f t="shared" si="8"/>
        <v>0</v>
      </c>
      <c r="Z9" s="6">
        <f t="shared" si="9"/>
        <v>5.2338173466612899E-3</v>
      </c>
      <c r="AA9" s="6">
        <f t="shared" si="10"/>
        <v>3.8790488320691154</v>
      </c>
      <c r="AB9" s="6">
        <f t="shared" si="12"/>
        <v>2.4482071122184066</v>
      </c>
      <c r="AG9" t="s">
        <v>20</v>
      </c>
      <c r="AH9" s="16">
        <f t="shared" si="13"/>
        <v>0.63186952135231134</v>
      </c>
      <c r="AJ9" t="s">
        <v>21</v>
      </c>
      <c r="AK9" s="16">
        <v>0.5512046585144964</v>
      </c>
    </row>
    <row r="10" spans="1:37" x14ac:dyDescent="0.3">
      <c r="A10" t="s">
        <v>22</v>
      </c>
      <c r="B10" s="15">
        <v>5</v>
      </c>
      <c r="C10" s="15">
        <v>3.64</v>
      </c>
      <c r="D10" s="15">
        <v>1.6</v>
      </c>
      <c r="E10" s="15">
        <v>1.9</v>
      </c>
      <c r="F10" s="15">
        <v>1.1399999999999999</v>
      </c>
      <c r="G10" s="9"/>
      <c r="H10" t="s">
        <v>22</v>
      </c>
      <c r="I10" s="16">
        <f t="shared" si="0"/>
        <v>0.5</v>
      </c>
      <c r="J10" s="16">
        <f t="shared" si="1"/>
        <v>-3.64</v>
      </c>
      <c r="K10" s="16">
        <v>1.6</v>
      </c>
      <c r="L10" s="16">
        <v>1.9</v>
      </c>
      <c r="M10" s="16">
        <v>1.1399999999999999</v>
      </c>
      <c r="N10" s="5"/>
      <c r="O10" t="s">
        <v>22</v>
      </c>
      <c r="P10" s="16">
        <f t="shared" si="11"/>
        <v>-0.99312218332042446</v>
      </c>
      <c r="Q10" s="16">
        <f t="shared" si="2"/>
        <v>-1.2725466498093005</v>
      </c>
      <c r="R10" s="16">
        <f t="shared" si="3"/>
        <v>0.42779024323224574</v>
      </c>
      <c r="S10" s="16">
        <f t="shared" si="4"/>
        <v>0.81207404638688041</v>
      </c>
      <c r="T10" s="16">
        <f t="shared" si="5"/>
        <v>0.20705316481970262</v>
      </c>
      <c r="U10" s="4"/>
      <c r="V10" t="s">
        <v>22</v>
      </c>
      <c r="W10" s="6">
        <f t="shared" si="6"/>
        <v>4.282958502242745</v>
      </c>
      <c r="X10" s="6">
        <f t="shared" si="7"/>
        <v>6.637432153259863</v>
      </c>
      <c r="Y10" s="6">
        <f t="shared" si="8"/>
        <v>0.40165594996917092</v>
      </c>
      <c r="Z10" s="6">
        <f t="shared" si="9"/>
        <v>3.2711358416633064E-2</v>
      </c>
      <c r="AA10" s="6">
        <f t="shared" si="10"/>
        <v>6.461114209950173</v>
      </c>
      <c r="AB10" s="6">
        <f t="shared" si="12"/>
        <v>4.2208852358052313</v>
      </c>
      <c r="AG10" t="s">
        <v>22</v>
      </c>
      <c r="AH10" s="16">
        <f t="shared" si="13"/>
        <v>0.36531656393810719</v>
      </c>
      <c r="AJ10" t="s">
        <v>23</v>
      </c>
      <c r="AK10" s="16">
        <v>0.50428420564181731</v>
      </c>
    </row>
    <row r="11" spans="1:37" x14ac:dyDescent="0.3">
      <c r="A11" t="s">
        <v>24</v>
      </c>
      <c r="B11" s="15">
        <v>5.7</v>
      </c>
      <c r="C11" s="15">
        <v>2.59</v>
      </c>
      <c r="D11" s="15">
        <v>1.2</v>
      </c>
      <c r="E11" s="15">
        <v>1.92</v>
      </c>
      <c r="F11" s="15">
        <v>1.06</v>
      </c>
      <c r="G11" s="9"/>
      <c r="H11" t="s">
        <v>24</v>
      </c>
      <c r="I11" s="16">
        <f t="shared" si="0"/>
        <v>0.76923076923076938</v>
      </c>
      <c r="J11" s="16">
        <f t="shared" si="1"/>
        <v>-2.59</v>
      </c>
      <c r="K11" s="16">
        <v>1.2</v>
      </c>
      <c r="L11" s="16">
        <v>1.92</v>
      </c>
      <c r="M11" s="16">
        <v>1.06</v>
      </c>
      <c r="N11" s="5"/>
      <c r="O11" t="s">
        <v>24</v>
      </c>
      <c r="P11" s="16">
        <f t="shared" si="11"/>
        <v>0.12124065532470162</v>
      </c>
      <c r="Q11" s="16">
        <f t="shared" si="2"/>
        <v>0.3669306290861179</v>
      </c>
      <c r="R11" s="16">
        <f t="shared" si="3"/>
        <v>-0.4172275211771283</v>
      </c>
      <c r="S11" s="16">
        <f t="shared" si="4"/>
        <v>0.88441917301377415</v>
      </c>
      <c r="T11" s="16">
        <f t="shared" si="5"/>
        <v>7.2384439733716943E-2</v>
      </c>
      <c r="U11" s="4"/>
      <c r="V11" t="s">
        <v>24</v>
      </c>
      <c r="W11" s="6">
        <f t="shared" si="6"/>
        <v>0.91234618982685556</v>
      </c>
      <c r="X11" s="6">
        <f t="shared" si="7"/>
        <v>0.87767697894345253</v>
      </c>
      <c r="Y11" s="6">
        <f t="shared" si="8"/>
        <v>2.186793505387711</v>
      </c>
      <c r="Z11" s="6">
        <f t="shared" si="9"/>
        <v>1.1776089029987903E-2</v>
      </c>
      <c r="AA11" s="6">
        <f t="shared" si="10"/>
        <v>7.1638712487062088</v>
      </c>
      <c r="AB11" s="6">
        <f t="shared" si="12"/>
        <v>3.3395305077052697</v>
      </c>
      <c r="AG11" t="s">
        <v>24</v>
      </c>
      <c r="AH11" s="16">
        <f t="shared" si="13"/>
        <v>0.49784356146808484</v>
      </c>
      <c r="AJ11" t="s">
        <v>24</v>
      </c>
      <c r="AK11" s="16">
        <v>0.49784356146808484</v>
      </c>
    </row>
    <row r="12" spans="1:37" x14ac:dyDescent="0.3">
      <c r="A12" t="s">
        <v>25</v>
      </c>
      <c r="B12" s="15">
        <v>6</v>
      </c>
      <c r="C12" s="15">
        <v>2.6</v>
      </c>
      <c r="D12" s="15">
        <v>1.1000000000000001</v>
      </c>
      <c r="E12" s="15">
        <v>1.66</v>
      </c>
      <c r="F12" s="15">
        <v>0.8</v>
      </c>
      <c r="G12" s="9"/>
      <c r="H12" t="s">
        <v>25</v>
      </c>
      <c r="I12" s="16">
        <f t="shared" si="0"/>
        <v>1</v>
      </c>
      <c r="J12" s="16">
        <f t="shared" si="1"/>
        <v>-2.6</v>
      </c>
      <c r="K12" s="16">
        <v>1.1000000000000001</v>
      </c>
      <c r="L12" s="16">
        <v>1.66</v>
      </c>
      <c r="M12" s="16">
        <v>0.8</v>
      </c>
      <c r="N12" s="5"/>
      <c r="O12" t="s">
        <v>25</v>
      </c>
      <c r="P12" s="16">
        <f t="shared" si="11"/>
        <v>1.0764088027348084</v>
      </c>
      <c r="Q12" s="16">
        <f t="shared" si="2"/>
        <v>0.351316559763304</v>
      </c>
      <c r="R12" s="16">
        <f t="shared" si="3"/>
        <v>-0.62848196227947151</v>
      </c>
      <c r="S12" s="16">
        <f t="shared" si="4"/>
        <v>-5.6067473135843648E-2</v>
      </c>
      <c r="T12" s="16">
        <f t="shared" si="5"/>
        <v>-0.36528891679573733</v>
      </c>
      <c r="U12" s="4"/>
      <c r="V12" t="s">
        <v>25</v>
      </c>
      <c r="W12" s="6">
        <f t="shared" si="6"/>
        <v>0</v>
      </c>
      <c r="X12" s="6">
        <f t="shared" si="7"/>
        <v>0.90717667740238594</v>
      </c>
      <c r="Y12" s="6">
        <f t="shared" si="8"/>
        <v>2.8562200886696623</v>
      </c>
      <c r="Z12" s="6">
        <f t="shared" si="9"/>
        <v>1.1004100971355344</v>
      </c>
      <c r="AA12" s="6">
        <f t="shared" si="10"/>
        <v>9.6983305046070178</v>
      </c>
      <c r="AB12" s="6">
        <f t="shared" si="12"/>
        <v>3.8160368666739317</v>
      </c>
      <c r="AG12" t="s">
        <v>25</v>
      </c>
      <c r="AH12" s="16">
        <f t="shared" si="13"/>
        <v>0.4261925507630101</v>
      </c>
      <c r="AJ12" t="s">
        <v>26</v>
      </c>
      <c r="AK12" s="16">
        <v>0.46866530641878579</v>
      </c>
    </row>
    <row r="13" spans="1:37" x14ac:dyDescent="0.3">
      <c r="A13" t="s">
        <v>26</v>
      </c>
      <c r="B13" s="15">
        <v>5.2</v>
      </c>
      <c r="C13" s="15">
        <v>2.82</v>
      </c>
      <c r="D13" s="15">
        <v>1.8</v>
      </c>
      <c r="E13" s="15">
        <v>1.9</v>
      </c>
      <c r="F13" s="15">
        <v>1.04</v>
      </c>
      <c r="G13" s="9"/>
      <c r="H13" t="s">
        <v>26</v>
      </c>
      <c r="I13" s="16">
        <f t="shared" si="0"/>
        <v>0.55555555555555558</v>
      </c>
      <c r="J13" s="16">
        <f t="shared" si="1"/>
        <v>-2.82</v>
      </c>
      <c r="K13" s="16">
        <v>1.8</v>
      </c>
      <c r="L13" s="16">
        <v>1.9</v>
      </c>
      <c r="M13" s="16">
        <v>1.04</v>
      </c>
      <c r="N13" s="5"/>
      <c r="O13" t="s">
        <v>26</v>
      </c>
      <c r="P13" s="16">
        <f t="shared" si="11"/>
        <v>-0.76317429598095399</v>
      </c>
      <c r="Q13" s="16">
        <f t="shared" si="2"/>
        <v>7.8070346614072797E-3</v>
      </c>
      <c r="R13" s="16">
        <f t="shared" si="3"/>
        <v>0.85029912543693253</v>
      </c>
      <c r="S13" s="16">
        <f t="shared" si="4"/>
        <v>0.81207404638688041</v>
      </c>
      <c r="T13" s="16">
        <f t="shared" si="5"/>
        <v>3.8717258462220426E-2</v>
      </c>
      <c r="U13" s="4"/>
      <c r="V13" t="s">
        <v>26</v>
      </c>
      <c r="W13" s="6">
        <f t="shared" si="6"/>
        <v>3.3840659770806867</v>
      </c>
      <c r="X13" s="6">
        <f t="shared" si="7"/>
        <v>1.6795324188726237</v>
      </c>
      <c r="Y13" s="6">
        <f t="shared" si="8"/>
        <v>4.4628438885463369E-2</v>
      </c>
      <c r="Z13" s="6">
        <f t="shared" si="9"/>
        <v>3.2711358416633064E-2</v>
      </c>
      <c r="AA13" s="6">
        <f t="shared" si="10"/>
        <v>7.3452279038690573</v>
      </c>
      <c r="AB13" s="6">
        <f t="shared" si="12"/>
        <v>3.5335769550307607</v>
      </c>
      <c r="AG13" t="s">
        <v>26</v>
      </c>
      <c r="AH13" s="16">
        <f t="shared" si="13"/>
        <v>0.46866530641878579</v>
      </c>
      <c r="AJ13" t="s">
        <v>27</v>
      </c>
      <c r="AK13" s="16">
        <v>0.45827394385980702</v>
      </c>
    </row>
    <row r="14" spans="1:37" x14ac:dyDescent="0.3">
      <c r="A14" t="s">
        <v>18</v>
      </c>
      <c r="B14" s="15">
        <v>6</v>
      </c>
      <c r="C14" s="15">
        <v>2.56</v>
      </c>
      <c r="D14" s="15">
        <v>1.55</v>
      </c>
      <c r="E14" s="15">
        <v>1.79</v>
      </c>
      <c r="F14" s="15">
        <v>1.65</v>
      </c>
      <c r="G14" s="9"/>
      <c r="H14" t="s">
        <v>18</v>
      </c>
      <c r="I14" s="16">
        <f t="shared" si="0"/>
        <v>1</v>
      </c>
      <c r="J14" s="16">
        <f t="shared" si="1"/>
        <v>-2.56</v>
      </c>
      <c r="K14" s="16">
        <v>1.55</v>
      </c>
      <c r="L14" s="16">
        <v>1.79</v>
      </c>
      <c r="M14" s="16">
        <v>1.65</v>
      </c>
      <c r="N14" s="5"/>
      <c r="O14" t="s">
        <v>18</v>
      </c>
      <c r="P14" s="16">
        <f t="shared" si="11"/>
        <v>1.0764088027348084</v>
      </c>
      <c r="Q14" s="16">
        <f t="shared" si="2"/>
        <v>0.41377283705455808</v>
      </c>
      <c r="R14" s="16">
        <f t="shared" si="3"/>
        <v>0.32216302268107394</v>
      </c>
      <c r="S14" s="16">
        <f t="shared" si="4"/>
        <v>0.41417584993896561</v>
      </c>
      <c r="T14" s="16">
        <f t="shared" si="5"/>
        <v>1.0655662872428628</v>
      </c>
      <c r="U14" s="4"/>
      <c r="V14" t="s">
        <v>18</v>
      </c>
      <c r="W14" s="6">
        <f t="shared" si="6"/>
        <v>0</v>
      </c>
      <c r="X14" s="6">
        <f t="shared" si="7"/>
        <v>0.79210347349646637</v>
      </c>
      <c r="Y14" s="6">
        <f t="shared" si="8"/>
        <v>0.54669837634692742</v>
      </c>
      <c r="Z14" s="6">
        <f t="shared" si="9"/>
        <v>0.33496431018632167</v>
      </c>
      <c r="AA14" s="6">
        <f t="shared" si="10"/>
        <v>2.8336977369195093</v>
      </c>
      <c r="AB14" s="6">
        <f t="shared" si="12"/>
        <v>2.1230788720509715</v>
      </c>
      <c r="AG14" t="s">
        <v>18</v>
      </c>
      <c r="AH14" s="16">
        <f t="shared" si="13"/>
        <v>0.68075820159401834</v>
      </c>
      <c r="AJ14" t="s">
        <v>25</v>
      </c>
      <c r="AK14" s="16">
        <v>0.4261925507630101</v>
      </c>
    </row>
    <row r="15" spans="1:37" x14ac:dyDescent="0.3">
      <c r="A15" t="s">
        <v>28</v>
      </c>
      <c r="B15" s="15">
        <v>6</v>
      </c>
      <c r="C15" s="15">
        <v>2.36</v>
      </c>
      <c r="D15" s="15">
        <v>0.1</v>
      </c>
      <c r="E15" s="15">
        <v>0.84</v>
      </c>
      <c r="F15" s="15">
        <v>0.43</v>
      </c>
      <c r="G15" s="9"/>
      <c r="H15" t="s">
        <v>28</v>
      </c>
      <c r="I15" s="16">
        <f t="shared" si="0"/>
        <v>1</v>
      </c>
      <c r="J15" s="16">
        <f t="shared" si="1"/>
        <v>-2.36</v>
      </c>
      <c r="K15" s="16">
        <v>0.1</v>
      </c>
      <c r="L15" s="16">
        <v>0.84</v>
      </c>
      <c r="M15" s="16">
        <v>0.43</v>
      </c>
      <c r="N15" s="5"/>
      <c r="O15" t="s">
        <v>28</v>
      </c>
      <c r="P15" s="16">
        <f t="shared" si="11"/>
        <v>1.0764088027348084</v>
      </c>
      <c r="Q15" s="16">
        <f t="shared" si="2"/>
        <v>0.72605422351082849</v>
      </c>
      <c r="R15" s="16">
        <f t="shared" si="3"/>
        <v>-2.7410263733029061</v>
      </c>
      <c r="S15" s="16">
        <f t="shared" si="4"/>
        <v>-3.0222176648384842</v>
      </c>
      <c r="T15" s="16">
        <f t="shared" si="5"/>
        <v>-0.98813177031842248</v>
      </c>
      <c r="U15" s="4"/>
      <c r="V15" t="s">
        <v>28</v>
      </c>
      <c r="W15" s="6">
        <f t="shared" si="6"/>
        <v>0</v>
      </c>
      <c r="X15" s="6">
        <f t="shared" si="7"/>
        <v>0.33376105115932952</v>
      </c>
      <c r="Y15" s="6">
        <f t="shared" si="8"/>
        <v>14.459614198890169</v>
      </c>
      <c r="Z15" s="6">
        <f t="shared" si="9"/>
        <v>16.121465882053407</v>
      </c>
      <c r="AA15" s="6">
        <f t="shared" si="10"/>
        <v>13.965595926634109</v>
      </c>
      <c r="AB15" s="6">
        <f t="shared" si="12"/>
        <v>6.6992863096554558</v>
      </c>
      <c r="AG15" t="s">
        <v>28</v>
      </c>
      <c r="AH15" s="16">
        <f t="shared" si="13"/>
        <v>-7.3541014823088613E-3</v>
      </c>
      <c r="AJ15" t="s">
        <v>22</v>
      </c>
      <c r="AK15" s="16">
        <v>0.36531656393810719</v>
      </c>
    </row>
    <row r="16" spans="1:37" x14ac:dyDescent="0.3">
      <c r="A16" t="s">
        <v>23</v>
      </c>
      <c r="B16" s="15">
        <v>6</v>
      </c>
      <c r="C16" s="15">
        <v>2.4900000000000002</v>
      </c>
      <c r="D16" s="15">
        <v>1.5</v>
      </c>
      <c r="E16" s="15">
        <v>1.84</v>
      </c>
      <c r="F16" s="15">
        <v>0.83</v>
      </c>
      <c r="G16" s="9"/>
      <c r="H16" t="s">
        <v>23</v>
      </c>
      <c r="I16" s="16">
        <f t="shared" si="0"/>
        <v>1</v>
      </c>
      <c r="J16" s="16">
        <f t="shared" si="1"/>
        <v>-2.4900000000000002</v>
      </c>
      <c r="K16" s="16">
        <v>1.5</v>
      </c>
      <c r="L16" s="16">
        <v>1.84</v>
      </c>
      <c r="M16" s="16">
        <v>0.83</v>
      </c>
      <c r="N16" s="5"/>
      <c r="O16" t="s">
        <v>23</v>
      </c>
      <c r="P16" s="16">
        <f t="shared" si="11"/>
        <v>1.0764088027348084</v>
      </c>
      <c r="Q16" s="16">
        <f t="shared" si="2"/>
        <v>0.52307132231425235</v>
      </c>
      <c r="R16" s="16">
        <f t="shared" si="3"/>
        <v>0.21653580212990212</v>
      </c>
      <c r="S16" s="16">
        <f t="shared" si="4"/>
        <v>0.59503866650619996</v>
      </c>
      <c r="T16" s="16">
        <f t="shared" si="5"/>
        <v>-0.31478814488849277</v>
      </c>
      <c r="U16" s="4"/>
      <c r="V16" t="s">
        <v>23</v>
      </c>
      <c r="W16" s="6">
        <f t="shared" si="6"/>
        <v>0</v>
      </c>
      <c r="X16" s="6">
        <f t="shared" si="7"/>
        <v>0.60949790204406507</v>
      </c>
      <c r="Y16" s="6">
        <f t="shared" si="8"/>
        <v>0.71405502216741557</v>
      </c>
      <c r="Z16" s="6">
        <f t="shared" si="9"/>
        <v>0.15832297473650339</v>
      </c>
      <c r="AA16" s="6">
        <f t="shared" si="10"/>
        <v>9.3863403837721808</v>
      </c>
      <c r="AB16" s="6">
        <f t="shared" si="12"/>
        <v>3.2966977845595982</v>
      </c>
      <c r="AG16" t="s">
        <v>23</v>
      </c>
      <c r="AH16" s="16">
        <f t="shared" si="13"/>
        <v>0.50428420564181731</v>
      </c>
      <c r="AJ16" t="s">
        <v>29</v>
      </c>
      <c r="AK16" s="16">
        <v>0.35997100620286848</v>
      </c>
    </row>
    <row r="17" spans="1:37" x14ac:dyDescent="0.3">
      <c r="A17" t="s">
        <v>30</v>
      </c>
      <c r="B17" s="15">
        <v>4.5</v>
      </c>
      <c r="C17" s="15">
        <v>3.87</v>
      </c>
      <c r="D17" s="15">
        <v>1.4</v>
      </c>
      <c r="E17" s="15">
        <v>1.69</v>
      </c>
      <c r="F17" s="15">
        <v>0.98</v>
      </c>
      <c r="G17" s="9"/>
      <c r="H17" t="s">
        <v>30</v>
      </c>
      <c r="I17" s="16">
        <f t="shared" si="0"/>
        <v>0.4</v>
      </c>
      <c r="J17" s="16">
        <f t="shared" si="1"/>
        <v>-3.87</v>
      </c>
      <c r="K17" s="16">
        <v>1.4</v>
      </c>
      <c r="L17" s="16">
        <v>1.69</v>
      </c>
      <c r="M17" s="16">
        <v>0.98</v>
      </c>
      <c r="N17" s="5"/>
      <c r="O17" t="s">
        <v>30</v>
      </c>
      <c r="P17" s="16">
        <f t="shared" si="11"/>
        <v>-1.4070283805314709</v>
      </c>
      <c r="Q17" s="16">
        <f t="shared" si="2"/>
        <v>-1.6316702442340112</v>
      </c>
      <c r="R17" s="16">
        <f t="shared" si="3"/>
        <v>5.2813610275584738E-3</v>
      </c>
      <c r="S17" s="16">
        <f t="shared" si="4"/>
        <v>5.2450216804496956E-2</v>
      </c>
      <c r="T17" s="16">
        <f t="shared" si="5"/>
        <v>-6.2284285352269111E-2</v>
      </c>
      <c r="U17" s="4"/>
      <c r="V17" t="s">
        <v>30</v>
      </c>
      <c r="W17" s="6">
        <f t="shared" si="6"/>
        <v>6.1674602432295513</v>
      </c>
      <c r="X17" s="6">
        <f t="shared" si="7"/>
        <v>8.6168375399381674</v>
      </c>
      <c r="Y17" s="6">
        <f t="shared" si="8"/>
        <v>1.1157109721365877</v>
      </c>
      <c r="Z17" s="6">
        <f t="shared" si="9"/>
        <v>0.88451513158575645</v>
      </c>
      <c r="AA17" s="6">
        <f t="shared" si="10"/>
        <v>7.9028996184948168</v>
      </c>
      <c r="AB17" s="6">
        <f t="shared" si="12"/>
        <v>4.9686440308584077</v>
      </c>
      <c r="AG17" t="s">
        <v>30</v>
      </c>
      <c r="AH17" s="16">
        <f t="shared" si="13"/>
        <v>0.25287803626529504</v>
      </c>
      <c r="AJ17" t="s">
        <v>31</v>
      </c>
      <c r="AK17" s="16">
        <v>0.34579310232732319</v>
      </c>
    </row>
    <row r="18" spans="1:37" x14ac:dyDescent="0.3">
      <c r="A18" t="s">
        <v>27</v>
      </c>
      <c r="B18" s="15">
        <v>6</v>
      </c>
      <c r="C18" s="15">
        <v>3.17</v>
      </c>
      <c r="D18" s="15">
        <v>1.85</v>
      </c>
      <c r="E18" s="15">
        <v>1.87</v>
      </c>
      <c r="F18" s="15">
        <v>0.82</v>
      </c>
      <c r="G18" s="9"/>
      <c r="H18" t="s">
        <v>27</v>
      </c>
      <c r="I18" s="16">
        <f t="shared" si="0"/>
        <v>1</v>
      </c>
      <c r="J18" s="16">
        <f t="shared" si="1"/>
        <v>-3.17</v>
      </c>
      <c r="K18" s="16">
        <v>1.85</v>
      </c>
      <c r="L18" s="16">
        <v>1.87</v>
      </c>
      <c r="M18" s="16">
        <v>0.82</v>
      </c>
      <c r="N18" s="5"/>
      <c r="O18" t="s">
        <v>27</v>
      </c>
      <c r="P18" s="16">
        <f t="shared" si="11"/>
        <v>1.0764088027348084</v>
      </c>
      <c r="Q18" s="16">
        <f t="shared" si="2"/>
        <v>-0.53868539163706552</v>
      </c>
      <c r="R18" s="16">
        <f t="shared" si="3"/>
        <v>0.95592634598810433</v>
      </c>
      <c r="S18" s="16">
        <f t="shared" si="4"/>
        <v>0.70355635644654058</v>
      </c>
      <c r="T18" s="16">
        <f t="shared" si="5"/>
        <v>-0.33162173552424101</v>
      </c>
      <c r="U18" s="4"/>
      <c r="V18" t="s">
        <v>27</v>
      </c>
      <c r="W18" s="6">
        <f t="shared" si="6"/>
        <v>0</v>
      </c>
      <c r="X18" s="6">
        <f t="shared" si="7"/>
        <v>3.3946595152246211</v>
      </c>
      <c r="Y18" s="6">
        <f t="shared" si="8"/>
        <v>1.1157109721365795E-2</v>
      </c>
      <c r="Z18" s="6">
        <f t="shared" si="9"/>
        <v>8.3741077546580181E-2</v>
      </c>
      <c r="AA18" s="6">
        <f t="shared" si="10"/>
        <v>9.489770351169744</v>
      </c>
      <c r="AB18" s="6">
        <f t="shared" si="12"/>
        <v>3.6026834517706812</v>
      </c>
      <c r="AG18" t="s">
        <v>27</v>
      </c>
      <c r="AH18" s="16">
        <f t="shared" si="13"/>
        <v>0.45827394385980702</v>
      </c>
      <c r="AJ18" t="s">
        <v>15</v>
      </c>
      <c r="AK18" s="16">
        <v>0.31773212803377038</v>
      </c>
    </row>
    <row r="19" spans="1:37" x14ac:dyDescent="0.3">
      <c r="A19" t="s">
        <v>32</v>
      </c>
      <c r="B19" s="15">
        <v>4.5</v>
      </c>
      <c r="C19" s="15">
        <v>4.04</v>
      </c>
      <c r="D19" s="15">
        <v>1.3</v>
      </c>
      <c r="E19" s="15">
        <v>1.59</v>
      </c>
      <c r="F19" s="15">
        <v>1</v>
      </c>
      <c r="G19" s="9"/>
      <c r="H19" t="s">
        <v>32</v>
      </c>
      <c r="I19" s="16">
        <f t="shared" si="0"/>
        <v>0.4</v>
      </c>
      <c r="J19" s="16">
        <f t="shared" si="1"/>
        <v>-4.04</v>
      </c>
      <c r="K19" s="16">
        <v>1.3</v>
      </c>
      <c r="L19" s="16">
        <v>1.59</v>
      </c>
      <c r="M19" s="16">
        <v>1</v>
      </c>
      <c r="N19" s="5"/>
      <c r="O19" t="s">
        <v>32</v>
      </c>
      <c r="P19" s="16">
        <f t="shared" si="11"/>
        <v>-1.4070283805314709</v>
      </c>
      <c r="Q19" s="16">
        <f t="shared" si="2"/>
        <v>-1.8971094227218406</v>
      </c>
      <c r="R19" s="16">
        <f t="shared" si="3"/>
        <v>-0.20597308007478468</v>
      </c>
      <c r="S19" s="16">
        <f t="shared" si="4"/>
        <v>-0.30927541632997091</v>
      </c>
      <c r="T19" s="16">
        <f t="shared" si="5"/>
        <v>-2.8617104080772594E-2</v>
      </c>
      <c r="U19" s="4"/>
      <c r="V19" t="s">
        <v>32</v>
      </c>
      <c r="W19" s="6">
        <f t="shared" si="6"/>
        <v>6.1674602432295513</v>
      </c>
      <c r="X19" s="6">
        <f t="shared" si="7"/>
        <v>10.245659733360725</v>
      </c>
      <c r="Y19" s="6">
        <f t="shared" si="8"/>
        <v>1.6066237998766852</v>
      </c>
      <c r="Z19" s="6">
        <f t="shared" si="9"/>
        <v>1.6957568203182531</v>
      </c>
      <c r="AA19" s="6">
        <f t="shared" si="10"/>
        <v>7.7147420887633622</v>
      </c>
      <c r="AB19" s="6">
        <f t="shared" si="12"/>
        <v>5.2373889186834859</v>
      </c>
      <c r="AG19" t="s">
        <v>32</v>
      </c>
      <c r="AH19" s="16">
        <f t="shared" si="13"/>
        <v>0.2124675727487837</v>
      </c>
      <c r="AJ19" t="s">
        <v>30</v>
      </c>
      <c r="AK19" s="16">
        <v>0.25287803626529504</v>
      </c>
    </row>
    <row r="20" spans="1:37" x14ac:dyDescent="0.3">
      <c r="A20" t="s">
        <v>31</v>
      </c>
      <c r="B20" s="15">
        <v>6</v>
      </c>
      <c r="C20" s="15">
        <v>2</v>
      </c>
      <c r="D20" s="15">
        <v>1.45</v>
      </c>
      <c r="E20" s="15">
        <v>1.3</v>
      </c>
      <c r="F20" s="15">
        <v>0.55000000000000004</v>
      </c>
      <c r="G20" s="9"/>
      <c r="H20" t="s">
        <v>31</v>
      </c>
      <c r="I20" s="16">
        <f t="shared" si="0"/>
        <v>1</v>
      </c>
      <c r="J20" s="16">
        <f t="shared" si="1"/>
        <v>-2</v>
      </c>
      <c r="K20" s="16">
        <v>1.45</v>
      </c>
      <c r="L20" s="16">
        <v>1.3</v>
      </c>
      <c r="M20" s="16">
        <v>0.55000000000000004</v>
      </c>
      <c r="N20" s="5"/>
      <c r="O20" t="s">
        <v>31</v>
      </c>
      <c r="P20" s="16">
        <f t="shared" si="11"/>
        <v>1.0764088027348084</v>
      </c>
      <c r="Q20" s="16">
        <f t="shared" si="2"/>
        <v>1.2881607191321145</v>
      </c>
      <c r="R20" s="16">
        <f t="shared" si="3"/>
        <v>0.11090858157873029</v>
      </c>
      <c r="S20" s="16">
        <f t="shared" si="4"/>
        <v>-1.3582797524199293</v>
      </c>
      <c r="T20" s="16">
        <f t="shared" si="5"/>
        <v>-0.78612868268944336</v>
      </c>
      <c r="U20" s="4"/>
      <c r="V20" t="s">
        <v>31</v>
      </c>
      <c r="W20" s="6">
        <f t="shared" si="6"/>
        <v>0</v>
      </c>
      <c r="X20" s="6">
        <f t="shared" si="7"/>
        <v>2.4379916081762582E-4</v>
      </c>
      <c r="Y20" s="6">
        <f t="shared" si="8"/>
        <v>0.90372588743063553</v>
      </c>
      <c r="Z20" s="6">
        <f t="shared" si="9"/>
        <v>5.5282195724109755</v>
      </c>
      <c r="AA20" s="6">
        <f t="shared" si="10"/>
        <v>12.496607019815032</v>
      </c>
      <c r="AB20" s="6">
        <f t="shared" si="12"/>
        <v>4.3507236500170245</v>
      </c>
      <c r="AG20" t="s">
        <v>31</v>
      </c>
      <c r="AH20" s="16">
        <f t="shared" si="13"/>
        <v>0.34579310232732319</v>
      </c>
      <c r="AJ20" t="s">
        <v>33</v>
      </c>
      <c r="AK20" s="16">
        <v>0.2259311794361023</v>
      </c>
    </row>
    <row r="21" spans="1:37" x14ac:dyDescent="0.3">
      <c r="A21" t="s">
        <v>21</v>
      </c>
      <c r="B21" s="15">
        <v>6</v>
      </c>
      <c r="C21" s="15">
        <v>1.99</v>
      </c>
      <c r="D21" s="15">
        <v>1.65</v>
      </c>
      <c r="E21" s="15">
        <v>1.66</v>
      </c>
      <c r="F21" s="15">
        <v>1.02</v>
      </c>
      <c r="G21" s="9"/>
      <c r="H21" t="s">
        <v>21</v>
      </c>
      <c r="I21" s="16">
        <f t="shared" si="0"/>
        <v>1</v>
      </c>
      <c r="J21" s="16">
        <f t="shared" si="1"/>
        <v>-1.99</v>
      </c>
      <c r="K21" s="16">
        <v>1.65</v>
      </c>
      <c r="L21" s="16">
        <v>1.66</v>
      </c>
      <c r="M21" s="16">
        <v>1.02</v>
      </c>
      <c r="N21" s="5"/>
      <c r="O21" t="s">
        <v>21</v>
      </c>
      <c r="P21" s="16">
        <f t="shared" si="11"/>
        <v>1.0764088027348084</v>
      </c>
      <c r="Q21" s="16">
        <f t="shared" si="2"/>
        <v>1.303774788454928</v>
      </c>
      <c r="R21" s="16">
        <f t="shared" si="3"/>
        <v>0.53341746378341703</v>
      </c>
      <c r="S21" s="16">
        <f t="shared" si="4"/>
        <v>-5.6067473135843648E-2</v>
      </c>
      <c r="T21" s="16">
        <f t="shared" si="5"/>
        <v>5.0500771907239159E-3</v>
      </c>
      <c r="U21" s="4"/>
      <c r="V21" t="s">
        <v>21</v>
      </c>
      <c r="W21" s="6">
        <f t="shared" si="6"/>
        <v>0</v>
      </c>
      <c r="X21" s="6">
        <f t="shared" si="7"/>
        <v>0</v>
      </c>
      <c r="Y21" s="6">
        <f t="shared" si="8"/>
        <v>0.27892774303414691</v>
      </c>
      <c r="Z21" s="6">
        <f t="shared" si="9"/>
        <v>1.1004100971355344</v>
      </c>
      <c r="AA21" s="6">
        <f t="shared" si="10"/>
        <v>7.528851517221443</v>
      </c>
      <c r="AB21" s="6">
        <f t="shared" si="12"/>
        <v>2.9846590018612051</v>
      </c>
      <c r="AG21" t="s">
        <v>21</v>
      </c>
      <c r="AH21" s="16">
        <f t="shared" si="13"/>
        <v>0.5512046585144964</v>
      </c>
      <c r="AJ21" t="s">
        <v>34</v>
      </c>
      <c r="AK21" s="16">
        <v>0.21445075618766107</v>
      </c>
    </row>
    <row r="22" spans="1:37" x14ac:dyDescent="0.3">
      <c r="A22" t="s">
        <v>33</v>
      </c>
      <c r="B22" s="15">
        <v>7</v>
      </c>
      <c r="C22" s="15">
        <v>2.62</v>
      </c>
      <c r="D22" s="15">
        <v>1.1000000000000001</v>
      </c>
      <c r="E22" s="15">
        <v>1.44</v>
      </c>
      <c r="F22" s="15">
        <v>0.35</v>
      </c>
      <c r="G22" s="9"/>
      <c r="H22" t="s">
        <v>33</v>
      </c>
      <c r="I22" s="16">
        <f t="shared" si="0"/>
        <v>0.5</v>
      </c>
      <c r="J22" s="16">
        <f t="shared" si="1"/>
        <v>-2.62</v>
      </c>
      <c r="K22" s="16">
        <v>1.1000000000000001</v>
      </c>
      <c r="L22" s="16">
        <v>1.44</v>
      </c>
      <c r="M22" s="16">
        <v>0.35</v>
      </c>
      <c r="N22" s="5"/>
      <c r="O22" t="s">
        <v>33</v>
      </c>
      <c r="P22" s="16">
        <f t="shared" si="11"/>
        <v>-0.99312218332042446</v>
      </c>
      <c r="Q22" s="16">
        <f t="shared" si="2"/>
        <v>0.32008842111767699</v>
      </c>
      <c r="R22" s="16">
        <f t="shared" si="3"/>
        <v>-0.62848196227947151</v>
      </c>
      <c r="S22" s="16">
        <f t="shared" si="4"/>
        <v>-0.85186386603167397</v>
      </c>
      <c r="T22" s="16">
        <f t="shared" si="5"/>
        <v>-1.1228004954044084</v>
      </c>
      <c r="U22" s="4"/>
      <c r="V22" t="s">
        <v>33</v>
      </c>
      <c r="W22" s="6">
        <f t="shared" si="6"/>
        <v>4.282958502242745</v>
      </c>
      <c r="X22" s="6">
        <f t="shared" si="7"/>
        <v>0.96763886928515708</v>
      </c>
      <c r="Y22" s="6">
        <f t="shared" si="8"/>
        <v>2.8562200886696623</v>
      </c>
      <c r="Z22" s="6">
        <f t="shared" si="9"/>
        <v>3.4032897296664979</v>
      </c>
      <c r="AA22" s="6">
        <f t="shared" si="10"/>
        <v>14.990261028304202</v>
      </c>
      <c r="AB22" s="6">
        <f t="shared" si="12"/>
        <v>5.1478508348793737</v>
      </c>
      <c r="AG22" t="s">
        <v>33</v>
      </c>
      <c r="AH22" s="16">
        <f t="shared" si="13"/>
        <v>0.2259311794361023</v>
      </c>
      <c r="AJ22" t="s">
        <v>32</v>
      </c>
      <c r="AK22" s="16">
        <v>0.2124675727487837</v>
      </c>
    </row>
    <row r="23" spans="1:37" x14ac:dyDescent="0.3">
      <c r="A23" t="s">
        <v>29</v>
      </c>
      <c r="B23" s="15">
        <v>7.1</v>
      </c>
      <c r="C23" s="15">
        <v>2.71</v>
      </c>
      <c r="D23" s="15">
        <v>1.3</v>
      </c>
      <c r="E23" s="15">
        <v>1.77</v>
      </c>
      <c r="F23" s="15">
        <v>0.76</v>
      </c>
      <c r="G23" s="9"/>
      <c r="H23" t="s">
        <v>29</v>
      </c>
      <c r="I23" s="16">
        <f t="shared" si="0"/>
        <v>0.47619047619047628</v>
      </c>
      <c r="J23" s="16">
        <f t="shared" si="1"/>
        <v>-2.71</v>
      </c>
      <c r="K23" s="16">
        <v>1.3</v>
      </c>
      <c r="L23" s="16">
        <v>1.77</v>
      </c>
      <c r="M23" s="16">
        <v>0.76</v>
      </c>
      <c r="N23" s="5"/>
      <c r="O23" t="s">
        <v>29</v>
      </c>
      <c r="P23" s="16">
        <f t="shared" si="11"/>
        <v>-1.0916712778944828</v>
      </c>
      <c r="Q23" s="16">
        <f t="shared" si="2"/>
        <v>0.17956179721235566</v>
      </c>
      <c r="R23" s="16">
        <f t="shared" si="3"/>
        <v>-0.20597308007478468</v>
      </c>
      <c r="S23" s="16">
        <f t="shared" si="4"/>
        <v>0.34183072331207187</v>
      </c>
      <c r="T23" s="16">
        <f t="shared" si="5"/>
        <v>-0.43262327933873035</v>
      </c>
      <c r="U23" s="4"/>
      <c r="V23" t="s">
        <v>29</v>
      </c>
      <c r="W23" s="6">
        <f t="shared" si="6"/>
        <v>4.7005712360215153</v>
      </c>
      <c r="X23" s="6">
        <f t="shared" si="7"/>
        <v>1.2638548496785722</v>
      </c>
      <c r="Y23" s="6">
        <f t="shared" si="8"/>
        <v>1.6066237998766852</v>
      </c>
      <c r="Z23" s="6">
        <f t="shared" si="9"/>
        <v>0.42393920507956345</v>
      </c>
      <c r="AA23" s="6">
        <f t="shared" si="10"/>
        <v>10.122251686050177</v>
      </c>
      <c r="AB23" s="6">
        <f t="shared" si="12"/>
        <v>4.2564352193715473</v>
      </c>
      <c r="AG23" t="s">
        <v>29</v>
      </c>
      <c r="AH23" s="16">
        <f t="shared" si="13"/>
        <v>0.35997100620286848</v>
      </c>
      <c r="AJ23" t="s">
        <v>19</v>
      </c>
      <c r="AK23" s="16">
        <v>0.14789577849270108</v>
      </c>
    </row>
    <row r="24" spans="1:37" x14ac:dyDescent="0.3">
      <c r="A24" t="s">
        <v>34</v>
      </c>
      <c r="B24" s="15">
        <v>7</v>
      </c>
      <c r="C24" s="15">
        <v>2.89</v>
      </c>
      <c r="D24" s="15">
        <v>1.1499999999999999</v>
      </c>
      <c r="E24" s="15">
        <v>1.44</v>
      </c>
      <c r="F24" s="15">
        <v>0.34</v>
      </c>
      <c r="G24" s="9"/>
      <c r="H24" t="s">
        <v>34</v>
      </c>
      <c r="I24" s="16">
        <f t="shared" si="0"/>
        <v>0.5</v>
      </c>
      <c r="J24" s="16">
        <f t="shared" si="1"/>
        <v>-2.89</v>
      </c>
      <c r="K24" s="16">
        <v>1.1499999999999999</v>
      </c>
      <c r="L24" s="16">
        <v>1.44</v>
      </c>
      <c r="M24" s="16">
        <v>0.34</v>
      </c>
      <c r="N24" s="5"/>
      <c r="O24" t="s">
        <v>34</v>
      </c>
      <c r="P24" s="16">
        <f t="shared" si="11"/>
        <v>-0.99312218332042446</v>
      </c>
      <c r="Q24" s="16">
        <f t="shared" si="2"/>
        <v>-0.10149145059828769</v>
      </c>
      <c r="R24" s="16">
        <f t="shared" si="3"/>
        <v>-0.52285474172830015</v>
      </c>
      <c r="S24" s="16">
        <f t="shared" si="4"/>
        <v>-0.85186386603167397</v>
      </c>
      <c r="T24" s="16">
        <f t="shared" si="5"/>
        <v>-1.1396340860401564</v>
      </c>
      <c r="U24" s="4"/>
      <c r="V24" t="s">
        <v>34</v>
      </c>
      <c r="W24" s="6">
        <f t="shared" si="6"/>
        <v>4.282958502242745</v>
      </c>
      <c r="X24" s="6">
        <f t="shared" si="7"/>
        <v>1.9747732026227698</v>
      </c>
      <c r="Y24" s="6">
        <f t="shared" si="8"/>
        <v>2.5103496873073214</v>
      </c>
      <c r="Z24" s="6">
        <f t="shared" si="9"/>
        <v>3.4032897296664979</v>
      </c>
      <c r="AA24" s="6">
        <f t="shared" si="10"/>
        <v>15.12089449397619</v>
      </c>
      <c r="AB24" s="6">
        <f t="shared" si="12"/>
        <v>5.2241999976853419</v>
      </c>
      <c r="AG24" t="s">
        <v>34</v>
      </c>
      <c r="AH24" s="16">
        <f t="shared" si="13"/>
        <v>0.21445075618766107</v>
      </c>
      <c r="AJ24" t="s">
        <v>28</v>
      </c>
      <c r="AK24" s="16">
        <v>-7.3541014823088613E-3</v>
      </c>
    </row>
    <row r="25" spans="1:37" x14ac:dyDescent="0.3">
      <c r="B25" s="4"/>
      <c r="C25" s="4"/>
      <c r="D25" s="4"/>
      <c r="E25" s="4"/>
      <c r="F25" s="4"/>
      <c r="P25" s="5"/>
      <c r="Q25" s="5"/>
      <c r="R25" s="5"/>
      <c r="S25" s="5"/>
      <c r="T25" s="5"/>
    </row>
    <row r="26" spans="1:37" x14ac:dyDescent="0.3">
      <c r="B26" s="3" t="s">
        <v>45</v>
      </c>
      <c r="C26" s="3" t="s">
        <v>46</v>
      </c>
      <c r="D26" s="3" t="s">
        <v>47</v>
      </c>
      <c r="E26" s="3" t="s">
        <v>47</v>
      </c>
      <c r="F26" s="3" t="s">
        <v>47</v>
      </c>
      <c r="P26" s="5"/>
      <c r="Q26" s="5"/>
      <c r="R26" s="5"/>
      <c r="S26" s="5"/>
      <c r="T26" s="5"/>
    </row>
    <row r="27" spans="1:37" x14ac:dyDescent="0.3">
      <c r="A27" t="s">
        <v>36</v>
      </c>
      <c r="B27" s="1">
        <v>6</v>
      </c>
      <c r="C27" s="1" t="s">
        <v>48</v>
      </c>
      <c r="D27" s="1" t="s">
        <v>49</v>
      </c>
      <c r="E27" s="1" t="s">
        <v>49</v>
      </c>
      <c r="F27" s="1" t="s">
        <v>49</v>
      </c>
      <c r="O27" s="18" t="s">
        <v>54</v>
      </c>
      <c r="P27" s="18"/>
      <c r="Q27" s="18"/>
      <c r="R27" s="18"/>
      <c r="S27" s="18"/>
      <c r="T27" s="18"/>
    </row>
    <row r="28" spans="1:37" x14ac:dyDescent="0.3">
      <c r="O28" s="18" t="s">
        <v>55</v>
      </c>
      <c r="P28" s="18"/>
      <c r="Q28" s="18"/>
      <c r="R28" s="18"/>
      <c r="S28" s="18"/>
      <c r="T28" s="18"/>
    </row>
    <row r="29" spans="1:37" x14ac:dyDescent="0.3">
      <c r="O29" s="13" t="s">
        <v>35</v>
      </c>
      <c r="P29" s="17">
        <f>MAX(P5:P24)</f>
        <v>1.0764088027348084</v>
      </c>
      <c r="Q29" s="17">
        <f>MAX(Q5:Q24)</f>
        <v>1.303774788454928</v>
      </c>
      <c r="R29" s="17">
        <f>MAX(R5:R24)</f>
        <v>1.0615535665392757</v>
      </c>
      <c r="S29" s="17">
        <f>MAX(S5:S24)</f>
        <v>0.99293686295411476</v>
      </c>
      <c r="T29" s="17">
        <f>MAX(T5:T24)</f>
        <v>2.7489253508176872</v>
      </c>
    </row>
    <row r="35" spans="1:40" x14ac:dyDescent="0.3">
      <c r="V35" s="18" t="s">
        <v>57</v>
      </c>
      <c r="W35" s="18"/>
      <c r="X35" s="18"/>
      <c r="Y35" s="18"/>
      <c r="Z35" s="18"/>
      <c r="AA35" s="18"/>
      <c r="AB35" s="18"/>
      <c r="AD35" s="18" t="s">
        <v>63</v>
      </c>
      <c r="AE35" s="18"/>
      <c r="AG35" s="18" t="s">
        <v>64</v>
      </c>
      <c r="AH35" s="18"/>
      <c r="AJ35" s="18" t="s">
        <v>65</v>
      </c>
      <c r="AK35" s="18"/>
      <c r="AM35" s="19" t="s">
        <v>44</v>
      </c>
      <c r="AN35" s="19"/>
    </row>
    <row r="36" spans="1:40" x14ac:dyDescent="0.3">
      <c r="V36" s="18" t="s">
        <v>72</v>
      </c>
      <c r="W36" s="18"/>
      <c r="X36" s="18"/>
      <c r="Y36" s="18"/>
      <c r="Z36" s="18"/>
      <c r="AA36" s="18"/>
      <c r="AB36" s="18"/>
      <c r="AD36" s="18" t="s">
        <v>1</v>
      </c>
      <c r="AE36" s="18"/>
      <c r="AG36" s="18" t="s">
        <v>2</v>
      </c>
      <c r="AH36" s="18"/>
      <c r="AJ36" s="18" t="s">
        <v>43</v>
      </c>
      <c r="AK36" s="18"/>
      <c r="AM36" s="19"/>
      <c r="AN36" s="19"/>
    </row>
    <row r="37" spans="1:40" s="10" customFormat="1" x14ac:dyDescent="0.3">
      <c r="A37"/>
      <c r="B37"/>
      <c r="C37"/>
      <c r="D37"/>
      <c r="E37"/>
      <c r="F37"/>
      <c r="O37"/>
      <c r="P37"/>
      <c r="Q37"/>
      <c r="R37"/>
      <c r="S37"/>
      <c r="T37"/>
      <c r="V37" s="7"/>
      <c r="W37" s="7"/>
      <c r="X37" s="7"/>
      <c r="Y37" s="7"/>
      <c r="Z37" s="7"/>
      <c r="AA37" s="7"/>
      <c r="AB37" s="7"/>
    </row>
    <row r="38" spans="1:40" x14ac:dyDescent="0.3">
      <c r="A38" s="10"/>
      <c r="B38" s="10"/>
      <c r="C38" s="10"/>
      <c r="D38" s="10"/>
      <c r="E38" s="10"/>
      <c r="F38" s="10"/>
      <c r="V38" s="12" t="s">
        <v>66</v>
      </c>
      <c r="W38" s="12">
        <v>0.2</v>
      </c>
      <c r="X38" s="12">
        <v>0.3</v>
      </c>
      <c r="Y38" s="12">
        <v>0.2</v>
      </c>
      <c r="Z38" s="12">
        <v>0.1</v>
      </c>
      <c r="AA38" s="12">
        <v>0.2</v>
      </c>
      <c r="AB38" s="7"/>
      <c r="AG38" s="3" t="s">
        <v>4</v>
      </c>
      <c r="AH38" s="3" t="s">
        <v>11</v>
      </c>
      <c r="AJ38" t="s">
        <v>4</v>
      </c>
      <c r="AK38" t="s">
        <v>11</v>
      </c>
      <c r="AM38" t="s">
        <v>4</v>
      </c>
      <c r="AN38" t="s">
        <v>11</v>
      </c>
    </row>
    <row r="39" spans="1:40" x14ac:dyDescent="0.3">
      <c r="V39" s="3"/>
      <c r="W39" s="3" t="s">
        <v>39</v>
      </c>
      <c r="X39" s="3" t="s">
        <v>6</v>
      </c>
      <c r="Y39" s="3" t="s">
        <v>42</v>
      </c>
      <c r="Z39" s="3" t="s">
        <v>41</v>
      </c>
      <c r="AA39" s="3" t="s">
        <v>40</v>
      </c>
      <c r="AB39" s="3"/>
      <c r="AD39" t="s">
        <v>13</v>
      </c>
      <c r="AE39" s="6">
        <f>AVERAGE(AB41:AB60)</f>
        <v>1.7901210309424507</v>
      </c>
      <c r="AG39" t="s">
        <v>12</v>
      </c>
      <c r="AH39" s="16">
        <f>1-(AB41/$AE$41)</f>
        <v>0.68160756394891497</v>
      </c>
      <c r="AJ39" t="s">
        <v>14</v>
      </c>
      <c r="AK39" s="16">
        <v>0.75922514911775896</v>
      </c>
      <c r="AM39" t="s">
        <v>14</v>
      </c>
      <c r="AN39" s="6">
        <v>0.77047934270855922</v>
      </c>
    </row>
    <row r="40" spans="1:40" x14ac:dyDescent="0.3">
      <c r="O40" s="10"/>
      <c r="P40" s="10"/>
      <c r="Q40" s="10"/>
      <c r="R40" s="10"/>
      <c r="S40" s="10"/>
      <c r="T40" s="10"/>
      <c r="V40" s="3" t="s">
        <v>4</v>
      </c>
      <c r="W40" s="3" t="s">
        <v>67</v>
      </c>
      <c r="X40" s="3" t="s">
        <v>68</v>
      </c>
      <c r="Y40" s="3" t="s">
        <v>69</v>
      </c>
      <c r="Z40" s="3" t="s">
        <v>70</v>
      </c>
      <c r="AA40" s="3" t="s">
        <v>71</v>
      </c>
      <c r="AB40" s="3" t="s">
        <v>10</v>
      </c>
      <c r="AD40" t="s">
        <v>16</v>
      </c>
      <c r="AE40" s="6">
        <f>STDEV(AB41:AB60)</f>
        <v>0.58258603121919039</v>
      </c>
      <c r="AG40" t="s">
        <v>15</v>
      </c>
      <c r="AH40" s="16">
        <f t="shared" ref="AH40:AH58" si="14">1-(AB42/$AE$41)</f>
        <v>0.22745245148311144</v>
      </c>
      <c r="AJ40" t="s">
        <v>12</v>
      </c>
      <c r="AK40" s="16">
        <v>0.68160756394891497</v>
      </c>
      <c r="AM40" t="s">
        <v>12</v>
      </c>
      <c r="AN40" s="6">
        <v>0.72202696684406509</v>
      </c>
    </row>
    <row r="41" spans="1:40" x14ac:dyDescent="0.3">
      <c r="V41" t="s">
        <v>12</v>
      </c>
      <c r="W41" s="16">
        <f>W5*W$38</f>
        <v>0.27970341239136337</v>
      </c>
      <c r="X41" s="16">
        <f t="shared" ref="X41:AA41" si="15">X5*X$38</f>
        <v>0.60567025521922757</v>
      </c>
      <c r="Y41" s="16">
        <f t="shared" si="15"/>
        <v>0</v>
      </c>
      <c r="Z41" s="16">
        <f t="shared" si="15"/>
        <v>0</v>
      </c>
      <c r="AA41" s="16">
        <f t="shared" si="15"/>
        <v>0</v>
      </c>
      <c r="AB41" s="16">
        <f>SQRT(SUM(W41:AA41))</f>
        <v>0.94094296724646975</v>
      </c>
      <c r="AD41" t="s">
        <v>17</v>
      </c>
      <c r="AE41" s="6">
        <f>AE39+2*AE40</f>
        <v>2.9552930933808312</v>
      </c>
      <c r="AG41" t="s">
        <v>14</v>
      </c>
      <c r="AH41" s="16">
        <f>1-(AB43/$AE$41)</f>
        <v>0.75922514911775896</v>
      </c>
      <c r="AJ41" t="s">
        <v>18</v>
      </c>
      <c r="AK41" s="16">
        <v>0.67067718361780049</v>
      </c>
      <c r="AM41" t="s">
        <v>18</v>
      </c>
      <c r="AN41" s="6">
        <v>0.68075820159401834</v>
      </c>
    </row>
    <row r="42" spans="1:40" x14ac:dyDescent="0.3">
      <c r="V42" t="s">
        <v>15</v>
      </c>
      <c r="W42" s="16">
        <f t="shared" ref="W42:AA42" si="16">W6*W$38</f>
        <v>0</v>
      </c>
      <c r="X42" s="16">
        <f t="shared" si="16"/>
        <v>3.4124080941321453</v>
      </c>
      <c r="Y42" s="16">
        <f t="shared" si="16"/>
        <v>2.2314219442731592E-3</v>
      </c>
      <c r="Z42" s="16">
        <f t="shared" si="16"/>
        <v>4.2393920507956345E-2</v>
      </c>
      <c r="AA42" s="16">
        <f t="shared" si="16"/>
        <v>1.7555324219763742</v>
      </c>
      <c r="AB42" s="16">
        <f t="shared" ref="AB42:AB60" si="17">SQRT(SUM(W42:AA42))</f>
        <v>2.2831044344402533</v>
      </c>
      <c r="AG42" t="s">
        <v>19</v>
      </c>
      <c r="AH42" s="16">
        <f t="shared" si="14"/>
        <v>0.16812052279339507</v>
      </c>
      <c r="AJ42" t="s">
        <v>20</v>
      </c>
      <c r="AK42" s="16">
        <v>0.61877300530059987</v>
      </c>
      <c r="AM42" t="s">
        <v>20</v>
      </c>
      <c r="AN42" s="6">
        <v>0.63186952135231134</v>
      </c>
    </row>
    <row r="43" spans="1:40" x14ac:dyDescent="0.3">
      <c r="V43" t="s">
        <v>14</v>
      </c>
      <c r="W43" s="16">
        <f t="shared" ref="W43:AA43" si="18">W7*W$38</f>
        <v>0.18246923796537112</v>
      </c>
      <c r="X43" s="16">
        <f t="shared" si="18"/>
        <v>0.1685139799571431</v>
      </c>
      <c r="Y43" s="16">
        <f t="shared" si="18"/>
        <v>8.9256877770926748E-3</v>
      </c>
      <c r="Z43" s="16">
        <f t="shared" si="18"/>
        <v>1.583229747365034E-2</v>
      </c>
      <c r="AA43" s="16">
        <f t="shared" si="18"/>
        <v>0.13057679171725103</v>
      </c>
      <c r="AB43" s="16">
        <f t="shared" si="17"/>
        <v>0.71156025387208655</v>
      </c>
      <c r="AG43" t="s">
        <v>20</v>
      </c>
      <c r="AH43" s="16">
        <f t="shared" si="14"/>
        <v>0.61877300530059987</v>
      </c>
      <c r="AJ43" t="s">
        <v>21</v>
      </c>
      <c r="AK43" s="16">
        <v>0.56251293722159357</v>
      </c>
      <c r="AM43" t="s">
        <v>21</v>
      </c>
      <c r="AN43" s="6">
        <v>0.5512046585144964</v>
      </c>
    </row>
    <row r="44" spans="1:40" x14ac:dyDescent="0.3">
      <c r="V44" t="s">
        <v>19</v>
      </c>
      <c r="W44" s="16">
        <f t="shared" ref="W44:AA44" si="19">W8*W$38</f>
        <v>0.85659170044854904</v>
      </c>
      <c r="X44" s="16">
        <f t="shared" si="19"/>
        <v>8.8499095376798412E-3</v>
      </c>
      <c r="Y44" s="16">
        <f t="shared" si="19"/>
        <v>1.8766258551337405</v>
      </c>
      <c r="Z44" s="16">
        <f t="shared" si="19"/>
        <v>0.38154528457160736</v>
      </c>
      <c r="AA44" s="16">
        <f t="shared" si="19"/>
        <v>2.9203522137145077</v>
      </c>
      <c r="AB44" s="16">
        <f t="shared" si="17"/>
        <v>2.4584476735139362</v>
      </c>
      <c r="AG44" t="s">
        <v>22</v>
      </c>
      <c r="AH44" s="16">
        <f t="shared" si="14"/>
        <v>0.30458633052259176</v>
      </c>
      <c r="AJ44" t="s">
        <v>23</v>
      </c>
      <c r="AK44" s="16">
        <v>0.49597198242539575</v>
      </c>
      <c r="AM44" t="s">
        <v>23</v>
      </c>
      <c r="AN44" s="6">
        <v>0.50428420564181731</v>
      </c>
    </row>
    <row r="45" spans="1:40" x14ac:dyDescent="0.3">
      <c r="V45" t="s">
        <v>20</v>
      </c>
      <c r="W45" s="16">
        <f t="shared" ref="W45:AA45" si="20">W9*W$38</f>
        <v>0.27970341239136337</v>
      </c>
      <c r="X45" s="16">
        <f t="shared" si="20"/>
        <v>0.21327550588325891</v>
      </c>
      <c r="Y45" s="16">
        <f t="shared" si="20"/>
        <v>0</v>
      </c>
      <c r="Z45" s="16">
        <f t="shared" si="20"/>
        <v>5.2338173466612899E-4</v>
      </c>
      <c r="AA45" s="16">
        <f t="shared" si="20"/>
        <v>0.77580976641382315</v>
      </c>
      <c r="AB45" s="16">
        <f t="shared" si="17"/>
        <v>1.126637504445468</v>
      </c>
      <c r="AG45" t="s">
        <v>24</v>
      </c>
      <c r="AH45" s="16">
        <f t="shared" si="14"/>
        <v>0.48492529030029541</v>
      </c>
      <c r="AJ45" t="s">
        <v>24</v>
      </c>
      <c r="AK45" s="16">
        <v>0.48492529030029541</v>
      </c>
      <c r="AM45" t="s">
        <v>24</v>
      </c>
      <c r="AN45" s="6">
        <v>0.49784356146808484</v>
      </c>
    </row>
    <row r="46" spans="1:40" x14ac:dyDescent="0.3">
      <c r="V46" t="s">
        <v>22</v>
      </c>
      <c r="W46" s="16">
        <f t="shared" ref="W46:AA46" si="21">W10*W$38</f>
        <v>0.85659170044854904</v>
      </c>
      <c r="X46" s="16">
        <f t="shared" si="21"/>
        <v>1.9912296459779588</v>
      </c>
      <c r="Y46" s="16">
        <f t="shared" si="21"/>
        <v>8.0331189993834193E-2</v>
      </c>
      <c r="Z46" s="16">
        <f t="shared" si="21"/>
        <v>3.2711358416633064E-3</v>
      </c>
      <c r="AA46" s="16">
        <f t="shared" si="21"/>
        <v>1.2922228419900348</v>
      </c>
      <c r="AB46" s="16">
        <f t="shared" si="17"/>
        <v>2.0551512144492046</v>
      </c>
      <c r="AG46" t="s">
        <v>25</v>
      </c>
      <c r="AH46" s="16">
        <f t="shared" si="14"/>
        <v>0.42445209963642194</v>
      </c>
      <c r="AJ46" t="s">
        <v>26</v>
      </c>
      <c r="AK46" s="16">
        <v>0.44792693431328368</v>
      </c>
      <c r="AM46" t="s">
        <v>26</v>
      </c>
      <c r="AN46" s="6">
        <v>0.46866530641878579</v>
      </c>
    </row>
    <row r="47" spans="1:40" x14ac:dyDescent="0.3">
      <c r="V47" t="s">
        <v>24</v>
      </c>
      <c r="W47" s="16">
        <f t="shared" ref="W47:AA47" si="22">W11*W$38</f>
        <v>0.18246923796537112</v>
      </c>
      <c r="X47" s="16">
        <f t="shared" si="22"/>
        <v>0.26330309368303573</v>
      </c>
      <c r="Y47" s="16">
        <f t="shared" si="22"/>
        <v>0.43735870107754221</v>
      </c>
      <c r="Z47" s="16">
        <f t="shared" si="22"/>
        <v>1.1776089029987905E-3</v>
      </c>
      <c r="AA47" s="16">
        <f t="shared" si="22"/>
        <v>1.4327742497412419</v>
      </c>
      <c r="AB47" s="16">
        <f>SQRT(SUM(W47:AA47))</f>
        <v>1.5221967321506737</v>
      </c>
      <c r="AG47" t="s">
        <v>26</v>
      </c>
      <c r="AH47" s="16">
        <f t="shared" si="14"/>
        <v>0.44792693431328368</v>
      </c>
      <c r="AJ47" s="11" t="s">
        <v>25</v>
      </c>
      <c r="AK47" s="16">
        <v>0.42445209963642194</v>
      </c>
      <c r="AM47" s="11" t="s">
        <v>27</v>
      </c>
      <c r="AN47" s="6">
        <v>0.45827394385980702</v>
      </c>
    </row>
    <row r="48" spans="1:40" x14ac:dyDescent="0.3">
      <c r="V48" t="s">
        <v>25</v>
      </c>
      <c r="W48" s="16">
        <f t="shared" ref="W48:AA48" si="23">W12*W$38</f>
        <v>0</v>
      </c>
      <c r="X48" s="16">
        <f t="shared" si="23"/>
        <v>0.27215300322071578</v>
      </c>
      <c r="Y48" s="16">
        <f t="shared" si="23"/>
        <v>0.57124401773393252</v>
      </c>
      <c r="Z48" s="16">
        <f t="shared" si="23"/>
        <v>0.11004100971355345</v>
      </c>
      <c r="AA48" s="16">
        <f t="shared" si="23"/>
        <v>1.9396661009214036</v>
      </c>
      <c r="AB48" s="16">
        <f t="shared" si="17"/>
        <v>1.7009127348543209</v>
      </c>
      <c r="AG48" t="s">
        <v>18</v>
      </c>
      <c r="AH48" s="16">
        <f t="shared" si="14"/>
        <v>0.67067718361780049</v>
      </c>
      <c r="AJ48" s="11" t="s">
        <v>27</v>
      </c>
      <c r="AK48" s="16">
        <v>0.42109453954811571</v>
      </c>
      <c r="AM48" s="11" t="s">
        <v>25</v>
      </c>
      <c r="AN48" s="6">
        <v>0.4261925507630101</v>
      </c>
    </row>
    <row r="49" spans="22:40" x14ac:dyDescent="0.3">
      <c r="V49" t="s">
        <v>26</v>
      </c>
      <c r="W49" s="16">
        <f t="shared" ref="W49:AA49" si="24">W13*W$38</f>
        <v>0.67681319541613738</v>
      </c>
      <c r="X49" s="16">
        <f t="shared" si="24"/>
        <v>0.50385972566178705</v>
      </c>
      <c r="Y49" s="16">
        <f t="shared" si="24"/>
        <v>8.9256877770926748E-3</v>
      </c>
      <c r="Z49" s="16">
        <f t="shared" si="24"/>
        <v>3.2711358416633064E-3</v>
      </c>
      <c r="AA49" s="16">
        <f t="shared" si="24"/>
        <v>1.4690455807738116</v>
      </c>
      <c r="AB49" s="16">
        <f t="shared" si="17"/>
        <v>1.6315377180655346</v>
      </c>
      <c r="AG49" t="s">
        <v>28</v>
      </c>
      <c r="AH49" s="16">
        <f t="shared" si="14"/>
        <v>7.9684886481134032E-2</v>
      </c>
      <c r="AJ49" s="11" t="s">
        <v>31</v>
      </c>
      <c r="AK49" s="16">
        <v>0.39158527058480086</v>
      </c>
      <c r="AM49" s="11" t="s">
        <v>22</v>
      </c>
      <c r="AN49" s="6">
        <v>0.36531656393810719</v>
      </c>
    </row>
    <row r="50" spans="22:40" x14ac:dyDescent="0.3">
      <c r="V50" t="s">
        <v>18</v>
      </c>
      <c r="W50" s="16">
        <f t="shared" ref="W50:AA50" si="25">W14*W$38</f>
        <v>0</v>
      </c>
      <c r="X50" s="16">
        <f t="shared" si="25"/>
        <v>0.23763104204893989</v>
      </c>
      <c r="Y50" s="16">
        <f t="shared" si="25"/>
        <v>0.10933967526938548</v>
      </c>
      <c r="Z50" s="16">
        <f t="shared" si="25"/>
        <v>3.3496431018632165E-2</v>
      </c>
      <c r="AA50" s="16">
        <f t="shared" si="25"/>
        <v>0.56673954738390186</v>
      </c>
      <c r="AB50" s="16">
        <f t="shared" si="17"/>
        <v>0.97324544474703778</v>
      </c>
      <c r="AG50" t="s">
        <v>23</v>
      </c>
      <c r="AH50" s="16">
        <f t="shared" si="14"/>
        <v>0.49597198242539575</v>
      </c>
      <c r="AJ50" t="s">
        <v>29</v>
      </c>
      <c r="AK50" s="16">
        <v>0.34846689067452274</v>
      </c>
      <c r="AM50" t="s">
        <v>29</v>
      </c>
      <c r="AN50" s="6">
        <v>0.35997100620286848</v>
      </c>
    </row>
    <row r="51" spans="22:40" x14ac:dyDescent="0.3">
      <c r="V51" t="s">
        <v>28</v>
      </c>
      <c r="W51" s="16">
        <f t="shared" ref="W51:AA51" si="26">W15*W$38</f>
        <v>0</v>
      </c>
      <c r="X51" s="16">
        <f t="shared" si="26"/>
        <v>0.10012831534779885</v>
      </c>
      <c r="Y51" s="16">
        <f t="shared" si="26"/>
        <v>2.8919228397780339</v>
      </c>
      <c r="Z51" s="16">
        <f t="shared" si="26"/>
        <v>1.6121465882053407</v>
      </c>
      <c r="AA51" s="16">
        <f t="shared" si="26"/>
        <v>2.7931191853268218</v>
      </c>
      <c r="AB51" s="16">
        <f t="shared" si="17"/>
        <v>2.7198008987163003</v>
      </c>
      <c r="AG51" t="s">
        <v>30</v>
      </c>
      <c r="AH51" s="16">
        <f t="shared" si="14"/>
        <v>0.1913794793688619</v>
      </c>
      <c r="AJ51" s="11" t="s">
        <v>22</v>
      </c>
      <c r="AK51" s="16">
        <v>0.30458633052259176</v>
      </c>
      <c r="AM51" s="11" t="s">
        <v>31</v>
      </c>
      <c r="AN51" s="6">
        <v>0.34579310232732319</v>
      </c>
    </row>
    <row r="52" spans="22:40" x14ac:dyDescent="0.3">
      <c r="V52" t="s">
        <v>23</v>
      </c>
      <c r="W52" s="16">
        <f t="shared" ref="W52:AA52" si="27">W16*W$38</f>
        <v>0</v>
      </c>
      <c r="X52" s="16">
        <f t="shared" si="27"/>
        <v>0.18284937061321951</v>
      </c>
      <c r="Y52" s="16">
        <f t="shared" si="27"/>
        <v>0.14281100443348313</v>
      </c>
      <c r="Z52" s="16">
        <f t="shared" si="27"/>
        <v>1.583229747365034E-2</v>
      </c>
      <c r="AA52" s="16">
        <f t="shared" si="27"/>
        <v>1.8772680767544363</v>
      </c>
      <c r="AB52" s="16">
        <f t="shared" si="17"/>
        <v>1.4895505192086602</v>
      </c>
      <c r="AG52" t="s">
        <v>27</v>
      </c>
      <c r="AH52" s="16">
        <f t="shared" si="14"/>
        <v>0.42109453954811571</v>
      </c>
      <c r="AJ52" s="11" t="s">
        <v>33</v>
      </c>
      <c r="AK52" s="16">
        <v>0.23910485250272995</v>
      </c>
      <c r="AM52" s="11" t="s">
        <v>15</v>
      </c>
      <c r="AN52" s="6">
        <v>0.31773212803377038</v>
      </c>
    </row>
    <row r="53" spans="22:40" x14ac:dyDescent="0.3">
      <c r="V53" t="s">
        <v>30</v>
      </c>
      <c r="W53" s="16">
        <f t="shared" ref="W53:AA53" si="28">W17*W$38</f>
        <v>1.2334920486459104</v>
      </c>
      <c r="X53" s="16">
        <f t="shared" si="28"/>
        <v>2.5850512619814503</v>
      </c>
      <c r="Y53" s="16">
        <f t="shared" si="28"/>
        <v>0.22314219442731753</v>
      </c>
      <c r="Z53" s="16">
        <f t="shared" si="28"/>
        <v>8.8451513158575648E-2</v>
      </c>
      <c r="AA53" s="16">
        <f t="shared" si="28"/>
        <v>1.5805799236989635</v>
      </c>
      <c r="AB53" s="16">
        <f t="shared" si="17"/>
        <v>2.3897106397872143</v>
      </c>
      <c r="AG53" t="s">
        <v>32</v>
      </c>
      <c r="AH53" s="16">
        <f t="shared" si="14"/>
        <v>0.14792142094883309</v>
      </c>
      <c r="AJ53" s="11" t="s">
        <v>15</v>
      </c>
      <c r="AK53" s="16">
        <v>0.22745245148311144</v>
      </c>
      <c r="AM53" s="11" t="s">
        <v>30</v>
      </c>
      <c r="AN53" s="6">
        <v>0.25287803626529504</v>
      </c>
    </row>
    <row r="54" spans="22:40" x14ac:dyDescent="0.3">
      <c r="V54" t="s">
        <v>27</v>
      </c>
      <c r="W54" s="16">
        <f t="shared" ref="W54:AA54" si="29">W18*W$38</f>
        <v>0</v>
      </c>
      <c r="X54" s="16">
        <f t="shared" si="29"/>
        <v>1.0183978545673862</v>
      </c>
      <c r="Y54" s="16">
        <f t="shared" si="29"/>
        <v>2.2314219442731592E-3</v>
      </c>
      <c r="Z54" s="16">
        <f t="shared" si="29"/>
        <v>8.3741077546580188E-3</v>
      </c>
      <c r="AA54" s="16">
        <f t="shared" si="29"/>
        <v>1.8979540702339488</v>
      </c>
      <c r="AB54" s="16">
        <f t="shared" si="17"/>
        <v>1.7108353089939037</v>
      </c>
      <c r="AG54" t="s">
        <v>31</v>
      </c>
      <c r="AH54" s="16">
        <f t="shared" si="14"/>
        <v>0.39158527058480086</v>
      </c>
      <c r="AJ54" s="11" t="s">
        <v>34</v>
      </c>
      <c r="AK54" s="16">
        <v>0.21985442840657199</v>
      </c>
      <c r="AM54" s="11" t="s">
        <v>33</v>
      </c>
      <c r="AN54" s="6">
        <v>0.2259311794361023</v>
      </c>
    </row>
    <row r="55" spans="22:40" x14ac:dyDescent="0.3">
      <c r="V55" t="s">
        <v>32</v>
      </c>
      <c r="W55" s="16">
        <f t="shared" ref="W55:AA55" si="30">W19*W$38</f>
        <v>1.2334920486459104</v>
      </c>
      <c r="X55" s="16">
        <f t="shared" si="30"/>
        <v>3.0736979200082173</v>
      </c>
      <c r="Y55" s="16">
        <f t="shared" si="30"/>
        <v>0.32132475997533705</v>
      </c>
      <c r="Z55" s="16">
        <f t="shared" si="30"/>
        <v>0.16957568203182533</v>
      </c>
      <c r="AA55" s="16">
        <f t="shared" si="30"/>
        <v>1.5429484177526724</v>
      </c>
      <c r="AB55" s="16">
        <f t="shared" si="17"/>
        <v>2.5181419396876663</v>
      </c>
      <c r="AG55" t="s">
        <v>21</v>
      </c>
      <c r="AH55" s="16">
        <f t="shared" si="14"/>
        <v>0.56251293722159357</v>
      </c>
      <c r="AJ55" s="11" t="s">
        <v>30</v>
      </c>
      <c r="AK55" s="16">
        <v>0.1913794793688619</v>
      </c>
      <c r="AM55" s="11" t="s">
        <v>34</v>
      </c>
      <c r="AN55" s="6">
        <v>0.21445075618766107</v>
      </c>
    </row>
    <row r="56" spans="22:40" x14ac:dyDescent="0.3">
      <c r="V56" t="s">
        <v>31</v>
      </c>
      <c r="W56" s="16">
        <f t="shared" ref="W56:AA56" si="31">W20*W$38</f>
        <v>0</v>
      </c>
      <c r="X56" s="16">
        <f t="shared" si="31"/>
        <v>7.3139748245287743E-5</v>
      </c>
      <c r="Y56" s="16">
        <f t="shared" si="31"/>
        <v>0.18074517748612712</v>
      </c>
      <c r="Z56" s="16">
        <f t="shared" si="31"/>
        <v>0.55282195724109762</v>
      </c>
      <c r="AA56" s="16">
        <f t="shared" si="31"/>
        <v>2.4993214039630067</v>
      </c>
      <c r="AB56" s="16">
        <f t="shared" si="17"/>
        <v>1.7980438477519052</v>
      </c>
      <c r="AG56" t="s">
        <v>33</v>
      </c>
      <c r="AH56" s="16">
        <f t="shared" si="14"/>
        <v>0.23910485250272995</v>
      </c>
      <c r="AJ56" s="11" t="s">
        <v>19</v>
      </c>
      <c r="AK56" s="16">
        <v>0.16812052279339507</v>
      </c>
      <c r="AM56" s="11" t="s">
        <v>32</v>
      </c>
      <c r="AN56" s="6">
        <v>0.2124675727487837</v>
      </c>
    </row>
    <row r="57" spans="22:40" x14ac:dyDescent="0.3">
      <c r="V57" t="s">
        <v>21</v>
      </c>
      <c r="W57" s="16">
        <f t="shared" ref="W57:AA57" si="32">W21*W$38</f>
        <v>0</v>
      </c>
      <c r="X57" s="16">
        <f t="shared" si="32"/>
        <v>0</v>
      </c>
      <c r="Y57" s="16">
        <f t="shared" si="32"/>
        <v>5.5785548606829383E-2</v>
      </c>
      <c r="Z57" s="16">
        <f t="shared" si="32"/>
        <v>0.11004100971355345</v>
      </c>
      <c r="AA57" s="16">
        <f t="shared" si="32"/>
        <v>1.5057703034442886</v>
      </c>
      <c r="AB57" s="16">
        <f t="shared" si="17"/>
        <v>1.2929024950724906</v>
      </c>
      <c r="AG57" t="s">
        <v>29</v>
      </c>
      <c r="AH57" s="16">
        <f t="shared" si="14"/>
        <v>0.34846689067452274</v>
      </c>
      <c r="AJ57" s="11" t="s">
        <v>32</v>
      </c>
      <c r="AK57" s="16">
        <v>0.14792142094883309</v>
      </c>
      <c r="AM57" s="11" t="s">
        <v>19</v>
      </c>
      <c r="AN57" s="6">
        <v>0.14789577849270108</v>
      </c>
    </row>
    <row r="58" spans="22:40" x14ac:dyDescent="0.3">
      <c r="V58" t="s">
        <v>33</v>
      </c>
      <c r="W58" s="16">
        <f t="shared" ref="W58:AA58" si="33">W22*W$38</f>
        <v>0.85659170044854904</v>
      </c>
      <c r="X58" s="16">
        <f t="shared" si="33"/>
        <v>0.29029166078554713</v>
      </c>
      <c r="Y58" s="16">
        <f t="shared" si="33"/>
        <v>0.57124401773393252</v>
      </c>
      <c r="Z58" s="16">
        <f t="shared" si="33"/>
        <v>0.34032897296664982</v>
      </c>
      <c r="AA58" s="16">
        <f t="shared" si="33"/>
        <v>2.9980522056608407</v>
      </c>
      <c r="AB58" s="16">
        <f t="shared" si="17"/>
        <v>2.2486681741856711</v>
      </c>
      <c r="AG58" t="s">
        <v>34</v>
      </c>
      <c r="AH58" s="16">
        <f t="shared" si="14"/>
        <v>0.21985442840657199</v>
      </c>
      <c r="AJ58" t="s">
        <v>28</v>
      </c>
      <c r="AK58" s="16">
        <v>7.9684886481134032E-2</v>
      </c>
      <c r="AM58" t="s">
        <v>28</v>
      </c>
      <c r="AN58" s="6">
        <v>-7.3541014823088613E-3</v>
      </c>
    </row>
    <row r="59" spans="22:40" x14ac:dyDescent="0.3">
      <c r="V59" t="s">
        <v>29</v>
      </c>
      <c r="W59" s="16">
        <f t="shared" ref="W59:AA59" si="34">W23*W$38</f>
        <v>0.94011424720430314</v>
      </c>
      <c r="X59" s="16">
        <f t="shared" si="34"/>
        <v>0.37915645490357164</v>
      </c>
      <c r="Y59" s="16">
        <f t="shared" si="34"/>
        <v>0.32132475997533705</v>
      </c>
      <c r="Z59" s="16">
        <f t="shared" si="34"/>
        <v>4.2393920507956345E-2</v>
      </c>
      <c r="AA59" s="16">
        <f t="shared" si="34"/>
        <v>2.0244503372100353</v>
      </c>
      <c r="AB59" s="16">
        <f t="shared" si="17"/>
        <v>1.9254712980985209</v>
      </c>
    </row>
    <row r="60" spans="22:40" x14ac:dyDescent="0.3">
      <c r="V60" t="s">
        <v>34</v>
      </c>
      <c r="W60" s="16">
        <f t="shared" ref="W60:AA60" si="35">W24*W$38</f>
        <v>0.85659170044854904</v>
      </c>
      <c r="X60" s="16">
        <f t="shared" si="35"/>
        <v>0.59243196078683091</v>
      </c>
      <c r="Y60" s="16">
        <f t="shared" si="35"/>
        <v>0.50206993746146433</v>
      </c>
      <c r="Z60" s="16">
        <f t="shared" si="35"/>
        <v>0.34032897296664982</v>
      </c>
      <c r="AA60" s="16">
        <f t="shared" si="35"/>
        <v>3.0241788987952383</v>
      </c>
      <c r="AB60" s="16">
        <f t="shared" si="17"/>
        <v>2.3055588195616985</v>
      </c>
    </row>
  </sheetData>
  <sortState ref="AJ42:AK61">
    <sortCondition descending="1" ref="AK42:AK61"/>
  </sortState>
  <mergeCells count="24">
    <mergeCell ref="AJ2:AK2"/>
    <mergeCell ref="AG2:AH2"/>
    <mergeCell ref="AJ1:AK1"/>
    <mergeCell ref="AD1:AE1"/>
    <mergeCell ref="AG1:AH1"/>
    <mergeCell ref="AD2:AE2"/>
    <mergeCell ref="AD35:AE35"/>
    <mergeCell ref="AD36:AE36"/>
    <mergeCell ref="AG35:AH35"/>
    <mergeCell ref="AJ35:AK35"/>
    <mergeCell ref="AM35:AN36"/>
    <mergeCell ref="AG36:AH36"/>
    <mergeCell ref="AJ36:AK36"/>
    <mergeCell ref="H1:M1"/>
    <mergeCell ref="A1:F2"/>
    <mergeCell ref="O1:T1"/>
    <mergeCell ref="O27:T27"/>
    <mergeCell ref="V36:AB36"/>
    <mergeCell ref="H2:M2"/>
    <mergeCell ref="O2:T2"/>
    <mergeCell ref="V2:AB2"/>
    <mergeCell ref="O28:T28"/>
    <mergeCell ref="V1:AB1"/>
    <mergeCell ref="V35:AB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57A39-72AD-4D9F-8C61-DCEE35CF03BC}">
  <dimension ref="A1:AO34"/>
  <sheetViews>
    <sheetView zoomScaleNormal="100" workbookViewId="0">
      <selection sqref="A1:F2"/>
    </sheetView>
  </sheetViews>
  <sheetFormatPr defaultRowHeight="14.4" x14ac:dyDescent="0.3"/>
  <cols>
    <col min="1" max="1" width="15.5546875" bestFit="1" customWidth="1"/>
    <col min="2" max="6" width="13" customWidth="1"/>
    <col min="7" max="7" width="9.109375" customWidth="1"/>
    <col min="8" max="8" width="15.5546875" bestFit="1" customWidth="1"/>
    <col min="9" max="13" width="12.5546875" customWidth="1"/>
    <col min="15" max="15" width="15.5546875" bestFit="1" customWidth="1"/>
    <col min="16" max="20" width="12.6640625" customWidth="1"/>
    <col min="22" max="22" width="15.5546875" bestFit="1" customWidth="1"/>
    <col min="23" max="27" width="11.109375" bestFit="1" customWidth="1"/>
    <col min="28" max="28" width="9.6640625" customWidth="1"/>
    <col min="30" max="35" width="17" customWidth="1"/>
    <col min="37" max="37" width="15.5546875" bestFit="1" customWidth="1"/>
    <col min="38" max="38" width="9.88671875" customWidth="1"/>
    <col min="40" max="40" width="15.5546875" bestFit="1" customWidth="1"/>
  </cols>
  <sheetData>
    <row r="1" spans="1:41" x14ac:dyDescent="0.3">
      <c r="A1" s="19" t="s">
        <v>0</v>
      </c>
      <c r="B1" s="19"/>
      <c r="C1" s="19"/>
      <c r="D1" s="19"/>
      <c r="E1" s="19"/>
      <c r="F1" s="19"/>
      <c r="H1" s="18" t="s">
        <v>51</v>
      </c>
      <c r="I1" s="18"/>
      <c r="J1" s="18"/>
      <c r="K1" s="18"/>
      <c r="L1" s="18"/>
      <c r="M1" s="18"/>
      <c r="O1" s="18" t="s">
        <v>52</v>
      </c>
      <c r="P1" s="18"/>
      <c r="Q1" s="18"/>
      <c r="R1" s="18"/>
      <c r="S1" s="18"/>
      <c r="T1" s="18"/>
      <c r="V1" s="18" t="s">
        <v>57</v>
      </c>
      <c r="W1" s="18"/>
      <c r="X1" s="18"/>
      <c r="Y1" s="18"/>
      <c r="Z1" s="18"/>
      <c r="AA1" s="18"/>
      <c r="AB1" s="18"/>
      <c r="AD1" s="18" t="s">
        <v>63</v>
      </c>
      <c r="AE1" s="18"/>
      <c r="AF1" s="18"/>
      <c r="AG1" s="18"/>
      <c r="AH1" s="18"/>
      <c r="AI1" s="18"/>
      <c r="AK1" s="18" t="s">
        <v>64</v>
      </c>
      <c r="AL1" s="18"/>
      <c r="AN1" s="18" t="s">
        <v>65</v>
      </c>
      <c r="AO1" s="18"/>
    </row>
    <row r="2" spans="1:41" x14ac:dyDescent="0.3">
      <c r="A2" s="19"/>
      <c r="B2" s="19"/>
      <c r="C2" s="19"/>
      <c r="D2" s="19"/>
      <c r="E2" s="19"/>
      <c r="F2" s="19"/>
      <c r="G2" s="1"/>
      <c r="H2" s="18" t="s">
        <v>50</v>
      </c>
      <c r="I2" s="18"/>
      <c r="J2" s="18"/>
      <c r="K2" s="18"/>
      <c r="L2" s="18"/>
      <c r="M2" s="18"/>
      <c r="N2" s="2"/>
      <c r="O2" s="18" t="s">
        <v>53</v>
      </c>
      <c r="P2" s="18"/>
      <c r="Q2" s="18"/>
      <c r="R2" s="18"/>
      <c r="S2" s="18"/>
      <c r="T2" s="18"/>
      <c r="U2" s="1"/>
      <c r="V2" s="18" t="s">
        <v>56</v>
      </c>
      <c r="W2" s="18"/>
      <c r="X2" s="18"/>
      <c r="Y2" s="18"/>
      <c r="Z2" s="18"/>
      <c r="AA2" s="18"/>
      <c r="AB2" s="18"/>
      <c r="AD2" s="19" t="s">
        <v>1</v>
      </c>
      <c r="AE2" s="19"/>
      <c r="AF2" s="19"/>
      <c r="AG2" s="19"/>
      <c r="AH2" s="19"/>
      <c r="AI2" s="19"/>
      <c r="AK2" s="18" t="s">
        <v>2</v>
      </c>
      <c r="AL2" s="18"/>
      <c r="AN2" s="18" t="s">
        <v>3</v>
      </c>
      <c r="AO2" s="18"/>
    </row>
    <row r="4" spans="1:41" x14ac:dyDescent="0.3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/>
      <c r="H4" s="3" t="s">
        <v>4</v>
      </c>
      <c r="I4" s="3" t="s">
        <v>5</v>
      </c>
      <c r="J4" s="3" t="s">
        <v>6</v>
      </c>
      <c r="K4" s="3" t="s">
        <v>7</v>
      </c>
      <c r="L4" s="3" t="s">
        <v>8</v>
      </c>
      <c r="M4" s="3" t="s">
        <v>9</v>
      </c>
      <c r="N4" s="3"/>
      <c r="O4" s="3" t="s">
        <v>4</v>
      </c>
      <c r="P4" s="3" t="s">
        <v>5</v>
      </c>
      <c r="Q4" s="3" t="s">
        <v>6</v>
      </c>
      <c r="R4" s="3" t="s">
        <v>7</v>
      </c>
      <c r="S4" s="3" t="s">
        <v>8</v>
      </c>
      <c r="T4" s="3" t="s">
        <v>9</v>
      </c>
      <c r="U4" s="3"/>
      <c r="V4" s="3" t="s">
        <v>4</v>
      </c>
      <c r="W4" s="3" t="s">
        <v>58</v>
      </c>
      <c r="X4" s="3" t="s">
        <v>59</v>
      </c>
      <c r="Y4" s="3" t="s">
        <v>60</v>
      </c>
      <c r="Z4" s="3" t="s">
        <v>61</v>
      </c>
      <c r="AA4" s="3" t="s">
        <v>62</v>
      </c>
      <c r="AB4" s="3" t="s">
        <v>10</v>
      </c>
      <c r="AD4" s="13" t="s">
        <v>35</v>
      </c>
      <c r="AE4" s="17">
        <f>MAX(P5:P24)</f>
        <v>1.0764088027348084</v>
      </c>
      <c r="AF4" s="17">
        <f t="shared" ref="AF4:AI4" si="0">MAX(Q5:Q24)</f>
        <v>1.303774788454928</v>
      </c>
      <c r="AG4" s="17">
        <f t="shared" si="0"/>
        <v>1.0615535665392757</v>
      </c>
      <c r="AH4" s="17">
        <f t="shared" si="0"/>
        <v>0.99293686295411476</v>
      </c>
      <c r="AI4" s="17">
        <f t="shared" si="0"/>
        <v>2.7489253508176872</v>
      </c>
      <c r="AK4" s="3" t="s">
        <v>4</v>
      </c>
      <c r="AL4" s="3" t="s">
        <v>11</v>
      </c>
      <c r="AM4" s="3"/>
      <c r="AN4" s="3" t="s">
        <v>4</v>
      </c>
      <c r="AO4" s="3" t="s">
        <v>11</v>
      </c>
    </row>
    <row r="5" spans="1:41" x14ac:dyDescent="0.3">
      <c r="A5" t="s">
        <v>12</v>
      </c>
      <c r="B5" s="15">
        <v>5.6</v>
      </c>
      <c r="C5" s="15">
        <v>2.9</v>
      </c>
      <c r="D5" s="15">
        <v>1.9</v>
      </c>
      <c r="E5" s="15">
        <v>1.95</v>
      </c>
      <c r="F5" s="15">
        <v>2.65</v>
      </c>
      <c r="G5" s="4"/>
      <c r="H5" t="s">
        <v>12</v>
      </c>
      <c r="I5" s="16">
        <f t="shared" ref="I5:I24" si="1">IF(B5=$B$27,1,IF(B5&lt;$B$27,-1/(B5-$B$27-1),1/(B5-$B$27+1)))</f>
        <v>0.71428571428571408</v>
      </c>
      <c r="J5" s="16">
        <f t="shared" ref="J5:J24" si="2">-C5</f>
        <v>-2.9</v>
      </c>
      <c r="K5" s="16">
        <v>1.9</v>
      </c>
      <c r="L5" s="16">
        <v>1.95</v>
      </c>
      <c r="M5" s="16">
        <v>2.65</v>
      </c>
      <c r="N5" s="5"/>
      <c r="O5" t="s">
        <v>12</v>
      </c>
      <c r="P5" s="16">
        <f t="shared" ref="P5:P24" si="3">(I5-AVERAGE(I$5:I$24))/STDEV(I$5:I$24)</f>
        <v>-0.1061803321538969</v>
      </c>
      <c r="Q5" s="16">
        <f t="shared" ref="Q5:Q24" si="4">(J5-AVERAGE(J$5:J$24))/STDEV(J$5:J$24)</f>
        <v>-0.11710551992110087</v>
      </c>
      <c r="R5" s="16">
        <f t="shared" ref="R5:R24" si="5">(K5-AVERAGE(K$5:K$24))/STDEV(K$5:K$24)</f>
        <v>1.0615535665392757</v>
      </c>
      <c r="S5" s="16">
        <f t="shared" ref="S5:S24" si="6">(L5-AVERAGE(L$5:L$24))/STDEV(L$5:L$24)</f>
        <v>0.99293686295411476</v>
      </c>
      <c r="T5" s="16">
        <f t="shared" ref="T5:T24" si="7">(M5-AVERAGE(M$5:M$24))/STDEV(M$5:M$24)</f>
        <v>2.7489253508176872</v>
      </c>
      <c r="U5" s="4"/>
      <c r="V5" t="s">
        <v>12</v>
      </c>
      <c r="W5" s="16">
        <f t="shared" ref="W5:W24" si="8">(P5-P$29)^2</f>
        <v>1.3985170619568168</v>
      </c>
      <c r="X5" s="16">
        <f t="shared" ref="X5:X24" si="9">(Q5-Q$29)^2</f>
        <v>2.0189008507307586</v>
      </c>
      <c r="Y5" s="16">
        <f t="shared" ref="Y5:Y24" si="10">(R5-R$29)^2</f>
        <v>0</v>
      </c>
      <c r="Z5" s="16">
        <f t="shared" ref="Z5:Z24" si="11">(S5-S$29)^2</f>
        <v>0</v>
      </c>
      <c r="AA5" s="16">
        <f t="shared" ref="AA5:AA24" si="12">(T5-T$29)^2</f>
        <v>0</v>
      </c>
      <c r="AB5" s="16">
        <f>SQRT(SUM(W5:AA5))</f>
        <v>1.8486259526165849</v>
      </c>
      <c r="AD5" s="13" t="s">
        <v>37</v>
      </c>
      <c r="AE5" s="17">
        <f>MIN(P5:P24)</f>
        <v>-1.4070283805314709</v>
      </c>
      <c r="AF5" s="17">
        <f t="shared" ref="AF5:AI5" si="13">MIN(Q5:Q24)</f>
        <v>-2.0688641852727896</v>
      </c>
      <c r="AG5" s="17">
        <f t="shared" si="13"/>
        <v>-2.7410263733029061</v>
      </c>
      <c r="AH5" s="17">
        <f t="shared" si="13"/>
        <v>-3.0222176648384842</v>
      </c>
      <c r="AI5" s="17">
        <f t="shared" si="13"/>
        <v>-1.1396340860401564</v>
      </c>
      <c r="AK5" t="s">
        <v>12</v>
      </c>
      <c r="AL5" s="16">
        <f t="shared" ref="AL5:AL24" si="14">1-(AB5/$AE$9)</f>
        <v>0.76754497453794934</v>
      </c>
      <c r="AN5" t="s">
        <v>14</v>
      </c>
      <c r="AO5" s="16">
        <v>0.808063287186499</v>
      </c>
    </row>
    <row r="6" spans="1:41" x14ac:dyDescent="0.3">
      <c r="A6" t="s">
        <v>15</v>
      </c>
      <c r="B6" s="15">
        <v>6</v>
      </c>
      <c r="C6" s="15">
        <v>4.1500000000000004</v>
      </c>
      <c r="D6" s="15">
        <v>1.85</v>
      </c>
      <c r="E6" s="15">
        <v>1.77</v>
      </c>
      <c r="F6" s="15">
        <v>0.89</v>
      </c>
      <c r="G6" s="4"/>
      <c r="H6" t="s">
        <v>15</v>
      </c>
      <c r="I6" s="16">
        <f t="shared" si="1"/>
        <v>1</v>
      </c>
      <c r="J6" s="16">
        <f t="shared" si="2"/>
        <v>-4.1500000000000004</v>
      </c>
      <c r="K6" s="16">
        <v>1.85</v>
      </c>
      <c r="L6" s="16">
        <v>1.77</v>
      </c>
      <c r="M6" s="16">
        <v>0.89</v>
      </c>
      <c r="N6" s="5"/>
      <c r="O6" t="s">
        <v>15</v>
      </c>
      <c r="P6" s="16">
        <f t="shared" si="3"/>
        <v>1.0764088027348084</v>
      </c>
      <c r="Q6" s="16">
        <f t="shared" si="4"/>
        <v>-2.0688641852727896</v>
      </c>
      <c r="R6" s="16">
        <f t="shared" si="5"/>
        <v>0.95592634598810433</v>
      </c>
      <c r="S6" s="16">
        <f t="shared" si="6"/>
        <v>0.34183072331207187</v>
      </c>
      <c r="T6" s="16">
        <f t="shared" si="7"/>
        <v>-0.21378660107400321</v>
      </c>
      <c r="U6" s="4"/>
      <c r="V6" t="s">
        <v>15</v>
      </c>
      <c r="W6" s="16">
        <f t="shared" si="8"/>
        <v>0</v>
      </c>
      <c r="X6" s="16">
        <f t="shared" si="9"/>
        <v>11.374693647107151</v>
      </c>
      <c r="Y6" s="16">
        <f t="shared" si="10"/>
        <v>1.1157109721365795E-2</v>
      </c>
      <c r="Z6" s="16">
        <f t="shared" si="11"/>
        <v>0.42393920507956345</v>
      </c>
      <c r="AA6" s="16">
        <f t="shared" si="12"/>
        <v>8.7776621098818701</v>
      </c>
      <c r="AB6" s="16">
        <f t="shared" ref="AB6:AB24" si="15">SQRT(SUM(W6:AA6))</f>
        <v>4.5373397571473468</v>
      </c>
      <c r="AE6" s="16"/>
      <c r="AF6" s="16"/>
      <c r="AG6" s="16"/>
      <c r="AH6" s="16"/>
      <c r="AI6" s="16"/>
      <c r="AK6" t="s">
        <v>15</v>
      </c>
      <c r="AL6" s="16">
        <f t="shared" si="14"/>
        <v>0.42945330433948659</v>
      </c>
      <c r="AN6" t="s">
        <v>12</v>
      </c>
      <c r="AO6" s="16">
        <v>0.76754497453794934</v>
      </c>
    </row>
    <row r="7" spans="1:41" x14ac:dyDescent="0.3">
      <c r="A7" t="s">
        <v>14</v>
      </c>
      <c r="B7" s="15">
        <v>5.7</v>
      </c>
      <c r="C7" s="15">
        <v>2.4700000000000002</v>
      </c>
      <c r="D7" s="15">
        <v>1.8</v>
      </c>
      <c r="E7" s="15">
        <v>1.84</v>
      </c>
      <c r="F7" s="15">
        <v>2.17</v>
      </c>
      <c r="G7" s="4"/>
      <c r="H7" t="s">
        <v>14</v>
      </c>
      <c r="I7" s="16">
        <f t="shared" si="1"/>
        <v>0.76923076923076938</v>
      </c>
      <c r="J7" s="16">
        <f t="shared" si="2"/>
        <v>-2.4700000000000002</v>
      </c>
      <c r="K7" s="16">
        <v>1.8</v>
      </c>
      <c r="L7" s="16">
        <v>1.84</v>
      </c>
      <c r="M7" s="16">
        <v>2.17</v>
      </c>
      <c r="N7" s="5"/>
      <c r="O7" t="s">
        <v>14</v>
      </c>
      <c r="P7" s="16">
        <f t="shared" si="3"/>
        <v>0.12124065532470162</v>
      </c>
      <c r="Q7" s="16">
        <f t="shared" si="4"/>
        <v>0.55429946095987936</v>
      </c>
      <c r="R7" s="16">
        <f t="shared" si="5"/>
        <v>0.85029912543693253</v>
      </c>
      <c r="S7" s="16">
        <f t="shared" si="6"/>
        <v>0.59503866650619996</v>
      </c>
      <c r="T7" s="16">
        <f t="shared" si="7"/>
        <v>1.9409130003017714</v>
      </c>
      <c r="U7" s="4"/>
      <c r="V7" t="s">
        <v>14</v>
      </c>
      <c r="W7" s="16">
        <f t="shared" si="8"/>
        <v>0.91234618982685556</v>
      </c>
      <c r="X7" s="16">
        <f t="shared" si="9"/>
        <v>0.56171326652381037</v>
      </c>
      <c r="Y7" s="16">
        <f t="shared" si="10"/>
        <v>4.4628438885463369E-2</v>
      </c>
      <c r="Z7" s="16">
        <f t="shared" si="11"/>
        <v>0.15832297473650339</v>
      </c>
      <c r="AA7" s="16">
        <f t="shared" si="12"/>
        <v>0.65288395858625514</v>
      </c>
      <c r="AB7" s="16">
        <f t="shared" si="15"/>
        <v>1.526399301807652</v>
      </c>
      <c r="AD7" t="s">
        <v>38</v>
      </c>
      <c r="AE7" s="16">
        <f>AE5-AE4</f>
        <v>-2.4834371832662794</v>
      </c>
      <c r="AF7" s="16">
        <f t="shared" ref="AF7:AI7" si="16">AF5-AF4</f>
        <v>-3.3726389737277174</v>
      </c>
      <c r="AG7" s="16">
        <f t="shared" si="16"/>
        <v>-3.8025799398421816</v>
      </c>
      <c r="AH7" s="16">
        <f t="shared" si="16"/>
        <v>-4.0151545277925988</v>
      </c>
      <c r="AI7" s="16">
        <f t="shared" si="16"/>
        <v>-3.8885594368578436</v>
      </c>
      <c r="AK7" t="s">
        <v>14</v>
      </c>
      <c r="AL7" s="16">
        <f t="shared" si="14"/>
        <v>0.808063287186499</v>
      </c>
      <c r="AN7" t="s">
        <v>18</v>
      </c>
      <c r="AO7" s="16">
        <v>0.73303395824233064</v>
      </c>
    </row>
    <row r="8" spans="1:41" x14ac:dyDescent="0.3">
      <c r="A8" t="s">
        <v>19</v>
      </c>
      <c r="B8" s="15">
        <v>5</v>
      </c>
      <c r="C8" s="15">
        <v>2.1</v>
      </c>
      <c r="D8" s="15">
        <v>0.45</v>
      </c>
      <c r="E8" s="15">
        <v>1.41</v>
      </c>
      <c r="F8" s="15">
        <v>0.38</v>
      </c>
      <c r="G8" s="4"/>
      <c r="H8" t="s">
        <v>19</v>
      </c>
      <c r="I8" s="16">
        <f t="shared" si="1"/>
        <v>0.5</v>
      </c>
      <c r="J8" s="16">
        <f t="shared" si="2"/>
        <v>-2.1</v>
      </c>
      <c r="K8" s="16">
        <v>0.45</v>
      </c>
      <c r="L8" s="16">
        <v>1.41</v>
      </c>
      <c r="M8" s="16">
        <v>0.38</v>
      </c>
      <c r="N8" s="5"/>
      <c r="O8" t="s">
        <v>19</v>
      </c>
      <c r="P8" s="16">
        <f t="shared" si="3"/>
        <v>-0.99312218332042446</v>
      </c>
      <c r="Q8" s="16">
        <f t="shared" si="4"/>
        <v>1.1320200259039792</v>
      </c>
      <c r="R8" s="16">
        <f t="shared" si="5"/>
        <v>-2.0016358294447043</v>
      </c>
      <c r="S8" s="16">
        <f t="shared" si="6"/>
        <v>-0.96038155597201458</v>
      </c>
      <c r="T8" s="16">
        <f t="shared" si="7"/>
        <v>-1.0722997234971636</v>
      </c>
      <c r="U8" s="4"/>
      <c r="V8" t="s">
        <v>19</v>
      </c>
      <c r="W8" s="16">
        <f t="shared" si="8"/>
        <v>4.282958502242745</v>
      </c>
      <c r="X8" s="16">
        <f t="shared" si="9"/>
        <v>2.9499698458932803E-2</v>
      </c>
      <c r="Y8" s="16">
        <f t="shared" si="10"/>
        <v>9.3831292756687024</v>
      </c>
      <c r="Z8" s="16">
        <f t="shared" si="11"/>
        <v>3.8154528457160732</v>
      </c>
      <c r="AA8" s="16">
        <f t="shared" si="12"/>
        <v>14.601761068572538</v>
      </c>
      <c r="AB8" s="16">
        <f t="shared" si="15"/>
        <v>5.6668158070171115</v>
      </c>
      <c r="AE8" s="3"/>
      <c r="AF8" s="3"/>
      <c r="AG8" s="3"/>
      <c r="AH8" s="3"/>
      <c r="AI8" s="3"/>
      <c r="AK8" t="s">
        <v>19</v>
      </c>
      <c r="AL8" s="16">
        <f t="shared" si="14"/>
        <v>0.2874276103046115</v>
      </c>
      <c r="AN8" t="s">
        <v>20</v>
      </c>
      <c r="AO8" s="16">
        <v>0.69215078593828583</v>
      </c>
    </row>
    <row r="9" spans="1:41" x14ac:dyDescent="0.3">
      <c r="A9" t="s">
        <v>20</v>
      </c>
      <c r="B9" s="15">
        <v>5.6</v>
      </c>
      <c r="C9" s="15">
        <v>2.5299999999999998</v>
      </c>
      <c r="D9" s="15">
        <v>1.9</v>
      </c>
      <c r="E9" s="15">
        <v>1.93</v>
      </c>
      <c r="F9" s="15">
        <v>1.48</v>
      </c>
      <c r="G9" s="4"/>
      <c r="H9" t="s">
        <v>20</v>
      </c>
      <c r="I9" s="16">
        <f t="shared" si="1"/>
        <v>0.71428571428571408</v>
      </c>
      <c r="J9" s="16">
        <f t="shared" si="2"/>
        <v>-2.5299999999999998</v>
      </c>
      <c r="K9" s="16">
        <v>1.9</v>
      </c>
      <c r="L9" s="16">
        <v>1.93</v>
      </c>
      <c r="M9" s="16">
        <v>1.48</v>
      </c>
      <c r="N9" s="5"/>
      <c r="O9" t="s">
        <v>20</v>
      </c>
      <c r="P9" s="16">
        <f t="shared" si="3"/>
        <v>-0.1061803321538969</v>
      </c>
      <c r="Q9" s="16">
        <f t="shared" si="4"/>
        <v>0.46061504502299899</v>
      </c>
      <c r="R9" s="16">
        <f t="shared" si="5"/>
        <v>1.0615535665392757</v>
      </c>
      <c r="S9" s="16">
        <f t="shared" si="6"/>
        <v>0.92059173632722102</v>
      </c>
      <c r="T9" s="16">
        <f t="shared" si="7"/>
        <v>0.77939524643514291</v>
      </c>
      <c r="U9" s="4"/>
      <c r="V9" t="s">
        <v>20</v>
      </c>
      <c r="W9" s="16">
        <f t="shared" si="8"/>
        <v>1.3985170619568168</v>
      </c>
      <c r="X9" s="16">
        <f t="shared" si="9"/>
        <v>0.71091835294419636</v>
      </c>
      <c r="Y9" s="16">
        <f t="shared" si="10"/>
        <v>0</v>
      </c>
      <c r="Z9" s="16">
        <f t="shared" si="11"/>
        <v>5.2338173466612899E-3</v>
      </c>
      <c r="AA9" s="16">
        <f t="shared" si="12"/>
        <v>3.8790488320691154</v>
      </c>
      <c r="AB9" s="16">
        <f t="shared" si="15"/>
        <v>2.4482071122184066</v>
      </c>
      <c r="AD9" t="s">
        <v>17</v>
      </c>
      <c r="AE9" s="16">
        <f>SQRT(SUMSQ(AE7:AI7))</f>
        <v>7.952617711499558</v>
      </c>
      <c r="AF9" s="3"/>
      <c r="AG9" s="3"/>
      <c r="AH9" s="3"/>
      <c r="AI9" s="3"/>
      <c r="AK9" t="s">
        <v>20</v>
      </c>
      <c r="AL9" s="16">
        <f t="shared" si="14"/>
        <v>0.69215078593828583</v>
      </c>
      <c r="AN9" t="s">
        <v>21</v>
      </c>
      <c r="AO9" s="16">
        <v>0.62469477219490122</v>
      </c>
    </row>
    <row r="10" spans="1:41" x14ac:dyDescent="0.3">
      <c r="A10" t="s">
        <v>22</v>
      </c>
      <c r="B10" s="15">
        <v>5</v>
      </c>
      <c r="C10" s="15">
        <v>3.64</v>
      </c>
      <c r="D10" s="15">
        <v>1.6</v>
      </c>
      <c r="E10" s="15">
        <v>1.9</v>
      </c>
      <c r="F10" s="15">
        <v>1.1399999999999999</v>
      </c>
      <c r="G10" s="4"/>
      <c r="H10" t="s">
        <v>22</v>
      </c>
      <c r="I10" s="16">
        <f t="shared" si="1"/>
        <v>0.5</v>
      </c>
      <c r="J10" s="16">
        <f t="shared" si="2"/>
        <v>-3.64</v>
      </c>
      <c r="K10" s="16">
        <v>1.6</v>
      </c>
      <c r="L10" s="16">
        <v>1.9</v>
      </c>
      <c r="M10" s="16">
        <v>1.1399999999999999</v>
      </c>
      <c r="N10" s="5"/>
      <c r="O10" t="s">
        <v>22</v>
      </c>
      <c r="P10" s="16">
        <f t="shared" si="3"/>
        <v>-0.99312218332042446</v>
      </c>
      <c r="Q10" s="16">
        <f t="shared" si="4"/>
        <v>-1.2725466498093005</v>
      </c>
      <c r="R10" s="16">
        <f t="shared" si="5"/>
        <v>0.42779024323224574</v>
      </c>
      <c r="S10" s="16">
        <f t="shared" si="6"/>
        <v>0.81207404638688041</v>
      </c>
      <c r="T10" s="16">
        <f t="shared" si="7"/>
        <v>0.20705316481970262</v>
      </c>
      <c r="U10" s="4"/>
      <c r="V10" t="s">
        <v>22</v>
      </c>
      <c r="W10" s="16">
        <f t="shared" si="8"/>
        <v>4.282958502242745</v>
      </c>
      <c r="X10" s="16">
        <f t="shared" si="9"/>
        <v>6.637432153259863</v>
      </c>
      <c r="Y10" s="16">
        <f t="shared" si="10"/>
        <v>0.40165594996917092</v>
      </c>
      <c r="Z10" s="16">
        <f t="shared" si="11"/>
        <v>3.2711358416633064E-2</v>
      </c>
      <c r="AA10" s="16">
        <f t="shared" si="12"/>
        <v>6.461114209950173</v>
      </c>
      <c r="AB10" s="16">
        <f t="shared" si="15"/>
        <v>4.2208852358052313</v>
      </c>
      <c r="AE10" s="3"/>
      <c r="AF10" s="3"/>
      <c r="AG10" s="3"/>
      <c r="AH10" s="3"/>
      <c r="AI10" s="3"/>
      <c r="AK10" t="s">
        <v>22</v>
      </c>
      <c r="AL10" s="16">
        <f t="shared" si="14"/>
        <v>0.46924580195753751</v>
      </c>
      <c r="AN10" t="s">
        <v>23</v>
      </c>
      <c r="AO10" s="16">
        <v>0.58545753056977157</v>
      </c>
    </row>
    <row r="11" spans="1:41" x14ac:dyDescent="0.3">
      <c r="A11" t="s">
        <v>24</v>
      </c>
      <c r="B11" s="15">
        <v>5.7</v>
      </c>
      <c r="C11" s="15">
        <v>2.59</v>
      </c>
      <c r="D11" s="15">
        <v>1.2</v>
      </c>
      <c r="E11" s="15">
        <v>1.92</v>
      </c>
      <c r="F11" s="15">
        <v>1.06</v>
      </c>
      <c r="G11" s="4"/>
      <c r="H11" t="s">
        <v>24</v>
      </c>
      <c r="I11" s="16">
        <f t="shared" si="1"/>
        <v>0.76923076923076938</v>
      </c>
      <c r="J11" s="16">
        <f t="shared" si="2"/>
        <v>-2.59</v>
      </c>
      <c r="K11" s="16">
        <v>1.2</v>
      </c>
      <c r="L11" s="16">
        <v>1.92</v>
      </c>
      <c r="M11" s="16">
        <v>1.06</v>
      </c>
      <c r="N11" s="5"/>
      <c r="O11" t="s">
        <v>24</v>
      </c>
      <c r="P11" s="16">
        <f t="shared" si="3"/>
        <v>0.12124065532470162</v>
      </c>
      <c r="Q11" s="16">
        <f t="shared" si="4"/>
        <v>0.3669306290861179</v>
      </c>
      <c r="R11" s="16">
        <f t="shared" si="5"/>
        <v>-0.4172275211771283</v>
      </c>
      <c r="S11" s="16">
        <f t="shared" si="6"/>
        <v>0.88441917301377415</v>
      </c>
      <c r="T11" s="16">
        <f t="shared" si="7"/>
        <v>7.2384439733716943E-2</v>
      </c>
      <c r="U11" s="4"/>
      <c r="V11" t="s">
        <v>24</v>
      </c>
      <c r="W11" s="16">
        <f t="shared" si="8"/>
        <v>0.91234618982685556</v>
      </c>
      <c r="X11" s="16">
        <f t="shared" si="9"/>
        <v>0.87767697894345253</v>
      </c>
      <c r="Y11" s="16">
        <f t="shared" si="10"/>
        <v>2.186793505387711</v>
      </c>
      <c r="Z11" s="16">
        <f t="shared" si="11"/>
        <v>1.1776089029987903E-2</v>
      </c>
      <c r="AA11" s="16">
        <f t="shared" si="12"/>
        <v>7.1638712487062088</v>
      </c>
      <c r="AB11" s="16">
        <f t="shared" si="15"/>
        <v>3.3395305077052697</v>
      </c>
      <c r="AE11" s="3"/>
      <c r="AF11" s="3"/>
      <c r="AG11" s="3"/>
      <c r="AH11" s="3"/>
      <c r="AI11" s="3"/>
      <c r="AK11" t="s">
        <v>24</v>
      </c>
      <c r="AL11" s="16">
        <f t="shared" si="14"/>
        <v>0.58007154010731865</v>
      </c>
      <c r="AN11" t="s">
        <v>24</v>
      </c>
      <c r="AO11" s="16">
        <v>0.58007154010731865</v>
      </c>
    </row>
    <row r="12" spans="1:41" x14ac:dyDescent="0.3">
      <c r="A12" t="s">
        <v>25</v>
      </c>
      <c r="B12" s="15">
        <v>6</v>
      </c>
      <c r="C12" s="15">
        <v>2.6</v>
      </c>
      <c r="D12" s="15">
        <v>1.1000000000000001</v>
      </c>
      <c r="E12" s="15">
        <v>1.66</v>
      </c>
      <c r="F12" s="15">
        <v>0.8</v>
      </c>
      <c r="G12" s="4"/>
      <c r="H12" t="s">
        <v>25</v>
      </c>
      <c r="I12" s="16">
        <f t="shared" si="1"/>
        <v>1</v>
      </c>
      <c r="J12" s="16">
        <f t="shared" si="2"/>
        <v>-2.6</v>
      </c>
      <c r="K12" s="16">
        <v>1.1000000000000001</v>
      </c>
      <c r="L12" s="16">
        <v>1.66</v>
      </c>
      <c r="M12" s="16">
        <v>0.8</v>
      </c>
      <c r="N12" s="5"/>
      <c r="O12" t="s">
        <v>25</v>
      </c>
      <c r="P12" s="16">
        <f t="shared" si="3"/>
        <v>1.0764088027348084</v>
      </c>
      <c r="Q12" s="16">
        <f t="shared" si="4"/>
        <v>0.351316559763304</v>
      </c>
      <c r="R12" s="16">
        <f t="shared" si="5"/>
        <v>-0.62848196227947151</v>
      </c>
      <c r="S12" s="16">
        <f t="shared" si="6"/>
        <v>-5.6067473135843648E-2</v>
      </c>
      <c r="T12" s="16">
        <f t="shared" si="7"/>
        <v>-0.36528891679573733</v>
      </c>
      <c r="U12" s="4"/>
      <c r="V12" t="s">
        <v>25</v>
      </c>
      <c r="W12" s="16">
        <f t="shared" si="8"/>
        <v>0</v>
      </c>
      <c r="X12" s="16">
        <f t="shared" si="9"/>
        <v>0.90717667740238594</v>
      </c>
      <c r="Y12" s="16">
        <f t="shared" si="10"/>
        <v>2.8562200886696623</v>
      </c>
      <c r="Z12" s="16">
        <f t="shared" si="11"/>
        <v>1.1004100971355344</v>
      </c>
      <c r="AA12" s="16">
        <f t="shared" si="12"/>
        <v>9.6983305046070178</v>
      </c>
      <c r="AB12" s="16">
        <f t="shared" si="15"/>
        <v>3.8160368666739317</v>
      </c>
      <c r="AE12" s="3"/>
      <c r="AF12" s="3"/>
      <c r="AG12" s="3"/>
      <c r="AH12" s="3"/>
      <c r="AI12" s="3"/>
      <c r="AK12" t="s">
        <v>25</v>
      </c>
      <c r="AL12" s="16">
        <f t="shared" si="14"/>
        <v>0.52015336269013568</v>
      </c>
      <c r="AN12" t="s">
        <v>26</v>
      </c>
      <c r="AO12" s="16">
        <v>0.55567121629382787</v>
      </c>
    </row>
    <row r="13" spans="1:41" x14ac:dyDescent="0.3">
      <c r="A13" t="s">
        <v>26</v>
      </c>
      <c r="B13" s="15">
        <v>5.2</v>
      </c>
      <c r="C13" s="15">
        <v>2.82</v>
      </c>
      <c r="D13" s="15">
        <v>1.8</v>
      </c>
      <c r="E13" s="15">
        <v>1.9</v>
      </c>
      <c r="F13" s="15">
        <v>1.04</v>
      </c>
      <c r="G13" s="4"/>
      <c r="H13" t="s">
        <v>26</v>
      </c>
      <c r="I13" s="16">
        <f t="shared" si="1"/>
        <v>0.55555555555555558</v>
      </c>
      <c r="J13" s="16">
        <f t="shared" si="2"/>
        <v>-2.82</v>
      </c>
      <c r="K13" s="16">
        <v>1.8</v>
      </c>
      <c r="L13" s="16">
        <v>1.9</v>
      </c>
      <c r="M13" s="16">
        <v>1.04</v>
      </c>
      <c r="N13" s="5"/>
      <c r="O13" t="s">
        <v>26</v>
      </c>
      <c r="P13" s="16">
        <f t="shared" si="3"/>
        <v>-0.76317429598095399</v>
      </c>
      <c r="Q13" s="16">
        <f t="shared" si="4"/>
        <v>7.8070346614072797E-3</v>
      </c>
      <c r="R13" s="16">
        <f t="shared" si="5"/>
        <v>0.85029912543693253</v>
      </c>
      <c r="S13" s="16">
        <f t="shared" si="6"/>
        <v>0.81207404638688041</v>
      </c>
      <c r="T13" s="16">
        <f t="shared" si="7"/>
        <v>3.8717258462220426E-2</v>
      </c>
      <c r="U13" s="4"/>
      <c r="V13" t="s">
        <v>26</v>
      </c>
      <c r="W13" s="16">
        <f t="shared" si="8"/>
        <v>3.3840659770806867</v>
      </c>
      <c r="X13" s="16">
        <f t="shared" si="9"/>
        <v>1.6795324188726237</v>
      </c>
      <c r="Y13" s="16">
        <f t="shared" si="10"/>
        <v>4.4628438885463369E-2</v>
      </c>
      <c r="Z13" s="16">
        <f t="shared" si="11"/>
        <v>3.2711358416633064E-2</v>
      </c>
      <c r="AA13" s="16">
        <f t="shared" si="12"/>
        <v>7.3452279038690573</v>
      </c>
      <c r="AB13" s="16">
        <f t="shared" si="15"/>
        <v>3.5335769550307607</v>
      </c>
      <c r="AE13" s="3"/>
      <c r="AF13" s="3"/>
      <c r="AG13" s="3"/>
      <c r="AH13" s="3"/>
      <c r="AI13" s="3"/>
      <c r="AK13" t="s">
        <v>26</v>
      </c>
      <c r="AL13" s="16">
        <f t="shared" si="14"/>
        <v>0.55567121629382787</v>
      </c>
      <c r="AN13" t="s">
        <v>27</v>
      </c>
      <c r="AO13" s="16">
        <v>0.54698143649465658</v>
      </c>
    </row>
    <row r="14" spans="1:41" x14ac:dyDescent="0.3">
      <c r="A14" t="s">
        <v>18</v>
      </c>
      <c r="B14" s="15">
        <v>6</v>
      </c>
      <c r="C14" s="15">
        <v>2.56</v>
      </c>
      <c r="D14" s="15">
        <v>1.55</v>
      </c>
      <c r="E14" s="15">
        <v>1.79</v>
      </c>
      <c r="F14" s="15">
        <v>1.65</v>
      </c>
      <c r="G14" s="4"/>
      <c r="H14" t="s">
        <v>18</v>
      </c>
      <c r="I14" s="16">
        <f t="shared" si="1"/>
        <v>1</v>
      </c>
      <c r="J14" s="16">
        <f t="shared" si="2"/>
        <v>-2.56</v>
      </c>
      <c r="K14" s="16">
        <v>1.55</v>
      </c>
      <c r="L14" s="16">
        <v>1.79</v>
      </c>
      <c r="M14" s="16">
        <v>1.65</v>
      </c>
      <c r="N14" s="5"/>
      <c r="O14" t="s">
        <v>18</v>
      </c>
      <c r="P14" s="16">
        <f t="shared" si="3"/>
        <v>1.0764088027348084</v>
      </c>
      <c r="Q14" s="16">
        <f t="shared" si="4"/>
        <v>0.41377283705455808</v>
      </c>
      <c r="R14" s="16">
        <f t="shared" si="5"/>
        <v>0.32216302268107394</v>
      </c>
      <c r="S14" s="16">
        <f t="shared" si="6"/>
        <v>0.41417584993896561</v>
      </c>
      <c r="T14" s="16">
        <f t="shared" si="7"/>
        <v>1.0655662872428628</v>
      </c>
      <c r="U14" s="4"/>
      <c r="V14" t="s">
        <v>18</v>
      </c>
      <c r="W14" s="16">
        <f t="shared" si="8"/>
        <v>0</v>
      </c>
      <c r="X14" s="16">
        <f t="shared" si="9"/>
        <v>0.79210347349646637</v>
      </c>
      <c r="Y14" s="16">
        <f t="shared" si="10"/>
        <v>0.54669837634692742</v>
      </c>
      <c r="Z14" s="16">
        <f t="shared" si="11"/>
        <v>0.33496431018632167</v>
      </c>
      <c r="AA14" s="16">
        <f t="shared" si="12"/>
        <v>2.8336977369195093</v>
      </c>
      <c r="AB14" s="16">
        <f t="shared" si="15"/>
        <v>2.1230788720509715</v>
      </c>
      <c r="AE14" s="3"/>
      <c r="AF14" s="3"/>
      <c r="AG14" s="3"/>
      <c r="AH14" s="3"/>
      <c r="AI14" s="3"/>
      <c r="AK14" t="s">
        <v>18</v>
      </c>
      <c r="AL14" s="16">
        <f t="shared" si="14"/>
        <v>0.73303395824233064</v>
      </c>
      <c r="AN14" t="s">
        <v>25</v>
      </c>
      <c r="AO14" s="16">
        <v>0.52015336269013568</v>
      </c>
    </row>
    <row r="15" spans="1:41" x14ac:dyDescent="0.3">
      <c r="A15" t="s">
        <v>28</v>
      </c>
      <c r="B15" s="15">
        <v>6</v>
      </c>
      <c r="C15" s="15">
        <v>2.36</v>
      </c>
      <c r="D15" s="15">
        <v>0.1</v>
      </c>
      <c r="E15" s="15">
        <v>0.84</v>
      </c>
      <c r="F15" s="15">
        <v>0.43</v>
      </c>
      <c r="G15" s="4"/>
      <c r="H15" t="s">
        <v>28</v>
      </c>
      <c r="I15" s="16">
        <f t="shared" si="1"/>
        <v>1</v>
      </c>
      <c r="J15" s="16">
        <f t="shared" si="2"/>
        <v>-2.36</v>
      </c>
      <c r="K15" s="16">
        <v>0.1</v>
      </c>
      <c r="L15" s="16">
        <v>0.84</v>
      </c>
      <c r="M15" s="16">
        <v>0.43</v>
      </c>
      <c r="N15" s="5"/>
      <c r="O15" t="s">
        <v>28</v>
      </c>
      <c r="P15" s="16">
        <f t="shared" si="3"/>
        <v>1.0764088027348084</v>
      </c>
      <c r="Q15" s="16">
        <f t="shared" si="4"/>
        <v>0.72605422351082849</v>
      </c>
      <c r="R15" s="16">
        <f t="shared" si="5"/>
        <v>-2.7410263733029061</v>
      </c>
      <c r="S15" s="16">
        <f t="shared" si="6"/>
        <v>-3.0222176648384842</v>
      </c>
      <c r="T15" s="16">
        <f t="shared" si="7"/>
        <v>-0.98813177031842248</v>
      </c>
      <c r="U15" s="4"/>
      <c r="V15" t="s">
        <v>28</v>
      </c>
      <c r="W15" s="16">
        <f t="shared" si="8"/>
        <v>0</v>
      </c>
      <c r="X15" s="16">
        <f t="shared" si="9"/>
        <v>0.33376105115932952</v>
      </c>
      <c r="Y15" s="16">
        <f t="shared" si="10"/>
        <v>14.459614198890169</v>
      </c>
      <c r="Z15" s="16">
        <f t="shared" si="11"/>
        <v>16.121465882053407</v>
      </c>
      <c r="AA15" s="16">
        <f t="shared" si="12"/>
        <v>13.965595926634109</v>
      </c>
      <c r="AB15" s="16">
        <f t="shared" si="15"/>
        <v>6.6992863096554558</v>
      </c>
      <c r="AE15" s="3"/>
      <c r="AF15" s="3"/>
      <c r="AG15" s="3"/>
      <c r="AH15" s="3"/>
      <c r="AI15" s="3"/>
      <c r="AK15" t="s">
        <v>28</v>
      </c>
      <c r="AL15" s="16">
        <f t="shared" si="14"/>
        <v>0.15759985545787947</v>
      </c>
      <c r="AN15" t="s">
        <v>22</v>
      </c>
      <c r="AO15" s="16">
        <v>0.46924580195753751</v>
      </c>
    </row>
    <row r="16" spans="1:41" x14ac:dyDescent="0.3">
      <c r="A16" t="s">
        <v>23</v>
      </c>
      <c r="B16" s="15">
        <v>6</v>
      </c>
      <c r="C16" s="15">
        <v>2.4900000000000002</v>
      </c>
      <c r="D16" s="15">
        <v>1.5</v>
      </c>
      <c r="E16" s="15">
        <v>1.84</v>
      </c>
      <c r="F16" s="15">
        <v>0.83</v>
      </c>
      <c r="G16" s="4"/>
      <c r="H16" t="s">
        <v>23</v>
      </c>
      <c r="I16" s="16">
        <f t="shared" si="1"/>
        <v>1</v>
      </c>
      <c r="J16" s="16">
        <f t="shared" si="2"/>
        <v>-2.4900000000000002</v>
      </c>
      <c r="K16" s="16">
        <v>1.5</v>
      </c>
      <c r="L16" s="16">
        <v>1.84</v>
      </c>
      <c r="M16" s="16">
        <v>0.83</v>
      </c>
      <c r="N16" s="5"/>
      <c r="O16" t="s">
        <v>23</v>
      </c>
      <c r="P16" s="16">
        <f t="shared" si="3"/>
        <v>1.0764088027348084</v>
      </c>
      <c r="Q16" s="16">
        <f t="shared" si="4"/>
        <v>0.52307132231425235</v>
      </c>
      <c r="R16" s="16">
        <f t="shared" si="5"/>
        <v>0.21653580212990212</v>
      </c>
      <c r="S16" s="16">
        <f t="shared" si="6"/>
        <v>0.59503866650619996</v>
      </c>
      <c r="T16" s="16">
        <f t="shared" si="7"/>
        <v>-0.31478814488849277</v>
      </c>
      <c r="U16" s="4"/>
      <c r="V16" t="s">
        <v>23</v>
      </c>
      <c r="W16" s="16">
        <f t="shared" si="8"/>
        <v>0</v>
      </c>
      <c r="X16" s="16">
        <f t="shared" si="9"/>
        <v>0.60949790204406507</v>
      </c>
      <c r="Y16" s="16">
        <f t="shared" si="10"/>
        <v>0.71405502216741557</v>
      </c>
      <c r="Z16" s="16">
        <f t="shared" si="11"/>
        <v>0.15832297473650339</v>
      </c>
      <c r="AA16" s="16">
        <f t="shared" si="12"/>
        <v>9.3863403837721808</v>
      </c>
      <c r="AB16" s="16">
        <f t="shared" si="15"/>
        <v>3.2966977845595982</v>
      </c>
      <c r="AK16" t="s">
        <v>23</v>
      </c>
      <c r="AL16" s="16">
        <f t="shared" si="14"/>
        <v>0.58545753056977157</v>
      </c>
      <c r="AN16" t="s">
        <v>29</v>
      </c>
      <c r="AO16" s="16">
        <v>0.46477557783059242</v>
      </c>
    </row>
    <row r="17" spans="1:41" x14ac:dyDescent="0.3">
      <c r="A17" t="s">
        <v>30</v>
      </c>
      <c r="B17" s="15">
        <v>4.5</v>
      </c>
      <c r="C17" s="15">
        <v>3.87</v>
      </c>
      <c r="D17" s="15">
        <v>1.4</v>
      </c>
      <c r="E17" s="15">
        <v>1.69</v>
      </c>
      <c r="F17" s="15">
        <v>0.98</v>
      </c>
      <c r="G17" s="4"/>
      <c r="H17" t="s">
        <v>30</v>
      </c>
      <c r="I17" s="16">
        <f t="shared" si="1"/>
        <v>0.4</v>
      </c>
      <c r="J17" s="16">
        <f t="shared" si="2"/>
        <v>-3.87</v>
      </c>
      <c r="K17" s="16">
        <v>1.4</v>
      </c>
      <c r="L17" s="16">
        <v>1.69</v>
      </c>
      <c r="M17" s="16">
        <v>0.98</v>
      </c>
      <c r="N17" s="5"/>
      <c r="O17" t="s">
        <v>30</v>
      </c>
      <c r="P17" s="16">
        <f t="shared" si="3"/>
        <v>-1.4070283805314709</v>
      </c>
      <c r="Q17" s="16">
        <f t="shared" si="4"/>
        <v>-1.6316702442340112</v>
      </c>
      <c r="R17" s="16">
        <f t="shared" si="5"/>
        <v>5.2813610275584738E-3</v>
      </c>
      <c r="S17" s="16">
        <f t="shared" si="6"/>
        <v>5.2450216804496956E-2</v>
      </c>
      <c r="T17" s="16">
        <f t="shared" si="7"/>
        <v>-6.2284285352269111E-2</v>
      </c>
      <c r="U17" s="4"/>
      <c r="V17" t="s">
        <v>30</v>
      </c>
      <c r="W17" s="16">
        <f t="shared" si="8"/>
        <v>6.1674602432295513</v>
      </c>
      <c r="X17" s="16">
        <f t="shared" si="9"/>
        <v>8.6168375399381674</v>
      </c>
      <c r="Y17" s="16">
        <f t="shared" si="10"/>
        <v>1.1157109721365877</v>
      </c>
      <c r="Z17" s="16">
        <f t="shared" si="11"/>
        <v>0.88451513158575645</v>
      </c>
      <c r="AA17" s="16">
        <f t="shared" si="12"/>
        <v>7.9028996184948168</v>
      </c>
      <c r="AB17" s="16">
        <f t="shared" si="15"/>
        <v>4.9686440308584077</v>
      </c>
      <c r="AK17" t="s">
        <v>30</v>
      </c>
      <c r="AL17" s="16">
        <f t="shared" si="14"/>
        <v>0.37521905225323449</v>
      </c>
      <c r="AN17" t="s">
        <v>31</v>
      </c>
      <c r="AO17" s="16">
        <v>0.45291930181356033</v>
      </c>
    </row>
    <row r="18" spans="1:41" x14ac:dyDescent="0.3">
      <c r="A18" t="s">
        <v>27</v>
      </c>
      <c r="B18" s="15">
        <v>6</v>
      </c>
      <c r="C18" s="15">
        <v>3.17</v>
      </c>
      <c r="D18" s="15">
        <v>1.85</v>
      </c>
      <c r="E18" s="15">
        <v>1.87</v>
      </c>
      <c r="F18" s="15">
        <v>0.82</v>
      </c>
      <c r="G18" s="4"/>
      <c r="H18" t="s">
        <v>27</v>
      </c>
      <c r="I18" s="16">
        <f t="shared" si="1"/>
        <v>1</v>
      </c>
      <c r="J18" s="16">
        <f t="shared" si="2"/>
        <v>-3.17</v>
      </c>
      <c r="K18" s="16">
        <v>1.85</v>
      </c>
      <c r="L18" s="16">
        <v>1.87</v>
      </c>
      <c r="M18" s="16">
        <v>0.82</v>
      </c>
      <c r="N18" s="5"/>
      <c r="O18" t="s">
        <v>27</v>
      </c>
      <c r="P18" s="16">
        <f t="shared" si="3"/>
        <v>1.0764088027348084</v>
      </c>
      <c r="Q18" s="16">
        <f t="shared" si="4"/>
        <v>-0.53868539163706552</v>
      </c>
      <c r="R18" s="16">
        <f t="shared" si="5"/>
        <v>0.95592634598810433</v>
      </c>
      <c r="S18" s="16">
        <f t="shared" si="6"/>
        <v>0.70355635644654058</v>
      </c>
      <c r="T18" s="16">
        <f t="shared" si="7"/>
        <v>-0.33162173552424101</v>
      </c>
      <c r="U18" s="4"/>
      <c r="V18" t="s">
        <v>27</v>
      </c>
      <c r="W18" s="16">
        <f t="shared" si="8"/>
        <v>0</v>
      </c>
      <c r="X18" s="16">
        <f t="shared" si="9"/>
        <v>3.3946595152246211</v>
      </c>
      <c r="Y18" s="16">
        <f t="shared" si="10"/>
        <v>1.1157109721365795E-2</v>
      </c>
      <c r="Z18" s="16">
        <f t="shared" si="11"/>
        <v>8.3741077546580181E-2</v>
      </c>
      <c r="AA18" s="16">
        <f t="shared" si="12"/>
        <v>9.489770351169744</v>
      </c>
      <c r="AB18" s="16">
        <f t="shared" si="15"/>
        <v>3.6026834517706812</v>
      </c>
      <c r="AK18" t="s">
        <v>27</v>
      </c>
      <c r="AL18" s="16">
        <f t="shared" si="14"/>
        <v>0.54698143649465658</v>
      </c>
      <c r="AN18" t="s">
        <v>15</v>
      </c>
      <c r="AO18" s="16">
        <v>0.42945330433948659</v>
      </c>
    </row>
    <row r="19" spans="1:41" x14ac:dyDescent="0.3">
      <c r="A19" t="s">
        <v>32</v>
      </c>
      <c r="B19" s="15">
        <v>4.5</v>
      </c>
      <c r="C19" s="15">
        <v>4.04</v>
      </c>
      <c r="D19" s="15">
        <v>1.3</v>
      </c>
      <c r="E19" s="15">
        <v>1.59</v>
      </c>
      <c r="F19" s="15">
        <v>1</v>
      </c>
      <c r="G19" s="4"/>
      <c r="H19" t="s">
        <v>32</v>
      </c>
      <c r="I19" s="16">
        <f t="shared" si="1"/>
        <v>0.4</v>
      </c>
      <c r="J19" s="16">
        <f t="shared" si="2"/>
        <v>-4.04</v>
      </c>
      <c r="K19" s="16">
        <v>1.3</v>
      </c>
      <c r="L19" s="16">
        <v>1.59</v>
      </c>
      <c r="M19" s="16">
        <v>1</v>
      </c>
      <c r="N19" s="5"/>
      <c r="O19" t="s">
        <v>32</v>
      </c>
      <c r="P19" s="16">
        <f t="shared" si="3"/>
        <v>-1.4070283805314709</v>
      </c>
      <c r="Q19" s="16">
        <f t="shared" si="4"/>
        <v>-1.8971094227218406</v>
      </c>
      <c r="R19" s="16">
        <f t="shared" si="5"/>
        <v>-0.20597308007478468</v>
      </c>
      <c r="S19" s="16">
        <f t="shared" si="6"/>
        <v>-0.30927541632997091</v>
      </c>
      <c r="T19" s="16">
        <f t="shared" si="7"/>
        <v>-2.8617104080772594E-2</v>
      </c>
      <c r="U19" s="4"/>
      <c r="V19" t="s">
        <v>32</v>
      </c>
      <c r="W19" s="16">
        <f t="shared" si="8"/>
        <v>6.1674602432295513</v>
      </c>
      <c r="X19" s="16">
        <f t="shared" si="9"/>
        <v>10.245659733360725</v>
      </c>
      <c r="Y19" s="16">
        <f t="shared" si="10"/>
        <v>1.6066237998766852</v>
      </c>
      <c r="Z19" s="16">
        <f t="shared" si="11"/>
        <v>1.6957568203182531</v>
      </c>
      <c r="AA19" s="16">
        <f t="shared" si="12"/>
        <v>7.7147420887633622</v>
      </c>
      <c r="AB19" s="16">
        <f t="shared" si="15"/>
        <v>5.2373889186834859</v>
      </c>
      <c r="AK19" t="s">
        <v>32</v>
      </c>
      <c r="AL19" s="16">
        <f t="shared" si="14"/>
        <v>0.34142579101844994</v>
      </c>
      <c r="AN19" t="s">
        <v>30</v>
      </c>
      <c r="AO19" s="16">
        <v>0.37521905225323449</v>
      </c>
    </row>
    <row r="20" spans="1:41" x14ac:dyDescent="0.3">
      <c r="A20" t="s">
        <v>31</v>
      </c>
      <c r="B20" s="15">
        <v>6</v>
      </c>
      <c r="C20" s="15">
        <v>2</v>
      </c>
      <c r="D20" s="15">
        <v>1.45</v>
      </c>
      <c r="E20" s="15">
        <v>1.3</v>
      </c>
      <c r="F20" s="15">
        <v>0.55000000000000004</v>
      </c>
      <c r="G20" s="4"/>
      <c r="H20" t="s">
        <v>31</v>
      </c>
      <c r="I20" s="16">
        <f t="shared" si="1"/>
        <v>1</v>
      </c>
      <c r="J20" s="16">
        <f t="shared" si="2"/>
        <v>-2</v>
      </c>
      <c r="K20" s="16">
        <v>1.45</v>
      </c>
      <c r="L20" s="16">
        <v>1.3</v>
      </c>
      <c r="M20" s="16">
        <v>0.55000000000000004</v>
      </c>
      <c r="N20" s="5"/>
      <c r="O20" t="s">
        <v>31</v>
      </c>
      <c r="P20" s="16">
        <f t="shared" si="3"/>
        <v>1.0764088027348084</v>
      </c>
      <c r="Q20" s="16">
        <f t="shared" si="4"/>
        <v>1.2881607191321145</v>
      </c>
      <c r="R20" s="16">
        <f t="shared" si="5"/>
        <v>0.11090858157873029</v>
      </c>
      <c r="S20" s="16">
        <f t="shared" si="6"/>
        <v>-1.3582797524199293</v>
      </c>
      <c r="T20" s="16">
        <f t="shared" si="7"/>
        <v>-0.78612868268944336</v>
      </c>
      <c r="U20" s="4"/>
      <c r="V20" t="s">
        <v>31</v>
      </c>
      <c r="W20" s="16">
        <f t="shared" si="8"/>
        <v>0</v>
      </c>
      <c r="X20" s="16">
        <f t="shared" si="9"/>
        <v>2.4379916081762582E-4</v>
      </c>
      <c r="Y20" s="16">
        <f t="shared" si="10"/>
        <v>0.90372588743063553</v>
      </c>
      <c r="Z20" s="16">
        <f t="shared" si="11"/>
        <v>5.5282195724109755</v>
      </c>
      <c r="AA20" s="16">
        <f t="shared" si="12"/>
        <v>12.496607019815032</v>
      </c>
      <c r="AB20" s="16">
        <f t="shared" si="15"/>
        <v>4.3507236500170245</v>
      </c>
      <c r="AK20" t="s">
        <v>31</v>
      </c>
      <c r="AL20" s="16">
        <f t="shared" si="14"/>
        <v>0.45291930181356033</v>
      </c>
      <c r="AN20" t="s">
        <v>33</v>
      </c>
      <c r="AO20" s="16">
        <v>0.35268473581528581</v>
      </c>
    </row>
    <row r="21" spans="1:41" x14ac:dyDescent="0.3">
      <c r="A21" t="s">
        <v>21</v>
      </c>
      <c r="B21" s="15">
        <v>6</v>
      </c>
      <c r="C21" s="15">
        <v>1.99</v>
      </c>
      <c r="D21" s="15">
        <v>1.65</v>
      </c>
      <c r="E21" s="15">
        <v>1.66</v>
      </c>
      <c r="F21" s="15">
        <v>1.02</v>
      </c>
      <c r="G21" s="4"/>
      <c r="H21" t="s">
        <v>21</v>
      </c>
      <c r="I21" s="16">
        <f t="shared" si="1"/>
        <v>1</v>
      </c>
      <c r="J21" s="16">
        <f t="shared" si="2"/>
        <v>-1.99</v>
      </c>
      <c r="K21" s="16">
        <v>1.65</v>
      </c>
      <c r="L21" s="16">
        <v>1.66</v>
      </c>
      <c r="M21" s="16">
        <v>1.02</v>
      </c>
      <c r="N21" s="5"/>
      <c r="O21" t="s">
        <v>21</v>
      </c>
      <c r="P21" s="16">
        <f t="shared" si="3"/>
        <v>1.0764088027348084</v>
      </c>
      <c r="Q21" s="16">
        <f t="shared" si="4"/>
        <v>1.303774788454928</v>
      </c>
      <c r="R21" s="16">
        <f t="shared" si="5"/>
        <v>0.53341746378341703</v>
      </c>
      <c r="S21" s="16">
        <f t="shared" si="6"/>
        <v>-5.6067473135843648E-2</v>
      </c>
      <c r="T21" s="16">
        <f t="shared" si="7"/>
        <v>5.0500771907239159E-3</v>
      </c>
      <c r="U21" s="4"/>
      <c r="V21" t="s">
        <v>21</v>
      </c>
      <c r="W21" s="16">
        <f t="shared" si="8"/>
        <v>0</v>
      </c>
      <c r="X21" s="16">
        <f t="shared" si="9"/>
        <v>0</v>
      </c>
      <c r="Y21" s="16">
        <f t="shared" si="10"/>
        <v>0.27892774303414691</v>
      </c>
      <c r="Z21" s="16">
        <f t="shared" si="11"/>
        <v>1.1004100971355344</v>
      </c>
      <c r="AA21" s="16">
        <f t="shared" si="12"/>
        <v>7.528851517221443</v>
      </c>
      <c r="AB21" s="16">
        <f t="shared" si="15"/>
        <v>2.9846590018612051</v>
      </c>
      <c r="AK21" t="s">
        <v>21</v>
      </c>
      <c r="AL21" s="16">
        <f t="shared" si="14"/>
        <v>0.62469477219490122</v>
      </c>
      <c r="AN21" t="s">
        <v>34</v>
      </c>
      <c r="AO21" s="16">
        <v>0.34308422871489208</v>
      </c>
    </row>
    <row r="22" spans="1:41" x14ac:dyDescent="0.3">
      <c r="A22" t="s">
        <v>33</v>
      </c>
      <c r="B22" s="15">
        <v>7</v>
      </c>
      <c r="C22" s="15">
        <v>2.62</v>
      </c>
      <c r="D22" s="15">
        <v>1.1000000000000001</v>
      </c>
      <c r="E22" s="15">
        <v>1.44</v>
      </c>
      <c r="F22" s="15">
        <v>0.35</v>
      </c>
      <c r="G22" s="4"/>
      <c r="H22" t="s">
        <v>33</v>
      </c>
      <c r="I22" s="16">
        <f t="shared" si="1"/>
        <v>0.5</v>
      </c>
      <c r="J22" s="16">
        <f t="shared" si="2"/>
        <v>-2.62</v>
      </c>
      <c r="K22" s="16">
        <v>1.1000000000000001</v>
      </c>
      <c r="L22" s="16">
        <v>1.44</v>
      </c>
      <c r="M22" s="16">
        <v>0.35</v>
      </c>
      <c r="N22" s="5"/>
      <c r="O22" t="s">
        <v>33</v>
      </c>
      <c r="P22" s="16">
        <f t="shared" si="3"/>
        <v>-0.99312218332042446</v>
      </c>
      <c r="Q22" s="16">
        <f t="shared" si="4"/>
        <v>0.32008842111767699</v>
      </c>
      <c r="R22" s="16">
        <f t="shared" si="5"/>
        <v>-0.62848196227947151</v>
      </c>
      <c r="S22" s="16">
        <f t="shared" si="6"/>
        <v>-0.85186386603167397</v>
      </c>
      <c r="T22" s="16">
        <f t="shared" si="7"/>
        <v>-1.1228004954044084</v>
      </c>
      <c r="U22" s="4"/>
      <c r="V22" t="s">
        <v>33</v>
      </c>
      <c r="W22" s="16">
        <f t="shared" si="8"/>
        <v>4.282958502242745</v>
      </c>
      <c r="X22" s="16">
        <f t="shared" si="9"/>
        <v>0.96763886928515708</v>
      </c>
      <c r="Y22" s="16">
        <f t="shared" si="10"/>
        <v>2.8562200886696623</v>
      </c>
      <c r="Z22" s="16">
        <f t="shared" si="11"/>
        <v>3.4032897296664979</v>
      </c>
      <c r="AA22" s="16">
        <f t="shared" si="12"/>
        <v>14.990261028304202</v>
      </c>
      <c r="AB22" s="16">
        <f t="shared" si="15"/>
        <v>5.1478508348793737</v>
      </c>
      <c r="AK22" t="s">
        <v>33</v>
      </c>
      <c r="AL22" s="16">
        <f t="shared" si="14"/>
        <v>0.35268473581528581</v>
      </c>
      <c r="AN22" t="s">
        <v>32</v>
      </c>
      <c r="AO22" s="16">
        <v>0.34142579101844994</v>
      </c>
    </row>
    <row r="23" spans="1:41" x14ac:dyDescent="0.3">
      <c r="A23" t="s">
        <v>29</v>
      </c>
      <c r="B23" s="15">
        <v>7.1</v>
      </c>
      <c r="C23" s="15">
        <v>2.71</v>
      </c>
      <c r="D23" s="15">
        <v>1.3</v>
      </c>
      <c r="E23" s="15">
        <v>1.77</v>
      </c>
      <c r="F23" s="15">
        <v>0.76</v>
      </c>
      <c r="G23" s="4"/>
      <c r="H23" t="s">
        <v>29</v>
      </c>
      <c r="I23" s="16">
        <f t="shared" si="1"/>
        <v>0.47619047619047628</v>
      </c>
      <c r="J23" s="16">
        <f t="shared" si="2"/>
        <v>-2.71</v>
      </c>
      <c r="K23" s="16">
        <v>1.3</v>
      </c>
      <c r="L23" s="16">
        <v>1.77</v>
      </c>
      <c r="M23" s="16">
        <v>0.76</v>
      </c>
      <c r="N23" s="5"/>
      <c r="O23" t="s">
        <v>29</v>
      </c>
      <c r="P23" s="16">
        <f t="shared" si="3"/>
        <v>-1.0916712778944828</v>
      </c>
      <c r="Q23" s="16">
        <f t="shared" si="4"/>
        <v>0.17956179721235566</v>
      </c>
      <c r="R23" s="16">
        <f t="shared" si="5"/>
        <v>-0.20597308007478468</v>
      </c>
      <c r="S23" s="16">
        <f t="shared" si="6"/>
        <v>0.34183072331207187</v>
      </c>
      <c r="T23" s="16">
        <f t="shared" si="7"/>
        <v>-0.43262327933873035</v>
      </c>
      <c r="U23" s="4"/>
      <c r="V23" t="s">
        <v>29</v>
      </c>
      <c r="W23" s="16">
        <f t="shared" si="8"/>
        <v>4.7005712360215153</v>
      </c>
      <c r="X23" s="16">
        <f t="shared" si="9"/>
        <v>1.2638548496785722</v>
      </c>
      <c r="Y23" s="16">
        <f t="shared" si="10"/>
        <v>1.6066237998766852</v>
      </c>
      <c r="Z23" s="16">
        <f t="shared" si="11"/>
        <v>0.42393920507956345</v>
      </c>
      <c r="AA23" s="16">
        <f t="shared" si="12"/>
        <v>10.122251686050177</v>
      </c>
      <c r="AB23" s="16">
        <f t="shared" si="15"/>
        <v>4.2564352193715473</v>
      </c>
      <c r="AK23" t="s">
        <v>29</v>
      </c>
      <c r="AL23" s="16">
        <f t="shared" si="14"/>
        <v>0.46477557783059242</v>
      </c>
      <c r="AN23" t="s">
        <v>19</v>
      </c>
      <c r="AO23" s="16">
        <v>0.2874276103046115</v>
      </c>
    </row>
    <row r="24" spans="1:41" x14ac:dyDescent="0.3">
      <c r="A24" t="s">
        <v>34</v>
      </c>
      <c r="B24" s="15">
        <v>7</v>
      </c>
      <c r="C24" s="15">
        <v>2.89</v>
      </c>
      <c r="D24" s="15">
        <v>1.1499999999999999</v>
      </c>
      <c r="E24" s="15">
        <v>1.44</v>
      </c>
      <c r="F24" s="15">
        <v>0.34</v>
      </c>
      <c r="G24" s="4"/>
      <c r="H24" t="s">
        <v>34</v>
      </c>
      <c r="I24" s="16">
        <f t="shared" si="1"/>
        <v>0.5</v>
      </c>
      <c r="J24" s="16">
        <f t="shared" si="2"/>
        <v>-2.89</v>
      </c>
      <c r="K24" s="16">
        <v>1.1499999999999999</v>
      </c>
      <c r="L24" s="16">
        <v>1.44</v>
      </c>
      <c r="M24" s="16">
        <v>0.34</v>
      </c>
      <c r="N24" s="5"/>
      <c r="O24" t="s">
        <v>34</v>
      </c>
      <c r="P24" s="16">
        <f t="shared" si="3"/>
        <v>-0.99312218332042446</v>
      </c>
      <c r="Q24" s="16">
        <f t="shared" si="4"/>
        <v>-0.10149145059828769</v>
      </c>
      <c r="R24" s="16">
        <f t="shared" si="5"/>
        <v>-0.52285474172830015</v>
      </c>
      <c r="S24" s="16">
        <f t="shared" si="6"/>
        <v>-0.85186386603167397</v>
      </c>
      <c r="T24" s="16">
        <f t="shared" si="7"/>
        <v>-1.1396340860401564</v>
      </c>
      <c r="U24" s="4"/>
      <c r="V24" t="s">
        <v>34</v>
      </c>
      <c r="W24" s="16">
        <f t="shared" si="8"/>
        <v>4.282958502242745</v>
      </c>
      <c r="X24" s="16">
        <f t="shared" si="9"/>
        <v>1.9747732026227698</v>
      </c>
      <c r="Y24" s="16">
        <f t="shared" si="10"/>
        <v>2.5103496873073214</v>
      </c>
      <c r="Z24" s="16">
        <f t="shared" si="11"/>
        <v>3.4032897296664979</v>
      </c>
      <c r="AA24" s="16">
        <f t="shared" si="12"/>
        <v>15.12089449397619</v>
      </c>
      <c r="AB24" s="16">
        <f t="shared" si="15"/>
        <v>5.2241999976853419</v>
      </c>
      <c r="AK24" t="s">
        <v>34</v>
      </c>
      <c r="AL24" s="16">
        <f t="shared" si="14"/>
        <v>0.34308422871489208</v>
      </c>
      <c r="AN24" t="s">
        <v>28</v>
      </c>
      <c r="AO24" s="16">
        <v>0.15759985545787947</v>
      </c>
    </row>
    <row r="25" spans="1:41" x14ac:dyDescent="0.3">
      <c r="P25" s="5"/>
      <c r="Q25" s="5"/>
      <c r="R25" s="5"/>
      <c r="S25" s="5"/>
      <c r="T25" s="5"/>
    </row>
    <row r="26" spans="1:41" x14ac:dyDescent="0.3">
      <c r="B26" s="3" t="s">
        <v>45</v>
      </c>
      <c r="C26" s="3" t="s">
        <v>46</v>
      </c>
      <c r="D26" s="3" t="s">
        <v>47</v>
      </c>
      <c r="E26" s="3" t="s">
        <v>47</v>
      </c>
      <c r="F26" s="3" t="s">
        <v>47</v>
      </c>
      <c r="P26" s="5"/>
      <c r="Q26" s="5"/>
      <c r="R26" s="5"/>
      <c r="S26" s="5"/>
      <c r="T26" s="5"/>
    </row>
    <row r="27" spans="1:41" x14ac:dyDescent="0.3">
      <c r="A27" t="s">
        <v>36</v>
      </c>
      <c r="B27" s="1">
        <v>6</v>
      </c>
      <c r="C27" s="1" t="s">
        <v>48</v>
      </c>
      <c r="D27" s="1" t="s">
        <v>49</v>
      </c>
      <c r="E27" s="1" t="s">
        <v>49</v>
      </c>
      <c r="F27" s="1" t="s">
        <v>49</v>
      </c>
      <c r="O27" s="18" t="s">
        <v>54</v>
      </c>
      <c r="P27" s="18"/>
      <c r="Q27" s="18"/>
      <c r="R27" s="18"/>
      <c r="S27" s="18"/>
      <c r="T27" s="18"/>
    </row>
    <row r="28" spans="1:41" x14ac:dyDescent="0.3">
      <c r="O28" s="18" t="s">
        <v>55</v>
      </c>
      <c r="P28" s="18"/>
      <c r="Q28" s="18"/>
      <c r="R28" s="18"/>
      <c r="S28" s="18"/>
      <c r="T28" s="18"/>
    </row>
    <row r="29" spans="1:41" x14ac:dyDescent="0.3">
      <c r="O29" s="13" t="s">
        <v>35</v>
      </c>
      <c r="P29" s="17">
        <f>MAX(P5:P24)</f>
        <v>1.0764088027348084</v>
      </c>
      <c r="Q29" s="17">
        <f>MAX(Q5:Q24)</f>
        <v>1.303774788454928</v>
      </c>
      <c r="R29" s="17">
        <f>MAX(R5:R24)</f>
        <v>1.0615535665392757</v>
      </c>
      <c r="S29" s="17">
        <f>MAX(S5:S24)</f>
        <v>0.99293686295411476</v>
      </c>
      <c r="T29" s="17">
        <f>MAX(T5:T24)</f>
        <v>2.7489253508176872</v>
      </c>
    </row>
    <row r="30" spans="1:41" x14ac:dyDescent="0.3">
      <c r="O30" s="13"/>
      <c r="P30" s="14"/>
      <c r="Q30" s="14"/>
      <c r="R30" s="14"/>
      <c r="S30" s="14"/>
      <c r="T30" s="14"/>
    </row>
    <row r="31" spans="1:41" x14ac:dyDescent="0.3">
      <c r="O31" s="13"/>
      <c r="P31" s="13"/>
      <c r="Q31" s="13"/>
      <c r="R31" s="13"/>
      <c r="S31" s="13"/>
      <c r="T31" s="13"/>
    </row>
    <row r="32" spans="1:41" x14ac:dyDescent="0.3">
      <c r="O32" s="13"/>
      <c r="P32" s="14"/>
      <c r="Q32" s="14"/>
      <c r="R32" s="14"/>
      <c r="S32" s="14"/>
      <c r="T32" s="14"/>
    </row>
    <row r="33" spans="15:20" x14ac:dyDescent="0.3">
      <c r="O33" s="13"/>
      <c r="P33" s="13"/>
      <c r="Q33" s="13"/>
      <c r="R33" s="13"/>
      <c r="S33" s="13"/>
      <c r="T33" s="13"/>
    </row>
    <row r="34" spans="15:20" x14ac:dyDescent="0.3">
      <c r="O34" s="13"/>
      <c r="P34" s="13"/>
      <c r="Q34" s="13"/>
      <c r="R34" s="13"/>
      <c r="S34" s="13"/>
      <c r="T34" s="13"/>
    </row>
  </sheetData>
  <sortState ref="AN5:AO24">
    <sortCondition descending="1" ref="AO5:AO24"/>
  </sortState>
  <mergeCells count="15">
    <mergeCell ref="O27:T27"/>
    <mergeCell ref="O28:T28"/>
    <mergeCell ref="V1:AB1"/>
    <mergeCell ref="AD2:AI2"/>
    <mergeCell ref="AD1:AI1"/>
    <mergeCell ref="A1:F2"/>
    <mergeCell ref="H1:M1"/>
    <mergeCell ref="O1:T1"/>
    <mergeCell ref="AK1:AL1"/>
    <mergeCell ref="AN1:AO1"/>
    <mergeCell ref="AN2:AO2"/>
    <mergeCell ref="H2:M2"/>
    <mergeCell ref="O2:T2"/>
    <mergeCell ref="V2:AB2"/>
    <mergeCell ref="AK2:A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wersja 1</vt:lpstr>
      <vt:lpstr>wersja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jtora</cp:lastModifiedBy>
  <dcterms:created xsi:type="dcterms:W3CDTF">2021-10-13T19:24:44Z</dcterms:created>
  <dcterms:modified xsi:type="dcterms:W3CDTF">2022-10-04T16:57:27Z</dcterms:modified>
</cp:coreProperties>
</file>