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ml.chartshape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hidePivotFieldList="1" autoCompressPictures="0"/>
  <mc:AlternateContent xmlns:mc="http://schemas.openxmlformats.org/markup-compatibility/2006">
    <mc:Choice Requires="x15">
      <x15ac:absPath xmlns:x15ac="http://schemas.microsoft.com/office/spreadsheetml/2010/11/ac" url="C:\Users\Olord\Documents\"/>
    </mc:Choice>
  </mc:AlternateContent>
  <bookViews>
    <workbookView xWindow="-110" yWindow="-110" windowWidth="19420" windowHeight="10300" tabRatio="434"/>
  </bookViews>
  <sheets>
    <sheet name="Dashboard" sheetId="12" r:id="rId1"/>
    <sheet name="Main Sheet" sheetId="1" r:id="rId2"/>
    <sheet name="Sum of Price(Product)" sheetId="2" r:id="rId3"/>
    <sheet name="Profit Per Month" sheetId="7" r:id="rId4"/>
    <sheet name="State sum of sold product" sheetId="10" r:id="rId5"/>
    <sheet name="BestSalesPerson" sheetId="8" r:id="rId6"/>
    <sheet name="Summary Stats" sheetId="17" r:id="rId7"/>
  </sheets>
  <definedNames>
    <definedName name="Slicer_Month">#N/A</definedName>
    <definedName name="Slicer_Product_Description">#N/A</definedName>
    <definedName name="Slicer_Sale_Location">#N/A</definedName>
  </definedNames>
  <calcPr calcId="162913"/>
  <pivotCaches>
    <pivotCache cacheId="0"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A25" i="17" l="1"/>
  <c r="I172" i="1"/>
  <c r="H172" i="1"/>
  <c r="G172" i="1"/>
  <c r="I171" i="1"/>
  <c r="H171" i="1"/>
  <c r="G171" i="1"/>
  <c r="I170" i="1"/>
  <c r="H170" i="1"/>
  <c r="G170" i="1"/>
  <c r="I169" i="1"/>
  <c r="H169" i="1"/>
  <c r="G169" i="1"/>
  <c r="I168" i="1"/>
  <c r="H168" i="1"/>
  <c r="G168" i="1"/>
  <c r="I167" i="1"/>
  <c r="H167" i="1"/>
  <c r="G167" i="1"/>
  <c r="I166" i="1"/>
  <c r="H166" i="1"/>
  <c r="G166" i="1"/>
  <c r="I165" i="1"/>
  <c r="H165" i="1"/>
  <c r="G165" i="1"/>
  <c r="I164" i="1"/>
  <c r="H164" i="1"/>
  <c r="G164" i="1"/>
  <c r="I163" i="1"/>
  <c r="H163" i="1"/>
  <c r="G163" i="1"/>
  <c r="I162" i="1"/>
  <c r="H162" i="1"/>
  <c r="G162" i="1"/>
  <c r="I161" i="1"/>
  <c r="H161" i="1"/>
  <c r="G161" i="1"/>
  <c r="I160" i="1"/>
  <c r="H160" i="1"/>
  <c r="G160" i="1"/>
  <c r="I159" i="1"/>
  <c r="H159" i="1"/>
  <c r="G159" i="1"/>
  <c r="I158" i="1"/>
  <c r="H158" i="1"/>
  <c r="G158" i="1"/>
  <c r="I157" i="1"/>
  <c r="H157" i="1"/>
  <c r="G157" i="1"/>
  <c r="I156" i="1"/>
  <c r="H156" i="1"/>
  <c r="G156" i="1"/>
  <c r="I155" i="1"/>
  <c r="H155" i="1"/>
  <c r="G155" i="1"/>
  <c r="I154" i="1"/>
  <c r="H154" i="1"/>
  <c r="G154" i="1"/>
  <c r="I153" i="1"/>
  <c r="H153" i="1"/>
  <c r="G153" i="1"/>
  <c r="I152" i="1"/>
  <c r="H152" i="1"/>
  <c r="G152" i="1"/>
  <c r="I151" i="1"/>
  <c r="H151" i="1"/>
  <c r="G151" i="1"/>
  <c r="I150" i="1"/>
  <c r="H150" i="1"/>
  <c r="G150" i="1"/>
  <c r="I149" i="1"/>
  <c r="H149" i="1"/>
  <c r="G149" i="1"/>
  <c r="I148" i="1"/>
  <c r="H148" i="1"/>
  <c r="G148" i="1"/>
  <c r="I147" i="1"/>
  <c r="H147" i="1"/>
  <c r="G147" i="1"/>
  <c r="I146" i="1"/>
  <c r="H146" i="1"/>
  <c r="G146" i="1"/>
  <c r="I145" i="1"/>
  <c r="H145" i="1"/>
  <c r="G145" i="1"/>
  <c r="I144" i="1"/>
  <c r="H144" i="1"/>
  <c r="G144" i="1"/>
  <c r="I143" i="1"/>
  <c r="H143" i="1"/>
  <c r="G143" i="1"/>
  <c r="I142" i="1"/>
  <c r="H142" i="1"/>
  <c r="G142" i="1"/>
  <c r="I141" i="1"/>
  <c r="H141" i="1"/>
  <c r="G141" i="1"/>
  <c r="I140" i="1"/>
  <c r="H140" i="1"/>
  <c r="G140" i="1"/>
  <c r="I139" i="1"/>
  <c r="H139" i="1"/>
  <c r="G139" i="1"/>
  <c r="I138" i="1"/>
  <c r="H138" i="1"/>
  <c r="G138" i="1"/>
  <c r="I137" i="1"/>
  <c r="H137" i="1"/>
  <c r="G137" i="1"/>
  <c r="I136" i="1"/>
  <c r="H136" i="1"/>
  <c r="G136" i="1"/>
  <c r="I135" i="1"/>
  <c r="H135" i="1"/>
  <c r="G135" i="1"/>
  <c r="I134" i="1"/>
  <c r="H134" i="1"/>
  <c r="G134" i="1"/>
  <c r="I133" i="1"/>
  <c r="H133" i="1"/>
  <c r="G133" i="1"/>
  <c r="I132" i="1"/>
  <c r="H132" i="1"/>
  <c r="G132" i="1"/>
  <c r="I131" i="1"/>
  <c r="H131" i="1"/>
  <c r="G131" i="1"/>
  <c r="I130" i="1"/>
  <c r="H130" i="1"/>
  <c r="G130" i="1"/>
  <c r="I129" i="1"/>
  <c r="H129" i="1"/>
  <c r="G129" i="1"/>
  <c r="I128" i="1"/>
  <c r="H128" i="1"/>
  <c r="G128" i="1"/>
  <c r="I127" i="1"/>
  <c r="H127" i="1"/>
  <c r="G127" i="1"/>
  <c r="I126" i="1"/>
  <c r="H126" i="1"/>
  <c r="G126" i="1"/>
  <c r="I125" i="1"/>
  <c r="H125" i="1"/>
  <c r="G125" i="1"/>
  <c r="I124" i="1"/>
  <c r="H124" i="1"/>
  <c r="G124" i="1"/>
  <c r="I123" i="1"/>
  <c r="H123" i="1"/>
  <c r="G123" i="1"/>
  <c r="I122" i="1"/>
  <c r="H122" i="1"/>
  <c r="G122" i="1"/>
  <c r="I121" i="1"/>
  <c r="H121" i="1"/>
  <c r="G121" i="1"/>
  <c r="I120" i="1"/>
  <c r="H120" i="1"/>
  <c r="G120" i="1"/>
  <c r="I119" i="1"/>
  <c r="H119" i="1"/>
  <c r="G119" i="1"/>
  <c r="I118" i="1"/>
  <c r="H118" i="1"/>
  <c r="G118" i="1"/>
  <c r="I117" i="1"/>
  <c r="H117" i="1"/>
  <c r="G117" i="1"/>
  <c r="I116" i="1"/>
  <c r="H116" i="1"/>
  <c r="G116" i="1"/>
  <c r="I115" i="1"/>
  <c r="H115" i="1"/>
  <c r="G115" i="1"/>
  <c r="I114" i="1"/>
  <c r="H114" i="1"/>
  <c r="G114" i="1"/>
  <c r="I113" i="1"/>
  <c r="H113" i="1"/>
  <c r="G113" i="1"/>
  <c r="I112" i="1"/>
  <c r="H112" i="1"/>
  <c r="G112" i="1"/>
  <c r="I111" i="1"/>
  <c r="H111" i="1"/>
  <c r="G111" i="1"/>
  <c r="I110" i="1"/>
  <c r="H110" i="1"/>
  <c r="G110" i="1"/>
  <c r="I109" i="1"/>
  <c r="H109" i="1"/>
  <c r="G109" i="1"/>
  <c r="I108" i="1"/>
  <c r="H108" i="1"/>
  <c r="G108" i="1"/>
  <c r="I107" i="1"/>
  <c r="H107" i="1"/>
  <c r="G107" i="1"/>
  <c r="I106" i="1"/>
  <c r="H106" i="1"/>
  <c r="G106" i="1"/>
  <c r="I105" i="1"/>
  <c r="H105" i="1"/>
  <c r="G105" i="1"/>
  <c r="I104" i="1"/>
  <c r="H104" i="1"/>
  <c r="G104" i="1"/>
  <c r="I103" i="1"/>
  <c r="H103" i="1"/>
  <c r="G103" i="1"/>
  <c r="I102" i="1"/>
  <c r="H102" i="1"/>
  <c r="G102" i="1"/>
  <c r="I101" i="1"/>
  <c r="H101" i="1"/>
  <c r="G101" i="1"/>
  <c r="I100" i="1"/>
  <c r="H100" i="1"/>
  <c r="G100" i="1"/>
  <c r="I99" i="1"/>
  <c r="H99" i="1"/>
  <c r="G99" i="1"/>
  <c r="I98" i="1"/>
  <c r="H98" i="1"/>
  <c r="G98" i="1"/>
  <c r="I97" i="1"/>
  <c r="H97" i="1"/>
  <c r="G97" i="1"/>
  <c r="I96" i="1"/>
  <c r="H96" i="1"/>
  <c r="G96" i="1"/>
  <c r="I95" i="1"/>
  <c r="H95" i="1"/>
  <c r="G95" i="1"/>
  <c r="I94" i="1"/>
  <c r="H94" i="1"/>
  <c r="G94" i="1"/>
  <c r="I93" i="1"/>
  <c r="H93" i="1"/>
  <c r="G93" i="1"/>
  <c r="I92" i="1"/>
  <c r="H92" i="1"/>
  <c r="G92" i="1"/>
  <c r="I91" i="1"/>
  <c r="H91" i="1"/>
  <c r="G91" i="1"/>
  <c r="I90" i="1"/>
  <c r="H90" i="1"/>
  <c r="G90" i="1"/>
  <c r="I89" i="1"/>
  <c r="H89" i="1"/>
  <c r="G89" i="1"/>
  <c r="I88" i="1"/>
  <c r="H88" i="1"/>
  <c r="G88" i="1"/>
  <c r="I87" i="1"/>
  <c r="H87" i="1"/>
  <c r="G87" i="1"/>
  <c r="I86" i="1"/>
  <c r="H86" i="1"/>
  <c r="G86" i="1"/>
  <c r="I85" i="1"/>
  <c r="H85" i="1"/>
  <c r="G85" i="1"/>
  <c r="I84" i="1"/>
  <c r="H84" i="1"/>
  <c r="G84" i="1"/>
  <c r="I83" i="1"/>
  <c r="H83" i="1"/>
  <c r="G83" i="1"/>
  <c r="I82" i="1"/>
  <c r="H82" i="1"/>
  <c r="G82" i="1"/>
  <c r="I81" i="1"/>
  <c r="H81" i="1"/>
  <c r="G81" i="1"/>
  <c r="I80" i="1"/>
  <c r="H80" i="1"/>
  <c r="G80" i="1"/>
  <c r="I79" i="1"/>
  <c r="H79" i="1"/>
  <c r="G79" i="1"/>
  <c r="I78" i="1"/>
  <c r="H78" i="1"/>
  <c r="G78" i="1"/>
  <c r="I77" i="1"/>
  <c r="H77" i="1"/>
  <c r="G77" i="1"/>
  <c r="I76" i="1"/>
  <c r="H76" i="1"/>
  <c r="G76" i="1"/>
  <c r="I75" i="1"/>
  <c r="H75" i="1"/>
  <c r="G75" i="1"/>
  <c r="I74" i="1"/>
  <c r="H74" i="1"/>
  <c r="G74" i="1"/>
  <c r="I73" i="1"/>
  <c r="H73" i="1"/>
  <c r="G73" i="1"/>
  <c r="I72" i="1"/>
  <c r="H72" i="1"/>
  <c r="G72" i="1"/>
  <c r="I71" i="1"/>
  <c r="H71" i="1"/>
  <c r="G71" i="1"/>
  <c r="I70" i="1"/>
  <c r="H70" i="1"/>
  <c r="G70" i="1"/>
  <c r="I69" i="1"/>
  <c r="H69" i="1"/>
  <c r="G69" i="1"/>
  <c r="I68" i="1"/>
  <c r="H68" i="1"/>
  <c r="G68" i="1"/>
  <c r="I67" i="1"/>
  <c r="H67" i="1"/>
  <c r="G67" i="1"/>
  <c r="I66" i="1"/>
  <c r="H66" i="1"/>
  <c r="G66" i="1"/>
  <c r="I65" i="1"/>
  <c r="H65" i="1"/>
  <c r="G65" i="1"/>
  <c r="I64" i="1"/>
  <c r="H64" i="1"/>
  <c r="G64" i="1"/>
  <c r="I63" i="1"/>
  <c r="H63" i="1"/>
  <c r="G63" i="1"/>
  <c r="I62" i="1"/>
  <c r="H62" i="1"/>
  <c r="G62" i="1"/>
  <c r="I61" i="1"/>
  <c r="H61" i="1"/>
  <c r="G61" i="1"/>
  <c r="I60" i="1"/>
  <c r="H60" i="1"/>
  <c r="G60" i="1"/>
  <c r="I59" i="1"/>
  <c r="H59" i="1"/>
  <c r="G59" i="1"/>
  <c r="I58" i="1"/>
  <c r="H58" i="1"/>
  <c r="G58" i="1"/>
  <c r="I57" i="1"/>
  <c r="H57" i="1"/>
  <c r="G57" i="1"/>
  <c r="I56" i="1"/>
  <c r="H56" i="1"/>
  <c r="G56" i="1"/>
  <c r="I55" i="1"/>
  <c r="H55" i="1"/>
  <c r="G55" i="1"/>
  <c r="I54" i="1"/>
  <c r="H54" i="1"/>
  <c r="G54" i="1"/>
  <c r="I53" i="1"/>
  <c r="H53" i="1"/>
  <c r="G53" i="1"/>
  <c r="I52" i="1"/>
  <c r="H52" i="1"/>
  <c r="G52" i="1"/>
  <c r="I51" i="1"/>
  <c r="H51" i="1"/>
  <c r="G51" i="1"/>
  <c r="I50" i="1"/>
  <c r="H50" i="1"/>
  <c r="G50" i="1"/>
  <c r="I49" i="1"/>
  <c r="H49" i="1"/>
  <c r="G49" i="1"/>
  <c r="I48" i="1"/>
  <c r="H48" i="1"/>
  <c r="G48" i="1"/>
  <c r="I47" i="1"/>
  <c r="H47" i="1"/>
  <c r="G47" i="1"/>
  <c r="I46" i="1"/>
  <c r="H46" i="1"/>
  <c r="G46" i="1"/>
  <c r="I45" i="1"/>
  <c r="H45" i="1"/>
  <c r="G45" i="1"/>
  <c r="I44" i="1"/>
  <c r="H44" i="1"/>
  <c r="G44" i="1"/>
  <c r="I43" i="1"/>
  <c r="H43" i="1"/>
  <c r="G43" i="1"/>
  <c r="I42" i="1"/>
  <c r="H42" i="1"/>
  <c r="G42" i="1"/>
  <c r="I41" i="1"/>
  <c r="H41" i="1"/>
  <c r="G41" i="1"/>
  <c r="I40" i="1"/>
  <c r="H40" i="1"/>
  <c r="G40" i="1"/>
  <c r="I39" i="1"/>
  <c r="H39" i="1"/>
  <c r="G39" i="1"/>
  <c r="I38" i="1"/>
  <c r="H38" i="1"/>
  <c r="G38" i="1"/>
  <c r="I37" i="1"/>
  <c r="H37" i="1"/>
  <c r="G37" i="1"/>
  <c r="I36" i="1"/>
  <c r="H36" i="1"/>
  <c r="G36" i="1"/>
  <c r="I35" i="1"/>
  <c r="H35" i="1"/>
  <c r="G35" i="1"/>
  <c r="I34" i="1"/>
  <c r="H34" i="1"/>
  <c r="G34" i="1"/>
  <c r="I33" i="1"/>
  <c r="H33" i="1"/>
  <c r="G33" i="1"/>
  <c r="I32" i="1"/>
  <c r="H32" i="1"/>
  <c r="G32" i="1"/>
  <c r="I31" i="1"/>
  <c r="H31" i="1"/>
  <c r="G31" i="1"/>
  <c r="I30" i="1"/>
  <c r="H30" i="1"/>
  <c r="G30" i="1"/>
  <c r="I29" i="1"/>
  <c r="H29" i="1"/>
  <c r="G29" i="1"/>
  <c r="I28" i="1"/>
  <c r="H28" i="1"/>
  <c r="G28" i="1"/>
  <c r="I27" i="1"/>
  <c r="H27" i="1"/>
  <c r="G27" i="1"/>
  <c r="I26" i="1"/>
  <c r="H26" i="1"/>
  <c r="G26" i="1"/>
  <c r="I25" i="1"/>
  <c r="H25" i="1"/>
  <c r="G25" i="1"/>
  <c r="I24" i="1"/>
  <c r="H24" i="1"/>
  <c r="G24" i="1"/>
  <c r="I23" i="1"/>
  <c r="H23" i="1"/>
  <c r="G23" i="1"/>
  <c r="I22" i="1"/>
  <c r="H22" i="1"/>
  <c r="G22" i="1"/>
  <c r="I21" i="1"/>
  <c r="H21" i="1"/>
  <c r="G21" i="1"/>
  <c r="I20" i="1"/>
  <c r="H20" i="1"/>
  <c r="G20" i="1"/>
  <c r="I19" i="1"/>
  <c r="H19" i="1"/>
  <c r="G19" i="1"/>
  <c r="I18" i="1"/>
  <c r="H18" i="1"/>
  <c r="G18" i="1"/>
  <c r="I17" i="1"/>
  <c r="H17" i="1"/>
  <c r="G17" i="1"/>
  <c r="I16" i="1"/>
  <c r="H16" i="1"/>
  <c r="G16" i="1"/>
  <c r="I15" i="1"/>
  <c r="H15" i="1"/>
  <c r="G15" i="1"/>
  <c r="I14" i="1"/>
  <c r="H14" i="1"/>
  <c r="G14" i="1"/>
  <c r="I13" i="1"/>
  <c r="H13" i="1"/>
  <c r="G13" i="1"/>
  <c r="I12" i="1"/>
  <c r="H12" i="1"/>
  <c r="G12" i="1"/>
  <c r="I11" i="1"/>
  <c r="H11" i="1"/>
  <c r="G11" i="1"/>
  <c r="I10" i="1"/>
  <c r="H10" i="1"/>
  <c r="G10" i="1"/>
  <c r="I9" i="1"/>
  <c r="H9" i="1"/>
  <c r="G9" i="1"/>
  <c r="I8" i="1"/>
  <c r="H8" i="1"/>
  <c r="G8" i="1"/>
  <c r="I7" i="1"/>
  <c r="H7" i="1"/>
  <c r="G7" i="1"/>
  <c r="I6" i="1"/>
  <c r="H6" i="1"/>
  <c r="G6" i="1"/>
  <c r="I5" i="1"/>
  <c r="H5" i="1"/>
  <c r="G5" i="1"/>
  <c r="I4" i="1"/>
  <c r="H4" i="1"/>
  <c r="G4" i="1"/>
  <c r="I3" i="1"/>
  <c r="H3" i="1"/>
  <c r="G3" i="1"/>
  <c r="I2" i="1"/>
  <c r="H2" i="1"/>
  <c r="G2" i="1"/>
  <c r="K30" i="17"/>
  <c r="B25" i="17"/>
</calcChain>
</file>

<file path=xl/sharedStrings.xml><?xml version="1.0" encoding="utf-8"?>
<sst xmlns="http://schemas.openxmlformats.org/spreadsheetml/2006/main" count="1124" uniqueCount="62">
  <si>
    <t>Product Code</t>
  </si>
  <si>
    <t>Product Description</t>
  </si>
  <si>
    <t>Store Cost</t>
  </si>
  <si>
    <t>Sale Price</t>
  </si>
  <si>
    <t>Sales Person</t>
  </si>
  <si>
    <t>Pool Cover</t>
  </si>
  <si>
    <t>Water Pump</t>
  </si>
  <si>
    <t>5 Gal Chlorine</t>
  </si>
  <si>
    <t>AutoVac</t>
  </si>
  <si>
    <t>Skimmer</t>
  </si>
  <si>
    <t>1 Gal Muratic Acid</t>
  </si>
  <si>
    <t>Net</t>
  </si>
  <si>
    <t>8 ft Hose</t>
  </si>
  <si>
    <t>Algea Killer 8 oz</t>
  </si>
  <si>
    <t>Chlorine Test Kit</t>
  </si>
  <si>
    <t>Sale Location</t>
  </si>
  <si>
    <t>AZ</t>
  </si>
  <si>
    <t>NV</t>
  </si>
  <si>
    <t>CA</t>
  </si>
  <si>
    <t>NM</t>
  </si>
  <si>
    <t>CO</t>
  </si>
  <si>
    <t>UT</t>
  </si>
  <si>
    <t>Month</t>
  </si>
  <si>
    <t>Jan</t>
  </si>
  <si>
    <t>Feb</t>
  </si>
  <si>
    <t>Mar</t>
  </si>
  <si>
    <t>May</t>
  </si>
  <si>
    <t>Aug</t>
  </si>
  <si>
    <t>Oct</t>
  </si>
  <si>
    <t>Nov</t>
  </si>
  <si>
    <t>Dec</t>
  </si>
  <si>
    <t>Transaction Number</t>
  </si>
  <si>
    <t>Commision 10%</t>
  </si>
  <si>
    <t>Chalie Barns</t>
  </si>
  <si>
    <t>Juan Hernandez</t>
  </si>
  <si>
    <t>Doug Smith</t>
  </si>
  <si>
    <t>Hellen Johnson</t>
  </si>
  <si>
    <t>Row Labels</t>
  </si>
  <si>
    <t>Grand Total</t>
  </si>
  <si>
    <t>Sum of Sale Price</t>
  </si>
  <si>
    <t>(All)</t>
  </si>
  <si>
    <t>Net Profit</t>
  </si>
  <si>
    <t>Gross Profit</t>
  </si>
  <si>
    <t>Sum of Net Profit</t>
  </si>
  <si>
    <t>Apr</t>
  </si>
  <si>
    <t>Jun</t>
  </si>
  <si>
    <t>Jul</t>
  </si>
  <si>
    <t>Sep</t>
  </si>
  <si>
    <t>Chalie</t>
  </si>
  <si>
    <t>Barns</t>
  </si>
  <si>
    <t>Juan</t>
  </si>
  <si>
    <t>Hernandez</t>
  </si>
  <si>
    <t>Doug</t>
  </si>
  <si>
    <t>Smith</t>
  </si>
  <si>
    <t>Hellen</t>
  </si>
  <si>
    <t>Johnson</t>
  </si>
  <si>
    <t>First Name</t>
  </si>
  <si>
    <t>Last Name</t>
  </si>
  <si>
    <t xml:space="preserve"> </t>
  </si>
  <si>
    <t>t</t>
  </si>
  <si>
    <t>Sum of Gross Profit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</si>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</sst>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43" formatCode="_(* #,##0.00_);_(* \(#,##0.00\);_(* &quot;-&quot;??_);_(@_)"/>
    <numFmt numFmtId="164" formatCode="_(* #,##0_);_(* \(#,##0\);_(* &quot;-&quot;??_);_(@_)"/>
    <numFmt numFmtId="165" formatCode="&quot;$&quot;#,##0.00"/>
  </numFmts>
  <fonts count="6">
    <font>
      <sz val="12"/>
      <color theme="1"/>
      <name val="Calibri"/>
      <family val="2"/>
      <charset val="129"/>
      <scheme val="minor"/>
    </font>
    <font>
      <sz val="12"/>
      <color theme="1"/>
      <name val="Calibri"/>
      <family val="2"/>
      <scheme val="minor"/>
    </font>
    <font>
      <u/>
      <sz val="12"/>
      <color theme="10"/>
      <name val="Calibri"/>
      <family val="2"/>
      <scheme val="minor"/>
    </font>
    <font>
      <u/>
      <sz val="12"/>
      <color theme="11"/>
      <name val="Calibri"/>
      <family val="2"/>
      <scheme val="minor"/>
    </font>
    <font>
      <sz val="12"/>
      <color theme="1"/>
      <name val="Calibri"/>
      <family val="2"/>
      <charset val="129"/>
      <scheme val="minor"/>
    </font>
    <font>
      <sz val="8"/>
      <name val="Calibri"/>
      <family val="2"/>
      <charset val="129"/>
      <scheme val="minor"/>
    </font>
  </fonts>
  <fills count="3">
    <fill>
      <patternFill patternType="none"/>
    </fill>
    <fill>
      <patternFill patternType="gray125"/>
    </fill>
    <fill>
      <patternFill patternType="solid">
        <fgColor rgb="FF1D242F"/>
        <bgColor indexed="64"/>
      </patternFill>
    </fill>
  </fills>
  <borders count="1">
    <border>
      <left/>
      <right/>
      <top/>
      <bottom/>
      <diagonal/>
    </border>
  </borders>
  <cellStyleXfs count="45">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44" fontId="4" fillId="0" borderId="0" applyFont="0" applyFill="0" applyBorder="0" applyAlignment="0" applyProtection="0"/>
  </cellStyleXfs>
  <cellXfs count="12">
    <xf numFmtId="0" fontId="0" fillId="0" borderId="0" xfId="0"/>
    <xf numFmtId="14" fontId="0" fillId="0" borderId="0" xfId="1" applyNumberFormat="1" applyFont="1"/>
    <xf numFmtId="164" fontId="0" fillId="0" borderId="0" xfId="1" applyNumberFormat="1" applyFont="1"/>
    <xf numFmtId="0" fontId="0" fillId="0" borderId="0" xfId="0" applyAlignment="1">
      <alignment wrapText="1"/>
    </xf>
    <xf numFmtId="44" fontId="0" fillId="0" borderId="0" xfId="44" applyFont="1"/>
    <xf numFmtId="44" fontId="0" fillId="0" borderId="0" xfId="44" applyFont="1" applyAlignment="1">
      <alignment wrapText="1"/>
    </xf>
    <xf numFmtId="4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2" borderId="0" xfId="0" applyFill="1"/>
    <xf numFmtId="165" fontId="0" fillId="0" borderId="0" xfId="0" applyNumberFormat="1"/>
  </cellXfs>
  <cellStyles count="45">
    <cellStyle name="Comma" xfId="1" builtinId="3"/>
    <cellStyle name="Currency" xfId="44" builtinId="4"/>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Normal" xfId="0" builtinId="0"/>
  </cellStyles>
  <dxfs count="101">
    <dxf>
      <numFmt numFmtId="34" formatCode="_(&quot;$&quot;* #,##0.00_);_(&quot;$&quot;* \(#,##0.00\);_(&quot;$&quot;* &quot;-&quot;??_);_(@_)"/>
    </dxf>
    <dxf>
      <numFmt numFmtId="34" formatCode="_(&quot;$&quot;* #,##0.00_);_(&quot;$&quot;* \(#,##0.00\);_(&quot;$&quot;* &quot;-&quot;??_);_(@_)"/>
    </dxf>
    <dxf>
      <numFmt numFmtId="35" formatCode="_(* #,##0.00_);_(* \(#,##0.00\);_(* &quot;-&quot;??_);_(@_)"/>
    </dxf>
    <dxf>
      <numFmt numFmtId="35" formatCode="_(* #,##0.00_);_(* \(#,##0.00\);_(* &quot;-&quot;??_);_(@_)"/>
    </dxf>
    <dxf>
      <numFmt numFmtId="35" formatCode="_(* #,##0.00_);_(* \(#,##0.00\);_(* &quot;-&quot;??_);_(@_)"/>
    </dxf>
    <dxf>
      <numFmt numFmtId="166" formatCode="_(* #,##0.0_);_(* \(#,##0.0\);_(* &quot;-&quot;??_);_(@_)"/>
    </dxf>
    <dxf>
      <numFmt numFmtId="35" formatCode="_(* #,##0.00_);_(* \(#,##0.00\);_(* &quot;-&quot;??_);_(@_)"/>
    </dxf>
    <dxf>
      <numFmt numFmtId="167" formatCode="_(* #,##0.000_);_(* \(#,##0.000\);_(* &quot;-&quot;??_);_(@_)"/>
    </dxf>
    <dxf>
      <numFmt numFmtId="168" formatCode="_(* #,##0.0000_);_(* \(#,##0.0000\);_(* &quot;-&quot;??_);_(@_)"/>
    </dxf>
    <dxf>
      <numFmt numFmtId="167" formatCode="_(* #,##0.000_);_(* \(#,##0.000\);_(* &quot;-&quot;??_);_(@_)"/>
    </dxf>
    <dxf>
      <numFmt numFmtId="35" formatCode="_(* #,##0.00_);_(* \(#,##0.00\);_(* &quot;-&quot;??_);_(@_)"/>
    </dxf>
    <dxf>
      <numFmt numFmtId="165" formatCode="&quot;$&quot;#,##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5" formatCode="_(* #,##0.00_);_(* \(#,##0.00\);_(* &quot;-&quot;??_);_(@_)"/>
    </dxf>
    <dxf>
      <numFmt numFmtId="35" formatCode="_(* #,##0.00_);_(* \(#,##0.00\);_(* &quot;-&quot;??_);_(@_)"/>
    </dxf>
    <dxf>
      <numFmt numFmtId="35" formatCode="_(* #,##0.00_);_(* \(#,##0.00\);_(* &quot;-&quot;??_);_(@_)"/>
    </dxf>
    <dxf>
      <numFmt numFmtId="166" formatCode="_(* #,##0.0_);_(* \(#,##0.0\);_(* &quot;-&quot;??_);_(@_)"/>
    </dxf>
    <dxf>
      <numFmt numFmtId="35" formatCode="_(* #,##0.00_);_(* \(#,##0.00\);_(* &quot;-&quot;??_);_(@_)"/>
    </dxf>
    <dxf>
      <numFmt numFmtId="167" formatCode="_(* #,##0.000_);_(* \(#,##0.000\);_(* &quot;-&quot;??_);_(@_)"/>
    </dxf>
    <dxf>
      <numFmt numFmtId="168" formatCode="_(* #,##0.0000_);_(* \(#,##0.0000\);_(* &quot;-&quot;??_);_(@_)"/>
    </dxf>
    <dxf>
      <numFmt numFmtId="167" formatCode="_(* #,##0.000_);_(* \(#,##0.000\);_(* &quot;-&quot;??_);_(@_)"/>
    </dxf>
    <dxf>
      <numFmt numFmtId="35" formatCode="_(* #,##0.00_);_(* \(#,##0.00\);_(* &quot;-&quot;??_);_(@_)"/>
    </dxf>
    <dxf>
      <numFmt numFmtId="165" formatCode="&quot;$&quot;#,##0.00"/>
    </dxf>
    <dxf>
      <numFmt numFmtId="34" formatCode="_(&quot;$&quot;* #,##0.00_);_(&quot;$&quot;* \(#,##0.00\);_(&quot;$&quot;* &quot;-&quot;??_);_(@_)"/>
    </dxf>
    <dxf>
      <numFmt numFmtId="165" formatCode="&quot;$&quot;#,##0.00"/>
    </dxf>
    <dxf>
      <numFmt numFmtId="14" formatCode="0.00%"/>
    </dxf>
    <dxf>
      <numFmt numFmtId="0" formatCode="General"/>
    </dxf>
    <dxf>
      <numFmt numFmtId="0" formatCode="General"/>
    </dxf>
    <dxf>
      <numFmt numFmtId="165" formatCode="&quot;$&quot;#,##0.00"/>
    </dxf>
    <dxf>
      <numFmt numFmtId="34" formatCode="_(&quot;$&quot;* #,##0.00_);_(&quot;$&quot;* \(#,##0.00\);_(&quot;$&quot;* &quot;-&quot;??_);_(@_)"/>
    </dxf>
    <dxf>
      <numFmt numFmtId="34" formatCode="_(&quot;$&quot;* #,##0.00_);_(&quot;$&quot;* \(#,##0.00\);_(&quot;$&quot;* &quot;-&quot;??_);_(@_)"/>
    </dxf>
    <dxf>
      <numFmt numFmtId="35" formatCode="_(* #,##0.00_);_(* \(#,##0.00\);_(* &quot;-&quot;??_);_(@_)"/>
    </dxf>
    <dxf>
      <numFmt numFmtId="35" formatCode="_(* #,##0.00_);_(* \(#,##0.00\);_(* &quot;-&quot;??_);_(@_)"/>
    </dxf>
    <dxf>
      <numFmt numFmtId="35" formatCode="_(* #,##0.00_);_(* \(#,##0.00\);_(* &quot;-&quot;??_);_(@_)"/>
    </dxf>
    <dxf>
      <numFmt numFmtId="166" formatCode="_(* #,##0.0_);_(* \(#,##0.0\);_(* &quot;-&quot;??_);_(@_)"/>
    </dxf>
    <dxf>
      <numFmt numFmtId="35" formatCode="_(* #,##0.00_);_(* \(#,##0.00\);_(* &quot;-&quot;??_);_(@_)"/>
    </dxf>
    <dxf>
      <numFmt numFmtId="167" formatCode="_(* #,##0.000_);_(* \(#,##0.000\);_(* &quot;-&quot;??_);_(@_)"/>
    </dxf>
    <dxf>
      <numFmt numFmtId="168" formatCode="_(* #,##0.0000_);_(* \(#,##0.0000\);_(* &quot;-&quot;??_);_(@_)"/>
    </dxf>
    <dxf>
      <numFmt numFmtId="167" formatCode="_(* #,##0.000_);_(* \(#,##0.000\);_(* &quot;-&quot;??_);_(@_)"/>
    </dxf>
    <dxf>
      <numFmt numFmtId="35" formatCode="_(* #,##0.00_);_(* \(#,##0.00\);_(* &quot;-&quot;??_);_(@_)"/>
    </dxf>
    <dxf>
      <numFmt numFmtId="165" formatCode="&quot;$&quot;#,##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5" formatCode="_(* #,##0.00_);_(* \(#,##0.00\);_(* &quot;-&quot;??_);_(@_)"/>
    </dxf>
    <dxf>
      <numFmt numFmtId="35" formatCode="_(* #,##0.00_);_(* \(#,##0.00\);_(* &quot;-&quot;??_);_(@_)"/>
    </dxf>
    <dxf>
      <numFmt numFmtId="35" formatCode="_(* #,##0.00_);_(* \(#,##0.00\);_(* &quot;-&quot;??_);_(@_)"/>
    </dxf>
    <dxf>
      <numFmt numFmtId="166" formatCode="_(* #,##0.0_);_(* \(#,##0.0\);_(* &quot;-&quot;??_);_(@_)"/>
    </dxf>
    <dxf>
      <numFmt numFmtId="35" formatCode="_(* #,##0.00_);_(* \(#,##0.00\);_(* &quot;-&quot;??_);_(@_)"/>
    </dxf>
    <dxf>
      <numFmt numFmtId="167" formatCode="_(* #,##0.000_);_(* \(#,##0.000\);_(* &quot;-&quot;??_);_(@_)"/>
    </dxf>
    <dxf>
      <numFmt numFmtId="168" formatCode="_(* #,##0.0000_);_(* \(#,##0.0000\);_(* &quot;-&quot;??_);_(@_)"/>
    </dxf>
    <dxf>
      <numFmt numFmtId="167" formatCode="_(* #,##0.000_);_(* \(#,##0.000\);_(* &quot;-&quot;??_);_(@_)"/>
    </dxf>
    <dxf>
      <numFmt numFmtId="35" formatCode="_(* #,##0.00_);_(* \(#,##0.00\);_(* &quot;-&quot;??_);_(@_)"/>
    </dxf>
    <dxf>
      <numFmt numFmtId="165" formatCode="&quot;$&quot;#,##0.00"/>
    </dxf>
    <dxf>
      <numFmt numFmtId="34" formatCode="_(&quot;$&quot;* #,##0.00_);_(&quot;$&quot;* \(#,##0.00\);_(&quot;$&quot;* &quot;-&quot;??_);_(@_)"/>
    </dxf>
    <dxf>
      <numFmt numFmtId="165" formatCode="&quot;$&quot;#,##0.00"/>
    </dxf>
    <dxf>
      <numFmt numFmtId="14" formatCode="0.00%"/>
    </dxf>
    <dxf>
      <numFmt numFmtId="0" formatCode="General"/>
    </dxf>
    <dxf>
      <numFmt numFmtId="0" formatCode="General"/>
    </dxf>
    <dxf>
      <numFmt numFmtId="165" formatCode="&quot;$&quot;#,##0.00"/>
    </dxf>
    <dxf>
      <numFmt numFmtId="34" formatCode="_(&quot;$&quot;* #,##0.00_);_(&quot;$&quot;* \(#,##0.00\);_(&quot;$&quot;* &quot;-&quot;??_);_(@_)"/>
    </dxf>
    <dxf>
      <numFmt numFmtId="34" formatCode="_(&quot;$&quot;* #,##0.00_);_(&quot;$&quot;* \(#,##0.00\);_(&quot;$&quot;* &quot;-&quot;??_);_(@_)"/>
    </dxf>
    <dxf>
      <numFmt numFmtId="35" formatCode="_(* #,##0.00_);_(* \(#,##0.00\);_(* &quot;-&quot;??_);_(@_)"/>
    </dxf>
    <dxf>
      <numFmt numFmtId="35" formatCode="_(* #,##0.00_);_(* \(#,##0.00\);_(* &quot;-&quot;??_);_(@_)"/>
    </dxf>
    <dxf>
      <numFmt numFmtId="35" formatCode="_(* #,##0.00_);_(* \(#,##0.00\);_(* &quot;-&quot;??_);_(@_)"/>
    </dxf>
    <dxf>
      <numFmt numFmtId="166" formatCode="_(* #,##0.0_);_(* \(#,##0.0\);_(* &quot;-&quot;??_);_(@_)"/>
    </dxf>
    <dxf>
      <numFmt numFmtId="35" formatCode="_(* #,##0.00_);_(* \(#,##0.00\);_(* &quot;-&quot;??_);_(@_)"/>
    </dxf>
    <dxf>
      <numFmt numFmtId="167" formatCode="_(* #,##0.000_);_(* \(#,##0.000\);_(* &quot;-&quot;??_);_(@_)"/>
    </dxf>
    <dxf>
      <numFmt numFmtId="168" formatCode="_(* #,##0.0000_);_(* \(#,##0.0000\);_(* &quot;-&quot;??_);_(@_)"/>
    </dxf>
    <dxf>
      <numFmt numFmtId="167" formatCode="_(* #,##0.000_);_(* \(#,##0.000\);_(* &quot;-&quot;??_);_(@_)"/>
    </dxf>
    <dxf>
      <numFmt numFmtId="35" formatCode="_(* #,##0.00_);_(* \(#,##0.00\);_(* &quot;-&quot;??_);_(@_)"/>
    </dxf>
    <dxf>
      <numFmt numFmtId="165" formatCode="&quot;$&quot;#,##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5" formatCode="_(* #,##0.00_);_(* \(#,##0.00\);_(* &quot;-&quot;??_);_(@_)"/>
    </dxf>
    <dxf>
      <numFmt numFmtId="35" formatCode="_(* #,##0.00_);_(* \(#,##0.00\);_(* &quot;-&quot;??_);_(@_)"/>
    </dxf>
    <dxf>
      <numFmt numFmtId="35" formatCode="_(* #,##0.00_);_(* \(#,##0.00\);_(* &quot;-&quot;??_);_(@_)"/>
    </dxf>
    <dxf>
      <numFmt numFmtId="166" formatCode="_(* #,##0.0_);_(* \(#,##0.0\);_(* &quot;-&quot;??_);_(@_)"/>
    </dxf>
    <dxf>
      <numFmt numFmtId="35" formatCode="_(* #,##0.00_);_(* \(#,##0.00\);_(* &quot;-&quot;??_);_(@_)"/>
    </dxf>
    <dxf>
      <numFmt numFmtId="167" formatCode="_(* #,##0.000_);_(* \(#,##0.000\);_(* &quot;-&quot;??_);_(@_)"/>
    </dxf>
    <dxf>
      <numFmt numFmtId="168" formatCode="_(* #,##0.0000_);_(* \(#,##0.0000\);_(* &quot;-&quot;??_);_(@_)"/>
    </dxf>
    <dxf>
      <numFmt numFmtId="167" formatCode="_(* #,##0.000_);_(* \(#,##0.000\);_(* &quot;-&quot;??_);_(@_)"/>
    </dxf>
    <dxf>
      <numFmt numFmtId="35" formatCode="_(* #,##0.00_);_(* \(#,##0.00\);_(* &quot;-&quot;??_);_(@_)"/>
    </dxf>
    <dxf>
      <numFmt numFmtId="165" formatCode="&quot;$&quot;#,##0.00"/>
    </dxf>
    <dxf>
      <numFmt numFmtId="34" formatCode="_(&quot;$&quot;* #,##0.00_);_(&quot;$&quot;* \(#,##0.00\);_(&quot;$&quot;* &quot;-&quot;??_);_(@_)"/>
    </dxf>
    <dxf>
      <numFmt numFmtId="165" formatCode="&quot;$&quot;#,##0.00"/>
    </dxf>
    <dxf>
      <numFmt numFmtId="14" formatCode="0.00%"/>
    </dxf>
    <dxf>
      <numFmt numFmtId="0" formatCode="General"/>
    </dxf>
    <dxf>
      <numFmt numFmtId="0" formatCode="General"/>
    </dxf>
    <dxf>
      <numFmt numFmtId="165" formatCode="&quot;$&quot;#,##0.00"/>
    </dxf>
    <dxf>
      <font>
        <sz val="12"/>
        <color theme="0"/>
        <name val="Nexa Bold"/>
        <scheme val="none"/>
      </font>
      <border>
        <bottom style="thin">
          <color theme="7"/>
        </bottom>
        <vertical/>
        <horizontal/>
      </border>
    </dxf>
    <dxf>
      <font>
        <u val="none"/>
        <sz val="12"/>
        <color theme="0"/>
        <name val="Nexa Light"/>
        <scheme val="none"/>
      </font>
      <fill>
        <patternFill patternType="solid">
          <bgColor rgb="FF1C242F"/>
        </patternFill>
      </fill>
      <border diagonalUp="0" diagonalDown="0">
        <left/>
        <right/>
        <top/>
        <bottom/>
        <vertical/>
        <horizontal/>
      </border>
    </dxf>
    <dxf>
      <numFmt numFmtId="34" formatCode="_(&quot;$&quot;* #,##0.00_);_(&quot;$&quot;* \(#,##0.00\);_(&quot;$&quot;* &quot;-&quot;??_);_(@_)"/>
    </dxf>
    <dxf>
      <numFmt numFmtId="34" formatCode="_(&quot;$&quot;* #,##0.00_);_(&quot;$&quot;* \(#,##0.00\);_(&quot;$&quot;* &quot;-&quot;??_);_(@_)"/>
    </dxf>
    <dxf>
      <font>
        <b val="0"/>
        <i val="0"/>
        <strike val="0"/>
        <condense val="0"/>
        <extend val="0"/>
        <outline val="0"/>
        <shadow val="0"/>
        <u val="none"/>
        <vertAlign val="baseline"/>
        <sz val="12"/>
        <color theme="1"/>
        <name val="Calibri"/>
        <scheme val="minor"/>
      </font>
      <numFmt numFmtId="164" formatCode="_(* #,##0_);_(* \(#,##0\);_(* &quot;-&quot;??_);_(@_)"/>
    </dxf>
    <dxf>
      <font>
        <b val="0"/>
        <i val="0"/>
        <strike val="0"/>
        <condense val="0"/>
        <extend val="0"/>
        <outline val="0"/>
        <shadow val="0"/>
        <u val="none"/>
        <vertAlign val="baseline"/>
        <sz val="12"/>
        <color theme="1"/>
        <name val="Calibri"/>
        <scheme val="minor"/>
      </font>
      <numFmt numFmtId="19" formatCode="m/d/yyyy"/>
    </dxf>
    <dxf>
      <alignment horizontal="general" vertical="bottom" textRotation="0" wrapText="1" indent="0" justifyLastLine="0" shrinkToFit="0" readingOrder="0"/>
    </dxf>
    <dxf>
      <font>
        <color theme="0"/>
      </font>
      <fill>
        <patternFill patternType="none">
          <bgColor auto="1"/>
        </patternFill>
      </fill>
    </dxf>
  </dxfs>
  <tableStyles count="2" defaultTableStyle="TableStyleMedium9" defaultPivotStyle="PivotStyleMedium4">
    <tableStyle name="Slicer Style 1" pivot="0" table="0" count="1">
      <tableStyleElement type="wholeTable" dxfId="100"/>
    </tableStyle>
    <tableStyle name="SlicerStyleDark4 2" pivot="0" table="0" count="10">
      <tableStyleElement type="wholeTable" dxfId="94"/>
      <tableStyleElement type="headerRow" dxfId="93"/>
    </tableStyle>
  </tableStyles>
  <colors>
    <mruColors>
      <color rgb="FF49F159"/>
      <color rgb="FF333F53"/>
      <color rgb="FF262E3E"/>
      <color rgb="FF2D2D3F"/>
      <color rgb="FF097D14"/>
      <color rgb="FF75CD71"/>
      <color rgb="FF41FD57"/>
      <color rgb="FF1D242F"/>
      <color rgb="FF1C242F"/>
      <color rgb="FFD2D2E0"/>
    </mruColors>
  </colors>
  <extLst>
    <ext xmlns:x14="http://schemas.microsoft.com/office/spreadsheetml/2009/9/main" uri="{46F421CA-312F-682f-3DD2-61675219B42D}">
      <x14:dxfs count="8">
        <dxf>
          <font>
            <color rgb="FF000000"/>
          </font>
          <fill>
            <patternFill patternType="none">
              <fgColor auto="1"/>
              <bgColor auto="1"/>
            </patternFill>
          </fill>
          <border>
            <left style="thin">
              <color rgb="FF999999"/>
            </left>
            <right style="thin">
              <color rgb="FF999999"/>
            </right>
            <top style="thin">
              <color rgb="FF999999"/>
            </top>
            <bottom style="thin">
              <color rgb="FF999999"/>
            </bottom>
            <vertical/>
            <horizontal/>
          </border>
        </dxf>
        <dxf>
          <font>
            <color theme="0"/>
          </font>
          <fill>
            <patternFill>
              <bgColor rgb="FF41FD57"/>
            </patternFill>
          </fill>
          <border>
            <left style="thin">
              <color rgb="FF999999"/>
            </left>
            <right style="thin">
              <color rgb="FF999999"/>
            </right>
            <top style="thin">
              <color rgb="FF999999"/>
            </top>
            <bottom style="thin">
              <color rgb="FF999999"/>
            </bottom>
            <vertical/>
            <horizontal/>
          </border>
        </dxf>
        <dxf>
          <font>
            <color theme="0"/>
          </font>
          <fill>
            <patternFill patternType="none">
              <fgColor auto="1"/>
              <bgColor auto="1"/>
            </patternFill>
          </fill>
          <border>
            <left style="thin">
              <color rgb="FF999999"/>
            </left>
            <right style="thin">
              <color rgb="FF999999"/>
            </right>
            <top style="thin">
              <color rgb="FF999999"/>
            </top>
            <bottom style="thin">
              <color rgb="FF999999"/>
            </bottom>
            <vertical/>
            <horizontal/>
          </border>
        </dxf>
        <dxf>
          <font>
            <color rgb="FF1C242F"/>
          </font>
          <fill>
            <patternFill patternType="solid">
              <fgColor auto="1"/>
              <bgColor rgb="FF41FD57"/>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theme="7" tint="0.59999389629810485"/>
              <bgColor rgb="FFC00000"/>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rgb="FF41FD57"/>
          </font>
          <fill>
            <patternFill patternType="solid">
              <fgColor theme="7"/>
              <bgColor rgb="FF262E3E"/>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theme="0"/>
          </font>
          <fill>
            <patternFill patternType="solid">
              <fgColor rgb="FFC0C0C0"/>
              <bgColor rgb="FF262E3E"/>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 Style 1"/>
        <x14:slicerStyle name="SlicerStyleDark4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CrystalPools (Recovered).xlsx]Sum of Price(Product)!PivotTable3</c:name>
    <c:fmtId val="7"/>
  </c:pivotSource>
  <c:chart>
    <c:title>
      <c:tx>
        <c:rich>
          <a:bodyPr rot="0" spcFirstLastPara="1" vertOverflow="ellipsis" vert="horz" wrap="square" anchor="ctr" anchorCtr="1"/>
          <a:lstStyle/>
          <a:p>
            <a:pPr>
              <a:defRPr sz="1600" b="1" i="0" u="none" strike="noStrike" kern="1200" cap="all" spc="120" normalizeH="0" baseline="0">
                <a:solidFill>
                  <a:schemeClr val="bg1"/>
                </a:solidFill>
                <a:latin typeface="Nexa Bold" panose="02000000000000000000" pitchFamily="50" charset="0"/>
                <a:ea typeface="+mn-ea"/>
                <a:cs typeface="+mn-cs"/>
              </a:defRPr>
            </a:pPr>
            <a:r>
              <a:rPr lang="en-US">
                <a:solidFill>
                  <a:schemeClr val="bg1"/>
                </a:solidFill>
                <a:latin typeface="Nexa Bold" panose="02000000000000000000" pitchFamily="50" charset="0"/>
              </a:rPr>
              <a:t>SALES BY PRODUCTS</a:t>
            </a:r>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bg1"/>
              </a:solidFill>
              <a:latin typeface="Nexa Bold" panose="02000000000000000000" pitchFamily="50"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solidFill>
            <a:srgbClr val="49F159"/>
          </a:solidFill>
          <a:ln>
            <a:noFill/>
          </a:ln>
          <a:effectLst/>
        </c:spPr>
        <c:marker>
          <c:symbol val="none"/>
        </c:marker>
        <c:dLbl>
          <c:idx val="0"/>
          <c:layout/>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Nexa Light" panose="02000000000000000000" pitchFamily="50"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1.5495076226014355E-2"/>
          <c:y val="1.2627450980392153E-2"/>
          <c:w val="0.96910900219487128"/>
          <c:h val="0.85332036436621894"/>
        </c:manualLayout>
      </c:layout>
      <c:barChart>
        <c:barDir val="col"/>
        <c:grouping val="clustered"/>
        <c:varyColors val="0"/>
        <c:ser>
          <c:idx val="0"/>
          <c:order val="0"/>
          <c:tx>
            <c:strRef>
              <c:f>'Sum of Price(Product)'!$B$3</c:f>
              <c:strCache>
                <c:ptCount val="1"/>
                <c:pt idx="0">
                  <c:v>Total</c:v>
                </c:pt>
              </c:strCache>
            </c:strRef>
          </c:tx>
          <c:spPr>
            <a:solidFill>
              <a:srgbClr val="49F159"/>
            </a:solidFill>
            <a:ln>
              <a:noFill/>
            </a:ln>
            <a:effectLst/>
          </c:spPr>
          <c:invertIfNegative val="0"/>
          <c:dLbls>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Nexa Light" panose="02000000000000000000" pitchFamily="50"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'Sum of Price(Product)'!$A$4:$A$14</c:f>
              <c:strCache>
                <c:ptCount val="10"/>
                <c:pt idx="0">
                  <c:v>1 Gal Muratic Acid</c:v>
                </c:pt>
                <c:pt idx="1">
                  <c:v>5 Gal Chlorine</c:v>
                </c:pt>
                <c:pt idx="2">
                  <c:v>8 ft Hose</c:v>
                </c:pt>
                <c:pt idx="3">
                  <c:v>Algea Killer 8 oz</c:v>
                </c:pt>
                <c:pt idx="4">
                  <c:v>AutoVac</c:v>
                </c:pt>
                <c:pt idx="5">
                  <c:v>Chlorine Test Kit</c:v>
                </c:pt>
                <c:pt idx="6">
                  <c:v>Net</c:v>
                </c:pt>
                <c:pt idx="7">
                  <c:v>Pool Cover</c:v>
                </c:pt>
                <c:pt idx="8">
                  <c:v>Skimmer</c:v>
                </c:pt>
                <c:pt idx="9">
                  <c:v>Water Pump</c:v>
                </c:pt>
              </c:strCache>
            </c:strRef>
          </c:cat>
          <c:val>
            <c:numRef>
              <c:f>'Sum of Price(Product)'!$B$4:$B$14</c:f>
              <c:numCache>
                <c:formatCode>"$"#,##0.00</c:formatCode>
                <c:ptCount val="10"/>
                <c:pt idx="0">
                  <c:v>77</c:v>
                </c:pt>
                <c:pt idx="1">
                  <c:v>693</c:v>
                </c:pt>
                <c:pt idx="2">
                  <c:v>183.99999999999994</c:v>
                </c:pt>
                <c:pt idx="3">
                  <c:v>210</c:v>
                </c:pt>
                <c:pt idx="4">
                  <c:v>1984</c:v>
                </c:pt>
                <c:pt idx="5">
                  <c:v>160</c:v>
                </c:pt>
                <c:pt idx="6">
                  <c:v>391.20000000000016</c:v>
                </c:pt>
                <c:pt idx="7">
                  <c:v>2066.4000000000005</c:v>
                </c:pt>
                <c:pt idx="8">
                  <c:v>1305</c:v>
                </c:pt>
                <c:pt idx="9">
                  <c:v>10040</c:v>
                </c:pt>
              </c:numCache>
            </c:numRef>
          </c:val>
          <c:extLst>
            <c:ext xmlns:c16="http://schemas.microsoft.com/office/drawing/2014/chart" uri="{C3380CC4-5D6E-409C-BE32-E72D297353CC}">
              <c16:uniqueId val="{00000000-9993-44CF-8751-6A9B37647CCA}"/>
            </c:ext>
          </c:extLst>
        </c:ser>
        <c:dLbls>
          <c:dLblPos val="outEnd"/>
          <c:showLegendKey val="0"/>
          <c:showVal val="1"/>
          <c:showCatName val="0"/>
          <c:showSerName val="0"/>
          <c:showPercent val="0"/>
          <c:showBubbleSize val="0"/>
        </c:dLbls>
        <c:gapWidth val="133"/>
        <c:overlap val="-90"/>
        <c:axId val="642957439"/>
        <c:axId val="642934559"/>
      </c:barChart>
      <c:catAx>
        <c:axId val="642957439"/>
        <c:scaling>
          <c:orientation val="minMax"/>
        </c:scaling>
        <c:delete val="0"/>
        <c:axPos val="b"/>
        <c:majorGridlines>
          <c:spPr>
            <a:ln w="9525" cap="flat" cmpd="sng" algn="ctr">
              <a:solidFill>
                <a:srgbClr val="333F53">
                  <a:alpha val="25000"/>
                </a:srgbClr>
              </a:solidFill>
              <a:round/>
            </a:ln>
            <a:effectLst/>
          </c:spPr>
        </c:majorGridlines>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700" b="0" i="0" u="none" strike="noStrike" kern="1200" cap="all" spc="120" normalizeH="0" baseline="0">
                <a:solidFill>
                  <a:schemeClr val="bg1"/>
                </a:solidFill>
                <a:latin typeface="Nexa Bold" panose="02000000000000000000" pitchFamily="50" charset="0"/>
                <a:ea typeface="+mn-ea"/>
                <a:cs typeface="+mn-cs"/>
              </a:defRPr>
            </a:pPr>
            <a:endParaRPr lang="en-US"/>
          </a:p>
        </c:txPr>
        <c:crossAx val="642934559"/>
        <c:crosses val="autoZero"/>
        <c:auto val="1"/>
        <c:lblAlgn val="ctr"/>
        <c:lblOffset val="100"/>
        <c:noMultiLvlLbl val="0"/>
      </c:catAx>
      <c:valAx>
        <c:axId val="642934559"/>
        <c:scaling>
          <c:orientation val="minMax"/>
        </c:scaling>
        <c:delete val="1"/>
        <c:axPos val="l"/>
        <c:numFmt formatCode="&quot;$&quot;#,##0.00" sourceLinked="1"/>
        <c:majorTickMark val="none"/>
        <c:minorTickMark val="none"/>
        <c:tickLblPos val="nextTo"/>
        <c:crossAx val="64295743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[Copy of CrystalPools (Recovered).xlsx]Profit Per Month!PivotTable5</c:name>
    <c:fmtId val="6"/>
  </c:pivotSource>
  <c:chart>
    <c:title>
      <c:tx>
        <c:rich>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r>
              <a:rPr lang="en-US" sz="1400">
                <a:solidFill>
                  <a:schemeClr val="bg1"/>
                </a:solidFill>
                <a:latin typeface="Nexa Bold" panose="02000000000000000000" pitchFamily="50" charset="0"/>
              </a:rPr>
              <a:t>TOTAL</a:t>
            </a:r>
            <a:r>
              <a:rPr lang="en-US" sz="1400" baseline="0">
                <a:solidFill>
                  <a:schemeClr val="bg1"/>
                </a:solidFill>
                <a:latin typeface="Nexa Bold" panose="02000000000000000000" pitchFamily="50" charset="0"/>
              </a:rPr>
              <a:t> REVENUE &amp; NET PROFIT</a:t>
            </a:r>
            <a:endParaRPr lang="en-US" sz="1400">
              <a:solidFill>
                <a:schemeClr val="bg1"/>
              </a:solidFill>
              <a:latin typeface="Nexa Bold" panose="02000000000000000000" pitchFamily="50" charset="0"/>
            </a:endParaRP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rgbClr val="7030A0"/>
            </a:solidFill>
            <a:miter lim="800000"/>
          </a:ln>
          <a:effectLst>
            <a:glow rad="101600">
              <a:srgbClr val="7030A0">
                <a:alpha val="36000"/>
              </a:srgbClr>
            </a:glow>
            <a:outerShdw blurRad="63500" dist="50800" dir="5400000" algn="ctr" rotWithShape="0">
              <a:srgbClr val="000000">
                <a:alpha val="43137"/>
              </a:srgbClr>
            </a:outerShdw>
            <a:softEdge rad="0"/>
          </a:effectLst>
        </c:spPr>
        <c:marker>
          <c:symbol val="circle"/>
          <c:size val="9"/>
          <c:spPr>
            <a:solidFill>
              <a:srgbClr val="002060"/>
            </a:solidFill>
            <a:ln>
              <a:solidFill>
                <a:srgbClr val="7030A0"/>
              </a:solidFill>
            </a:ln>
            <a:effectLst>
              <a:glow rad="101600">
                <a:srgbClr val="7030A0">
                  <a:alpha val="36000"/>
                </a:srgbClr>
              </a:glow>
              <a:outerShdw blurRad="63500" dist="50800" dir="5400000" algn="ctr" rotWithShape="0">
                <a:srgbClr val="000000">
                  <a:alpha val="43137"/>
                </a:srgbClr>
              </a:outerShdw>
              <a:softEdge rad="0"/>
            </a:effectLst>
            <a:scene3d>
              <a:camera prst="orthographicFront"/>
              <a:lightRig rig="threePt" dir="t"/>
            </a:scene3d>
            <a:sp3d prstMaterial="matte"/>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6"/>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9"/>
        <c:spPr>
          <a:noFill/>
          <a:ln w="19050" cap="rnd" cmpd="sng" algn="ctr">
            <a:solidFill>
              <a:schemeClr val="bg1"/>
            </a:solidFill>
            <a:prstDash val="dash"/>
            <a:miter lim="800000"/>
          </a:ln>
          <a:effectLst>
            <a:glow rad="139700">
              <a:schemeClr val="accent1">
                <a:satMod val="175000"/>
                <a:alpha val="0"/>
              </a:schemeClr>
            </a:glow>
          </a:effectLst>
        </c:spPr>
        <c:marker>
          <c:symbol val="none"/>
        </c:marker>
      </c:pivotFmt>
      <c:pivotFmt>
        <c:idx val="20"/>
        <c:spPr>
          <a:noFill/>
          <a:ln w="31750" cap="rnd" cmpd="sng" algn="ctr">
            <a:gradFill>
              <a:gsLst>
                <a:gs pos="65000">
                  <a:srgbClr val="FF3F3F"/>
                </a:gs>
                <a:gs pos="37000">
                  <a:srgbClr val="41FD57"/>
                </a:gs>
                <a:gs pos="0">
                  <a:srgbClr val="41FD57"/>
                </a:gs>
              </a:gsLst>
              <a:lin ang="5400000" scaled="1"/>
            </a:gradFill>
            <a:miter lim="800000"/>
          </a:ln>
          <a:effectLst>
            <a:glow rad="139700">
              <a:schemeClr val="accent2">
                <a:satMod val="175000"/>
                <a:alpha val="0"/>
              </a:schemeClr>
            </a:glow>
          </a:effectLst>
        </c:spPr>
        <c:marker>
          <c:symbol val="circle"/>
          <c:size val="4"/>
          <c:spPr>
            <a:solidFill>
              <a:schemeClr val="bg1"/>
            </a:solidFill>
            <a:ln w="50800">
              <a:solidFill>
                <a:schemeClr val="bg1"/>
              </a:solidFill>
            </a:ln>
            <a:effectLst>
              <a:glow rad="139700">
                <a:schemeClr val="accent2">
                  <a:satMod val="175000"/>
                  <a:alpha val="0"/>
                </a:schemeClr>
              </a:glow>
            </a:effectLst>
          </c:spPr>
        </c:marker>
      </c:pivotFmt>
      <c:pivotFmt>
        <c:idx val="21"/>
        <c:spPr>
          <a:noFill/>
          <a:ln w="31750" cap="rnd" cmpd="sng" algn="ctr">
            <a:gradFill>
              <a:gsLst>
                <a:gs pos="65000">
                  <a:srgbClr val="FF3F3F"/>
                </a:gs>
                <a:gs pos="37000">
                  <a:srgbClr val="41FD57"/>
                </a:gs>
                <a:gs pos="0">
                  <a:srgbClr val="41FD57"/>
                </a:gs>
              </a:gsLst>
              <a:lin ang="5400000" scaled="1"/>
            </a:gradFill>
            <a:miter lim="800000"/>
          </a:ln>
          <a:effectLst>
            <a:glow rad="139700">
              <a:schemeClr val="accent2">
                <a:satMod val="175000"/>
                <a:alpha val="0"/>
              </a:schemeClr>
            </a:glow>
            <a:softEdge rad="0"/>
          </a:effectLst>
        </c:spPr>
        <c:marker>
          <c:symbol val="circle"/>
          <c:size val="4"/>
          <c:spPr>
            <a:solidFill>
              <a:schemeClr val="bg1"/>
            </a:solidFill>
            <a:ln w="50800">
              <a:solidFill>
                <a:schemeClr val="bg1"/>
              </a:solidFill>
            </a:ln>
            <a:effectLst>
              <a:glow rad="139700">
                <a:schemeClr val="accent2">
                  <a:satMod val="175000"/>
                  <a:alpha val="0"/>
                </a:schemeClr>
              </a:glow>
              <a:softEdge rad="0"/>
            </a:effectLst>
          </c:spPr>
        </c:marker>
      </c:pivotFmt>
      <c:pivotFmt>
        <c:idx val="22"/>
        <c:spPr>
          <a:ln w="22225" cap="rnd">
            <a:solidFill>
              <a:srgbClr val="41FD57"/>
            </a:solidFill>
            <a:prstDash val="sysDash"/>
          </a:ln>
          <a:effectLst/>
        </c:spPr>
        <c:marker>
          <c:symbol val="none"/>
        </c:marker>
      </c:pivotFmt>
      <c:pivotFmt>
        <c:idx val="23"/>
        <c:spPr>
          <a:ln w="12700" cap="rnd">
            <a:solidFill>
              <a:schemeClr val="bg1"/>
            </a:solidFill>
          </a:ln>
          <a:effectLst/>
        </c:spPr>
        <c:marker>
          <c:symbol val="circle"/>
          <c:size val="8"/>
          <c:spPr>
            <a:solidFill>
              <a:srgbClr val="41FD57"/>
            </a:solidFill>
            <a:ln w="19050">
              <a:solidFill>
                <a:schemeClr val="bg1"/>
              </a:solidFill>
            </a:ln>
            <a:effectLst/>
          </c:spPr>
        </c:marker>
      </c:pivotFmt>
      <c:pivotFmt>
        <c:idx val="24"/>
        <c:spPr>
          <a:ln w="12700" cap="rnd">
            <a:solidFill>
              <a:schemeClr val="bg1"/>
            </a:solidFill>
          </a:ln>
          <a:effectLst/>
        </c:spPr>
        <c:marker>
          <c:symbol val="circle"/>
          <c:size val="8"/>
          <c:spPr>
            <a:solidFill>
              <a:srgbClr val="41FD57"/>
            </a:solidFill>
            <a:ln w="19050">
              <a:solidFill>
                <a:schemeClr val="bg1"/>
              </a:solidFill>
            </a:ln>
            <a:effectLst/>
          </c:spPr>
        </c:marker>
      </c:pivotFmt>
      <c:pivotFmt>
        <c:idx val="25"/>
        <c:spPr>
          <a:ln w="12700" cap="rnd">
            <a:solidFill>
              <a:schemeClr val="bg1"/>
            </a:solidFill>
          </a:ln>
          <a:effectLst/>
        </c:spPr>
        <c:marker>
          <c:symbol val="circle"/>
          <c:size val="8"/>
          <c:spPr>
            <a:solidFill>
              <a:srgbClr val="41FD57"/>
            </a:solidFill>
            <a:ln w="19050">
              <a:solidFill>
                <a:schemeClr val="bg1"/>
              </a:solidFill>
            </a:ln>
            <a:effectLst/>
          </c:spPr>
        </c:marker>
      </c:pivotFmt>
    </c:pivotFmts>
    <c:plotArea>
      <c:layout/>
      <c:lineChart>
        <c:grouping val="standard"/>
        <c:varyColors val="0"/>
        <c:ser>
          <c:idx val="0"/>
          <c:order val="0"/>
          <c:tx>
            <c:strRef>
              <c:f>'Profit Per Month'!$B$3</c:f>
              <c:strCache>
                <c:ptCount val="1"/>
                <c:pt idx="0">
                  <c:v>Sum of Net Profit</c:v>
                </c:pt>
              </c:strCache>
            </c:strRef>
          </c:tx>
          <c:spPr>
            <a:ln w="22225" cap="rnd">
              <a:solidFill>
                <a:srgbClr val="41FD57"/>
              </a:solidFill>
              <a:prstDash val="sysDash"/>
            </a:ln>
            <a:effectLst/>
          </c:spPr>
          <c:marker>
            <c:symbol val="none"/>
          </c:marker>
          <c:cat>
            <c:strRef>
              <c:f>'Profit Per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Per Month'!$B$4:$B$16</c:f>
              <c:numCache>
                <c:formatCode>_("$"* #,##0.00_);_("$"* \(#,##0.00\);_("$"* "-"??_);_(@_)</c:formatCode>
                <c:ptCount val="12"/>
                <c:pt idx="0">
                  <c:v>438.03</c:v>
                </c:pt>
                <c:pt idx="1">
                  <c:v>329.13000000000005</c:v>
                </c:pt>
                <c:pt idx="2">
                  <c:v>575.81999999999994</c:v>
                </c:pt>
                <c:pt idx="3">
                  <c:v>216.80999999999997</c:v>
                </c:pt>
                <c:pt idx="4">
                  <c:v>132.03</c:v>
                </c:pt>
                <c:pt idx="5">
                  <c:v>147.23999999999998</c:v>
                </c:pt>
                <c:pt idx="6">
                  <c:v>1319.58</c:v>
                </c:pt>
                <c:pt idx="7">
                  <c:v>841.86000000000013</c:v>
                </c:pt>
                <c:pt idx="8">
                  <c:v>512.28</c:v>
                </c:pt>
                <c:pt idx="9">
                  <c:v>429.39000000000004</c:v>
                </c:pt>
                <c:pt idx="10">
                  <c:v>467.37</c:v>
                </c:pt>
                <c:pt idx="11">
                  <c:v>311.49</c:v>
                </c:pt>
              </c:numCache>
            </c:numRef>
          </c:val>
          <c:smooth val="1"/>
          <c:extLst>
            <c:ext xmlns:c16="http://schemas.microsoft.com/office/drawing/2014/chart" uri="{C3380CC4-5D6E-409C-BE32-E72D297353CC}">
              <c16:uniqueId val="{00000001-4D76-44EC-8C34-41781B0CB846}"/>
            </c:ext>
          </c:extLst>
        </c:ser>
        <c:ser>
          <c:idx val="1"/>
          <c:order val="1"/>
          <c:tx>
            <c:strRef>
              <c:f>'Profit Per Month'!$C$3</c:f>
              <c:strCache>
                <c:ptCount val="1"/>
                <c:pt idx="0">
                  <c:v>Sum of Sale Price</c:v>
                </c:pt>
              </c:strCache>
            </c:strRef>
          </c:tx>
          <c:spPr>
            <a:ln w="12700" cap="rnd">
              <a:solidFill>
                <a:schemeClr val="bg1"/>
              </a:solidFill>
            </a:ln>
            <a:effectLst/>
          </c:spPr>
          <c:marker>
            <c:symbol val="circle"/>
            <c:size val="8"/>
            <c:spPr>
              <a:solidFill>
                <a:srgbClr val="41FD57"/>
              </a:solidFill>
              <a:ln w="19050">
                <a:solidFill>
                  <a:schemeClr val="bg1"/>
                </a:solidFill>
              </a:ln>
              <a:effectLst/>
            </c:spPr>
          </c:marker>
          <c:dPt>
            <c:idx val="6"/>
            <c:marker>
              <c:symbol val="circle"/>
              <c:size val="8"/>
              <c:spPr>
                <a:solidFill>
                  <a:srgbClr val="41FD57"/>
                </a:solidFill>
                <a:ln w="19050">
                  <a:solidFill>
                    <a:schemeClr val="bg1"/>
                  </a:solidFill>
                </a:ln>
                <a:effectLst/>
              </c:spPr>
            </c:marker>
            <c:bubble3D val="0"/>
            <c:spPr>
              <a:ln w="12700" cap="rnd">
                <a:solidFill>
                  <a:schemeClr val="bg1"/>
                </a:solidFill>
              </a:ln>
              <a:effectLst/>
            </c:spPr>
            <c:extLst>
              <c:ext xmlns:c16="http://schemas.microsoft.com/office/drawing/2014/chart" uri="{C3380CC4-5D6E-409C-BE32-E72D297353CC}">
                <c16:uniqueId val="{00000008-35F8-4D43-B5CA-3F3DB9EF6369}"/>
              </c:ext>
            </c:extLst>
          </c:dPt>
          <c:cat>
            <c:strRef>
              <c:f>'Profit Per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Per Month'!$C$4:$C$16</c:f>
              <c:numCache>
                <c:formatCode>_("$"* #,##0.00_);_("$"* \(#,##0.00\);_("$"* "-"??_);_(@_)</c:formatCode>
                <c:ptCount val="12"/>
                <c:pt idx="0">
                  <c:v>1418.6999999999998</c:v>
                </c:pt>
                <c:pt idx="1">
                  <c:v>971.19999999999993</c:v>
                </c:pt>
                <c:pt idx="2">
                  <c:v>1875.4</c:v>
                </c:pt>
                <c:pt idx="3">
                  <c:v>510.7</c:v>
                </c:pt>
                <c:pt idx="4">
                  <c:v>347.40000000000003</c:v>
                </c:pt>
                <c:pt idx="5">
                  <c:v>409.50000000000006</c:v>
                </c:pt>
                <c:pt idx="6">
                  <c:v>3992.3</c:v>
                </c:pt>
                <c:pt idx="7">
                  <c:v>2513.6000000000004</c:v>
                </c:pt>
                <c:pt idx="8">
                  <c:v>1542.8</c:v>
                </c:pt>
                <c:pt idx="9">
                  <c:v>1153.4000000000001</c:v>
                </c:pt>
                <c:pt idx="10">
                  <c:v>1477.1999999999998</c:v>
                </c:pt>
                <c:pt idx="11">
                  <c:v>898.4</c:v>
                </c:pt>
              </c:numCache>
            </c:numRef>
          </c:val>
          <c:smooth val="0"/>
          <c:extLst>
            <c:ext xmlns:c16="http://schemas.microsoft.com/office/drawing/2014/chart" uri="{C3380CC4-5D6E-409C-BE32-E72D297353CC}">
              <c16:uniqueId val="{00000006-4832-4D1E-97A9-3F026325B46E}"/>
            </c:ext>
          </c:extLst>
        </c:ser>
        <c:dLbls>
          <c:showLegendKey val="0"/>
          <c:showVal val="0"/>
          <c:showCatName val="0"/>
          <c:showSerName val="0"/>
          <c:showPercent val="0"/>
          <c:showBubbleSize val="0"/>
        </c:dLbls>
        <c:smooth val="0"/>
        <c:axId val="501539359"/>
        <c:axId val="501523135"/>
      </c:lineChart>
      <c:catAx>
        <c:axId val="5015393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Nexa Bold" panose="02000000000000000000" pitchFamily="50" charset="0"/>
                <a:ea typeface="+mn-ea"/>
                <a:cs typeface="+mn-cs"/>
              </a:defRPr>
            </a:pPr>
            <a:endParaRPr lang="en-US"/>
          </a:p>
        </c:txPr>
        <c:crossAx val="501523135"/>
        <c:crosses val="autoZero"/>
        <c:auto val="1"/>
        <c:lblAlgn val="ctr"/>
        <c:lblOffset val="100"/>
        <c:noMultiLvlLbl val="0"/>
      </c:catAx>
      <c:valAx>
        <c:axId val="501523135"/>
        <c:scaling>
          <c:orientation val="minMax"/>
        </c:scaling>
        <c:delete val="0"/>
        <c:axPos val="l"/>
        <c:majorGridlines>
          <c:spPr>
            <a:ln w="9525" cap="flat" cmpd="sng" algn="ctr">
              <a:solidFill>
                <a:schemeClr val="bg1">
                  <a:alpha val="6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Nexa Light" panose="02000000000000000000" pitchFamily="50" charset="0"/>
                <a:ea typeface="+mn-ea"/>
                <a:cs typeface="+mn-cs"/>
              </a:defRPr>
            </a:pPr>
            <a:endParaRPr lang="en-US"/>
          </a:p>
        </c:txPr>
        <c:crossAx val="501539359"/>
        <c:crosses val="autoZero"/>
        <c:crossBetween val="between"/>
      </c:valAx>
      <c:spPr>
        <a:noFill/>
        <a:ln>
          <a:noFill/>
        </a:ln>
        <a:effectLst>
          <a:glow rad="596900">
            <a:srgbClr val="7030A0">
              <a:alpha val="27000"/>
            </a:srgbClr>
          </a:glow>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Nexa Light" panose="02000000000000000000" pitchFamily="50" charset="0"/>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15875" cap="flat" cmpd="sng" algn="ctr">
      <a:noFill/>
      <a:round/>
    </a:ln>
    <a:effectLst>
      <a:glow rad="127000">
        <a:srgbClr val="7030A0">
          <a:alpha val="0"/>
        </a:srgb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CrystalPools (Recovered).xlsx]State sum of sold product!PivotTable5</c:name>
    <c:fmtId val="11"/>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latin typeface="Nexa Bold" panose="02000000000000000000" pitchFamily="50" charset="0"/>
              </a:rPr>
              <a:t>SALES</a:t>
            </a:r>
            <a:r>
              <a:rPr lang="en-US" baseline="0">
                <a:solidFill>
                  <a:schemeClr val="bg1"/>
                </a:solidFill>
                <a:latin typeface="Nexa Bold" panose="02000000000000000000" pitchFamily="50" charset="0"/>
              </a:rPr>
              <a:t>  BY  STATES</a:t>
            </a:r>
            <a:endParaRPr lang="en-US">
              <a:solidFill>
                <a:schemeClr val="bg1"/>
              </a:solidFill>
              <a:latin typeface="Nexa Bold" panose="02000000000000000000" pitchFamily="50" charset="0"/>
            </a:endParaRPr>
          </a:p>
        </c:rich>
      </c:tx>
      <c:layout>
        <c:manualLayout>
          <c:xMode val="edge"/>
          <c:yMode val="edge"/>
          <c:x val="0.30678363523088154"/>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rgbClr val="422986"/>
              </a:gs>
              <a:gs pos="25000">
                <a:srgbClr val="60349F"/>
              </a:gs>
              <a:gs pos="100000">
                <a:srgbClr val="7030A0">
                  <a:lumMod val="80000"/>
                  <a:lumOff val="20000"/>
                </a:srgbClr>
              </a:gs>
            </a:gsLst>
            <a:lin ang="15600000" scaled="0"/>
          </a:gra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eparator>, </c:separator>
          <c:extLst>
            <c:ext xmlns:c15="http://schemas.microsoft.com/office/drawing/2012/chart" uri="{CE6537A1-D6FC-4f65-9D91-7224C49458BB}"/>
          </c:extLst>
        </c:dLbl>
      </c:pivotFmt>
      <c:pivotFmt>
        <c:idx val="3"/>
        <c:spPr>
          <a:gradFill>
            <a:gsLst>
              <a:gs pos="0">
                <a:srgbClr val="422986"/>
              </a:gs>
              <a:gs pos="25000">
                <a:srgbClr val="60349F"/>
              </a:gs>
              <a:gs pos="100000">
                <a:srgbClr val="7030A0">
                  <a:lumMod val="80000"/>
                  <a:lumOff val="20000"/>
                </a:srgbClr>
              </a:gs>
            </a:gsLst>
            <a:lin ang="15600000" scaled="0"/>
          </a:gradFill>
          <a:ln>
            <a:noFill/>
          </a:ln>
          <a:effectLst/>
        </c:spPr>
        <c:dLbl>
          <c:idx val="0"/>
          <c:layout>
            <c:manualLayout>
              <c:x val="-5.664264334714314E-3"/>
              <c:y val="-0.35206915710162068"/>
            </c:manualLayout>
          </c:layout>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2D050"/>
                  </a:solidFill>
                  <a:latin typeface="+mn-lt"/>
                  <a:ea typeface="+mn-ea"/>
                  <a:cs typeface="+mn-cs"/>
                </a:defRPr>
              </a:pPr>
              <a:endParaRPr lang="en-US"/>
            </a:p>
          </c:txPr>
          <c:dLblPos val="ctr"/>
          <c:showLegendKey val="0"/>
          <c:showVal val="1"/>
          <c:showCatName val="0"/>
          <c:showSerName val="0"/>
          <c:showPercent val="0"/>
          <c:showBubbleSize val="0"/>
          <c:separator>, </c:separator>
          <c:extLst>
            <c:ext xmlns:c15="http://schemas.microsoft.com/office/drawing/2012/chart" uri="{CE6537A1-D6FC-4f65-9D91-7224C49458BB}"/>
          </c:extLst>
        </c:dLbl>
      </c:pivotFmt>
      <c:pivotFmt>
        <c:idx val="4"/>
        <c:spPr>
          <a:gradFill>
            <a:gsLst>
              <a:gs pos="0">
                <a:srgbClr val="422986"/>
              </a:gs>
              <a:gs pos="25000">
                <a:srgbClr val="60349F"/>
              </a:gs>
              <a:gs pos="100000">
                <a:srgbClr val="7030A0">
                  <a:lumMod val="80000"/>
                  <a:lumOff val="20000"/>
                </a:srgbClr>
              </a:gs>
            </a:gsLst>
            <a:lin ang="15600000" scaled="0"/>
          </a:gradFill>
          <a:ln>
            <a:noFill/>
          </a:ln>
          <a:effectLst/>
        </c:spPr>
        <c:dLbl>
          <c:idx val="0"/>
          <c:layout>
            <c:manualLayout>
              <c:x val="-2.832132167357157E-3"/>
              <c:y val="-0.11246653629635106"/>
            </c:manualLayout>
          </c:layout>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2D050"/>
                  </a:solidFill>
                  <a:latin typeface="+mn-lt"/>
                  <a:ea typeface="+mn-ea"/>
                  <a:cs typeface="+mn-cs"/>
                </a:defRPr>
              </a:pPr>
              <a:endParaRPr lang="en-US"/>
            </a:p>
          </c:txPr>
          <c:dLblPos val="ctr"/>
          <c:showLegendKey val="0"/>
          <c:showVal val="1"/>
          <c:showCatName val="0"/>
          <c:showSerName val="0"/>
          <c:showPercent val="0"/>
          <c:showBubbleSize val="0"/>
          <c:separator>, </c:separator>
          <c:extLst>
            <c:ext xmlns:c15="http://schemas.microsoft.com/office/drawing/2012/chart" uri="{CE6537A1-D6FC-4f65-9D91-7224C49458BB}"/>
          </c:extLst>
        </c:dLbl>
      </c:pivotFmt>
      <c:pivotFmt>
        <c:idx val="5"/>
        <c:spPr>
          <a:gradFill>
            <a:gsLst>
              <a:gs pos="0">
                <a:srgbClr val="422986"/>
              </a:gs>
              <a:gs pos="25000">
                <a:srgbClr val="60349F"/>
              </a:gs>
              <a:gs pos="100000">
                <a:srgbClr val="7030A0">
                  <a:lumMod val="80000"/>
                  <a:lumOff val="20000"/>
                </a:srgbClr>
              </a:gs>
            </a:gsLst>
            <a:lin ang="15600000" scaled="0"/>
          </a:gradFill>
          <a:ln>
            <a:noFill/>
          </a:ln>
          <a:effectLst/>
        </c:spPr>
        <c:dLbl>
          <c:idx val="0"/>
          <c:layout>
            <c:manualLayout>
              <c:x val="-5.6642643347144172E-3"/>
              <c:y val="-0.18092442795499952"/>
            </c:manualLayout>
          </c:layout>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2D050"/>
                  </a:solidFill>
                  <a:latin typeface="+mn-lt"/>
                  <a:ea typeface="+mn-ea"/>
                  <a:cs typeface="+mn-cs"/>
                </a:defRPr>
              </a:pPr>
              <a:endParaRPr lang="en-US"/>
            </a:p>
          </c:txPr>
          <c:dLblPos val="ctr"/>
          <c:showLegendKey val="0"/>
          <c:showVal val="1"/>
          <c:showCatName val="0"/>
          <c:showSerName val="0"/>
          <c:showPercent val="0"/>
          <c:showBubbleSize val="0"/>
          <c:separator>, </c:separator>
          <c:extLst>
            <c:ext xmlns:c15="http://schemas.microsoft.com/office/drawing/2012/chart" uri="{CE6537A1-D6FC-4f65-9D91-7224C49458BB}"/>
          </c:extLst>
        </c:dLbl>
      </c:pivotFmt>
      <c:pivotFmt>
        <c:idx val="6"/>
        <c:spPr>
          <a:gradFill>
            <a:gsLst>
              <a:gs pos="0">
                <a:srgbClr val="422986"/>
              </a:gs>
              <a:gs pos="25000">
                <a:srgbClr val="60349F"/>
              </a:gs>
              <a:gs pos="100000">
                <a:srgbClr val="7030A0">
                  <a:lumMod val="80000"/>
                  <a:lumOff val="20000"/>
                </a:srgbClr>
              </a:gs>
            </a:gsLst>
            <a:lin ang="15600000" scaled="0"/>
          </a:gradFill>
          <a:ln>
            <a:noFill/>
          </a:ln>
          <a:effectLst/>
        </c:spPr>
        <c:dLbl>
          <c:idx val="0"/>
          <c:layout>
            <c:manualLayout>
              <c:x val="5.1921823262881546E-17"/>
              <c:y val="-4.8898494041891852E-2"/>
            </c:manualLayout>
          </c:layout>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2D050"/>
                  </a:solidFill>
                  <a:latin typeface="+mn-lt"/>
                  <a:ea typeface="+mn-ea"/>
                  <a:cs typeface="+mn-cs"/>
                </a:defRPr>
              </a:pPr>
              <a:endParaRPr lang="en-US"/>
            </a:p>
          </c:txPr>
          <c:dLblPos val="ctr"/>
          <c:showLegendKey val="0"/>
          <c:showVal val="1"/>
          <c:showCatName val="0"/>
          <c:showSerName val="0"/>
          <c:showPercent val="0"/>
          <c:showBubbleSize val="0"/>
          <c:separator>, </c:separator>
          <c:extLst>
            <c:ext xmlns:c15="http://schemas.microsoft.com/office/drawing/2012/chart" uri="{CE6537A1-D6FC-4f65-9D91-7224C49458BB}"/>
          </c:extLst>
        </c:dLbl>
      </c:pivotFmt>
      <c:pivotFmt>
        <c:idx val="7"/>
        <c:spPr>
          <a:gradFill>
            <a:gsLst>
              <a:gs pos="0">
                <a:srgbClr val="422986"/>
              </a:gs>
              <a:gs pos="25000">
                <a:srgbClr val="60349F"/>
              </a:gs>
              <a:gs pos="100000">
                <a:srgbClr val="7030A0">
                  <a:lumMod val="80000"/>
                  <a:lumOff val="20000"/>
                </a:srgbClr>
              </a:gs>
            </a:gsLst>
            <a:lin ang="15600000" scaled="0"/>
          </a:gradFill>
          <a:ln>
            <a:noFill/>
          </a:ln>
          <a:effectLst/>
        </c:spPr>
        <c:dLbl>
          <c:idx val="0"/>
          <c:layout>
            <c:manualLayout>
              <c:x val="-1.1328528669428628E-2"/>
              <c:y val="-0.41074734995189083"/>
            </c:manualLayout>
          </c:layout>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2D050"/>
                  </a:solidFill>
                  <a:latin typeface="+mn-lt"/>
                  <a:ea typeface="+mn-ea"/>
                  <a:cs typeface="+mn-cs"/>
                </a:defRPr>
              </a:pPr>
              <a:endParaRPr lang="en-US"/>
            </a:p>
          </c:txPr>
          <c:dLblPos val="ctr"/>
          <c:showLegendKey val="0"/>
          <c:showVal val="1"/>
          <c:showCatName val="0"/>
          <c:showSerName val="0"/>
          <c:showPercent val="0"/>
          <c:showBubbleSize val="0"/>
          <c:separator>, </c:separator>
          <c:extLst>
            <c:ext xmlns:c15="http://schemas.microsoft.com/office/drawing/2012/chart" uri="{CE6537A1-D6FC-4f65-9D91-7224C49458BB}"/>
          </c:extLst>
        </c:dLbl>
      </c:pivotFmt>
      <c:pivotFmt>
        <c:idx val="8"/>
        <c:spPr>
          <a:gradFill>
            <a:gsLst>
              <a:gs pos="0">
                <a:srgbClr val="422986"/>
              </a:gs>
              <a:gs pos="25000">
                <a:srgbClr val="60349F"/>
              </a:gs>
              <a:gs pos="100000">
                <a:srgbClr val="7030A0">
                  <a:lumMod val="80000"/>
                  <a:lumOff val="20000"/>
                </a:srgbClr>
              </a:gs>
            </a:gsLst>
            <a:lin ang="15600000" scaled="0"/>
          </a:gradFill>
          <a:ln>
            <a:noFill/>
          </a:ln>
          <a:effectLst/>
        </c:spPr>
        <c:dLbl>
          <c:idx val="0"/>
          <c:layout>
            <c:manualLayout>
              <c:x val="-2.832132167357157E-3"/>
              <c:y val="-0.2493823196136481"/>
            </c:manualLayout>
          </c:layout>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2D050"/>
                  </a:solidFill>
                  <a:latin typeface="+mn-lt"/>
                  <a:ea typeface="+mn-ea"/>
                  <a:cs typeface="+mn-cs"/>
                </a:defRPr>
              </a:pPr>
              <a:endParaRPr lang="en-US"/>
            </a:p>
          </c:txPr>
          <c:dLblPos val="ctr"/>
          <c:showLegendKey val="0"/>
          <c:showVal val="1"/>
          <c:showCatName val="0"/>
          <c:showSerName val="0"/>
          <c:showPercent val="0"/>
          <c:showBubbleSize val="0"/>
          <c:separator>, </c:separator>
          <c:extLst>
            <c:ext xmlns:c15="http://schemas.microsoft.com/office/drawing/2012/chart" uri="{CE6537A1-D6FC-4f65-9D91-7224C49458BB}"/>
          </c:extLst>
        </c:dLbl>
      </c:pivotFmt>
      <c:pivotFmt>
        <c:idx val="9"/>
        <c:spPr>
          <a:solidFill>
            <a:schemeClr val="accent1"/>
          </a:solidFill>
          <a:ln>
            <a:noFill/>
          </a:ln>
          <a:effectLst/>
        </c:spPr>
        <c:marker>
          <c:symbol val="none"/>
        </c:marker>
      </c:pivotFmt>
      <c:pivotFmt>
        <c:idx val="10"/>
        <c:spPr>
          <a:solidFill>
            <a:srgbClr val="41FD57"/>
          </a:solidFill>
          <a:ln>
            <a:noFill/>
          </a:ln>
          <a:effectLst/>
        </c:spPr>
      </c:pivotFmt>
      <c:pivotFmt>
        <c:idx val="11"/>
        <c:spPr>
          <a:solidFill>
            <a:srgbClr val="41FD57"/>
          </a:solidFill>
          <a:ln>
            <a:noFill/>
          </a:ln>
          <a:effectLst/>
        </c:spPr>
      </c:pivotFmt>
      <c:pivotFmt>
        <c:idx val="12"/>
        <c:spPr>
          <a:solidFill>
            <a:srgbClr val="41FD57"/>
          </a:solidFill>
          <a:ln>
            <a:noFill/>
          </a:ln>
          <a:effectLst/>
        </c:spPr>
        <c:marker>
          <c:symbol val="none"/>
        </c:marker>
      </c:pivotFmt>
      <c:pivotFmt>
        <c:idx val="13"/>
        <c:spPr>
          <a:solidFill>
            <a:srgbClr val="41FD57"/>
          </a:solidFill>
          <a:ln>
            <a:noFill/>
          </a:ln>
          <a:effectLst/>
        </c:spPr>
        <c:marker>
          <c:symbol val="none"/>
        </c:marker>
      </c:pivotFmt>
      <c:pivotFmt>
        <c:idx val="14"/>
        <c:spPr>
          <a:solidFill>
            <a:srgbClr val="41FD57"/>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a:gsLst>
              <a:gs pos="15000">
                <a:srgbClr val="41FD57"/>
              </a:gs>
              <a:gs pos="0">
                <a:schemeClr val="bg1"/>
              </a:gs>
              <a:gs pos="100000">
                <a:srgbClr val="41FD57"/>
              </a:gs>
            </a:gsLst>
            <a:lin ang="5400000" scaled="0"/>
          </a:gradFill>
          <a:ln w="3810">
            <a:noFill/>
          </a:ln>
          <a:effectLst>
            <a:outerShdw dist="1016000" dir="18600000" sx="140000" sy="140000" algn="ctr" rotWithShape="0">
              <a:schemeClr val="bg2">
                <a:lumMod val="50000"/>
                <a:alpha val="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gradFill>
            <a:gsLst>
              <a:gs pos="15000">
                <a:srgbClr val="41FD57"/>
              </a:gs>
              <a:gs pos="0">
                <a:schemeClr val="bg1"/>
              </a:gs>
              <a:gs pos="100000">
                <a:srgbClr val="41FD57"/>
              </a:gs>
            </a:gsLst>
            <a:lin ang="5400000" scaled="0"/>
          </a:gradFill>
          <a:ln w="3810">
            <a:noFill/>
          </a:ln>
          <a:effectLst>
            <a:outerShdw dist="1016000" dir="18600000" sx="140000" sy="140000" algn="ctr" rotWithShape="0">
              <a:schemeClr val="bg2">
                <a:lumMod val="50000"/>
                <a:alpha val="0"/>
              </a:schemeClr>
            </a:outerShdw>
          </a:effectLst>
        </c:spPr>
        <c:dLbl>
          <c:idx val="0"/>
          <c:layout>
            <c:manualLayout>
              <c:x val="-2.8339155876960756E-3"/>
              <c:y val="-0.38130475048904477"/>
            </c:manualLayout>
          </c:layout>
          <c:numFmt formatCode="&quot;$&quot;#,##0.00" sourceLinked="0"/>
          <c:spPr>
            <a:noFill/>
            <a:ln>
              <a:noFill/>
            </a:ln>
            <a:effectLst/>
          </c:spPr>
          <c:txPr>
            <a:bodyPr rot="0" spcFirstLastPara="1" vertOverflow="overflow" horzOverflow="overflow" vert="horz" wrap="square" lIns="38100" tIns="19050" rIns="38100" bIns="19050" anchor="ctr" anchorCtr="1">
              <a:spAutoFit/>
            </a:bodyPr>
            <a:lstStyle/>
            <a:p>
              <a:pPr>
                <a:defRPr sz="800" b="0" i="0" u="none" strike="noStrike" kern="1200" baseline="0">
                  <a:solidFill>
                    <a:schemeClr val="bg1"/>
                  </a:solidFill>
                  <a:latin typeface="Nexa Light" panose="02000000000000000000" pitchFamily="50"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gradFill>
            <a:gsLst>
              <a:gs pos="15000">
                <a:srgbClr val="41FD57"/>
              </a:gs>
              <a:gs pos="0">
                <a:schemeClr val="bg1"/>
              </a:gs>
              <a:gs pos="100000">
                <a:srgbClr val="41FD57"/>
              </a:gs>
            </a:gsLst>
            <a:lin ang="5400000" scaled="0"/>
          </a:gradFill>
          <a:ln w="3810">
            <a:noFill/>
          </a:ln>
          <a:effectLst>
            <a:outerShdw dist="1016000" dir="18600000" sx="140000" sy="140000" algn="ctr" rotWithShape="0">
              <a:schemeClr val="bg2">
                <a:lumMod val="50000"/>
                <a:alpha val="0"/>
              </a:schemeClr>
            </a:outerShdw>
          </a:effectLst>
        </c:spPr>
        <c:dLbl>
          <c:idx val="0"/>
          <c:layout>
            <c:manualLayout>
              <c:x val="-2.8339155876960756E-3"/>
              <c:y val="-0.38940420774411089"/>
            </c:manualLayout>
          </c:layout>
          <c:numFmt formatCode="&quot;$&quot;#,##0.00" sourceLinked="0"/>
          <c:spPr>
            <a:noFill/>
            <a:ln>
              <a:noFill/>
            </a:ln>
            <a:effectLst/>
          </c:spPr>
          <c:txPr>
            <a:bodyPr rot="0" spcFirstLastPara="1" vertOverflow="overflow" horzOverflow="overflow" vert="horz" wrap="square" lIns="38100" tIns="19050" rIns="38100" bIns="19050" anchor="ctr" anchorCtr="1">
              <a:spAutoFit/>
            </a:bodyPr>
            <a:lstStyle/>
            <a:p>
              <a:pPr>
                <a:defRPr sz="800" b="0" i="0" u="none" strike="noStrike" kern="1200" baseline="0">
                  <a:solidFill>
                    <a:schemeClr val="bg1"/>
                  </a:solidFill>
                  <a:latin typeface="Nexa Light" panose="02000000000000000000" pitchFamily="50"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gradFill>
            <a:gsLst>
              <a:gs pos="15000">
                <a:srgbClr val="41FD57"/>
              </a:gs>
              <a:gs pos="0">
                <a:schemeClr val="bg1"/>
              </a:gs>
              <a:gs pos="100000">
                <a:srgbClr val="41FD57"/>
              </a:gs>
            </a:gsLst>
            <a:lin ang="5400000" scaled="0"/>
          </a:gradFill>
          <a:ln w="3810">
            <a:noFill/>
          </a:ln>
          <a:effectLst>
            <a:outerShdw dist="1016000" dir="18600000" sx="140000" sy="140000" algn="ctr" rotWithShape="0">
              <a:schemeClr val="bg2">
                <a:lumMod val="50000"/>
                <a:alpha val="0"/>
              </a:schemeClr>
            </a:outerShdw>
          </a:effectLst>
        </c:spPr>
        <c:dLbl>
          <c:idx val="0"/>
          <c:layout>
            <c:manualLayout>
              <c:x val="-2.8339155876960756E-3"/>
              <c:y val="-0.37425480599870053"/>
            </c:manualLayout>
          </c:layout>
          <c:numFmt formatCode="&quot;$&quot;#,##0.00" sourceLinked="0"/>
          <c:spPr>
            <a:noFill/>
            <a:ln>
              <a:noFill/>
            </a:ln>
            <a:effectLst/>
          </c:spPr>
          <c:txPr>
            <a:bodyPr rot="0" spcFirstLastPara="1" vertOverflow="overflow" horzOverflow="overflow" vert="horz" wrap="square" lIns="38100" tIns="19050" rIns="38100" bIns="19050" anchor="ctr" anchorCtr="1">
              <a:spAutoFit/>
            </a:bodyPr>
            <a:lstStyle/>
            <a:p>
              <a:pPr>
                <a:defRPr sz="800" b="0" i="0" u="none" strike="noStrike" kern="1200" baseline="0">
                  <a:solidFill>
                    <a:schemeClr val="bg1"/>
                  </a:solidFill>
                  <a:latin typeface="Nexa Light" panose="02000000000000000000" pitchFamily="50"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gradFill>
            <a:gsLst>
              <a:gs pos="15000">
                <a:srgbClr val="41FD57"/>
              </a:gs>
              <a:gs pos="0">
                <a:schemeClr val="bg1"/>
              </a:gs>
              <a:gs pos="100000">
                <a:srgbClr val="41FD57"/>
              </a:gs>
            </a:gsLst>
            <a:lin ang="5400000" scaled="0"/>
          </a:gradFill>
          <a:ln w="3810">
            <a:noFill/>
          </a:ln>
          <a:effectLst>
            <a:outerShdw dist="1016000" dir="18600000" sx="140000" sy="140000" algn="ctr" rotWithShape="0">
              <a:schemeClr val="bg2">
                <a:lumMod val="50000"/>
                <a:alpha val="0"/>
              </a:schemeClr>
            </a:outerShdw>
          </a:effectLst>
        </c:spPr>
        <c:marker>
          <c:symbol val="none"/>
        </c:marker>
        <c:dLbl>
          <c:idx val="0"/>
          <c:numFmt formatCode="&quot;$&quot;#,##0.00" sourceLinked="0"/>
          <c:spPr>
            <a:noFill/>
            <a:ln>
              <a:noFill/>
            </a:ln>
            <a:effectLst/>
          </c:spPr>
          <c:txPr>
            <a:bodyPr rot="0" spcFirstLastPara="1" vertOverflow="overflow" horzOverflow="overflow" vert="horz" wrap="square" lIns="38100" tIns="19050" rIns="38100" bIns="19050" anchor="ctr" anchorCtr="1">
              <a:spAutoFit/>
            </a:bodyPr>
            <a:lstStyle/>
            <a:p>
              <a:pPr>
                <a:defRPr sz="800" b="0" i="0" u="none" strike="noStrike" kern="1200" baseline="0">
                  <a:solidFill>
                    <a:schemeClr val="bg1"/>
                  </a:solidFill>
                  <a:latin typeface="Nexa Light" panose="02000000000000000000" pitchFamily="50"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gradFill>
            <a:gsLst>
              <a:gs pos="15000">
                <a:srgbClr val="41FD57"/>
              </a:gs>
              <a:gs pos="0">
                <a:schemeClr val="bg1"/>
              </a:gs>
              <a:gs pos="100000">
                <a:srgbClr val="41FD57"/>
              </a:gs>
            </a:gsLst>
            <a:lin ang="5400000" scaled="0"/>
          </a:gradFill>
          <a:ln w="3810">
            <a:noFill/>
          </a:ln>
          <a:effectLst>
            <a:outerShdw dist="1016000" dir="18600000" sx="140000" sy="140000" algn="ctr" rotWithShape="0">
              <a:schemeClr val="bg2">
                <a:lumMod val="50000"/>
                <a:alpha val="0"/>
              </a:schemeClr>
            </a:outerShdw>
          </a:effectLst>
        </c:spPr>
        <c:dLbl>
          <c:idx val="0"/>
          <c:layout>
            <c:manualLayout>
              <c:x val="-8.5017467630882793E-3"/>
              <c:y val="-0.33608507434326501"/>
            </c:manualLayout>
          </c:layout>
          <c:numFmt formatCode="&quot;$&quot;#,##0.00" sourceLinked="0"/>
          <c:spPr>
            <a:noFill/>
            <a:ln>
              <a:noFill/>
            </a:ln>
            <a:effectLst/>
          </c:spPr>
          <c:txPr>
            <a:bodyPr rot="0" spcFirstLastPara="1" vertOverflow="overflow" horzOverflow="overflow" vert="horz" wrap="square" lIns="38100" tIns="19050" rIns="38100" bIns="19050" anchor="ctr" anchorCtr="1">
              <a:spAutoFit/>
            </a:bodyPr>
            <a:lstStyle/>
            <a:p>
              <a:pPr>
                <a:defRPr sz="800" b="0" i="0" u="none" strike="noStrike" kern="1200" baseline="0">
                  <a:solidFill>
                    <a:schemeClr val="bg1"/>
                  </a:solidFill>
                  <a:latin typeface="Nexa Light" panose="02000000000000000000" pitchFamily="50"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gradFill>
            <a:gsLst>
              <a:gs pos="15000">
                <a:srgbClr val="41FD57"/>
              </a:gs>
              <a:gs pos="0">
                <a:schemeClr val="bg1"/>
              </a:gs>
              <a:gs pos="100000">
                <a:srgbClr val="41FD57"/>
              </a:gs>
            </a:gsLst>
            <a:lin ang="5400000" scaled="0"/>
          </a:gradFill>
          <a:ln w="3810">
            <a:noFill/>
          </a:ln>
          <a:effectLst>
            <a:outerShdw dist="1016000" dir="18600000" sx="140000" sy="140000" algn="ctr" rotWithShape="0">
              <a:schemeClr val="bg2">
                <a:lumMod val="50000"/>
                <a:alpha val="0"/>
              </a:schemeClr>
            </a:outerShdw>
          </a:effectLst>
        </c:spPr>
        <c:dLbl>
          <c:idx val="0"/>
          <c:layout>
            <c:manualLayout>
              <c:x val="0"/>
              <c:y val="-0.36294408296214481"/>
            </c:manualLayout>
          </c:layout>
          <c:numFmt formatCode="&quot;$&quot;#,##0.00" sourceLinked="0"/>
          <c:spPr>
            <a:noFill/>
            <a:ln>
              <a:noFill/>
            </a:ln>
            <a:effectLst/>
          </c:spPr>
          <c:txPr>
            <a:bodyPr rot="0" spcFirstLastPara="1" vertOverflow="overflow" horzOverflow="overflow" vert="horz" wrap="square" lIns="38100" tIns="19050" rIns="38100" bIns="19050" anchor="ctr" anchorCtr="1">
              <a:spAutoFit/>
            </a:bodyPr>
            <a:lstStyle/>
            <a:p>
              <a:pPr>
                <a:defRPr sz="800" b="0" i="0" u="none" strike="noStrike" kern="1200" baseline="0">
                  <a:solidFill>
                    <a:schemeClr val="bg1"/>
                  </a:solidFill>
                  <a:latin typeface="Nexa Light" panose="02000000000000000000" pitchFamily="50"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gradFill>
            <a:gsLst>
              <a:gs pos="15000">
                <a:srgbClr val="41FD57"/>
              </a:gs>
              <a:gs pos="0">
                <a:schemeClr val="bg1"/>
              </a:gs>
              <a:gs pos="100000">
                <a:srgbClr val="41FD57"/>
              </a:gs>
            </a:gsLst>
            <a:lin ang="5400000" scaled="0"/>
          </a:gradFill>
          <a:ln w="3810">
            <a:noFill/>
          </a:ln>
          <a:effectLst>
            <a:outerShdw dist="1016000" dir="18600000" sx="140000" sy="140000" algn="ctr" rotWithShape="0">
              <a:schemeClr val="bg2">
                <a:lumMod val="50000"/>
                <a:alpha val="0"/>
              </a:schemeClr>
            </a:outerShdw>
          </a:effectLst>
        </c:spPr>
        <c:dLbl>
          <c:idx val="0"/>
          <c:layout>
            <c:manualLayout>
              <c:x val="-1.0390903784945064E-16"/>
              <c:y val="-0.14028897550547229"/>
            </c:manualLayout>
          </c:layout>
          <c:numFmt formatCode="&quot;$&quot;#,##0.00" sourceLinked="0"/>
          <c:spPr>
            <a:noFill/>
            <a:ln>
              <a:noFill/>
            </a:ln>
            <a:effectLst/>
          </c:spPr>
          <c:txPr>
            <a:bodyPr rot="0" spcFirstLastPara="1" vertOverflow="overflow" horzOverflow="overflow" vert="horz" wrap="square" lIns="38100" tIns="19050" rIns="38100" bIns="19050" anchor="ctr" anchorCtr="1">
              <a:spAutoFit/>
            </a:bodyPr>
            <a:lstStyle/>
            <a:p>
              <a:pPr>
                <a:defRPr sz="800" b="0" i="0" u="none" strike="noStrike" kern="1200" baseline="0">
                  <a:solidFill>
                    <a:schemeClr val="bg1"/>
                  </a:solidFill>
                  <a:latin typeface="Nexa Light" panose="02000000000000000000" pitchFamily="50"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gradFill>
            <a:gsLst>
              <a:gs pos="15000">
                <a:srgbClr val="41FD57"/>
              </a:gs>
              <a:gs pos="0">
                <a:schemeClr val="bg1"/>
              </a:gs>
              <a:gs pos="100000">
                <a:srgbClr val="41FD57"/>
              </a:gs>
            </a:gsLst>
            <a:lin ang="5400000" scaled="0"/>
          </a:gradFill>
          <a:ln w="3810">
            <a:noFill/>
          </a:ln>
          <a:effectLst>
            <a:outerShdw dist="1016000" dir="18600000" sx="140000" sy="140000" algn="ctr" rotWithShape="0">
              <a:schemeClr val="bg2">
                <a:lumMod val="50000"/>
                <a:alpha val="0"/>
              </a:schemeClr>
            </a:outerShdw>
          </a:effectLst>
        </c:spPr>
        <c:dLbl>
          <c:idx val="0"/>
          <c:layout>
            <c:manualLayout>
              <c:x val="0"/>
              <c:y val="-0.39392323069576585"/>
            </c:manualLayout>
          </c:layout>
          <c:numFmt formatCode="&quot;$&quot;#,##0.00" sourceLinked="0"/>
          <c:spPr>
            <a:noFill/>
            <a:ln>
              <a:noFill/>
            </a:ln>
            <a:effectLst/>
          </c:spPr>
          <c:txPr>
            <a:bodyPr rot="0" spcFirstLastPara="1" vertOverflow="overflow" horzOverflow="overflow" vert="horz" wrap="square" lIns="38100" tIns="19050" rIns="38100" bIns="19050" anchor="ctr" anchorCtr="1">
              <a:spAutoFit/>
            </a:bodyPr>
            <a:lstStyle/>
            <a:p>
              <a:pPr>
                <a:defRPr sz="800" b="0" i="0" u="none" strike="noStrike" kern="1200" baseline="0">
                  <a:solidFill>
                    <a:schemeClr val="bg1"/>
                  </a:solidFill>
                  <a:latin typeface="Nexa Light" panose="02000000000000000000" pitchFamily="50"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25"/>
        <c:spPr>
          <a:gradFill>
            <a:gsLst>
              <a:gs pos="15000">
                <a:srgbClr val="41FD57"/>
              </a:gs>
              <a:gs pos="0">
                <a:schemeClr val="bg1"/>
              </a:gs>
              <a:gs pos="100000">
                <a:srgbClr val="41FD57"/>
              </a:gs>
            </a:gsLst>
            <a:lin ang="5400000" scaled="0"/>
          </a:gradFill>
          <a:ln w="3810">
            <a:noFill/>
          </a:ln>
          <a:effectLst>
            <a:outerShdw dist="1016000" dir="18600000" sx="140000" sy="140000" algn="ctr" rotWithShape="0">
              <a:schemeClr val="bg2">
                <a:lumMod val="50000"/>
                <a:alpha val="0"/>
              </a:schemeClr>
            </a:outerShdw>
          </a:effectLst>
        </c:spPr>
        <c:dLbl>
          <c:idx val="0"/>
          <c:layout>
            <c:manualLayout>
              <c:x val="0"/>
              <c:y val="-0.33608507434326496"/>
            </c:manualLayout>
          </c:layout>
          <c:numFmt formatCode="&quot;$&quot;#,##0.00" sourceLinked="0"/>
          <c:spPr>
            <a:noFill/>
            <a:ln>
              <a:noFill/>
            </a:ln>
            <a:effectLst/>
          </c:spPr>
          <c:txPr>
            <a:bodyPr rot="0" spcFirstLastPara="1" vertOverflow="overflow" horzOverflow="overflow" vert="horz" wrap="square" lIns="38100" tIns="19050" rIns="38100" bIns="19050" anchor="ctr" anchorCtr="1">
              <a:spAutoFit/>
            </a:bodyPr>
            <a:lstStyle/>
            <a:p>
              <a:pPr>
                <a:defRPr sz="800" b="0" i="0" u="none" strike="noStrike" kern="1200" baseline="0">
                  <a:solidFill>
                    <a:schemeClr val="bg1"/>
                  </a:solidFill>
                  <a:latin typeface="Nexa Light" panose="02000000000000000000" pitchFamily="50"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26"/>
        <c:spPr>
          <a:gradFill>
            <a:gsLst>
              <a:gs pos="15000">
                <a:srgbClr val="41FD57"/>
              </a:gs>
              <a:gs pos="0">
                <a:schemeClr val="bg1"/>
              </a:gs>
              <a:gs pos="100000">
                <a:srgbClr val="41FD57"/>
              </a:gs>
            </a:gsLst>
            <a:lin ang="5400000" scaled="0"/>
          </a:gradFill>
          <a:ln w="3810">
            <a:noFill/>
          </a:ln>
          <a:effectLst>
            <a:outerShdw dist="1016000" dir="18600000" sx="140000" sy="140000" algn="ctr" rotWithShape="0">
              <a:schemeClr val="bg2">
                <a:lumMod val="50000"/>
                <a:alpha val="0"/>
              </a:schemeClr>
            </a:outerShdw>
          </a:effectLst>
        </c:spPr>
        <c:marker>
          <c:symbol val="none"/>
        </c:marker>
        <c:dLbl>
          <c:idx val="0"/>
          <c:layout/>
          <c:numFmt formatCode="&quot;$&quot;#,##0.00" sourceLinked="0"/>
          <c:spPr>
            <a:noFill/>
            <a:ln>
              <a:noFill/>
            </a:ln>
            <a:effectLst/>
          </c:spPr>
          <c:txPr>
            <a:bodyPr rot="0" spcFirstLastPara="1" vertOverflow="overflow" horzOverflow="overflow" vert="horz" wrap="square" lIns="38100" tIns="19050" rIns="38100" bIns="19050" anchor="ctr" anchorCtr="1">
              <a:spAutoFit/>
            </a:bodyPr>
            <a:lstStyle/>
            <a:p>
              <a:pPr>
                <a:defRPr sz="800" b="0" i="0" u="none" strike="noStrike" kern="1200" baseline="0">
                  <a:solidFill>
                    <a:schemeClr val="bg1"/>
                  </a:solidFill>
                  <a:latin typeface="Nexa Light" panose="02000000000000000000" pitchFamily="50"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27"/>
        <c:spPr>
          <a:gradFill>
            <a:gsLst>
              <a:gs pos="15000">
                <a:srgbClr val="41FD57"/>
              </a:gs>
              <a:gs pos="0">
                <a:schemeClr val="bg1"/>
              </a:gs>
              <a:gs pos="100000">
                <a:srgbClr val="41FD57"/>
              </a:gs>
            </a:gsLst>
            <a:lin ang="5400000" scaled="0"/>
          </a:gradFill>
          <a:ln w="3810">
            <a:noFill/>
          </a:ln>
          <a:effectLst>
            <a:outerShdw dist="1016000" dir="18600000" sx="140000" sy="140000" algn="ctr" rotWithShape="0">
              <a:schemeClr val="bg2">
                <a:lumMod val="50000"/>
                <a:alpha val="0"/>
              </a:schemeClr>
            </a:outerShdw>
          </a:effectLst>
        </c:spPr>
        <c:dLbl>
          <c:idx val="0"/>
          <c:layout>
            <c:manualLayout>
              <c:x val="-2.8339155876960756E-3"/>
              <c:y val="-0.38130475048904477"/>
            </c:manualLayout>
          </c:layout>
          <c:numFmt formatCode="&quot;$&quot;#,##0.00" sourceLinked="0"/>
          <c:spPr>
            <a:noFill/>
            <a:ln>
              <a:noFill/>
            </a:ln>
            <a:effectLst/>
          </c:spPr>
          <c:txPr>
            <a:bodyPr rot="0" spcFirstLastPara="1" vertOverflow="overflow" horzOverflow="overflow" vert="horz" wrap="square" lIns="38100" tIns="19050" rIns="38100" bIns="19050" anchor="ctr" anchorCtr="1">
              <a:spAutoFit/>
            </a:bodyPr>
            <a:lstStyle/>
            <a:p>
              <a:pPr>
                <a:defRPr sz="800" b="0" i="0" u="none" strike="noStrike" kern="1200" baseline="0">
                  <a:solidFill>
                    <a:schemeClr val="bg1"/>
                  </a:solidFill>
                  <a:latin typeface="Nexa Light" panose="02000000000000000000" pitchFamily="50"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28"/>
        <c:spPr>
          <a:gradFill>
            <a:gsLst>
              <a:gs pos="15000">
                <a:srgbClr val="41FD57"/>
              </a:gs>
              <a:gs pos="0">
                <a:schemeClr val="bg1"/>
              </a:gs>
              <a:gs pos="100000">
                <a:srgbClr val="41FD57"/>
              </a:gs>
            </a:gsLst>
            <a:lin ang="5400000" scaled="0"/>
          </a:gradFill>
          <a:ln w="3810">
            <a:noFill/>
          </a:ln>
          <a:effectLst>
            <a:outerShdw dist="1016000" dir="18600000" sx="140000" sy="140000" algn="ctr" rotWithShape="0">
              <a:schemeClr val="bg2">
                <a:lumMod val="50000"/>
                <a:alpha val="0"/>
              </a:schemeClr>
            </a:outerShdw>
          </a:effectLst>
        </c:spPr>
        <c:dLbl>
          <c:idx val="0"/>
          <c:layout>
            <c:manualLayout>
              <c:x val="-2.8339155876960756E-3"/>
              <c:y val="-0.37425480599870053"/>
            </c:manualLayout>
          </c:layout>
          <c:numFmt formatCode="&quot;$&quot;#,##0.00" sourceLinked="0"/>
          <c:spPr>
            <a:noFill/>
            <a:ln>
              <a:noFill/>
            </a:ln>
            <a:effectLst/>
          </c:spPr>
          <c:txPr>
            <a:bodyPr rot="0" spcFirstLastPara="1" vertOverflow="overflow" horzOverflow="overflow" vert="horz" wrap="square" lIns="38100" tIns="19050" rIns="38100" bIns="19050" anchor="ctr" anchorCtr="1">
              <a:spAutoFit/>
            </a:bodyPr>
            <a:lstStyle/>
            <a:p>
              <a:pPr>
                <a:defRPr sz="800" b="0" i="0" u="none" strike="noStrike" kern="1200" baseline="0">
                  <a:solidFill>
                    <a:schemeClr val="bg1"/>
                  </a:solidFill>
                  <a:latin typeface="Nexa Light" panose="02000000000000000000" pitchFamily="50"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29"/>
        <c:spPr>
          <a:gradFill>
            <a:gsLst>
              <a:gs pos="15000">
                <a:srgbClr val="41FD57"/>
              </a:gs>
              <a:gs pos="0">
                <a:schemeClr val="bg1"/>
              </a:gs>
              <a:gs pos="100000">
                <a:srgbClr val="41FD57"/>
              </a:gs>
            </a:gsLst>
            <a:lin ang="5400000" scaled="0"/>
          </a:gradFill>
          <a:ln w="3810">
            <a:noFill/>
          </a:ln>
          <a:effectLst>
            <a:outerShdw dist="1016000" dir="18600000" sx="140000" sy="140000" algn="ctr" rotWithShape="0">
              <a:schemeClr val="bg2">
                <a:lumMod val="50000"/>
                <a:alpha val="0"/>
              </a:schemeClr>
            </a:outerShdw>
          </a:effectLst>
        </c:spPr>
        <c:dLbl>
          <c:idx val="0"/>
          <c:layout>
            <c:manualLayout>
              <c:x val="0"/>
              <c:y val="-0.36294408296214481"/>
            </c:manualLayout>
          </c:layout>
          <c:numFmt formatCode="&quot;$&quot;#,##0.00" sourceLinked="0"/>
          <c:spPr>
            <a:noFill/>
            <a:ln>
              <a:noFill/>
            </a:ln>
            <a:effectLst/>
          </c:spPr>
          <c:txPr>
            <a:bodyPr rot="0" spcFirstLastPara="1" vertOverflow="overflow" horzOverflow="overflow" vert="horz" wrap="square" lIns="38100" tIns="19050" rIns="38100" bIns="19050" anchor="ctr" anchorCtr="1">
              <a:spAutoFit/>
            </a:bodyPr>
            <a:lstStyle/>
            <a:p>
              <a:pPr>
                <a:defRPr sz="800" b="0" i="0" u="none" strike="noStrike" kern="1200" baseline="0">
                  <a:solidFill>
                    <a:schemeClr val="bg1"/>
                  </a:solidFill>
                  <a:latin typeface="Nexa Light" panose="02000000000000000000" pitchFamily="50"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30"/>
        <c:spPr>
          <a:gradFill>
            <a:gsLst>
              <a:gs pos="15000">
                <a:srgbClr val="41FD57"/>
              </a:gs>
              <a:gs pos="0">
                <a:schemeClr val="bg1"/>
              </a:gs>
              <a:gs pos="100000">
                <a:srgbClr val="41FD57"/>
              </a:gs>
            </a:gsLst>
            <a:lin ang="5400000" scaled="0"/>
          </a:gradFill>
          <a:ln w="3810">
            <a:noFill/>
          </a:ln>
          <a:effectLst>
            <a:outerShdw dist="1016000" dir="18600000" sx="140000" sy="140000" algn="ctr" rotWithShape="0">
              <a:schemeClr val="bg2">
                <a:lumMod val="50000"/>
                <a:alpha val="0"/>
              </a:schemeClr>
            </a:outerShdw>
          </a:effectLst>
        </c:spPr>
        <c:dLbl>
          <c:idx val="0"/>
          <c:layout>
            <c:manualLayout>
              <c:x val="-1.0390903784945064E-16"/>
              <c:y val="-0.14028897550547229"/>
            </c:manualLayout>
          </c:layout>
          <c:numFmt formatCode="&quot;$&quot;#,##0.00" sourceLinked="0"/>
          <c:spPr>
            <a:noFill/>
            <a:ln>
              <a:noFill/>
            </a:ln>
            <a:effectLst/>
          </c:spPr>
          <c:txPr>
            <a:bodyPr rot="0" spcFirstLastPara="1" vertOverflow="overflow" horzOverflow="overflow" vert="horz" wrap="square" lIns="38100" tIns="19050" rIns="38100" bIns="19050" anchor="ctr" anchorCtr="1">
              <a:spAutoFit/>
            </a:bodyPr>
            <a:lstStyle/>
            <a:p>
              <a:pPr>
                <a:defRPr sz="800" b="0" i="0" u="none" strike="noStrike" kern="1200" baseline="0">
                  <a:solidFill>
                    <a:schemeClr val="bg1"/>
                  </a:solidFill>
                  <a:latin typeface="Nexa Light" panose="02000000000000000000" pitchFamily="50"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3.1173071464656834E-2"/>
          <c:y val="0.16728523797096292"/>
          <c:w val="0.93765385707068638"/>
          <c:h val="0.70464394235084815"/>
        </c:manualLayout>
      </c:layout>
      <c:barChart>
        <c:barDir val="col"/>
        <c:grouping val="stacked"/>
        <c:varyColors val="0"/>
        <c:ser>
          <c:idx val="0"/>
          <c:order val="0"/>
          <c:tx>
            <c:strRef>
              <c:f>'State sum of sold product'!$B$3</c:f>
              <c:strCache>
                <c:ptCount val="1"/>
                <c:pt idx="0">
                  <c:v>Total</c:v>
                </c:pt>
              </c:strCache>
            </c:strRef>
          </c:tx>
          <c:spPr>
            <a:gradFill>
              <a:gsLst>
                <a:gs pos="15000">
                  <a:srgbClr val="41FD57"/>
                </a:gs>
                <a:gs pos="0">
                  <a:schemeClr val="bg1"/>
                </a:gs>
                <a:gs pos="100000">
                  <a:srgbClr val="41FD57"/>
                </a:gs>
              </a:gsLst>
              <a:lin ang="5400000" scaled="0"/>
            </a:gradFill>
            <a:ln w="3810">
              <a:noFill/>
            </a:ln>
            <a:effectLst>
              <a:outerShdw dist="1016000" dir="18600000" sx="140000" sy="140000" algn="ctr" rotWithShape="0">
                <a:schemeClr val="bg2">
                  <a:lumMod val="50000"/>
                  <a:alpha val="0"/>
                </a:schemeClr>
              </a:outerShdw>
            </a:effectLst>
          </c:spPr>
          <c:invertIfNegative val="0"/>
          <c:dPt>
            <c:idx val="0"/>
            <c:invertIfNegative val="0"/>
            <c:bubble3D val="0"/>
            <c:spPr>
              <a:gradFill>
                <a:gsLst>
                  <a:gs pos="15000">
                    <a:srgbClr val="41FD57"/>
                  </a:gs>
                  <a:gs pos="0">
                    <a:schemeClr val="bg1"/>
                  </a:gs>
                  <a:gs pos="100000">
                    <a:srgbClr val="41FD57"/>
                  </a:gs>
                </a:gsLst>
                <a:lin ang="5400000" scaled="0"/>
              </a:gradFill>
              <a:ln w="3810">
                <a:noFill/>
              </a:ln>
              <a:effectLst>
                <a:outerShdw dist="1016000" dir="18600000" sx="140000" sy="140000" algn="ctr" rotWithShape="0">
                  <a:schemeClr val="bg2">
                    <a:lumMod val="50000"/>
                    <a:alpha val="0"/>
                  </a:schemeClr>
                </a:outerShdw>
              </a:effectLst>
            </c:spPr>
            <c:extLst>
              <c:ext xmlns:c16="http://schemas.microsoft.com/office/drawing/2014/chart" uri="{C3380CC4-5D6E-409C-BE32-E72D297353CC}">
                <c16:uniqueId val="{0000000B-F9E5-49D8-AB3D-DFEBBBCE6D29}"/>
              </c:ext>
            </c:extLst>
          </c:dPt>
          <c:dPt>
            <c:idx val="1"/>
            <c:invertIfNegative val="0"/>
            <c:bubble3D val="0"/>
            <c:spPr>
              <a:gradFill>
                <a:gsLst>
                  <a:gs pos="15000">
                    <a:srgbClr val="41FD57"/>
                  </a:gs>
                  <a:gs pos="0">
                    <a:schemeClr val="bg1"/>
                  </a:gs>
                  <a:gs pos="100000">
                    <a:srgbClr val="41FD57"/>
                  </a:gs>
                </a:gsLst>
                <a:lin ang="5400000" scaled="0"/>
              </a:gradFill>
              <a:ln w="3810">
                <a:noFill/>
              </a:ln>
              <a:effectLst>
                <a:outerShdw dist="1016000" dir="18600000" sx="140000" sy="140000" algn="ctr" rotWithShape="0">
                  <a:schemeClr val="bg2">
                    <a:lumMod val="50000"/>
                    <a:alpha val="0"/>
                  </a:schemeClr>
                </a:outerShdw>
              </a:effectLst>
            </c:spPr>
            <c:extLst>
              <c:ext xmlns:c16="http://schemas.microsoft.com/office/drawing/2014/chart" uri="{C3380CC4-5D6E-409C-BE32-E72D297353CC}">
                <c16:uniqueId val="{0000000C-F9E5-49D8-AB3D-DFEBBBCE6D29}"/>
              </c:ext>
            </c:extLst>
          </c:dPt>
          <c:dPt>
            <c:idx val="2"/>
            <c:invertIfNegative val="0"/>
            <c:bubble3D val="0"/>
            <c:spPr>
              <a:gradFill>
                <a:gsLst>
                  <a:gs pos="15000">
                    <a:srgbClr val="41FD57"/>
                  </a:gs>
                  <a:gs pos="0">
                    <a:schemeClr val="bg1"/>
                  </a:gs>
                  <a:gs pos="100000">
                    <a:srgbClr val="41FD57"/>
                  </a:gs>
                </a:gsLst>
                <a:lin ang="5400000" scaled="0"/>
              </a:gradFill>
              <a:ln w="3810">
                <a:noFill/>
              </a:ln>
              <a:effectLst>
                <a:outerShdw dist="1016000" dir="18600000" sx="140000" sy="140000" algn="ctr" rotWithShape="0">
                  <a:schemeClr val="bg2">
                    <a:lumMod val="50000"/>
                    <a:alpha val="0"/>
                  </a:schemeClr>
                </a:outerShdw>
              </a:effectLst>
            </c:spPr>
            <c:extLst>
              <c:ext xmlns:c16="http://schemas.microsoft.com/office/drawing/2014/chart" uri="{C3380CC4-5D6E-409C-BE32-E72D297353CC}">
                <c16:uniqueId val="{0000000D-F9E5-49D8-AB3D-DFEBBBCE6D29}"/>
              </c:ext>
            </c:extLst>
          </c:dPt>
          <c:dPt>
            <c:idx val="3"/>
            <c:invertIfNegative val="0"/>
            <c:bubble3D val="0"/>
            <c:spPr>
              <a:gradFill>
                <a:gsLst>
                  <a:gs pos="15000">
                    <a:srgbClr val="41FD57"/>
                  </a:gs>
                  <a:gs pos="0">
                    <a:schemeClr val="bg1"/>
                  </a:gs>
                  <a:gs pos="100000">
                    <a:srgbClr val="41FD57"/>
                  </a:gs>
                </a:gsLst>
                <a:lin ang="5400000" scaled="0"/>
              </a:gradFill>
              <a:ln w="3810">
                <a:noFill/>
              </a:ln>
              <a:effectLst>
                <a:outerShdw dist="1016000" dir="18600000" sx="140000" sy="140000" algn="ctr" rotWithShape="0">
                  <a:schemeClr val="bg2">
                    <a:lumMod val="50000"/>
                    <a:alpha val="0"/>
                  </a:schemeClr>
                </a:outerShdw>
              </a:effectLst>
            </c:spPr>
            <c:extLst>
              <c:ext xmlns:c16="http://schemas.microsoft.com/office/drawing/2014/chart" uri="{C3380CC4-5D6E-409C-BE32-E72D297353CC}">
                <c16:uniqueId val="{0000000E-F9E5-49D8-AB3D-DFEBBBCE6D29}"/>
              </c:ext>
            </c:extLst>
          </c:dPt>
          <c:dPt>
            <c:idx val="4"/>
            <c:invertIfNegative val="0"/>
            <c:bubble3D val="0"/>
            <c:spPr>
              <a:gradFill>
                <a:gsLst>
                  <a:gs pos="15000">
                    <a:srgbClr val="41FD57"/>
                  </a:gs>
                  <a:gs pos="0">
                    <a:schemeClr val="bg1"/>
                  </a:gs>
                  <a:gs pos="100000">
                    <a:srgbClr val="41FD57"/>
                  </a:gs>
                </a:gsLst>
                <a:lin ang="5400000" scaled="0"/>
              </a:gradFill>
              <a:ln w="3810">
                <a:noFill/>
              </a:ln>
              <a:effectLst>
                <a:outerShdw dist="1016000" dir="18600000" sx="140000" sy="140000" algn="ctr" rotWithShape="0">
                  <a:schemeClr val="bg2">
                    <a:lumMod val="50000"/>
                    <a:alpha val="0"/>
                  </a:schemeClr>
                </a:outerShdw>
              </a:effectLst>
            </c:spPr>
            <c:extLst>
              <c:ext xmlns:c16="http://schemas.microsoft.com/office/drawing/2014/chart" uri="{C3380CC4-5D6E-409C-BE32-E72D297353CC}">
                <c16:uniqueId val="{0000000F-F9E5-49D8-AB3D-DFEBBBCE6D29}"/>
              </c:ext>
            </c:extLst>
          </c:dPt>
          <c:dPt>
            <c:idx val="5"/>
            <c:invertIfNegative val="0"/>
            <c:bubble3D val="0"/>
            <c:spPr>
              <a:gradFill>
                <a:gsLst>
                  <a:gs pos="15000">
                    <a:srgbClr val="41FD57"/>
                  </a:gs>
                  <a:gs pos="0">
                    <a:schemeClr val="bg1"/>
                  </a:gs>
                  <a:gs pos="100000">
                    <a:srgbClr val="41FD57"/>
                  </a:gs>
                </a:gsLst>
                <a:lin ang="5400000" scaled="0"/>
              </a:gradFill>
              <a:ln w="3810">
                <a:noFill/>
              </a:ln>
              <a:effectLst>
                <a:outerShdw dist="1016000" dir="18600000" sx="140000" sy="140000" algn="ctr" rotWithShape="0">
                  <a:schemeClr val="bg2">
                    <a:lumMod val="50000"/>
                    <a:alpha val="0"/>
                  </a:schemeClr>
                </a:outerShdw>
              </a:effectLst>
            </c:spPr>
            <c:extLst>
              <c:ext xmlns:c16="http://schemas.microsoft.com/office/drawing/2014/chart" uri="{C3380CC4-5D6E-409C-BE32-E72D297353CC}">
                <c16:uniqueId val="{00000006-6EA7-40DA-AF6B-C614F424DB24}"/>
              </c:ext>
            </c:extLst>
          </c:dPt>
          <c:dLbls>
            <c:dLbl>
              <c:idx val="0"/>
              <c:layout>
                <c:manualLayout>
                  <c:x val="-2.8339155876960756E-3"/>
                  <c:y val="-0.38130475048904477"/>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B-F9E5-49D8-AB3D-DFEBBBCE6D29}"/>
                </c:ext>
              </c:extLst>
            </c:dLbl>
            <c:dLbl>
              <c:idx val="1"/>
              <c:layout>
                <c:manualLayout>
                  <c:x val="0"/>
                  <c:y val="-0.39392323069576585"/>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C-F9E5-49D8-AB3D-DFEBBBCE6D29}"/>
                </c:ext>
              </c:extLst>
            </c:dLbl>
            <c:dLbl>
              <c:idx val="2"/>
              <c:layout>
                <c:manualLayout>
                  <c:x val="-2.8339155876960756E-3"/>
                  <c:y val="-0.37425480599870053"/>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D-F9E5-49D8-AB3D-DFEBBBCE6D29}"/>
                </c:ext>
              </c:extLst>
            </c:dLbl>
            <c:dLbl>
              <c:idx val="3"/>
              <c:layout>
                <c:manualLayout>
                  <c:x val="0"/>
                  <c:y val="-0.33608507434326496"/>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E-F9E5-49D8-AB3D-DFEBBBCE6D29}"/>
                </c:ext>
              </c:extLst>
            </c:dLbl>
            <c:dLbl>
              <c:idx val="4"/>
              <c:layout>
                <c:manualLayout>
                  <c:x val="0"/>
                  <c:y val="-0.36294408296214481"/>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F-F9E5-49D8-AB3D-DFEBBBCE6D29}"/>
                </c:ext>
              </c:extLst>
            </c:dLbl>
            <c:dLbl>
              <c:idx val="5"/>
              <c:layout>
                <c:manualLayout>
                  <c:x val="-1.0390903784945064E-16"/>
                  <c:y val="-0.14028897550547229"/>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6EA7-40DA-AF6B-C614F424DB24}"/>
                </c:ext>
              </c:extLst>
            </c:dLbl>
            <c:numFmt formatCode="&quot;$&quot;#,##0.00" sourceLinked="0"/>
            <c:spPr>
              <a:noFill/>
              <a:ln>
                <a:noFill/>
              </a:ln>
              <a:effectLst/>
            </c:spPr>
            <c:txPr>
              <a:bodyPr rot="0" spcFirstLastPara="1" vertOverflow="overflow" horzOverflow="overflow" vert="horz" wrap="square" lIns="38100" tIns="19050" rIns="38100" bIns="19050" anchor="ctr" anchorCtr="1">
                <a:spAutoFit/>
              </a:bodyPr>
              <a:lstStyle/>
              <a:p>
                <a:pPr>
                  <a:defRPr sz="800" b="0" i="0" u="none" strike="noStrike" kern="1200" baseline="0">
                    <a:solidFill>
                      <a:schemeClr val="bg1"/>
                    </a:solidFill>
                    <a:latin typeface="Nexa Light" panose="02000000000000000000" pitchFamily="50"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'State sum of sold product'!$A$4:$A$10</c:f>
              <c:strCache>
                <c:ptCount val="6"/>
                <c:pt idx="0">
                  <c:v>AZ</c:v>
                </c:pt>
                <c:pt idx="1">
                  <c:v>CA</c:v>
                </c:pt>
                <c:pt idx="2">
                  <c:v>CO</c:v>
                </c:pt>
                <c:pt idx="3">
                  <c:v>NM</c:v>
                </c:pt>
                <c:pt idx="4">
                  <c:v>NV</c:v>
                </c:pt>
                <c:pt idx="5">
                  <c:v>UT</c:v>
                </c:pt>
              </c:strCache>
            </c:strRef>
          </c:cat>
          <c:val>
            <c:numRef>
              <c:f>'State sum of sold product'!$B$4:$B$10</c:f>
              <c:numCache>
                <c:formatCode>General</c:formatCode>
                <c:ptCount val="6"/>
                <c:pt idx="0">
                  <c:v>5659.9999999999982</c:v>
                </c:pt>
                <c:pt idx="1">
                  <c:v>3537.6000000000004</c:v>
                </c:pt>
                <c:pt idx="2">
                  <c:v>66</c:v>
                </c:pt>
                <c:pt idx="3">
                  <c:v>1776.9</c:v>
                </c:pt>
                <c:pt idx="4">
                  <c:v>4722.5</c:v>
                </c:pt>
                <c:pt idx="5">
                  <c:v>1347.6</c:v>
                </c:pt>
              </c:numCache>
            </c:numRef>
          </c:val>
          <c:extLst>
            <c:ext xmlns:c16="http://schemas.microsoft.com/office/drawing/2014/chart" uri="{C3380CC4-5D6E-409C-BE32-E72D297353CC}">
              <c16:uniqueId val="{00000010-F9E5-49D8-AB3D-DFEBBBCE6D29}"/>
            </c:ext>
          </c:extLst>
        </c:ser>
        <c:dLbls>
          <c:dLblPos val="ctr"/>
          <c:showLegendKey val="0"/>
          <c:showVal val="1"/>
          <c:showCatName val="0"/>
          <c:showSerName val="0"/>
          <c:showPercent val="0"/>
          <c:showBubbleSize val="0"/>
        </c:dLbls>
        <c:gapWidth val="150"/>
        <c:overlap val="100"/>
        <c:axId val="650989679"/>
        <c:axId val="650990095"/>
      </c:barChart>
      <c:catAx>
        <c:axId val="650989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50990095"/>
        <c:crosses val="autoZero"/>
        <c:auto val="1"/>
        <c:lblAlgn val="ctr"/>
        <c:lblOffset val="100"/>
        <c:noMultiLvlLbl val="0"/>
      </c:catAx>
      <c:valAx>
        <c:axId val="650990095"/>
        <c:scaling>
          <c:orientation val="minMax"/>
        </c:scaling>
        <c:delete val="1"/>
        <c:axPos val="l"/>
        <c:numFmt formatCode="General" sourceLinked="1"/>
        <c:majorTickMark val="none"/>
        <c:minorTickMark val="none"/>
        <c:tickLblPos val="nextTo"/>
        <c:crossAx val="650989679"/>
        <c:crosses val="autoZero"/>
        <c:crossBetween val="between"/>
      </c:valAx>
      <c:spPr>
        <a:noFill/>
        <a:ln w="25400">
          <a:noFill/>
        </a:ln>
        <a:effectLst>
          <a:outerShdw blurRad="50800" dist="50800" dir="11340000" algn="ctr" rotWithShape="0">
            <a:schemeClr val="tx1">
              <a:alpha val="0"/>
            </a:schemeClr>
          </a:outerShdw>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CrystalPools (Recovered).xlsx]Summary Stats!PivotTable6</c:name>
    <c:fmtId val="2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pivotFmt>
      <c:pivotFmt>
        <c:idx val="4"/>
        <c:spPr>
          <a:solidFill>
            <a:schemeClr val="bg1">
              <a:alpha val="6000"/>
            </a:schemeClr>
          </a:solidFill>
          <a:ln>
            <a:noFill/>
          </a:ln>
          <a:effectLst/>
        </c:spPr>
      </c:pivotFmt>
      <c:pivotFmt>
        <c:idx val="5"/>
        <c:spPr>
          <a:solidFill>
            <a:schemeClr val="bg1">
              <a:alpha val="3000"/>
            </a:schemeClr>
          </a:solidFill>
          <a:ln>
            <a:noFill/>
          </a:ln>
          <a:effectLst/>
        </c:spPr>
      </c:pivotFmt>
      <c:pivotFmt>
        <c:idx val="6"/>
        <c:spPr>
          <a:solidFill>
            <a:schemeClr val="bg1">
              <a:alpha val="2000"/>
            </a:schemeClr>
          </a:solidFill>
          <a:ln>
            <a:noFill/>
          </a:ln>
          <a:effectLst/>
        </c:spPr>
        <c:marker>
          <c:symbol val="none"/>
        </c:marker>
      </c:pivotFmt>
      <c:pivotFmt>
        <c:idx val="7"/>
        <c:spPr>
          <a:solidFill>
            <a:schemeClr val="bg1">
              <a:alpha val="2000"/>
            </a:schemeClr>
          </a:solidFill>
          <a:ln>
            <a:noFill/>
          </a:ln>
          <a:effectLst/>
        </c:spPr>
        <c:marker>
          <c:symbol val="none"/>
        </c:marker>
      </c:pivotFmt>
    </c:pivotFmts>
    <c:plotArea>
      <c:layout/>
      <c:barChart>
        <c:barDir val="col"/>
        <c:grouping val="clustered"/>
        <c:varyColors val="0"/>
        <c:ser>
          <c:idx val="0"/>
          <c:order val="0"/>
          <c:tx>
            <c:strRef>
              <c:f>'Summary Stats'!$B$10</c:f>
              <c:strCache>
                <c:ptCount val="1"/>
                <c:pt idx="0">
                  <c:v>Total</c:v>
                </c:pt>
              </c:strCache>
            </c:strRef>
          </c:tx>
          <c:spPr>
            <a:solidFill>
              <a:schemeClr val="bg1">
                <a:alpha val="2000"/>
              </a:schemeClr>
            </a:solidFill>
            <a:ln>
              <a:noFill/>
            </a:ln>
            <a:effectLst/>
          </c:spPr>
          <c:invertIfNegative val="0"/>
          <c:trendline>
            <c:spPr>
              <a:ln w="9525" cap="rnd">
                <a:solidFill>
                  <a:srgbClr val="41FD57"/>
                </a:solidFill>
                <a:prstDash val="sysDash"/>
              </a:ln>
              <a:effectLst/>
            </c:spPr>
            <c:trendlineType val="movingAvg"/>
            <c:period val="2"/>
            <c:dispRSqr val="0"/>
            <c:dispEq val="0"/>
          </c:trendline>
          <c:cat>
            <c:strRef>
              <c:f>'Summary Stats'!$A$11:$A$23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'Summary Stats'!$B$11:$B$23</c:f>
              <c:numCache>
                <c:formatCode>"$"#,##0.00</c:formatCode>
                <c:ptCount val="12"/>
                <c:pt idx="0">
                  <c:v>486.69999999999993</c:v>
                </c:pt>
                <c:pt idx="1">
                  <c:v>365.7</c:v>
                </c:pt>
                <c:pt idx="2">
                  <c:v>639.79999999999995</c:v>
                </c:pt>
                <c:pt idx="3">
                  <c:v>240.9</c:v>
                </c:pt>
                <c:pt idx="4">
                  <c:v>146.70000000000002</c:v>
                </c:pt>
                <c:pt idx="5">
                  <c:v>163.60000000000002</c:v>
                </c:pt>
                <c:pt idx="6">
                  <c:v>1466.2</c:v>
                </c:pt>
                <c:pt idx="7">
                  <c:v>935.40000000000009</c:v>
                </c:pt>
                <c:pt idx="8">
                  <c:v>569.20000000000005</c:v>
                </c:pt>
                <c:pt idx="9">
                  <c:v>477.1</c:v>
                </c:pt>
                <c:pt idx="10">
                  <c:v>519.30000000000007</c:v>
                </c:pt>
                <c:pt idx="11">
                  <c:v>346.1</c:v>
                </c:pt>
              </c:numCache>
            </c:numRef>
          </c:val>
          <c:extLst>
            <c:ext xmlns:c16="http://schemas.microsoft.com/office/drawing/2014/chart" uri="{C3380CC4-5D6E-409C-BE32-E72D297353CC}">
              <c16:uniqueId val="{00000000-5102-413B-BEC6-55EA4EC7712B}"/>
            </c:ext>
          </c:extLst>
        </c:ser>
        <c:dLbls>
          <c:showLegendKey val="0"/>
          <c:showVal val="0"/>
          <c:showCatName val="0"/>
          <c:showSerName val="0"/>
          <c:showPercent val="0"/>
          <c:showBubbleSize val="0"/>
        </c:dLbls>
        <c:gapWidth val="0"/>
        <c:overlap val="-27"/>
        <c:axId val="2105916496"/>
        <c:axId val="1892238464"/>
      </c:barChart>
      <c:catAx>
        <c:axId val="2105916496"/>
        <c:scaling>
          <c:orientation val="minMax"/>
        </c:scaling>
        <c:delete val="1"/>
        <c:axPos val="b"/>
        <c:numFmt formatCode="General" sourceLinked="1"/>
        <c:majorTickMark val="none"/>
        <c:minorTickMark val="none"/>
        <c:tickLblPos val="nextTo"/>
        <c:crossAx val="1892238464"/>
        <c:crosses val="autoZero"/>
        <c:auto val="1"/>
        <c:lblAlgn val="ctr"/>
        <c:lblOffset val="100"/>
        <c:noMultiLvlLbl val="0"/>
      </c:catAx>
      <c:valAx>
        <c:axId val="1892238464"/>
        <c:scaling>
          <c:orientation val="minMax"/>
        </c:scaling>
        <c:delete val="1"/>
        <c:axPos val="l"/>
        <c:numFmt formatCode="&quot;$&quot;#,##0.00" sourceLinked="1"/>
        <c:majorTickMark val="none"/>
        <c:minorTickMark val="none"/>
        <c:tickLblPos val="nextTo"/>
        <c:crossAx val="210591649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CrystalPools (Recovered).xlsx]Summary Stats!PivotTable8</c:name>
    <c:fmtId val="2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bg1">
              <a:alpha val="2000"/>
            </a:schemeClr>
          </a:solidFill>
          <a:ln>
            <a:noFill/>
          </a:ln>
          <a:effectLst/>
        </c:spPr>
      </c:pivotFmt>
      <c:pivotFmt>
        <c:idx val="4"/>
        <c:spPr>
          <a:solidFill>
            <a:schemeClr val="bg1">
              <a:alpha val="2000"/>
            </a:schemeClr>
          </a:solidFill>
          <a:ln>
            <a:noFill/>
          </a:ln>
          <a:effectLst/>
        </c:spPr>
        <c:marker>
          <c:symbol val="none"/>
        </c:marker>
      </c:pivotFmt>
      <c:pivotFmt>
        <c:idx val="5"/>
        <c:spPr>
          <a:solidFill>
            <a:schemeClr val="bg1">
              <a:alpha val="2000"/>
            </a:schemeClr>
          </a:solidFill>
          <a:ln>
            <a:noFill/>
          </a:ln>
          <a:effectLst/>
        </c:spPr>
      </c:pivotFmt>
    </c:pivotFmts>
    <c:plotArea>
      <c:layout/>
      <c:barChart>
        <c:barDir val="col"/>
        <c:grouping val="clustered"/>
        <c:varyColors val="0"/>
        <c:ser>
          <c:idx val="0"/>
          <c:order val="0"/>
          <c:tx>
            <c:strRef>
              <c:f>'Summary Stats'!$K$15</c:f>
              <c:strCache>
                <c:ptCount val="1"/>
                <c:pt idx="0">
                  <c:v>Total</c:v>
                </c:pt>
              </c:strCache>
            </c:strRef>
          </c:tx>
          <c:spPr>
            <a:solidFill>
              <a:schemeClr val="bg1">
                <a:alpha val="2000"/>
              </a:schemeClr>
            </a:solidFill>
            <a:ln>
              <a:noFill/>
            </a:ln>
            <a:effectLst/>
          </c:spPr>
          <c:invertIfNegative val="0"/>
          <c:trendline>
            <c:spPr>
              <a:ln w="19050" cap="rnd">
                <a:solidFill>
                  <a:schemeClr val="bg1"/>
                </a:solidFill>
                <a:prstDash val="sysDot"/>
              </a:ln>
              <a:effectLst/>
            </c:spPr>
            <c:trendlineType val="movingAvg"/>
            <c:period val="2"/>
            <c:dispRSqr val="0"/>
            <c:dispEq val="0"/>
          </c:trendline>
          <c:cat>
            <c:strRef>
              <c:f>'Summary Stats'!$J$16:$J$28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'Summary Stats'!$K$16:$K$28</c:f>
              <c:numCache>
                <c:formatCode>_("$"* #,##0.00_);_("$"* \(#,##0.00\);_("$"* "-"??_);_(@_)</c:formatCode>
                <c:ptCount val="12"/>
                <c:pt idx="0">
                  <c:v>438.03</c:v>
                </c:pt>
                <c:pt idx="1">
                  <c:v>329.13000000000005</c:v>
                </c:pt>
                <c:pt idx="2">
                  <c:v>575.81999999999994</c:v>
                </c:pt>
                <c:pt idx="3">
                  <c:v>216.80999999999997</c:v>
                </c:pt>
                <c:pt idx="4">
                  <c:v>132.03</c:v>
                </c:pt>
                <c:pt idx="5">
                  <c:v>147.23999999999998</c:v>
                </c:pt>
                <c:pt idx="6">
                  <c:v>1319.58</c:v>
                </c:pt>
                <c:pt idx="7">
                  <c:v>841.86000000000013</c:v>
                </c:pt>
                <c:pt idx="8">
                  <c:v>512.28</c:v>
                </c:pt>
                <c:pt idx="9">
                  <c:v>429.39000000000004</c:v>
                </c:pt>
                <c:pt idx="10">
                  <c:v>467.37</c:v>
                </c:pt>
                <c:pt idx="11">
                  <c:v>311.49</c:v>
                </c:pt>
              </c:numCache>
            </c:numRef>
          </c:val>
          <c:extLst>
            <c:ext xmlns:c16="http://schemas.microsoft.com/office/drawing/2014/chart" uri="{C3380CC4-5D6E-409C-BE32-E72D297353CC}">
              <c16:uniqueId val="{00000000-84B8-461C-8B30-32FA6D58BAC9}"/>
            </c:ext>
          </c:extLst>
        </c:ser>
        <c:dLbls>
          <c:showLegendKey val="0"/>
          <c:showVal val="0"/>
          <c:showCatName val="0"/>
          <c:showSerName val="0"/>
          <c:showPercent val="0"/>
          <c:showBubbleSize val="0"/>
        </c:dLbls>
        <c:gapWidth val="0"/>
        <c:overlap val="-27"/>
        <c:axId val="1889751616"/>
        <c:axId val="1889729568"/>
      </c:barChart>
      <c:catAx>
        <c:axId val="1889751616"/>
        <c:scaling>
          <c:orientation val="minMax"/>
        </c:scaling>
        <c:delete val="1"/>
        <c:axPos val="b"/>
        <c:numFmt formatCode="General" sourceLinked="1"/>
        <c:majorTickMark val="none"/>
        <c:minorTickMark val="none"/>
        <c:tickLblPos val="nextTo"/>
        <c:crossAx val="1889729568"/>
        <c:crosses val="autoZero"/>
        <c:auto val="1"/>
        <c:lblAlgn val="ctr"/>
        <c:lblOffset val="100"/>
        <c:noMultiLvlLbl val="0"/>
      </c:catAx>
      <c:valAx>
        <c:axId val="1889729568"/>
        <c:scaling>
          <c:orientation val="minMax"/>
        </c:scaling>
        <c:delete val="1"/>
        <c:axPos val="l"/>
        <c:numFmt formatCode="_(&quot;$&quot;* #,##0.00_);_(&quot;$&quot;* \(#,##0.00\);_(&quot;$&quot;* &quot;-&quot;??_);_(@_)" sourceLinked="1"/>
        <c:majorTickMark val="none"/>
        <c:minorTickMark val="none"/>
        <c:tickLblPos val="nextTo"/>
        <c:crossAx val="188975161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CrystalPools (Recovered).xlsx]BestSalesPerson!PivotTable5</c:name>
    <c:fmtId val="9"/>
  </c:pivotSource>
  <c:chart>
    <c:autoTitleDeleted val="1"/>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rgbClr val="41FD57"/>
          </a:solidFill>
          <a:ln w="38100" cap="rnd">
            <a:solidFill>
              <a:srgbClr val="41FD57"/>
            </a:solidFill>
          </a:ln>
          <a:effectLst/>
        </c:spPr>
        <c:marker>
          <c:symbol val="none"/>
        </c:marker>
      </c:pivotFmt>
      <c:pivotFmt>
        <c:idx val="13"/>
        <c:spPr>
          <a:solidFill>
            <a:srgbClr val="262E3E"/>
          </a:solidFill>
          <a:ln w="12700" cap="rnd">
            <a:solidFill>
              <a:srgbClr val="262E3E"/>
            </a:solidFill>
          </a:ln>
          <a:effectLst/>
        </c:spPr>
        <c:marker>
          <c:symbol val="none"/>
        </c:marker>
      </c:pivotFmt>
      <c:pivotFmt>
        <c:idx val="14"/>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41FD5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62E3E"/>
                  </a:solidFill>
                  <a:latin typeface="Nexa Bold" panose="02000000000000000000" pitchFamily="50"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333F53">
              <a:alpha val="50000"/>
            </a:srgbClr>
          </a:solidFill>
          <a:ln w="25400" cap="rnd">
            <a:noFill/>
          </a:ln>
          <a:effectLst/>
        </c:spPr>
        <c:marker>
          <c:symbol val="none"/>
        </c:marker>
      </c:pivotFmt>
      <c:pivotFmt>
        <c:idx val="19"/>
        <c:spPr>
          <a:solidFill>
            <a:srgbClr val="49F159"/>
          </a:solidFill>
          <a:ln>
            <a:noFill/>
          </a:ln>
          <a:effectLst/>
        </c:spPr>
        <c:marker>
          <c:symbol val="none"/>
        </c:marker>
      </c:pivotFmt>
      <c:pivotFmt>
        <c:idx val="20"/>
        <c:spPr>
          <a:solidFill>
            <a:srgbClr val="262E3E">
              <a:alpha val="92000"/>
            </a:srgbClr>
          </a:solidFill>
          <a:ln>
            <a:noFill/>
          </a:ln>
          <a:effectLst/>
        </c:spPr>
        <c:marker>
          <c:symbol val="none"/>
        </c:marker>
      </c:pivotFmt>
      <c:pivotFmt>
        <c:idx val="21"/>
        <c:spPr>
          <a:solidFill>
            <a:srgbClr val="49F159"/>
          </a:solidFill>
          <a:ln>
            <a:noFill/>
          </a:ln>
          <a:effectLst/>
        </c:spPr>
      </c:pivotFmt>
      <c:pivotFmt>
        <c:idx val="22"/>
        <c:spPr>
          <a:solidFill>
            <a:srgbClr val="49F159"/>
          </a:solidFill>
          <a:ln>
            <a:noFill/>
          </a:ln>
          <a:effectLst/>
        </c:spPr>
      </c:pivotFmt>
      <c:pivotFmt>
        <c:idx val="23"/>
        <c:spPr>
          <a:solidFill>
            <a:srgbClr val="49F159"/>
          </a:solidFill>
          <a:ln>
            <a:noFill/>
          </a:ln>
          <a:effectLst/>
        </c:spPr>
      </c:pivotFmt>
      <c:pivotFmt>
        <c:idx val="24"/>
        <c:spPr>
          <a:solidFill>
            <a:srgbClr val="49F159"/>
          </a:solidFill>
          <a:ln>
            <a:noFill/>
          </a:ln>
          <a:effectLst/>
        </c:spPr>
      </c:pivotFmt>
    </c:pivotFmts>
    <c:plotArea>
      <c:layout>
        <c:manualLayout>
          <c:layoutTarget val="inner"/>
          <c:xMode val="edge"/>
          <c:yMode val="edge"/>
          <c:x val="0.26439855544372742"/>
          <c:y val="0.18477222735821991"/>
          <c:w val="0.62830293088363953"/>
          <c:h val="0.72088764946048411"/>
        </c:manualLayout>
      </c:layout>
      <c:barChart>
        <c:barDir val="bar"/>
        <c:grouping val="stacked"/>
        <c:varyColors val="0"/>
        <c:ser>
          <c:idx val="0"/>
          <c:order val="0"/>
          <c:tx>
            <c:strRef>
              <c:f>BestSalesPerson!$B$3</c:f>
              <c:strCache>
                <c:ptCount val="1"/>
                <c:pt idx="0">
                  <c:v>Sum of Sale Price</c:v>
                </c:pt>
              </c:strCache>
            </c:strRef>
          </c:tx>
          <c:spPr>
            <a:solidFill>
              <a:srgbClr val="49F159"/>
            </a:solidFill>
            <a:ln>
              <a:noFill/>
            </a:ln>
            <a:effectLst/>
          </c:spPr>
          <c:invertIfNegative val="0"/>
          <c:dLbls>
            <c:delete val="1"/>
          </c:dLbls>
          <c:cat>
            <c:strRef>
              <c:f>BestSalesPerson!$A$4:$A$8</c:f>
              <c:strCache>
                <c:ptCount val="4"/>
                <c:pt idx="0">
                  <c:v>Chalie Barns</c:v>
                </c:pt>
                <c:pt idx="1">
                  <c:v>Doug Smith</c:v>
                </c:pt>
                <c:pt idx="2">
                  <c:v>Hellen Johnson</c:v>
                </c:pt>
                <c:pt idx="3">
                  <c:v>Juan Hernandez</c:v>
                </c:pt>
              </c:strCache>
            </c:strRef>
          </c:cat>
          <c:val>
            <c:numRef>
              <c:f>BestSalesPerson!$B$4:$B$8</c:f>
              <c:numCache>
                <c:formatCode>"$"#,##0.00</c:formatCode>
                <c:ptCount val="4"/>
                <c:pt idx="0">
                  <c:v>6003.5</c:v>
                </c:pt>
                <c:pt idx="1">
                  <c:v>5661.0999999999985</c:v>
                </c:pt>
                <c:pt idx="2">
                  <c:v>3035.3</c:v>
                </c:pt>
                <c:pt idx="3">
                  <c:v>2410.7000000000003</c:v>
                </c:pt>
              </c:numCache>
            </c:numRef>
          </c:val>
          <c:extLst>
            <c:ext xmlns:c16="http://schemas.microsoft.com/office/drawing/2014/chart" uri="{C3380CC4-5D6E-409C-BE32-E72D297353CC}">
              <c16:uniqueId val="{00000000-3FD6-4863-B5C2-D66D81C9F9E8}"/>
            </c:ext>
          </c:extLst>
        </c:ser>
        <c:ser>
          <c:idx val="1"/>
          <c:order val="1"/>
          <c:tx>
            <c:strRef>
              <c:f>BestSalesPerson!$C$3</c:f>
              <c:strCache>
                <c:ptCount val="1"/>
                <c:pt idx="0">
                  <c:v>Sum of Gross Profit</c:v>
                </c:pt>
              </c:strCache>
            </c:strRef>
          </c:tx>
          <c:spPr>
            <a:solidFill>
              <a:srgbClr val="262E3E">
                <a:alpha val="92000"/>
              </a:srgbClr>
            </a:solidFill>
            <a:ln>
              <a:noFill/>
            </a:ln>
            <a:effectLst/>
          </c:spPr>
          <c:invertIfNegative val="0"/>
          <c:dLbls>
            <c:delete val="1"/>
          </c:dLbls>
          <c:cat>
            <c:strRef>
              <c:f>BestSalesPerson!$A$4:$A$8</c:f>
              <c:strCache>
                <c:ptCount val="4"/>
                <c:pt idx="0">
                  <c:v>Chalie Barns</c:v>
                </c:pt>
                <c:pt idx="1">
                  <c:v>Doug Smith</c:v>
                </c:pt>
                <c:pt idx="2">
                  <c:v>Hellen Johnson</c:v>
                </c:pt>
                <c:pt idx="3">
                  <c:v>Juan Hernandez</c:v>
                </c:pt>
              </c:strCache>
            </c:strRef>
          </c:cat>
          <c:val>
            <c:numRef>
              <c:f>BestSalesPerson!$C$4:$C$8</c:f>
              <c:numCache>
                <c:formatCode>General</c:formatCode>
                <c:ptCount val="4"/>
                <c:pt idx="0">
                  <c:v>2015.1</c:v>
                </c:pt>
                <c:pt idx="1">
                  <c:v>2235.8999999999996</c:v>
                </c:pt>
                <c:pt idx="2">
                  <c:v>1084.0999999999999</c:v>
                </c:pt>
                <c:pt idx="3">
                  <c:v>1021.6</c:v>
                </c:pt>
              </c:numCache>
            </c:numRef>
          </c:val>
          <c:extLst>
            <c:ext xmlns:c16="http://schemas.microsoft.com/office/drawing/2014/chart" uri="{C3380CC4-5D6E-409C-BE32-E72D297353CC}">
              <c16:uniqueId val="{00000001-3FD6-4863-B5C2-D66D81C9F9E8}"/>
            </c:ext>
          </c:extLst>
        </c:ser>
        <c:dLbls>
          <c:dLblPos val="ctr"/>
          <c:showLegendKey val="0"/>
          <c:showVal val="1"/>
          <c:showCatName val="0"/>
          <c:showSerName val="0"/>
          <c:showPercent val="0"/>
          <c:showBubbleSize val="0"/>
        </c:dLbls>
        <c:gapWidth val="87"/>
        <c:overlap val="100"/>
        <c:axId val="650950991"/>
        <c:axId val="650960143"/>
      </c:barChart>
      <c:catAx>
        <c:axId val="6509509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ln>
                  <a:noFill/>
                </a:ln>
                <a:solidFill>
                  <a:schemeClr val="bg1"/>
                </a:solidFill>
                <a:latin typeface="Nexa Light" panose="02000000000000000000" pitchFamily="50" charset="0"/>
                <a:ea typeface="+mn-ea"/>
                <a:cs typeface="+mn-cs"/>
              </a:defRPr>
            </a:pPr>
            <a:endParaRPr lang="en-US"/>
          </a:p>
        </c:txPr>
        <c:crossAx val="650960143"/>
        <c:crosses val="autoZero"/>
        <c:auto val="1"/>
        <c:lblAlgn val="ctr"/>
        <c:lblOffset val="100"/>
        <c:noMultiLvlLbl val="0"/>
      </c:catAx>
      <c:valAx>
        <c:axId val="650960143"/>
        <c:scaling>
          <c:orientation val="minMax"/>
        </c:scaling>
        <c:delete val="1"/>
        <c:axPos val="b"/>
        <c:majorGridlines>
          <c:spPr>
            <a:ln w="9525" cap="flat" cmpd="sng" algn="ctr">
              <a:noFill/>
              <a:round/>
            </a:ln>
            <a:effectLst/>
          </c:spPr>
        </c:majorGridlines>
        <c:numFmt formatCode="&quot;$&quot;#,##0.00" sourceLinked="1"/>
        <c:majorTickMark val="none"/>
        <c:minorTickMark val="none"/>
        <c:tickLblPos val="nextTo"/>
        <c:crossAx val="650950991"/>
        <c:crosses val="autoZero"/>
        <c:crossBetween val="between"/>
      </c:valAx>
      <c:spPr>
        <a:noFill/>
        <a:ln cap="rnd">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6</xdr:col>
      <xdr:colOff>450850</xdr:colOff>
      <xdr:row>41</xdr:row>
      <xdr:rowOff>114300</xdr:rowOff>
    </xdr:from>
    <xdr:to>
      <xdr:col>14</xdr:col>
      <xdr:colOff>133350</xdr:colOff>
      <xdr:row>55</xdr:row>
      <xdr:rowOff>95250</xdr:rowOff>
    </xdr:to>
    <xdr:sp macro="" textlink="">
      <xdr:nvSpPr>
        <xdr:cNvPr id="71" name="Rounded Rectangle 70"/>
        <xdr:cNvSpPr/>
      </xdr:nvSpPr>
      <xdr:spPr>
        <a:xfrm>
          <a:off x="4413250" y="8185150"/>
          <a:ext cx="4965700" cy="2736850"/>
        </a:xfrm>
        <a:prstGeom prst="roundRect">
          <a:avLst>
            <a:gd name="adj" fmla="val 17714"/>
          </a:avLst>
        </a:prstGeom>
        <a:solidFill>
          <a:sysClr val="window" lastClr="FFFFFF"/>
        </a:solidFill>
        <a:ln>
          <a:noFill/>
        </a:ln>
        <a:effectLst>
          <a:outerShdw blurRad="50800" dist="38100" dir="5400000" algn="t" rotWithShape="0">
            <a:prstClr val="black">
              <a:alpha val="40000"/>
            </a:prstClr>
          </a:outerShdw>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11</xdr:col>
      <xdr:colOff>470890</xdr:colOff>
      <xdr:row>0</xdr:row>
      <xdr:rowOff>133350</xdr:rowOff>
    </xdr:from>
    <xdr:to>
      <xdr:col>15</xdr:col>
      <xdr:colOff>577367</xdr:colOff>
      <xdr:row>12</xdr:row>
      <xdr:rowOff>36512</xdr:rowOff>
    </xdr:to>
    <xdr:sp macro="" textlink="">
      <xdr:nvSpPr>
        <xdr:cNvPr id="69" name="Rounded Rectangle 10"/>
        <xdr:cNvSpPr/>
      </xdr:nvSpPr>
      <xdr:spPr>
        <a:xfrm>
          <a:off x="7735290" y="133350"/>
          <a:ext cx="2748077" cy="2265362"/>
        </a:xfrm>
        <a:custGeom>
          <a:avLst/>
          <a:gdLst>
            <a:gd name="connsiteX0" fmla="*/ 0 w 5397499"/>
            <a:gd name="connsiteY0" fmla="*/ 578126 h 3468689"/>
            <a:gd name="connsiteX1" fmla="*/ 578126 w 5397499"/>
            <a:gd name="connsiteY1" fmla="*/ 0 h 3468689"/>
            <a:gd name="connsiteX2" fmla="*/ 4819373 w 5397499"/>
            <a:gd name="connsiteY2" fmla="*/ 0 h 3468689"/>
            <a:gd name="connsiteX3" fmla="*/ 5397499 w 5397499"/>
            <a:gd name="connsiteY3" fmla="*/ 578126 h 3468689"/>
            <a:gd name="connsiteX4" fmla="*/ 5397499 w 5397499"/>
            <a:gd name="connsiteY4" fmla="*/ 2890563 h 3468689"/>
            <a:gd name="connsiteX5" fmla="*/ 4819373 w 5397499"/>
            <a:gd name="connsiteY5" fmla="*/ 3468689 h 3468689"/>
            <a:gd name="connsiteX6" fmla="*/ 578126 w 5397499"/>
            <a:gd name="connsiteY6" fmla="*/ 3468689 h 3468689"/>
            <a:gd name="connsiteX7" fmla="*/ 0 w 5397499"/>
            <a:gd name="connsiteY7" fmla="*/ 2890563 h 3468689"/>
            <a:gd name="connsiteX8" fmla="*/ 0 w 5397499"/>
            <a:gd name="connsiteY8" fmla="*/ 578126 h 3468689"/>
            <a:gd name="connsiteX0" fmla="*/ 10583 w 5408082"/>
            <a:gd name="connsiteY0" fmla="*/ 578126 h 3468689"/>
            <a:gd name="connsiteX1" fmla="*/ 588709 w 5408082"/>
            <a:gd name="connsiteY1" fmla="*/ 0 h 3468689"/>
            <a:gd name="connsiteX2" fmla="*/ 4829956 w 5408082"/>
            <a:gd name="connsiteY2" fmla="*/ 0 h 3468689"/>
            <a:gd name="connsiteX3" fmla="*/ 5408082 w 5408082"/>
            <a:gd name="connsiteY3" fmla="*/ 578126 h 3468689"/>
            <a:gd name="connsiteX4" fmla="*/ 5408082 w 5408082"/>
            <a:gd name="connsiteY4" fmla="*/ 2890563 h 3468689"/>
            <a:gd name="connsiteX5" fmla="*/ 4829956 w 5408082"/>
            <a:gd name="connsiteY5" fmla="*/ 3468689 h 3468689"/>
            <a:gd name="connsiteX6" fmla="*/ 588709 w 5408082"/>
            <a:gd name="connsiteY6" fmla="*/ 3468689 h 3468689"/>
            <a:gd name="connsiteX7" fmla="*/ 10583 w 5408082"/>
            <a:gd name="connsiteY7" fmla="*/ 2890563 h 3468689"/>
            <a:gd name="connsiteX8" fmla="*/ 10583 w 5408082"/>
            <a:gd name="connsiteY8" fmla="*/ 578126 h 346868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5408082" h="3468689">
              <a:moveTo>
                <a:pt x="10583" y="578126"/>
              </a:moveTo>
              <a:cubicBezTo>
                <a:pt x="10583" y="258836"/>
                <a:pt x="269419" y="0"/>
                <a:pt x="588709" y="0"/>
              </a:cubicBezTo>
              <a:lnTo>
                <a:pt x="4829956" y="0"/>
              </a:lnTo>
              <a:cubicBezTo>
                <a:pt x="5149246" y="0"/>
                <a:pt x="5408082" y="258836"/>
                <a:pt x="5408082" y="578126"/>
              </a:cubicBezTo>
              <a:lnTo>
                <a:pt x="5408082" y="2890563"/>
              </a:lnTo>
              <a:cubicBezTo>
                <a:pt x="5408082" y="3209853"/>
                <a:pt x="5149246" y="3468689"/>
                <a:pt x="4829956" y="3468689"/>
              </a:cubicBezTo>
              <a:lnTo>
                <a:pt x="588709" y="3468689"/>
              </a:lnTo>
              <a:cubicBezTo>
                <a:pt x="269419" y="3468689"/>
                <a:pt x="10583" y="3209853"/>
                <a:pt x="10583" y="2890563"/>
              </a:cubicBezTo>
              <a:cubicBezTo>
                <a:pt x="10583" y="2119751"/>
                <a:pt x="-13230" y="1888688"/>
                <a:pt x="10583" y="578126"/>
              </a:cubicBezTo>
              <a:close/>
            </a:path>
          </a:pathLst>
        </a:custGeom>
        <a:solidFill>
          <a:schemeClr val="bg1"/>
        </a:solidFill>
        <a:ln>
          <a:noFill/>
        </a:ln>
        <a:effectLst>
          <a:glow>
            <a:schemeClr val="bg1">
              <a:alpha val="0"/>
            </a:schemeClr>
          </a:glow>
          <a:outerShdw blurRad="76200" dist="38100" dir="16200000" sx="101000" sy="101000" rotWithShape="0">
            <a:prstClr val="black">
              <a:alpha val="57000"/>
            </a:prstClr>
          </a:outerShdw>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10</xdr:col>
      <xdr:colOff>596900</xdr:colOff>
      <xdr:row>1</xdr:row>
      <xdr:rowOff>101600</xdr:rowOff>
    </xdr:from>
    <xdr:to>
      <xdr:col>16</xdr:col>
      <xdr:colOff>482600</xdr:colOff>
      <xdr:row>14</xdr:row>
      <xdr:rowOff>157162</xdr:rowOff>
    </xdr:to>
    <xdr:sp macro="" textlink="">
      <xdr:nvSpPr>
        <xdr:cNvPr id="70" name="Rounded Rectangle 10"/>
        <xdr:cNvSpPr/>
      </xdr:nvSpPr>
      <xdr:spPr>
        <a:xfrm>
          <a:off x="7200900" y="298450"/>
          <a:ext cx="3848100" cy="2614612"/>
        </a:xfrm>
        <a:custGeom>
          <a:avLst/>
          <a:gdLst>
            <a:gd name="connsiteX0" fmla="*/ 0 w 5397499"/>
            <a:gd name="connsiteY0" fmla="*/ 578126 h 3468689"/>
            <a:gd name="connsiteX1" fmla="*/ 578126 w 5397499"/>
            <a:gd name="connsiteY1" fmla="*/ 0 h 3468689"/>
            <a:gd name="connsiteX2" fmla="*/ 4819373 w 5397499"/>
            <a:gd name="connsiteY2" fmla="*/ 0 h 3468689"/>
            <a:gd name="connsiteX3" fmla="*/ 5397499 w 5397499"/>
            <a:gd name="connsiteY3" fmla="*/ 578126 h 3468689"/>
            <a:gd name="connsiteX4" fmla="*/ 5397499 w 5397499"/>
            <a:gd name="connsiteY4" fmla="*/ 2890563 h 3468689"/>
            <a:gd name="connsiteX5" fmla="*/ 4819373 w 5397499"/>
            <a:gd name="connsiteY5" fmla="*/ 3468689 h 3468689"/>
            <a:gd name="connsiteX6" fmla="*/ 578126 w 5397499"/>
            <a:gd name="connsiteY6" fmla="*/ 3468689 h 3468689"/>
            <a:gd name="connsiteX7" fmla="*/ 0 w 5397499"/>
            <a:gd name="connsiteY7" fmla="*/ 2890563 h 3468689"/>
            <a:gd name="connsiteX8" fmla="*/ 0 w 5397499"/>
            <a:gd name="connsiteY8" fmla="*/ 578126 h 3468689"/>
            <a:gd name="connsiteX0" fmla="*/ 10583 w 5408082"/>
            <a:gd name="connsiteY0" fmla="*/ 578126 h 3468689"/>
            <a:gd name="connsiteX1" fmla="*/ 588709 w 5408082"/>
            <a:gd name="connsiteY1" fmla="*/ 0 h 3468689"/>
            <a:gd name="connsiteX2" fmla="*/ 4829956 w 5408082"/>
            <a:gd name="connsiteY2" fmla="*/ 0 h 3468689"/>
            <a:gd name="connsiteX3" fmla="*/ 5408082 w 5408082"/>
            <a:gd name="connsiteY3" fmla="*/ 578126 h 3468689"/>
            <a:gd name="connsiteX4" fmla="*/ 5408082 w 5408082"/>
            <a:gd name="connsiteY4" fmla="*/ 2890563 h 3468689"/>
            <a:gd name="connsiteX5" fmla="*/ 4829956 w 5408082"/>
            <a:gd name="connsiteY5" fmla="*/ 3468689 h 3468689"/>
            <a:gd name="connsiteX6" fmla="*/ 588709 w 5408082"/>
            <a:gd name="connsiteY6" fmla="*/ 3468689 h 3468689"/>
            <a:gd name="connsiteX7" fmla="*/ 10583 w 5408082"/>
            <a:gd name="connsiteY7" fmla="*/ 2890563 h 3468689"/>
            <a:gd name="connsiteX8" fmla="*/ 10583 w 5408082"/>
            <a:gd name="connsiteY8" fmla="*/ 578126 h 346868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5408082" h="3468689">
              <a:moveTo>
                <a:pt x="10583" y="578126"/>
              </a:moveTo>
              <a:cubicBezTo>
                <a:pt x="10583" y="258836"/>
                <a:pt x="269419" y="0"/>
                <a:pt x="588709" y="0"/>
              </a:cubicBezTo>
              <a:lnTo>
                <a:pt x="4829956" y="0"/>
              </a:lnTo>
              <a:cubicBezTo>
                <a:pt x="5149246" y="0"/>
                <a:pt x="5408082" y="258836"/>
                <a:pt x="5408082" y="578126"/>
              </a:cubicBezTo>
              <a:lnTo>
                <a:pt x="5408082" y="2890563"/>
              </a:lnTo>
              <a:cubicBezTo>
                <a:pt x="5408082" y="3209853"/>
                <a:pt x="5149246" y="3468689"/>
                <a:pt x="4829956" y="3468689"/>
              </a:cubicBezTo>
              <a:lnTo>
                <a:pt x="588709" y="3468689"/>
              </a:lnTo>
              <a:cubicBezTo>
                <a:pt x="269419" y="3468689"/>
                <a:pt x="10583" y="3209853"/>
                <a:pt x="10583" y="2890563"/>
              </a:cubicBezTo>
              <a:cubicBezTo>
                <a:pt x="10583" y="2119751"/>
                <a:pt x="-13230" y="1888688"/>
                <a:pt x="10583" y="578126"/>
              </a:cubicBezTo>
              <a:close/>
            </a:path>
          </a:pathLst>
        </a:custGeom>
        <a:solidFill>
          <a:srgbClr val="49F159"/>
        </a:solidFill>
        <a:ln>
          <a:noFill/>
        </a:ln>
        <a:effectLst>
          <a:glow>
            <a:schemeClr val="bg1">
              <a:alpha val="0"/>
            </a:schemeClr>
          </a:glow>
          <a:outerShdw blurRad="63500" dist="38100" dir="16200000" rotWithShape="0">
            <a:prstClr val="black">
              <a:alpha val="40000"/>
            </a:prstClr>
          </a:outerShdw>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5</xdr:col>
      <xdr:colOff>95251</xdr:colOff>
      <xdr:row>0</xdr:row>
      <xdr:rowOff>133350</xdr:rowOff>
    </xdr:from>
    <xdr:to>
      <xdr:col>8</xdr:col>
      <xdr:colOff>88901</xdr:colOff>
      <xdr:row>12</xdr:row>
      <xdr:rowOff>36512</xdr:rowOff>
    </xdr:to>
    <xdr:sp macro="" textlink="">
      <xdr:nvSpPr>
        <xdr:cNvPr id="68" name="Rounded Rectangle 10"/>
        <xdr:cNvSpPr/>
      </xdr:nvSpPr>
      <xdr:spPr>
        <a:xfrm>
          <a:off x="3397251" y="133350"/>
          <a:ext cx="1974850" cy="2265362"/>
        </a:xfrm>
        <a:custGeom>
          <a:avLst/>
          <a:gdLst>
            <a:gd name="connsiteX0" fmla="*/ 0 w 5397499"/>
            <a:gd name="connsiteY0" fmla="*/ 578126 h 3468689"/>
            <a:gd name="connsiteX1" fmla="*/ 578126 w 5397499"/>
            <a:gd name="connsiteY1" fmla="*/ 0 h 3468689"/>
            <a:gd name="connsiteX2" fmla="*/ 4819373 w 5397499"/>
            <a:gd name="connsiteY2" fmla="*/ 0 h 3468689"/>
            <a:gd name="connsiteX3" fmla="*/ 5397499 w 5397499"/>
            <a:gd name="connsiteY3" fmla="*/ 578126 h 3468689"/>
            <a:gd name="connsiteX4" fmla="*/ 5397499 w 5397499"/>
            <a:gd name="connsiteY4" fmla="*/ 2890563 h 3468689"/>
            <a:gd name="connsiteX5" fmla="*/ 4819373 w 5397499"/>
            <a:gd name="connsiteY5" fmla="*/ 3468689 h 3468689"/>
            <a:gd name="connsiteX6" fmla="*/ 578126 w 5397499"/>
            <a:gd name="connsiteY6" fmla="*/ 3468689 h 3468689"/>
            <a:gd name="connsiteX7" fmla="*/ 0 w 5397499"/>
            <a:gd name="connsiteY7" fmla="*/ 2890563 h 3468689"/>
            <a:gd name="connsiteX8" fmla="*/ 0 w 5397499"/>
            <a:gd name="connsiteY8" fmla="*/ 578126 h 3468689"/>
            <a:gd name="connsiteX0" fmla="*/ 10583 w 5408082"/>
            <a:gd name="connsiteY0" fmla="*/ 578126 h 3468689"/>
            <a:gd name="connsiteX1" fmla="*/ 588709 w 5408082"/>
            <a:gd name="connsiteY1" fmla="*/ 0 h 3468689"/>
            <a:gd name="connsiteX2" fmla="*/ 4829956 w 5408082"/>
            <a:gd name="connsiteY2" fmla="*/ 0 h 3468689"/>
            <a:gd name="connsiteX3" fmla="*/ 5408082 w 5408082"/>
            <a:gd name="connsiteY3" fmla="*/ 578126 h 3468689"/>
            <a:gd name="connsiteX4" fmla="*/ 5408082 w 5408082"/>
            <a:gd name="connsiteY4" fmla="*/ 2890563 h 3468689"/>
            <a:gd name="connsiteX5" fmla="*/ 4829956 w 5408082"/>
            <a:gd name="connsiteY5" fmla="*/ 3468689 h 3468689"/>
            <a:gd name="connsiteX6" fmla="*/ 588709 w 5408082"/>
            <a:gd name="connsiteY6" fmla="*/ 3468689 h 3468689"/>
            <a:gd name="connsiteX7" fmla="*/ 10583 w 5408082"/>
            <a:gd name="connsiteY7" fmla="*/ 2890563 h 3468689"/>
            <a:gd name="connsiteX8" fmla="*/ 10583 w 5408082"/>
            <a:gd name="connsiteY8" fmla="*/ 578126 h 346868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5408082" h="3468689">
              <a:moveTo>
                <a:pt x="10583" y="578126"/>
              </a:moveTo>
              <a:cubicBezTo>
                <a:pt x="10583" y="258836"/>
                <a:pt x="269419" y="0"/>
                <a:pt x="588709" y="0"/>
              </a:cubicBezTo>
              <a:lnTo>
                <a:pt x="4829956" y="0"/>
              </a:lnTo>
              <a:cubicBezTo>
                <a:pt x="5149246" y="0"/>
                <a:pt x="5408082" y="258836"/>
                <a:pt x="5408082" y="578126"/>
              </a:cubicBezTo>
              <a:lnTo>
                <a:pt x="5408082" y="2890563"/>
              </a:lnTo>
              <a:cubicBezTo>
                <a:pt x="5408082" y="3209853"/>
                <a:pt x="5149246" y="3468689"/>
                <a:pt x="4829956" y="3468689"/>
              </a:cubicBezTo>
              <a:lnTo>
                <a:pt x="588709" y="3468689"/>
              </a:lnTo>
              <a:cubicBezTo>
                <a:pt x="269419" y="3468689"/>
                <a:pt x="10583" y="3209853"/>
                <a:pt x="10583" y="2890563"/>
              </a:cubicBezTo>
              <a:cubicBezTo>
                <a:pt x="10583" y="2119751"/>
                <a:pt x="-13230" y="1888688"/>
                <a:pt x="10583" y="578126"/>
              </a:cubicBezTo>
              <a:close/>
            </a:path>
          </a:pathLst>
        </a:custGeom>
        <a:solidFill>
          <a:schemeClr val="bg1"/>
        </a:solidFill>
        <a:ln>
          <a:noFill/>
        </a:ln>
        <a:effectLst>
          <a:glow>
            <a:schemeClr val="bg1">
              <a:alpha val="0"/>
            </a:schemeClr>
          </a:glow>
          <a:outerShdw blurRad="76200" dist="38100" dir="16200000" sx="101000" sy="101000" rotWithShape="0">
            <a:prstClr val="black">
              <a:alpha val="57000"/>
            </a:prstClr>
          </a:outerShdw>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4</xdr:col>
      <xdr:colOff>381000</xdr:colOff>
      <xdr:row>1</xdr:row>
      <xdr:rowOff>101600</xdr:rowOff>
    </xdr:from>
    <xdr:to>
      <xdr:col>8</xdr:col>
      <xdr:colOff>504760</xdr:colOff>
      <xdr:row>14</xdr:row>
      <xdr:rowOff>157162</xdr:rowOff>
    </xdr:to>
    <xdr:sp macro="" textlink="">
      <xdr:nvSpPr>
        <xdr:cNvPr id="67" name="Rounded Rectangle 10"/>
        <xdr:cNvSpPr/>
      </xdr:nvSpPr>
      <xdr:spPr>
        <a:xfrm>
          <a:off x="3022600" y="298450"/>
          <a:ext cx="2765360" cy="2614612"/>
        </a:xfrm>
        <a:custGeom>
          <a:avLst/>
          <a:gdLst>
            <a:gd name="connsiteX0" fmla="*/ 0 w 5397499"/>
            <a:gd name="connsiteY0" fmla="*/ 578126 h 3468689"/>
            <a:gd name="connsiteX1" fmla="*/ 578126 w 5397499"/>
            <a:gd name="connsiteY1" fmla="*/ 0 h 3468689"/>
            <a:gd name="connsiteX2" fmla="*/ 4819373 w 5397499"/>
            <a:gd name="connsiteY2" fmla="*/ 0 h 3468689"/>
            <a:gd name="connsiteX3" fmla="*/ 5397499 w 5397499"/>
            <a:gd name="connsiteY3" fmla="*/ 578126 h 3468689"/>
            <a:gd name="connsiteX4" fmla="*/ 5397499 w 5397499"/>
            <a:gd name="connsiteY4" fmla="*/ 2890563 h 3468689"/>
            <a:gd name="connsiteX5" fmla="*/ 4819373 w 5397499"/>
            <a:gd name="connsiteY5" fmla="*/ 3468689 h 3468689"/>
            <a:gd name="connsiteX6" fmla="*/ 578126 w 5397499"/>
            <a:gd name="connsiteY6" fmla="*/ 3468689 h 3468689"/>
            <a:gd name="connsiteX7" fmla="*/ 0 w 5397499"/>
            <a:gd name="connsiteY7" fmla="*/ 2890563 h 3468689"/>
            <a:gd name="connsiteX8" fmla="*/ 0 w 5397499"/>
            <a:gd name="connsiteY8" fmla="*/ 578126 h 3468689"/>
            <a:gd name="connsiteX0" fmla="*/ 10583 w 5408082"/>
            <a:gd name="connsiteY0" fmla="*/ 578126 h 3468689"/>
            <a:gd name="connsiteX1" fmla="*/ 588709 w 5408082"/>
            <a:gd name="connsiteY1" fmla="*/ 0 h 3468689"/>
            <a:gd name="connsiteX2" fmla="*/ 4829956 w 5408082"/>
            <a:gd name="connsiteY2" fmla="*/ 0 h 3468689"/>
            <a:gd name="connsiteX3" fmla="*/ 5408082 w 5408082"/>
            <a:gd name="connsiteY3" fmla="*/ 578126 h 3468689"/>
            <a:gd name="connsiteX4" fmla="*/ 5408082 w 5408082"/>
            <a:gd name="connsiteY4" fmla="*/ 2890563 h 3468689"/>
            <a:gd name="connsiteX5" fmla="*/ 4829956 w 5408082"/>
            <a:gd name="connsiteY5" fmla="*/ 3468689 h 3468689"/>
            <a:gd name="connsiteX6" fmla="*/ 588709 w 5408082"/>
            <a:gd name="connsiteY6" fmla="*/ 3468689 h 3468689"/>
            <a:gd name="connsiteX7" fmla="*/ 10583 w 5408082"/>
            <a:gd name="connsiteY7" fmla="*/ 2890563 h 3468689"/>
            <a:gd name="connsiteX8" fmla="*/ 10583 w 5408082"/>
            <a:gd name="connsiteY8" fmla="*/ 578126 h 346868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5408082" h="3468689">
              <a:moveTo>
                <a:pt x="10583" y="578126"/>
              </a:moveTo>
              <a:cubicBezTo>
                <a:pt x="10583" y="258836"/>
                <a:pt x="269419" y="0"/>
                <a:pt x="588709" y="0"/>
              </a:cubicBezTo>
              <a:lnTo>
                <a:pt x="4829956" y="0"/>
              </a:lnTo>
              <a:cubicBezTo>
                <a:pt x="5149246" y="0"/>
                <a:pt x="5408082" y="258836"/>
                <a:pt x="5408082" y="578126"/>
              </a:cubicBezTo>
              <a:lnTo>
                <a:pt x="5408082" y="2890563"/>
              </a:lnTo>
              <a:cubicBezTo>
                <a:pt x="5408082" y="3209853"/>
                <a:pt x="5149246" y="3468689"/>
                <a:pt x="4829956" y="3468689"/>
              </a:cubicBezTo>
              <a:lnTo>
                <a:pt x="588709" y="3468689"/>
              </a:lnTo>
              <a:cubicBezTo>
                <a:pt x="269419" y="3468689"/>
                <a:pt x="10583" y="3209853"/>
                <a:pt x="10583" y="2890563"/>
              </a:cubicBezTo>
              <a:cubicBezTo>
                <a:pt x="10583" y="2119751"/>
                <a:pt x="-13230" y="1888688"/>
                <a:pt x="10583" y="578126"/>
              </a:cubicBezTo>
              <a:close/>
            </a:path>
          </a:pathLst>
        </a:custGeom>
        <a:solidFill>
          <a:srgbClr val="49F159"/>
        </a:solidFill>
        <a:ln>
          <a:noFill/>
        </a:ln>
        <a:effectLst>
          <a:glow>
            <a:schemeClr val="bg1">
              <a:alpha val="0"/>
            </a:schemeClr>
          </a:glow>
          <a:outerShdw blurRad="63500" dist="38100" dir="16200000" rotWithShape="0">
            <a:prstClr val="black">
              <a:alpha val="40000"/>
            </a:prstClr>
          </a:outerShdw>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3</xdr:col>
      <xdr:colOff>622299</xdr:colOff>
      <xdr:row>2</xdr:row>
      <xdr:rowOff>100011</xdr:rowOff>
    </xdr:from>
    <xdr:to>
      <xdr:col>9</xdr:col>
      <xdr:colOff>300036</xdr:colOff>
      <xdr:row>19</xdr:row>
      <xdr:rowOff>195263</xdr:rowOff>
    </xdr:to>
    <xdr:sp macro="" textlink="">
      <xdr:nvSpPr>
        <xdr:cNvPr id="31" name="Rounded Rectangle 10"/>
        <xdr:cNvSpPr/>
      </xdr:nvSpPr>
      <xdr:spPr>
        <a:xfrm>
          <a:off x="2603499" y="493711"/>
          <a:ext cx="3640137" cy="3441702"/>
        </a:xfrm>
        <a:custGeom>
          <a:avLst/>
          <a:gdLst>
            <a:gd name="connsiteX0" fmla="*/ 0 w 5397499"/>
            <a:gd name="connsiteY0" fmla="*/ 578126 h 3468689"/>
            <a:gd name="connsiteX1" fmla="*/ 578126 w 5397499"/>
            <a:gd name="connsiteY1" fmla="*/ 0 h 3468689"/>
            <a:gd name="connsiteX2" fmla="*/ 4819373 w 5397499"/>
            <a:gd name="connsiteY2" fmla="*/ 0 h 3468689"/>
            <a:gd name="connsiteX3" fmla="*/ 5397499 w 5397499"/>
            <a:gd name="connsiteY3" fmla="*/ 578126 h 3468689"/>
            <a:gd name="connsiteX4" fmla="*/ 5397499 w 5397499"/>
            <a:gd name="connsiteY4" fmla="*/ 2890563 h 3468689"/>
            <a:gd name="connsiteX5" fmla="*/ 4819373 w 5397499"/>
            <a:gd name="connsiteY5" fmla="*/ 3468689 h 3468689"/>
            <a:gd name="connsiteX6" fmla="*/ 578126 w 5397499"/>
            <a:gd name="connsiteY6" fmla="*/ 3468689 h 3468689"/>
            <a:gd name="connsiteX7" fmla="*/ 0 w 5397499"/>
            <a:gd name="connsiteY7" fmla="*/ 2890563 h 3468689"/>
            <a:gd name="connsiteX8" fmla="*/ 0 w 5397499"/>
            <a:gd name="connsiteY8" fmla="*/ 578126 h 3468689"/>
            <a:gd name="connsiteX0" fmla="*/ 10583 w 5408082"/>
            <a:gd name="connsiteY0" fmla="*/ 578126 h 3468689"/>
            <a:gd name="connsiteX1" fmla="*/ 588709 w 5408082"/>
            <a:gd name="connsiteY1" fmla="*/ 0 h 3468689"/>
            <a:gd name="connsiteX2" fmla="*/ 4829956 w 5408082"/>
            <a:gd name="connsiteY2" fmla="*/ 0 h 3468689"/>
            <a:gd name="connsiteX3" fmla="*/ 5408082 w 5408082"/>
            <a:gd name="connsiteY3" fmla="*/ 578126 h 3468689"/>
            <a:gd name="connsiteX4" fmla="*/ 5408082 w 5408082"/>
            <a:gd name="connsiteY4" fmla="*/ 2890563 h 3468689"/>
            <a:gd name="connsiteX5" fmla="*/ 4829956 w 5408082"/>
            <a:gd name="connsiteY5" fmla="*/ 3468689 h 3468689"/>
            <a:gd name="connsiteX6" fmla="*/ 588709 w 5408082"/>
            <a:gd name="connsiteY6" fmla="*/ 3468689 h 3468689"/>
            <a:gd name="connsiteX7" fmla="*/ 10583 w 5408082"/>
            <a:gd name="connsiteY7" fmla="*/ 2890563 h 3468689"/>
            <a:gd name="connsiteX8" fmla="*/ 10583 w 5408082"/>
            <a:gd name="connsiteY8" fmla="*/ 578126 h 346868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5408082" h="3468689">
              <a:moveTo>
                <a:pt x="10583" y="578126"/>
              </a:moveTo>
              <a:cubicBezTo>
                <a:pt x="10583" y="258836"/>
                <a:pt x="269419" y="0"/>
                <a:pt x="588709" y="0"/>
              </a:cubicBezTo>
              <a:lnTo>
                <a:pt x="4829956" y="0"/>
              </a:lnTo>
              <a:cubicBezTo>
                <a:pt x="5149246" y="0"/>
                <a:pt x="5408082" y="258836"/>
                <a:pt x="5408082" y="578126"/>
              </a:cubicBezTo>
              <a:lnTo>
                <a:pt x="5408082" y="2890563"/>
              </a:lnTo>
              <a:cubicBezTo>
                <a:pt x="5408082" y="3209853"/>
                <a:pt x="5149246" y="3468689"/>
                <a:pt x="4829956" y="3468689"/>
              </a:cubicBezTo>
              <a:lnTo>
                <a:pt x="588709" y="3468689"/>
              </a:lnTo>
              <a:cubicBezTo>
                <a:pt x="269419" y="3468689"/>
                <a:pt x="10583" y="3209853"/>
                <a:pt x="10583" y="2890563"/>
              </a:cubicBezTo>
              <a:cubicBezTo>
                <a:pt x="10583" y="2119751"/>
                <a:pt x="-13230" y="1888688"/>
                <a:pt x="10583" y="578126"/>
              </a:cubicBezTo>
              <a:close/>
            </a:path>
          </a:pathLst>
        </a:custGeom>
        <a:solidFill>
          <a:srgbClr val="262E3E"/>
        </a:solidFill>
        <a:ln>
          <a:solidFill>
            <a:srgbClr val="41FD57"/>
          </a:solidFill>
        </a:ln>
        <a:effectLst>
          <a:glow>
            <a:schemeClr val="bg1">
              <a:alpha val="0"/>
            </a:schemeClr>
          </a:glow>
          <a:outerShdw blurRad="63500" dist="38100" dir="16200000" rotWithShape="0">
            <a:prstClr val="black">
              <a:alpha val="40000"/>
            </a:prstClr>
          </a:outerShdw>
          <a:reflection blurRad="6350" stA="50000" endA="295" endPos="92000" dist="101600" dir="5400000" sy="-100000" algn="bl" rotWithShape="0"/>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9</xdr:col>
      <xdr:colOff>433917</xdr:colOff>
      <xdr:row>2</xdr:row>
      <xdr:rowOff>112711</xdr:rowOff>
    </xdr:from>
    <xdr:to>
      <xdr:col>17</xdr:col>
      <xdr:colOff>573087</xdr:colOff>
      <xdr:row>20</xdr:row>
      <xdr:rowOff>11113</xdr:rowOff>
    </xdr:to>
    <xdr:sp macro="" textlink="">
      <xdr:nvSpPr>
        <xdr:cNvPr id="11" name="Rounded Rectangle 10"/>
        <xdr:cNvSpPr/>
      </xdr:nvSpPr>
      <xdr:spPr>
        <a:xfrm>
          <a:off x="6377517" y="506411"/>
          <a:ext cx="5422370" cy="3441702"/>
        </a:xfrm>
        <a:custGeom>
          <a:avLst/>
          <a:gdLst>
            <a:gd name="connsiteX0" fmla="*/ 0 w 5397499"/>
            <a:gd name="connsiteY0" fmla="*/ 578126 h 3468689"/>
            <a:gd name="connsiteX1" fmla="*/ 578126 w 5397499"/>
            <a:gd name="connsiteY1" fmla="*/ 0 h 3468689"/>
            <a:gd name="connsiteX2" fmla="*/ 4819373 w 5397499"/>
            <a:gd name="connsiteY2" fmla="*/ 0 h 3468689"/>
            <a:gd name="connsiteX3" fmla="*/ 5397499 w 5397499"/>
            <a:gd name="connsiteY3" fmla="*/ 578126 h 3468689"/>
            <a:gd name="connsiteX4" fmla="*/ 5397499 w 5397499"/>
            <a:gd name="connsiteY4" fmla="*/ 2890563 h 3468689"/>
            <a:gd name="connsiteX5" fmla="*/ 4819373 w 5397499"/>
            <a:gd name="connsiteY5" fmla="*/ 3468689 h 3468689"/>
            <a:gd name="connsiteX6" fmla="*/ 578126 w 5397499"/>
            <a:gd name="connsiteY6" fmla="*/ 3468689 h 3468689"/>
            <a:gd name="connsiteX7" fmla="*/ 0 w 5397499"/>
            <a:gd name="connsiteY7" fmla="*/ 2890563 h 3468689"/>
            <a:gd name="connsiteX8" fmla="*/ 0 w 5397499"/>
            <a:gd name="connsiteY8" fmla="*/ 578126 h 3468689"/>
            <a:gd name="connsiteX0" fmla="*/ 10583 w 5408082"/>
            <a:gd name="connsiteY0" fmla="*/ 578126 h 3468689"/>
            <a:gd name="connsiteX1" fmla="*/ 588709 w 5408082"/>
            <a:gd name="connsiteY1" fmla="*/ 0 h 3468689"/>
            <a:gd name="connsiteX2" fmla="*/ 4829956 w 5408082"/>
            <a:gd name="connsiteY2" fmla="*/ 0 h 3468689"/>
            <a:gd name="connsiteX3" fmla="*/ 5408082 w 5408082"/>
            <a:gd name="connsiteY3" fmla="*/ 578126 h 3468689"/>
            <a:gd name="connsiteX4" fmla="*/ 5408082 w 5408082"/>
            <a:gd name="connsiteY4" fmla="*/ 2890563 h 3468689"/>
            <a:gd name="connsiteX5" fmla="*/ 4829956 w 5408082"/>
            <a:gd name="connsiteY5" fmla="*/ 3468689 h 3468689"/>
            <a:gd name="connsiteX6" fmla="*/ 588709 w 5408082"/>
            <a:gd name="connsiteY6" fmla="*/ 3468689 h 3468689"/>
            <a:gd name="connsiteX7" fmla="*/ 10583 w 5408082"/>
            <a:gd name="connsiteY7" fmla="*/ 2890563 h 3468689"/>
            <a:gd name="connsiteX8" fmla="*/ 10583 w 5408082"/>
            <a:gd name="connsiteY8" fmla="*/ 578126 h 346868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5408082" h="3468689">
              <a:moveTo>
                <a:pt x="10583" y="578126"/>
              </a:moveTo>
              <a:cubicBezTo>
                <a:pt x="10583" y="258836"/>
                <a:pt x="269419" y="0"/>
                <a:pt x="588709" y="0"/>
              </a:cubicBezTo>
              <a:lnTo>
                <a:pt x="4829956" y="0"/>
              </a:lnTo>
              <a:cubicBezTo>
                <a:pt x="5149246" y="0"/>
                <a:pt x="5408082" y="258836"/>
                <a:pt x="5408082" y="578126"/>
              </a:cubicBezTo>
              <a:lnTo>
                <a:pt x="5408082" y="2890563"/>
              </a:lnTo>
              <a:cubicBezTo>
                <a:pt x="5408082" y="3209853"/>
                <a:pt x="5149246" y="3468689"/>
                <a:pt x="4829956" y="3468689"/>
              </a:cubicBezTo>
              <a:lnTo>
                <a:pt x="588709" y="3468689"/>
              </a:lnTo>
              <a:cubicBezTo>
                <a:pt x="269419" y="3468689"/>
                <a:pt x="10583" y="3209853"/>
                <a:pt x="10583" y="2890563"/>
              </a:cubicBezTo>
              <a:cubicBezTo>
                <a:pt x="10583" y="2119751"/>
                <a:pt x="-13230" y="1888688"/>
                <a:pt x="10583" y="578126"/>
              </a:cubicBezTo>
              <a:close/>
            </a:path>
          </a:pathLst>
        </a:custGeom>
        <a:solidFill>
          <a:srgbClr val="262E3E"/>
        </a:solidFill>
        <a:ln>
          <a:solidFill>
            <a:srgbClr val="41FD57"/>
          </a:solidFill>
        </a:ln>
        <a:effectLst>
          <a:glow>
            <a:schemeClr val="bg1">
              <a:alpha val="0"/>
            </a:schemeClr>
          </a:glow>
          <a:outerShdw blurRad="50800" dist="38100" dir="16200000" rotWithShape="0">
            <a:prstClr val="black">
              <a:alpha val="40000"/>
            </a:prstClr>
          </a:outerShdw>
          <a:reflection blurRad="6350" stA="50000" endA="295" endPos="92000" dist="101600" dir="5400000" sy="-100000" algn="bl" rotWithShape="0"/>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5</xdr:col>
      <xdr:colOff>457200</xdr:colOff>
      <xdr:row>40</xdr:row>
      <xdr:rowOff>146050</xdr:rowOff>
    </xdr:from>
    <xdr:to>
      <xdr:col>15</xdr:col>
      <xdr:colOff>571500</xdr:colOff>
      <xdr:row>54</xdr:row>
      <xdr:rowOff>133350</xdr:rowOff>
    </xdr:to>
    <xdr:sp macro="" textlink="">
      <xdr:nvSpPr>
        <xdr:cNvPr id="56" name="Rounded Rectangle 55"/>
        <xdr:cNvSpPr/>
      </xdr:nvSpPr>
      <xdr:spPr>
        <a:xfrm>
          <a:off x="3759200" y="8020050"/>
          <a:ext cx="6718300" cy="2743200"/>
        </a:xfrm>
        <a:prstGeom prst="roundRect">
          <a:avLst>
            <a:gd name="adj" fmla="val 17714"/>
          </a:avLst>
        </a:prstGeom>
        <a:solidFill>
          <a:srgbClr val="49F159"/>
        </a:solidFill>
        <a:ln>
          <a:noFill/>
        </a:ln>
        <a:effectLst>
          <a:outerShdw blurRad="50800" dist="38100" dir="5400000" algn="t" rotWithShape="0">
            <a:prstClr val="black">
              <a:alpha val="40000"/>
            </a:prstClr>
          </a:outerShdw>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4</xdr:col>
      <xdr:colOff>12700</xdr:colOff>
      <xdr:row>36</xdr:row>
      <xdr:rowOff>76200</xdr:rowOff>
    </xdr:from>
    <xdr:to>
      <xdr:col>17</xdr:col>
      <xdr:colOff>361950</xdr:colOff>
      <xdr:row>53</xdr:row>
      <xdr:rowOff>190500</xdr:rowOff>
    </xdr:to>
    <xdr:sp macro="" textlink="">
      <xdr:nvSpPr>
        <xdr:cNvPr id="16" name="Rounded Rectangle 15"/>
        <xdr:cNvSpPr/>
      </xdr:nvSpPr>
      <xdr:spPr>
        <a:xfrm>
          <a:off x="2654300" y="7162800"/>
          <a:ext cx="8934450" cy="3460750"/>
        </a:xfrm>
        <a:prstGeom prst="roundRect">
          <a:avLst>
            <a:gd name="adj" fmla="val 17714"/>
          </a:avLst>
        </a:prstGeom>
        <a:solidFill>
          <a:srgbClr val="262E3E"/>
        </a:solidFill>
        <a:ln>
          <a:solidFill>
            <a:srgbClr val="49F159"/>
          </a:solidFill>
        </a:ln>
        <a:effectLst>
          <a:outerShdw blurRad="50800" dist="38100" dir="5400000" algn="t" rotWithShape="0">
            <a:prstClr val="black">
              <a:alpha val="40000"/>
            </a:prstClr>
          </a:outerShdw>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0</xdr:colOff>
      <xdr:row>0</xdr:row>
      <xdr:rowOff>0</xdr:rowOff>
    </xdr:from>
    <xdr:to>
      <xdr:col>3</xdr:col>
      <xdr:colOff>273050</xdr:colOff>
      <xdr:row>55</xdr:row>
      <xdr:rowOff>146050</xdr:rowOff>
    </xdr:to>
    <xdr:sp macro="" textlink="">
      <xdr:nvSpPr>
        <xdr:cNvPr id="22" name="Rectangle 21"/>
        <xdr:cNvSpPr/>
      </xdr:nvSpPr>
      <xdr:spPr>
        <a:xfrm>
          <a:off x="0" y="0"/>
          <a:ext cx="2254250" cy="10972800"/>
        </a:xfrm>
        <a:prstGeom prst="rect">
          <a:avLst/>
        </a:prstGeom>
        <a:solidFill>
          <a:srgbClr val="1D242F"/>
        </a:solidFill>
        <a:ln>
          <a:solidFill>
            <a:srgbClr val="49F159"/>
          </a:solidFill>
        </a:ln>
        <a:effectLst>
          <a:outerShdw blurRad="50800" dist="38100" algn="l" rotWithShape="0">
            <a:prstClr val="black">
              <a:alpha val="40000"/>
            </a:prstClr>
          </a:outerShdw>
        </a:effectLst>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algn="l"/>
          <a:endParaRPr lang="en-US" sz="1100">
            <a:solidFill>
              <a:srgbClr val="262E3E"/>
            </a:solidFill>
          </a:endParaRPr>
        </a:p>
      </xdr:txBody>
    </xdr:sp>
    <xdr:clientData/>
  </xdr:twoCellAnchor>
  <xdr:twoCellAnchor editAs="absolute">
    <xdr:from>
      <xdr:col>4</xdr:col>
      <xdr:colOff>573198</xdr:colOff>
      <xdr:row>36</xdr:row>
      <xdr:rowOff>177800</xdr:rowOff>
    </xdr:from>
    <xdr:to>
      <xdr:col>16</xdr:col>
      <xdr:colOff>590550</xdr:colOff>
      <xdr:row>53</xdr:row>
      <xdr:rowOff>69850</xdr:rowOff>
    </xdr:to>
    <xdr:graphicFrame macro="">
      <xdr:nvGraphicFramePr>
        <xdr:cNvPr id="3" name="Chart 2">
          <a:extLst>
            <a:ext uri="{FF2B5EF4-FFF2-40B4-BE49-F238E27FC236}">
              <a16:creationId xmlns:a16="http://schemas.microsoft.com/office/drawing/2014/main" id="{C606650D-41A5-4245-BE09-C32DB76BE3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9</xdr:col>
      <xdr:colOff>533400</xdr:colOff>
      <xdr:row>2</xdr:row>
      <xdr:rowOff>126999</xdr:rowOff>
    </xdr:from>
    <xdr:to>
      <xdr:col>17</xdr:col>
      <xdr:colOff>603250</xdr:colOff>
      <xdr:row>19</xdr:row>
      <xdr:rowOff>146050</xdr:rowOff>
    </xdr:to>
    <xdr:graphicFrame macro="">
      <xdr:nvGraphicFramePr>
        <xdr:cNvPr id="5" name="Chart 4">
          <a:extLst>
            <a:ext uri="{FF2B5EF4-FFF2-40B4-BE49-F238E27FC236}">
              <a16:creationId xmlns:a16="http://schemas.microsoft.com/office/drawing/2014/main" id="{6DDCCDF6-EA20-437D-95B0-3C21AADCC9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10</xdr:col>
      <xdr:colOff>224874</xdr:colOff>
      <xdr:row>21</xdr:row>
      <xdr:rowOff>110658</xdr:rowOff>
    </xdr:from>
    <xdr:to>
      <xdr:col>17</xdr:col>
      <xdr:colOff>83506</xdr:colOff>
      <xdr:row>35</xdr:row>
      <xdr:rowOff>165100</xdr:rowOff>
    </xdr:to>
    <xdr:graphicFrame macro="">
      <xdr:nvGraphicFramePr>
        <xdr:cNvPr id="9" name="Chart 8">
          <a:extLst>
            <a:ext uri="{FF2B5EF4-FFF2-40B4-BE49-F238E27FC236}">
              <a16:creationId xmlns:a16="http://schemas.microsoft.com/office/drawing/2014/main" id="{BC0C9B96-CF17-4EB6-933E-315B37245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0</xdr:col>
      <xdr:colOff>62090</xdr:colOff>
      <xdr:row>5</xdr:row>
      <xdr:rowOff>172156</xdr:rowOff>
    </xdr:from>
    <xdr:to>
      <xdr:col>3</xdr:col>
      <xdr:colOff>263796</xdr:colOff>
      <xdr:row>14</xdr:row>
      <xdr:rowOff>10583</xdr:rowOff>
    </xdr:to>
    <mc:AlternateContent xmlns:mc="http://schemas.openxmlformats.org/markup-compatibility/2006">
      <mc:Choice xmlns:a14="http://schemas.microsoft.com/office/drawing/2010/main" Requires="a14">
        <xdr:graphicFrame macro="">
          <xdr:nvGraphicFramePr>
            <xdr:cNvPr id="12" name="Month">
              <a:extLst>
                <a:ext uri="{FF2B5EF4-FFF2-40B4-BE49-F238E27FC236}">
                  <a16:creationId xmlns:a16="http://schemas.microsoft.com/office/drawing/2014/main" id="{F4165B66-DCA9-40AD-8368-942C99B9A7AC}"/>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62090" y="1156406"/>
              <a:ext cx="2182906" cy="16100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8965</xdr:colOff>
      <xdr:row>21</xdr:row>
      <xdr:rowOff>153057</xdr:rowOff>
    </xdr:from>
    <xdr:to>
      <xdr:col>3</xdr:col>
      <xdr:colOff>218142</xdr:colOff>
      <xdr:row>39</xdr:row>
      <xdr:rowOff>160530</xdr:rowOff>
    </xdr:to>
    <mc:AlternateContent xmlns:mc="http://schemas.openxmlformats.org/markup-compatibility/2006">
      <mc:Choice xmlns:a14="http://schemas.microsoft.com/office/drawing/2010/main" Requires="a14">
        <xdr:graphicFrame macro="">
          <xdr:nvGraphicFramePr>
            <xdr:cNvPr id="13" name="Product Description">
              <a:extLst>
                <a:ext uri="{FF2B5EF4-FFF2-40B4-BE49-F238E27FC236}">
                  <a16:creationId xmlns:a16="http://schemas.microsoft.com/office/drawing/2014/main" id="{E52F877E-E841-4740-888E-4CC56F814FD3}"/>
                </a:ext>
              </a:extLst>
            </xdr:cNvPr>
            <xdr:cNvGraphicFramePr/>
          </xdr:nvGraphicFramePr>
          <xdr:xfrm>
            <a:off x="0" y="0"/>
            <a:ext cx="0" cy="0"/>
          </xdr:xfrm>
          <a:graphic>
            <a:graphicData uri="http://schemas.microsoft.com/office/drawing/2010/slicer">
              <sle:slicer xmlns:sle="http://schemas.microsoft.com/office/drawing/2010/slicer" name="Product Description"/>
            </a:graphicData>
          </a:graphic>
        </xdr:graphicFrame>
      </mc:Choice>
      <mc:Fallback>
        <xdr:sp macro="" textlink="">
          <xdr:nvSpPr>
            <xdr:cNvPr id="0" name=""/>
            <xdr:cNvSpPr>
              <a:spLocks noTextEdit="1"/>
            </xdr:cNvSpPr>
          </xdr:nvSpPr>
          <xdr:spPr>
            <a:xfrm>
              <a:off x="8965" y="4286907"/>
              <a:ext cx="2190377" cy="35507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38100</xdr:colOff>
      <xdr:row>15</xdr:row>
      <xdr:rowOff>88063</xdr:rowOff>
    </xdr:from>
    <xdr:to>
      <xdr:col>3</xdr:col>
      <xdr:colOff>232336</xdr:colOff>
      <xdr:row>20</xdr:row>
      <xdr:rowOff>114300</xdr:rowOff>
    </xdr:to>
    <mc:AlternateContent xmlns:mc="http://schemas.openxmlformats.org/markup-compatibility/2006">
      <mc:Choice xmlns:a14="http://schemas.microsoft.com/office/drawing/2010/main" Requires="a14">
        <xdr:graphicFrame macro="">
          <xdr:nvGraphicFramePr>
            <xdr:cNvPr id="15" name="Sale Location">
              <a:extLst>
                <a:ext uri="{FF2B5EF4-FFF2-40B4-BE49-F238E27FC236}">
                  <a16:creationId xmlns:a16="http://schemas.microsoft.com/office/drawing/2014/main" id="{2ED819D0-BBA6-47BF-831D-65E25B376659}"/>
                </a:ext>
              </a:extLst>
            </xdr:cNvPr>
            <xdr:cNvGraphicFramePr/>
          </xdr:nvGraphicFramePr>
          <xdr:xfrm>
            <a:off x="0" y="0"/>
            <a:ext cx="0" cy="0"/>
          </xdr:xfrm>
          <a:graphic>
            <a:graphicData uri="http://schemas.microsoft.com/office/drawing/2010/slicer">
              <sle:slicer xmlns:sle="http://schemas.microsoft.com/office/drawing/2010/slicer" name="Sale Location"/>
            </a:graphicData>
          </a:graphic>
        </xdr:graphicFrame>
      </mc:Choice>
      <mc:Fallback>
        <xdr:sp macro="" textlink="">
          <xdr:nvSpPr>
            <xdr:cNvPr id="0" name=""/>
            <xdr:cNvSpPr>
              <a:spLocks noTextEdit="1"/>
            </xdr:cNvSpPr>
          </xdr:nvSpPr>
          <xdr:spPr>
            <a:xfrm>
              <a:off x="38100" y="3040813"/>
              <a:ext cx="2175436" cy="10104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95250</xdr:colOff>
      <xdr:row>0</xdr:row>
      <xdr:rowOff>177800</xdr:rowOff>
    </xdr:from>
    <xdr:to>
      <xdr:col>3</xdr:col>
      <xdr:colOff>285750</xdr:colOff>
      <xdr:row>5</xdr:row>
      <xdr:rowOff>50800</xdr:rowOff>
    </xdr:to>
    <xdr:sp macro="" textlink="">
      <xdr:nvSpPr>
        <xdr:cNvPr id="32" name="TextBox 31"/>
        <xdr:cNvSpPr txBox="1"/>
      </xdr:nvSpPr>
      <xdr:spPr>
        <a:xfrm>
          <a:off x="95250" y="177800"/>
          <a:ext cx="2171700" cy="857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bg1"/>
              </a:solidFill>
              <a:latin typeface="Nexa Bold" panose="02000000000000000000" pitchFamily="50" charset="0"/>
            </a:rPr>
            <a:t>FINANCE </a:t>
          </a:r>
        </a:p>
        <a:p>
          <a:r>
            <a:rPr lang="en-US" sz="2400">
              <a:solidFill>
                <a:srgbClr val="41FD57"/>
              </a:solidFill>
              <a:latin typeface="Nexa Bold" panose="02000000000000000000" pitchFamily="50" charset="0"/>
            </a:rPr>
            <a:t>DASHBOARD</a:t>
          </a:r>
        </a:p>
      </xdr:txBody>
    </xdr:sp>
    <xdr:clientData/>
  </xdr:twoCellAnchor>
  <xdr:twoCellAnchor editAs="absolute">
    <xdr:from>
      <xdr:col>4</xdr:col>
      <xdr:colOff>184150</xdr:colOff>
      <xdr:row>4</xdr:row>
      <xdr:rowOff>184150</xdr:rowOff>
    </xdr:from>
    <xdr:to>
      <xdr:col>9</xdr:col>
      <xdr:colOff>95250</xdr:colOff>
      <xdr:row>19</xdr:row>
      <xdr:rowOff>31750</xdr:rowOff>
    </xdr:to>
    <xdr:grpSp>
      <xdr:nvGrpSpPr>
        <xdr:cNvPr id="43" name="Group 42"/>
        <xdr:cNvGrpSpPr/>
      </xdr:nvGrpSpPr>
      <xdr:grpSpPr>
        <a:xfrm>
          <a:off x="2825750" y="971550"/>
          <a:ext cx="3213100" cy="2800350"/>
          <a:chOff x="2825750" y="1562100"/>
          <a:chExt cx="3213100" cy="2800350"/>
        </a:xfrm>
      </xdr:grpSpPr>
      <xdr:sp macro="" textlink="">
        <xdr:nvSpPr>
          <xdr:cNvPr id="35" name="Rounded Rectangle 34"/>
          <xdr:cNvSpPr/>
        </xdr:nvSpPr>
        <xdr:spPr>
          <a:xfrm>
            <a:off x="2838450" y="2647950"/>
            <a:ext cx="3187700" cy="717550"/>
          </a:xfrm>
          <a:prstGeom prst="roundRect">
            <a:avLst/>
          </a:prstGeom>
          <a:solidFill>
            <a:srgbClr val="1D242F"/>
          </a:solidFill>
          <a:ln>
            <a:noFill/>
          </a:ln>
          <a:effectLst>
            <a:outerShdw blurRad="50800" dist="38100" dir="5400000" algn="t" rotWithShape="0">
              <a:prstClr val="black">
                <a:alpha val="40000"/>
              </a:prstClr>
            </a:outerShdw>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18" name="Rounded Rectangle 17"/>
          <xdr:cNvSpPr/>
        </xdr:nvSpPr>
        <xdr:spPr>
          <a:xfrm>
            <a:off x="2851150" y="3562350"/>
            <a:ext cx="3187700" cy="717550"/>
          </a:xfrm>
          <a:prstGeom prst="roundRect">
            <a:avLst/>
          </a:prstGeom>
          <a:solidFill>
            <a:srgbClr val="1D242F"/>
          </a:solidFill>
          <a:ln>
            <a:noFill/>
          </a:ln>
          <a:effectLst>
            <a:outerShdw blurRad="50800" dist="38100" dir="5400000" algn="t" rotWithShape="0">
              <a:prstClr val="black">
                <a:alpha val="40000"/>
              </a:prstClr>
            </a:outerShdw>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Summary Stats'!$A$4">
        <xdr:nvSpPr>
          <xdr:cNvPr id="29" name="TextBox 28"/>
          <xdr:cNvSpPr txBox="1"/>
        </xdr:nvSpPr>
        <xdr:spPr>
          <a:xfrm>
            <a:off x="3073400" y="2895600"/>
            <a:ext cx="2362200" cy="546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749920B-F533-412E-88B6-5D5E48573FD0}" type="TxLink">
              <a:rPr lang="en-US" sz="2200" b="0" i="0" u="none" strike="noStrike">
                <a:solidFill>
                  <a:srgbClr val="41FD57"/>
                </a:solidFill>
                <a:latin typeface="Nexa Bold" panose="02000000000000000000" pitchFamily="50" charset="0"/>
                <a:cs typeface="Calibri"/>
              </a:rPr>
              <a:pPr/>
              <a:t>$6,356.70</a:t>
            </a:fld>
            <a:endParaRPr lang="en-US" sz="2200" b="0">
              <a:solidFill>
                <a:srgbClr val="41FD57"/>
              </a:solidFill>
              <a:latin typeface="Nexa Bold" panose="02000000000000000000" pitchFamily="50" charset="0"/>
            </a:endParaRPr>
          </a:p>
        </xdr:txBody>
      </xdr:sp>
      <xdr:sp macro="" textlink="'Summary Stats'!$J$9">
        <xdr:nvSpPr>
          <xdr:cNvPr id="33" name="TextBox 32"/>
          <xdr:cNvSpPr txBox="1"/>
        </xdr:nvSpPr>
        <xdr:spPr>
          <a:xfrm>
            <a:off x="3009900" y="3816350"/>
            <a:ext cx="2362200" cy="546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1645E8F-F240-4BA0-99C2-B4EB61564C27}" type="TxLink">
              <a:rPr lang="en-US" sz="2200" b="0" i="0" u="none" strike="noStrike">
                <a:solidFill>
                  <a:srgbClr val="41FD57"/>
                </a:solidFill>
                <a:latin typeface="Nexa Bold" panose="02000000000000000000" pitchFamily="50" charset="0"/>
                <a:cs typeface="Calibri"/>
              </a:rPr>
              <a:pPr/>
              <a:t> $5,721.03 </a:t>
            </a:fld>
            <a:endParaRPr lang="en-US" sz="2200">
              <a:solidFill>
                <a:srgbClr val="41FD57"/>
              </a:solidFill>
              <a:latin typeface="Nexa Bold" panose="02000000000000000000" pitchFamily="50" charset="0"/>
            </a:endParaRPr>
          </a:p>
        </xdr:txBody>
      </xdr:sp>
      <xdr:sp macro="" textlink="">
        <xdr:nvSpPr>
          <xdr:cNvPr id="30" name="TextBox 29"/>
          <xdr:cNvSpPr txBox="1"/>
        </xdr:nvSpPr>
        <xdr:spPr>
          <a:xfrm>
            <a:off x="3105150" y="2749550"/>
            <a:ext cx="1911350" cy="336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US" sz="1200" i="0" u="none">
                <a:solidFill>
                  <a:schemeClr val="bg1"/>
                </a:solidFill>
                <a:latin typeface="Nexa Light" panose="02000000000000000000" pitchFamily="50" charset="0"/>
              </a:rPr>
              <a:t>GROSS</a:t>
            </a:r>
            <a:r>
              <a:rPr lang="en-US" sz="1200" i="0" u="none" baseline="0">
                <a:solidFill>
                  <a:schemeClr val="bg1"/>
                </a:solidFill>
                <a:latin typeface="Nexa Light" panose="02000000000000000000" pitchFamily="50" charset="0"/>
              </a:rPr>
              <a:t> PROFIT</a:t>
            </a:r>
            <a:endParaRPr lang="en-US" sz="1200" i="0" u="none">
              <a:solidFill>
                <a:schemeClr val="bg1"/>
              </a:solidFill>
              <a:latin typeface="Nexa Light" panose="02000000000000000000" pitchFamily="50" charset="0"/>
            </a:endParaRPr>
          </a:p>
        </xdr:txBody>
      </xdr:sp>
      <xdr:sp macro="" textlink="">
        <xdr:nvSpPr>
          <xdr:cNvPr id="34" name="TextBox 33"/>
          <xdr:cNvSpPr txBox="1"/>
        </xdr:nvSpPr>
        <xdr:spPr>
          <a:xfrm>
            <a:off x="3105150" y="3663950"/>
            <a:ext cx="1911350" cy="336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US" sz="1200" i="0" u="none" baseline="0">
                <a:solidFill>
                  <a:schemeClr val="bg1"/>
                </a:solidFill>
                <a:latin typeface="Nexa Light" panose="02000000000000000000" pitchFamily="50" charset="0"/>
              </a:rPr>
              <a:t>NET PROFIT</a:t>
            </a:r>
            <a:endParaRPr lang="en-US" sz="1200" i="0" u="none">
              <a:solidFill>
                <a:schemeClr val="bg1"/>
              </a:solidFill>
              <a:latin typeface="Nexa Light" panose="02000000000000000000" pitchFamily="50" charset="0"/>
            </a:endParaRPr>
          </a:p>
        </xdr:txBody>
      </xdr:sp>
      <xdr:sp macro="" textlink="">
        <xdr:nvSpPr>
          <xdr:cNvPr id="42" name="Rounded Rectangle 41"/>
          <xdr:cNvSpPr/>
        </xdr:nvSpPr>
        <xdr:spPr>
          <a:xfrm>
            <a:off x="2825750" y="1562100"/>
            <a:ext cx="3175000" cy="939800"/>
          </a:xfrm>
          <a:prstGeom prst="roundRect">
            <a:avLst/>
          </a:prstGeom>
          <a:solidFill>
            <a:srgbClr val="1D242F"/>
          </a:solidFill>
          <a:ln>
            <a:noFill/>
          </a:ln>
          <a:effectLst>
            <a:outerShdw blurRad="50800" dist="38100" dir="5400000" algn="t" rotWithShape="0">
              <a:prstClr val="black">
                <a:alpha val="40000"/>
              </a:prstClr>
            </a:outerShdw>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Summary Stats'!$E$12">
        <xdr:nvSpPr>
          <xdr:cNvPr id="39" name="TextBox 38"/>
          <xdr:cNvSpPr txBox="1"/>
        </xdr:nvSpPr>
        <xdr:spPr>
          <a:xfrm>
            <a:off x="3308350" y="1885950"/>
            <a:ext cx="2362200" cy="546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07E921A-98AF-4308-A43A-F5CCEB42352E}" type="TxLink">
              <a:rPr lang="en-US" sz="2800" b="0" i="0" u="none" strike="noStrike">
                <a:solidFill>
                  <a:srgbClr val="41FD57"/>
                </a:solidFill>
                <a:latin typeface="Nexa Bold" panose="02000000000000000000" pitchFamily="50" charset="0"/>
                <a:cs typeface="Calibri"/>
              </a:rPr>
              <a:pPr/>
              <a:t> $17,110.60 </a:t>
            </a:fld>
            <a:endParaRPr lang="en-US" sz="4800" b="0">
              <a:solidFill>
                <a:srgbClr val="41FD57"/>
              </a:solidFill>
              <a:latin typeface="Nexa Bold" panose="02000000000000000000" pitchFamily="50" charset="0"/>
            </a:endParaRPr>
          </a:p>
        </xdr:txBody>
      </xdr:sp>
      <xdr:sp macro="" textlink="">
        <xdr:nvSpPr>
          <xdr:cNvPr id="40" name="TextBox 39"/>
          <xdr:cNvSpPr txBox="1"/>
        </xdr:nvSpPr>
        <xdr:spPr>
          <a:xfrm>
            <a:off x="3717925" y="1752600"/>
            <a:ext cx="1911350" cy="336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US" sz="1200" i="0" u="none">
                <a:solidFill>
                  <a:schemeClr val="bg1"/>
                </a:solidFill>
                <a:latin typeface="Nexa Light" panose="02000000000000000000" pitchFamily="50" charset="0"/>
              </a:rPr>
              <a:t>TOTAL</a:t>
            </a:r>
            <a:r>
              <a:rPr lang="en-US" sz="1200" i="0" u="none" baseline="0">
                <a:solidFill>
                  <a:schemeClr val="bg1"/>
                </a:solidFill>
                <a:latin typeface="Nexa Light" panose="02000000000000000000" pitchFamily="50" charset="0"/>
              </a:rPr>
              <a:t> REVENUE</a:t>
            </a:r>
            <a:endParaRPr lang="en-US" sz="1200" i="0" u="none">
              <a:solidFill>
                <a:schemeClr val="bg1"/>
              </a:solidFill>
              <a:latin typeface="Nexa Light" panose="02000000000000000000" pitchFamily="50" charset="0"/>
            </a:endParaRPr>
          </a:p>
        </xdr:txBody>
      </xdr:sp>
    </xdr:grpSp>
    <xdr:clientData/>
  </xdr:twoCellAnchor>
  <xdr:twoCellAnchor editAs="absolute">
    <xdr:from>
      <xdr:col>6</xdr:col>
      <xdr:colOff>590550</xdr:colOff>
      <xdr:row>10</xdr:row>
      <xdr:rowOff>139700</xdr:rowOff>
    </xdr:from>
    <xdr:to>
      <xdr:col>9</xdr:col>
      <xdr:colOff>152400</xdr:colOff>
      <xdr:row>14</xdr:row>
      <xdr:rowOff>171450</xdr:rowOff>
    </xdr:to>
    <xdr:graphicFrame macro="">
      <xdr:nvGraphicFramePr>
        <xdr:cNvPr id="44" name="Chart 4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6</xdr:col>
      <xdr:colOff>508000</xdr:colOff>
      <xdr:row>15</xdr:row>
      <xdr:rowOff>120650</xdr:rowOff>
    </xdr:from>
    <xdr:to>
      <xdr:col>9</xdr:col>
      <xdr:colOff>177800</xdr:colOff>
      <xdr:row>19</xdr:row>
      <xdr:rowOff>95250</xdr:rowOff>
    </xdr:to>
    <xdr:graphicFrame macro="">
      <xdr:nvGraphicFramePr>
        <xdr:cNvPr id="46" name="Chart 4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5</xdr:col>
      <xdr:colOff>254000</xdr:colOff>
      <xdr:row>2</xdr:row>
      <xdr:rowOff>158750</xdr:rowOff>
    </xdr:from>
    <xdr:to>
      <xdr:col>8</xdr:col>
      <xdr:colOff>184150</xdr:colOff>
      <xdr:row>4</xdr:row>
      <xdr:rowOff>101600</xdr:rowOff>
    </xdr:to>
    <xdr:sp macro="" textlink="">
      <xdr:nvSpPr>
        <xdr:cNvPr id="47" name="TextBox 46"/>
        <xdr:cNvSpPr txBox="1"/>
      </xdr:nvSpPr>
      <xdr:spPr>
        <a:xfrm>
          <a:off x="3556000" y="552450"/>
          <a:ext cx="1911350" cy="336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US" sz="1400" i="0" u="none">
              <a:solidFill>
                <a:schemeClr val="bg1"/>
              </a:solidFill>
              <a:latin typeface="Nexa Bold" panose="02000000000000000000" pitchFamily="50" charset="0"/>
            </a:rPr>
            <a:t>PROFIT</a:t>
          </a:r>
          <a:r>
            <a:rPr lang="en-US" sz="1400" i="0" u="none" baseline="0">
              <a:solidFill>
                <a:schemeClr val="bg1"/>
              </a:solidFill>
              <a:latin typeface="Nexa Bold" panose="02000000000000000000" pitchFamily="50" charset="0"/>
            </a:rPr>
            <a:t> SUMMARY</a:t>
          </a:r>
          <a:endParaRPr lang="en-US" sz="1400" i="0" u="none">
            <a:solidFill>
              <a:schemeClr val="bg1"/>
            </a:solidFill>
            <a:latin typeface="Nexa Bold" panose="02000000000000000000" pitchFamily="50" charset="0"/>
          </a:endParaRPr>
        </a:p>
      </xdr:txBody>
    </xdr:sp>
    <xdr:clientData/>
  </xdr:twoCellAnchor>
  <xdr:twoCellAnchor editAs="absolute">
    <xdr:from>
      <xdr:col>5</xdr:col>
      <xdr:colOff>342900</xdr:colOff>
      <xdr:row>4</xdr:row>
      <xdr:rowOff>38100</xdr:rowOff>
    </xdr:from>
    <xdr:to>
      <xdr:col>7</xdr:col>
      <xdr:colOff>615950</xdr:colOff>
      <xdr:row>4</xdr:row>
      <xdr:rowOff>38100</xdr:rowOff>
    </xdr:to>
    <xdr:cxnSp macro="">
      <xdr:nvCxnSpPr>
        <xdr:cNvPr id="50" name="Straight Connector 49"/>
        <xdr:cNvCxnSpPr/>
      </xdr:nvCxnSpPr>
      <xdr:spPr>
        <a:xfrm>
          <a:off x="3644900" y="825500"/>
          <a:ext cx="1593850" cy="0"/>
        </a:xfrm>
        <a:prstGeom prst="line">
          <a:avLst/>
        </a:prstGeom>
        <a:ln>
          <a:solidFill>
            <a:schemeClr val="bg1"/>
          </a:solidFill>
        </a:ln>
      </xdr:spPr>
      <xdr:style>
        <a:lnRef idx="1">
          <a:schemeClr val="accent6"/>
        </a:lnRef>
        <a:fillRef idx="0">
          <a:schemeClr val="accent6"/>
        </a:fillRef>
        <a:effectRef idx="0">
          <a:schemeClr val="accent6"/>
        </a:effectRef>
        <a:fontRef idx="minor">
          <a:schemeClr val="tx1"/>
        </a:fontRef>
      </xdr:style>
    </xdr:cxnSp>
    <xdr:clientData/>
  </xdr:twoCellAnchor>
  <xdr:twoCellAnchor editAs="absolute">
    <xdr:from>
      <xdr:col>4</xdr:col>
      <xdr:colOff>44450</xdr:colOff>
      <xdr:row>19</xdr:row>
      <xdr:rowOff>184150</xdr:rowOff>
    </xdr:from>
    <xdr:to>
      <xdr:col>9</xdr:col>
      <xdr:colOff>393700</xdr:colOff>
      <xdr:row>36</xdr:row>
      <xdr:rowOff>95250</xdr:rowOff>
    </xdr:to>
    <xdr:graphicFrame macro="">
      <xdr:nvGraphicFramePr>
        <xdr:cNvPr id="51" name="Chart 50">
          <a:extLst>
            <a:ext uri="{FF2B5EF4-FFF2-40B4-BE49-F238E27FC236}">
              <a16:creationId xmlns:a16="http://schemas.microsoft.com/office/drawing/2014/main" id="{B8942102-AE56-43C7-B8A3-AED1DEBEC5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5</xdr:col>
      <xdr:colOff>342900</xdr:colOff>
      <xdr:row>21</xdr:row>
      <xdr:rowOff>63500</xdr:rowOff>
    </xdr:from>
    <xdr:to>
      <xdr:col>8</xdr:col>
      <xdr:colOff>273050</xdr:colOff>
      <xdr:row>22</xdr:row>
      <xdr:rowOff>88900</xdr:rowOff>
    </xdr:to>
    <xdr:sp macro="" textlink="">
      <xdr:nvSpPr>
        <xdr:cNvPr id="59" name="TextBox 58"/>
        <xdr:cNvSpPr txBox="1"/>
      </xdr:nvSpPr>
      <xdr:spPr>
        <a:xfrm>
          <a:off x="3644900" y="4197350"/>
          <a:ext cx="1911350" cy="222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US" sz="1200" i="0" u="none" baseline="0">
              <a:solidFill>
                <a:schemeClr val="bg1"/>
              </a:solidFill>
              <a:latin typeface="Nexa Bold" panose="02000000000000000000" pitchFamily="50" charset="0"/>
            </a:rPr>
            <a:t>EMPLOYEE STATS</a:t>
          </a:r>
          <a:endParaRPr lang="en-US" sz="1200" i="0" u="none">
            <a:solidFill>
              <a:schemeClr val="bg1"/>
            </a:solidFill>
            <a:latin typeface="Nexa Bold" panose="02000000000000000000" pitchFamily="50" charset="0"/>
          </a:endParaRPr>
        </a:p>
      </xdr:txBody>
    </xdr:sp>
    <xdr:clientData/>
  </xdr:twoCellAnchor>
  <xdr:twoCellAnchor editAs="absolute">
    <xdr:from>
      <xdr:col>5</xdr:col>
      <xdr:colOff>241300</xdr:colOff>
      <xdr:row>25</xdr:row>
      <xdr:rowOff>57150</xdr:rowOff>
    </xdr:from>
    <xdr:to>
      <xdr:col>9</xdr:col>
      <xdr:colOff>311150</xdr:colOff>
      <xdr:row>35</xdr:row>
      <xdr:rowOff>88900</xdr:rowOff>
    </xdr:to>
    <xdr:grpSp>
      <xdr:nvGrpSpPr>
        <xdr:cNvPr id="19" name="Group 18"/>
        <xdr:cNvGrpSpPr/>
      </xdr:nvGrpSpPr>
      <xdr:grpSpPr>
        <a:xfrm>
          <a:off x="3543300" y="4978400"/>
          <a:ext cx="2711450" cy="2000250"/>
          <a:chOff x="3543300" y="5645150"/>
          <a:chExt cx="2711450" cy="2000250"/>
        </a:xfrm>
      </xdr:grpSpPr>
      <xdr:sp macro="" textlink="BestSalesPerson!B4">
        <xdr:nvSpPr>
          <xdr:cNvPr id="52" name="TextBox 51"/>
          <xdr:cNvSpPr txBox="1"/>
        </xdr:nvSpPr>
        <xdr:spPr>
          <a:xfrm>
            <a:off x="3562350" y="5645150"/>
            <a:ext cx="876300" cy="222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fld id="{45712F2D-F84B-4493-8955-4023C8F77460}" type="TxLink">
              <a:rPr lang="en-US" sz="900" b="0" i="0" u="none" strike="noStrike" baseline="0">
                <a:solidFill>
                  <a:srgbClr val="49F159"/>
                </a:solidFill>
                <a:latin typeface="Nexa Bold" panose="02000000000000000000" pitchFamily="50" charset="0"/>
                <a:cs typeface="Calibri"/>
              </a:rPr>
              <a:pPr lvl="0"/>
              <a:t>$6,003.50</a:t>
            </a:fld>
            <a:endParaRPr lang="en-US" sz="900" i="0" u="none">
              <a:solidFill>
                <a:srgbClr val="49F159"/>
              </a:solidFill>
              <a:latin typeface="Nexa Bold" panose="02000000000000000000" pitchFamily="50" charset="0"/>
            </a:endParaRPr>
          </a:p>
        </xdr:txBody>
      </xdr:sp>
      <xdr:grpSp>
        <xdr:nvGrpSpPr>
          <xdr:cNvPr id="7" name="Group 6"/>
          <xdr:cNvGrpSpPr/>
        </xdr:nvGrpSpPr>
        <xdr:grpSpPr>
          <a:xfrm>
            <a:off x="4197350" y="5651500"/>
            <a:ext cx="2057400" cy="1993900"/>
            <a:chOff x="4337050" y="5638800"/>
            <a:chExt cx="2057400" cy="1993900"/>
          </a:xfrm>
        </xdr:grpSpPr>
        <xdr:grpSp>
          <xdr:nvGrpSpPr>
            <xdr:cNvPr id="6" name="Group 5"/>
            <xdr:cNvGrpSpPr/>
          </xdr:nvGrpSpPr>
          <xdr:grpSpPr>
            <a:xfrm>
              <a:off x="4337050" y="7404100"/>
              <a:ext cx="2012950" cy="228600"/>
              <a:chOff x="4502150" y="7569200"/>
              <a:chExt cx="2012950" cy="228600"/>
            </a:xfrm>
          </xdr:grpSpPr>
          <xdr:sp macro="" textlink="BestSalesPerson!B8">
            <xdr:nvSpPr>
              <xdr:cNvPr id="36" name="TextBox 35"/>
              <xdr:cNvSpPr txBox="1"/>
            </xdr:nvSpPr>
            <xdr:spPr>
              <a:xfrm>
                <a:off x="4603750" y="7575550"/>
                <a:ext cx="1911350" cy="222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fld id="{F13C9828-D241-47D8-AABB-32AA6F90D3EA}" type="TxLink">
                  <a:rPr lang="en-US" sz="900" b="0" i="0" u="none" strike="noStrike" baseline="0">
                    <a:solidFill>
                      <a:schemeClr val="bg1"/>
                    </a:solidFill>
                    <a:latin typeface="Nexa Bold" panose="02000000000000000000" pitchFamily="50" charset="0"/>
                    <a:cs typeface="Calibri"/>
                  </a:rPr>
                  <a:pPr lvl="0"/>
                  <a:t>$17,110.60</a:t>
                </a:fld>
                <a:endParaRPr lang="en-US" sz="900" i="0" u="none">
                  <a:solidFill>
                    <a:schemeClr val="bg1"/>
                  </a:solidFill>
                  <a:latin typeface="Nexa Bold" panose="02000000000000000000" pitchFamily="50" charset="0"/>
                </a:endParaRPr>
              </a:p>
            </xdr:txBody>
          </xdr:sp>
          <xdr:sp macro="" textlink="">
            <xdr:nvSpPr>
              <xdr:cNvPr id="2" name="TextBox 1"/>
              <xdr:cNvSpPr txBox="1"/>
            </xdr:nvSpPr>
            <xdr:spPr>
              <a:xfrm>
                <a:off x="4502150" y="7569200"/>
                <a:ext cx="196850" cy="196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solidFill>
                      <a:schemeClr val="bg1"/>
                    </a:solidFill>
                    <a:latin typeface="Nexa Bold" panose="02000000000000000000" pitchFamily="50" charset="0"/>
                  </a:rPr>
                  <a:t>/</a:t>
                </a:r>
              </a:p>
            </xdr:txBody>
          </xdr:sp>
        </xdr:grpSp>
        <xdr:grpSp>
          <xdr:nvGrpSpPr>
            <xdr:cNvPr id="37" name="Group 36"/>
            <xdr:cNvGrpSpPr/>
          </xdr:nvGrpSpPr>
          <xdr:grpSpPr>
            <a:xfrm>
              <a:off x="4362450" y="6826250"/>
              <a:ext cx="2012950" cy="228600"/>
              <a:chOff x="4502150" y="7569200"/>
              <a:chExt cx="2012950" cy="228600"/>
            </a:xfrm>
          </xdr:grpSpPr>
          <xdr:sp macro="" textlink="BestSalesPerson!B8">
            <xdr:nvSpPr>
              <xdr:cNvPr id="38" name="TextBox 37"/>
              <xdr:cNvSpPr txBox="1"/>
            </xdr:nvSpPr>
            <xdr:spPr>
              <a:xfrm>
                <a:off x="4603750" y="7575550"/>
                <a:ext cx="1911350" cy="222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fld id="{F13C9828-D241-47D8-AABB-32AA6F90D3EA}" type="TxLink">
                  <a:rPr lang="en-US" sz="900" b="0" i="0" u="none" strike="noStrike" baseline="0">
                    <a:solidFill>
                      <a:schemeClr val="bg1"/>
                    </a:solidFill>
                    <a:latin typeface="Nexa Bold" panose="02000000000000000000" pitchFamily="50" charset="0"/>
                    <a:cs typeface="Calibri"/>
                  </a:rPr>
                  <a:pPr lvl="0"/>
                  <a:t>$17,110.60</a:t>
                </a:fld>
                <a:endParaRPr lang="en-US" sz="900" i="0" u="none">
                  <a:solidFill>
                    <a:schemeClr val="bg1"/>
                  </a:solidFill>
                  <a:latin typeface="Nexa Bold" panose="02000000000000000000" pitchFamily="50" charset="0"/>
                </a:endParaRPr>
              </a:p>
            </xdr:txBody>
          </xdr:sp>
          <xdr:sp macro="" textlink="">
            <xdr:nvSpPr>
              <xdr:cNvPr id="41" name="TextBox 40"/>
              <xdr:cNvSpPr txBox="1"/>
            </xdr:nvSpPr>
            <xdr:spPr>
              <a:xfrm>
                <a:off x="4502150" y="7569200"/>
                <a:ext cx="196850" cy="196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solidFill>
                      <a:schemeClr val="bg1"/>
                    </a:solidFill>
                    <a:latin typeface="Nexa Bold" panose="02000000000000000000" pitchFamily="50" charset="0"/>
                  </a:rPr>
                  <a:t>/</a:t>
                </a:r>
              </a:p>
            </xdr:txBody>
          </xdr:sp>
        </xdr:grpSp>
        <xdr:grpSp>
          <xdr:nvGrpSpPr>
            <xdr:cNvPr id="45" name="Group 44"/>
            <xdr:cNvGrpSpPr/>
          </xdr:nvGrpSpPr>
          <xdr:grpSpPr>
            <a:xfrm>
              <a:off x="4375150" y="5638800"/>
              <a:ext cx="2012950" cy="228600"/>
              <a:chOff x="4502150" y="7569200"/>
              <a:chExt cx="2012950" cy="228600"/>
            </a:xfrm>
          </xdr:grpSpPr>
          <xdr:sp macro="" textlink="BestSalesPerson!B8">
            <xdr:nvSpPr>
              <xdr:cNvPr id="48" name="TextBox 47"/>
              <xdr:cNvSpPr txBox="1"/>
            </xdr:nvSpPr>
            <xdr:spPr>
              <a:xfrm>
                <a:off x="4603750" y="7575550"/>
                <a:ext cx="1911350" cy="222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fld id="{F13C9828-D241-47D8-AABB-32AA6F90D3EA}" type="TxLink">
                  <a:rPr lang="en-US" sz="900" b="0" i="0" u="none" strike="noStrike" baseline="0">
                    <a:solidFill>
                      <a:schemeClr val="bg1"/>
                    </a:solidFill>
                    <a:latin typeface="Nexa Bold" panose="02000000000000000000" pitchFamily="50" charset="0"/>
                    <a:cs typeface="Calibri"/>
                  </a:rPr>
                  <a:pPr lvl="0"/>
                  <a:t>$17,110.60</a:t>
                </a:fld>
                <a:endParaRPr lang="en-US" sz="900" i="0" u="none">
                  <a:solidFill>
                    <a:schemeClr val="bg1"/>
                  </a:solidFill>
                  <a:latin typeface="Nexa Bold" panose="02000000000000000000" pitchFamily="50" charset="0"/>
                </a:endParaRPr>
              </a:p>
            </xdr:txBody>
          </xdr:sp>
          <xdr:sp macro="" textlink="">
            <xdr:nvSpPr>
              <xdr:cNvPr id="49" name="TextBox 48"/>
              <xdr:cNvSpPr txBox="1"/>
            </xdr:nvSpPr>
            <xdr:spPr>
              <a:xfrm>
                <a:off x="4502150" y="7569200"/>
                <a:ext cx="196850" cy="196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solidFill>
                      <a:schemeClr val="bg1"/>
                    </a:solidFill>
                    <a:latin typeface="Nexa Bold" panose="02000000000000000000" pitchFamily="50" charset="0"/>
                  </a:rPr>
                  <a:t>/</a:t>
                </a:r>
              </a:p>
            </xdr:txBody>
          </xdr:sp>
        </xdr:grpSp>
        <xdr:grpSp>
          <xdr:nvGrpSpPr>
            <xdr:cNvPr id="53" name="Group 52"/>
            <xdr:cNvGrpSpPr/>
          </xdr:nvGrpSpPr>
          <xdr:grpSpPr>
            <a:xfrm>
              <a:off x="4381500" y="6229350"/>
              <a:ext cx="2012950" cy="228600"/>
              <a:chOff x="4502150" y="7569200"/>
              <a:chExt cx="2012950" cy="228600"/>
            </a:xfrm>
          </xdr:grpSpPr>
          <xdr:sp macro="" textlink="BestSalesPerson!B8">
            <xdr:nvSpPr>
              <xdr:cNvPr id="54" name="TextBox 53"/>
              <xdr:cNvSpPr txBox="1"/>
            </xdr:nvSpPr>
            <xdr:spPr>
              <a:xfrm>
                <a:off x="4603750" y="7575550"/>
                <a:ext cx="1911350" cy="222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fld id="{F13C9828-D241-47D8-AABB-32AA6F90D3EA}" type="TxLink">
                  <a:rPr lang="en-US" sz="900" b="0" i="0" u="none" strike="noStrike" baseline="0">
                    <a:solidFill>
                      <a:schemeClr val="bg1"/>
                    </a:solidFill>
                    <a:latin typeface="Nexa Bold" panose="02000000000000000000" pitchFamily="50" charset="0"/>
                    <a:cs typeface="Calibri"/>
                  </a:rPr>
                  <a:pPr lvl="0"/>
                  <a:t>$17,110.60</a:t>
                </a:fld>
                <a:endParaRPr lang="en-US" sz="900" i="0" u="none">
                  <a:solidFill>
                    <a:schemeClr val="bg1"/>
                  </a:solidFill>
                  <a:latin typeface="Nexa Bold" panose="02000000000000000000" pitchFamily="50" charset="0"/>
                </a:endParaRPr>
              </a:p>
            </xdr:txBody>
          </xdr:sp>
          <xdr:sp macro="" textlink="">
            <xdr:nvSpPr>
              <xdr:cNvPr id="55" name="TextBox 54"/>
              <xdr:cNvSpPr txBox="1"/>
            </xdr:nvSpPr>
            <xdr:spPr>
              <a:xfrm>
                <a:off x="4502150" y="7569200"/>
                <a:ext cx="196850" cy="196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solidFill>
                      <a:schemeClr val="bg1"/>
                    </a:solidFill>
                    <a:latin typeface="Nexa Bold" panose="02000000000000000000" pitchFamily="50" charset="0"/>
                  </a:rPr>
                  <a:t>/</a:t>
                </a:r>
              </a:p>
            </xdr:txBody>
          </xdr:sp>
        </xdr:grpSp>
      </xdr:grpSp>
      <xdr:sp macro="" textlink="BestSalesPerson!B5">
        <xdr:nvSpPr>
          <xdr:cNvPr id="60" name="TextBox 59"/>
          <xdr:cNvSpPr txBox="1"/>
        </xdr:nvSpPr>
        <xdr:spPr>
          <a:xfrm>
            <a:off x="3556000" y="6235700"/>
            <a:ext cx="876300" cy="222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fld id="{06A20BBA-6FA4-40B5-BD82-DFB892EE375A}" type="TxLink">
              <a:rPr lang="en-US" sz="900" b="0" i="0" u="none" strike="noStrike" baseline="0">
                <a:solidFill>
                  <a:srgbClr val="49F159"/>
                </a:solidFill>
                <a:latin typeface="Nexa Bold" panose="02000000000000000000" pitchFamily="50" charset="0"/>
                <a:cs typeface="Calibri"/>
              </a:rPr>
              <a:pPr lvl="0"/>
              <a:t>$5,661.10</a:t>
            </a:fld>
            <a:endParaRPr lang="en-US" sz="900" i="0" u="none">
              <a:solidFill>
                <a:srgbClr val="49F159"/>
              </a:solidFill>
              <a:latin typeface="Nexa Bold" panose="02000000000000000000" pitchFamily="50" charset="0"/>
            </a:endParaRPr>
          </a:p>
        </xdr:txBody>
      </xdr:sp>
      <xdr:sp macro="" textlink="BestSalesPerson!B6">
        <xdr:nvSpPr>
          <xdr:cNvPr id="61" name="TextBox 60"/>
          <xdr:cNvSpPr txBox="1"/>
        </xdr:nvSpPr>
        <xdr:spPr>
          <a:xfrm>
            <a:off x="3543300" y="6838950"/>
            <a:ext cx="876300" cy="222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fld id="{B875C9A7-B568-4D59-A099-86C8BB4FEAC0}" type="TxLink">
              <a:rPr lang="en-US" sz="900" b="0" i="0" u="none" strike="noStrike" baseline="0">
                <a:solidFill>
                  <a:srgbClr val="49F159"/>
                </a:solidFill>
                <a:latin typeface="Nexa Bold" panose="02000000000000000000" pitchFamily="50" charset="0"/>
                <a:cs typeface="Calibri"/>
              </a:rPr>
              <a:pPr lvl="0"/>
              <a:t>$3,035.30</a:t>
            </a:fld>
            <a:endParaRPr lang="en-US" sz="900" i="0" u="none">
              <a:solidFill>
                <a:srgbClr val="49F159"/>
              </a:solidFill>
              <a:latin typeface="Nexa Bold" panose="02000000000000000000" pitchFamily="50" charset="0"/>
            </a:endParaRPr>
          </a:p>
        </xdr:txBody>
      </xdr:sp>
      <xdr:sp macro="" textlink="BestSalesPerson!B7">
        <xdr:nvSpPr>
          <xdr:cNvPr id="62" name="TextBox 61"/>
          <xdr:cNvSpPr txBox="1"/>
        </xdr:nvSpPr>
        <xdr:spPr>
          <a:xfrm>
            <a:off x="3575050" y="7423150"/>
            <a:ext cx="876300" cy="222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fld id="{67DD5396-E421-4191-8FEB-18FB09D76883}" type="TxLink">
              <a:rPr lang="en-US" sz="900" b="0" i="0" u="none" strike="noStrike" baseline="0">
                <a:solidFill>
                  <a:srgbClr val="49F159"/>
                </a:solidFill>
                <a:latin typeface="Nexa Bold" panose="02000000000000000000" pitchFamily="50" charset="0"/>
                <a:cs typeface="Calibri"/>
              </a:rPr>
              <a:pPr lvl="0"/>
              <a:t>$2,410.70</a:t>
            </a:fld>
            <a:endParaRPr lang="en-US" sz="900" i="0" u="none">
              <a:solidFill>
                <a:srgbClr val="49F159"/>
              </a:solidFill>
              <a:latin typeface="Nexa Bold" panose="02000000000000000000" pitchFamily="50" charset="0"/>
            </a:endParaRPr>
          </a:p>
        </xdr:txBody>
      </xdr:sp>
    </xdr:grpSp>
    <xdr:clientData/>
  </xdr:twoCellAnchor>
</xdr:wsDr>
</file>

<file path=xl/drawings/drawing2.xml><?xml version="1.0" encoding="utf-8"?>
<c:userShapes xmlns:c="http://schemas.openxmlformats.org/drawingml/2006/chart">
  <cdr:relSizeAnchor xmlns:cdr="http://schemas.openxmlformats.org/drawingml/2006/chartDrawing">
    <cdr:from>
      <cdr:x>0.28371</cdr:x>
      <cdr:y>0.15414</cdr:y>
    </cdr:from>
    <cdr:to>
      <cdr:x>0.6713</cdr:x>
      <cdr:y>0.15414</cdr:y>
    </cdr:to>
    <cdr:cxnSp macro="">
      <cdr:nvCxnSpPr>
        <cdr:cNvPr id="2" name="Straight Connector 1"/>
        <cdr:cNvCxnSpPr/>
      </cdr:nvCxnSpPr>
      <cdr:spPr>
        <a:xfrm xmlns:a="http://schemas.openxmlformats.org/drawingml/2006/main">
          <a:off x="1035879" y="502128"/>
          <a:ext cx="1415221" cy="0"/>
        </a:xfrm>
        <a:prstGeom xmlns:a="http://schemas.openxmlformats.org/drawingml/2006/main" prst="line">
          <a:avLst/>
        </a:prstGeom>
        <a:ln xmlns:a="http://schemas.openxmlformats.org/drawingml/2006/main">
          <a:solidFill>
            <a:schemeClr val="bg1"/>
          </a:solidFill>
        </a:ln>
      </cdr:spPr>
      <cdr:style>
        <a:lnRef xmlns:a="http://schemas.openxmlformats.org/drawingml/2006/main" idx="1">
          <a:schemeClr val="accent6"/>
        </a:lnRef>
        <a:fillRef xmlns:a="http://schemas.openxmlformats.org/drawingml/2006/main" idx="0">
          <a:schemeClr val="accent6"/>
        </a:fillRef>
        <a:effectRef xmlns:a="http://schemas.openxmlformats.org/drawingml/2006/main" idx="0">
          <a:schemeClr val="accent6"/>
        </a:effectRef>
        <a:fontRef xmlns:a="http://schemas.openxmlformats.org/drawingml/2006/main" idx="minor">
          <a:schemeClr val="tx1"/>
        </a:fontRef>
      </cdr:style>
    </cdr:cxn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Olord" refreshedDate="44932.368901967595" createdVersion="7" refreshedVersion="7" minRefreshableVersion="3" recordCount="171">
  <cacheSource type="worksheet">
    <worksheetSource name="Table1"/>
  </cacheSource>
  <cacheFields count="11">
    <cacheField name="Month" numFmtId="14">
      <sharedItems count="16">
        <s v="Jan"/>
        <s v="Feb"/>
        <s v="Mar"/>
        <s v="Apr"/>
        <s v="May"/>
        <s v="Jun"/>
        <s v="Jul"/>
        <s v="Aug"/>
        <s v="Sep"/>
        <s v="Oct"/>
        <s v="Nov"/>
        <s v="Dec"/>
        <s v="June" u="1"/>
        <s v="Sept" u="1"/>
        <s v="April" u="1"/>
        <s v="July" u="1"/>
      </sharedItems>
    </cacheField>
    <cacheField name="Transaction Number" numFmtId="164">
      <sharedItems containsSemiMixedTypes="0" containsString="0" containsNumber="1" containsInteger="1" minValue="1001" maxValue="1171"/>
    </cacheField>
    <cacheField name="Product Code" numFmtId="0">
      <sharedItems containsSemiMixedTypes="0" containsString="0" containsNumber="1" containsInteger="1" minValue="1109" maxValue="9822" count="10">
        <n v="9822"/>
        <n v="2877"/>
        <n v="2499"/>
        <n v="8722"/>
        <n v="1109"/>
        <n v="4421"/>
        <n v="9212"/>
        <n v="2242"/>
        <n v="6119"/>
        <n v="6622"/>
      </sharedItems>
    </cacheField>
    <cacheField name="Product Description" numFmtId="0">
      <sharedItems count="10">
        <s v="Pool Cover"/>
        <s v="Net"/>
        <s v="8 ft Hose"/>
        <s v="Water Pump"/>
        <s v="Chlorine Test Kit"/>
        <s v="Skimmer"/>
        <s v="1 Gal Muratic Acid"/>
        <s v="AutoVac"/>
        <s v="Algea Killer 8 oz"/>
        <s v="5 Gal Chlorine"/>
      </sharedItems>
    </cacheField>
    <cacheField name="Store Cost" numFmtId="44">
      <sharedItems containsSemiMixedTypes="0" containsString="0" containsNumber="1" minValue="3" maxValue="344"/>
    </cacheField>
    <cacheField name="Sale Price" numFmtId="44">
      <sharedItems containsSemiMixedTypes="0" containsString="0" containsNumber="1" minValue="7" maxValue="502"/>
    </cacheField>
    <cacheField name="Gross Profit" numFmtId="44">
      <sharedItems containsSemiMixedTypes="0" containsString="0" containsNumber="1" minValue="2.9999999999999991" maxValue="158" count="9">
        <n v="40.100000000000009"/>
        <n v="4.9000000000000004"/>
        <n v="2.9999999999999991"/>
        <n v="158"/>
        <n v="5"/>
        <n v="42"/>
        <n v="3"/>
        <n v="64"/>
        <n v="35"/>
      </sharedItems>
    </cacheField>
    <cacheField name="Commision 10%" numFmtId="44">
      <sharedItems containsSemiMixedTypes="0" containsString="0" containsNumber="1" minValue="0.29999999999999993" maxValue="15.8"/>
    </cacheField>
    <cacheField name="Net Profit" numFmtId="44">
      <sharedItems containsSemiMixedTypes="0" containsString="0" containsNumber="1" minValue="2.6999999999999993" maxValue="142.19999999999999"/>
    </cacheField>
    <cacheField name="Sales Person" numFmtId="0">
      <sharedItems count="4">
        <s v="Chalie Barns"/>
        <s v="Juan Hernandez"/>
        <s v="Doug Smith"/>
        <s v="Hellen Johnson"/>
      </sharedItems>
    </cacheField>
    <cacheField name="Sale Location" numFmtId="0">
      <sharedItems count="6">
        <s v="NM"/>
        <s v="CA"/>
        <s v="AZ"/>
        <s v="CO"/>
        <s v="NV"/>
        <s v="UT"/>
      </sharedItems>
    </cacheField>
  </cacheFields>
  <extLst>
    <ext xmlns:x14="http://schemas.microsoft.com/office/spreadsheetml/2009/9/main" uri="{725AE2AE-9491-48be-B2B4-4EB974FC3084}">
      <x14:pivotCacheDefinition pivotCacheId="644118090"/>
    </ext>
  </extLst>
</pivotCacheDefinition>
</file>

<file path=xl/pivotCache/pivotCacheRecords1.xml><?xml version="1.0" encoding="utf-8"?>
<pivotCacheRecords xmlns="http://schemas.openxmlformats.org/spreadsheetml/2006/main" xmlns:r="http://schemas.openxmlformats.org/officeDocument/2006/relationships" count="171">
  <r>
    <x v="0"/>
    <n v="1001"/>
    <x v="0"/>
    <x v="0"/>
    <n v="58.3"/>
    <n v="98.4"/>
    <x v="0"/>
    <n v="4.0100000000000007"/>
    <n v="36.090000000000011"/>
    <x v="0"/>
    <x v="0"/>
  </r>
  <r>
    <x v="0"/>
    <n v="1002"/>
    <x v="1"/>
    <x v="1"/>
    <n v="11.4"/>
    <n v="16.3"/>
    <x v="1"/>
    <n v="0.49"/>
    <n v="4.41"/>
    <x v="1"/>
    <x v="1"/>
  </r>
  <r>
    <x v="0"/>
    <n v="1003"/>
    <x v="2"/>
    <x v="2"/>
    <n v="6.2"/>
    <n v="9.1999999999999993"/>
    <x v="2"/>
    <n v="0.29999999999999993"/>
    <n v="2.6999999999999993"/>
    <x v="2"/>
    <x v="2"/>
  </r>
  <r>
    <x v="0"/>
    <n v="1004"/>
    <x v="3"/>
    <x v="3"/>
    <n v="344"/>
    <n v="502"/>
    <x v="3"/>
    <n v="15.8"/>
    <n v="142.19999999999999"/>
    <x v="0"/>
    <x v="2"/>
  </r>
  <r>
    <x v="0"/>
    <n v="1005"/>
    <x v="4"/>
    <x v="4"/>
    <n v="3"/>
    <n v="8"/>
    <x v="4"/>
    <n v="0.5"/>
    <n v="4.5"/>
    <x v="2"/>
    <x v="2"/>
  </r>
  <r>
    <x v="0"/>
    <n v="1006"/>
    <x v="0"/>
    <x v="0"/>
    <n v="58.3"/>
    <n v="98.4"/>
    <x v="0"/>
    <n v="4.0100000000000007"/>
    <n v="36.090000000000011"/>
    <x v="2"/>
    <x v="2"/>
  </r>
  <r>
    <x v="0"/>
    <n v="1007"/>
    <x v="4"/>
    <x v="4"/>
    <n v="3"/>
    <n v="8"/>
    <x v="4"/>
    <n v="0.5"/>
    <n v="4.5"/>
    <x v="3"/>
    <x v="0"/>
  </r>
  <r>
    <x v="0"/>
    <n v="1008"/>
    <x v="1"/>
    <x v="1"/>
    <n v="11.4"/>
    <n v="16.3"/>
    <x v="1"/>
    <n v="0.49"/>
    <n v="4.41"/>
    <x v="2"/>
    <x v="0"/>
  </r>
  <r>
    <x v="0"/>
    <n v="1009"/>
    <x v="4"/>
    <x v="4"/>
    <n v="3"/>
    <n v="8"/>
    <x v="4"/>
    <n v="0.5"/>
    <n v="4.5"/>
    <x v="2"/>
    <x v="2"/>
  </r>
  <r>
    <x v="0"/>
    <n v="1010"/>
    <x v="1"/>
    <x v="1"/>
    <n v="11.4"/>
    <n v="16.3"/>
    <x v="1"/>
    <n v="0.49"/>
    <n v="4.41"/>
    <x v="1"/>
    <x v="3"/>
  </r>
  <r>
    <x v="0"/>
    <n v="1011"/>
    <x v="1"/>
    <x v="1"/>
    <n v="11.4"/>
    <n v="16.3"/>
    <x v="1"/>
    <n v="0.49"/>
    <n v="4.41"/>
    <x v="1"/>
    <x v="2"/>
  </r>
  <r>
    <x v="0"/>
    <n v="1012"/>
    <x v="5"/>
    <x v="5"/>
    <n v="45"/>
    <n v="87"/>
    <x v="5"/>
    <n v="4.2"/>
    <n v="37.799999999999997"/>
    <x v="2"/>
    <x v="0"/>
  </r>
  <r>
    <x v="0"/>
    <n v="1013"/>
    <x v="6"/>
    <x v="6"/>
    <n v="4"/>
    <n v="7"/>
    <x v="6"/>
    <n v="0.3"/>
    <n v="2.7"/>
    <x v="3"/>
    <x v="3"/>
  </r>
  <r>
    <x v="0"/>
    <n v="1014"/>
    <x v="3"/>
    <x v="3"/>
    <n v="344"/>
    <n v="502"/>
    <x v="3"/>
    <n v="15.8"/>
    <n v="142.19999999999999"/>
    <x v="0"/>
    <x v="1"/>
  </r>
  <r>
    <x v="0"/>
    <n v="1015"/>
    <x v="1"/>
    <x v="1"/>
    <n v="11.4"/>
    <n v="16.3"/>
    <x v="1"/>
    <n v="0.49"/>
    <n v="4.41"/>
    <x v="3"/>
    <x v="2"/>
  </r>
  <r>
    <x v="0"/>
    <n v="1016"/>
    <x v="2"/>
    <x v="2"/>
    <n v="6.2"/>
    <n v="9.1999999999999993"/>
    <x v="2"/>
    <n v="0.29999999999999993"/>
    <n v="2.6999999999999993"/>
    <x v="2"/>
    <x v="1"/>
  </r>
  <r>
    <x v="1"/>
    <n v="1017"/>
    <x v="7"/>
    <x v="7"/>
    <n v="60"/>
    <n v="124"/>
    <x v="7"/>
    <n v="6.4"/>
    <n v="57.6"/>
    <x v="1"/>
    <x v="0"/>
  </r>
  <r>
    <x v="1"/>
    <n v="1018"/>
    <x v="4"/>
    <x v="4"/>
    <n v="3"/>
    <n v="8"/>
    <x v="4"/>
    <n v="0.5"/>
    <n v="4.5"/>
    <x v="2"/>
    <x v="1"/>
  </r>
  <r>
    <x v="1"/>
    <n v="1019"/>
    <x v="2"/>
    <x v="2"/>
    <n v="6.2"/>
    <n v="9.1999999999999993"/>
    <x v="2"/>
    <n v="0.29999999999999993"/>
    <n v="2.6999999999999993"/>
    <x v="2"/>
    <x v="3"/>
  </r>
  <r>
    <x v="1"/>
    <n v="1020"/>
    <x v="2"/>
    <x v="2"/>
    <n v="6.2"/>
    <n v="9.1999999999999993"/>
    <x v="2"/>
    <n v="0.29999999999999993"/>
    <n v="2.6999999999999993"/>
    <x v="2"/>
    <x v="4"/>
  </r>
  <r>
    <x v="1"/>
    <n v="1021"/>
    <x v="4"/>
    <x v="4"/>
    <n v="3"/>
    <n v="8"/>
    <x v="4"/>
    <n v="0.5"/>
    <n v="4.5"/>
    <x v="1"/>
    <x v="3"/>
  </r>
  <r>
    <x v="1"/>
    <n v="1022"/>
    <x v="1"/>
    <x v="1"/>
    <n v="11.4"/>
    <n v="16.3"/>
    <x v="1"/>
    <n v="0.49"/>
    <n v="4.41"/>
    <x v="2"/>
    <x v="5"/>
  </r>
  <r>
    <x v="1"/>
    <n v="1023"/>
    <x v="4"/>
    <x v="4"/>
    <n v="3"/>
    <n v="8"/>
    <x v="4"/>
    <n v="0.5"/>
    <n v="4.5"/>
    <x v="3"/>
    <x v="0"/>
  </r>
  <r>
    <x v="1"/>
    <n v="1024"/>
    <x v="6"/>
    <x v="6"/>
    <n v="4"/>
    <n v="7"/>
    <x v="6"/>
    <n v="0.3"/>
    <n v="2.7"/>
    <x v="1"/>
    <x v="5"/>
  </r>
  <r>
    <x v="1"/>
    <n v="1025"/>
    <x v="1"/>
    <x v="1"/>
    <n v="11.4"/>
    <n v="16.3"/>
    <x v="1"/>
    <n v="0.49"/>
    <n v="4.41"/>
    <x v="3"/>
    <x v="4"/>
  </r>
  <r>
    <x v="1"/>
    <n v="1026"/>
    <x v="8"/>
    <x v="8"/>
    <n v="9"/>
    <n v="14"/>
    <x v="4"/>
    <n v="0.5"/>
    <n v="4.5"/>
    <x v="3"/>
    <x v="0"/>
  </r>
  <r>
    <x v="1"/>
    <n v="1027"/>
    <x v="8"/>
    <x v="8"/>
    <n v="9"/>
    <n v="14"/>
    <x v="4"/>
    <n v="0.5"/>
    <n v="4.5"/>
    <x v="0"/>
    <x v="4"/>
  </r>
  <r>
    <x v="1"/>
    <n v="1028"/>
    <x v="3"/>
    <x v="3"/>
    <n v="344"/>
    <n v="502"/>
    <x v="3"/>
    <n v="15.8"/>
    <n v="142.19999999999999"/>
    <x v="0"/>
    <x v="2"/>
  </r>
  <r>
    <x v="1"/>
    <n v="1029"/>
    <x v="2"/>
    <x v="2"/>
    <n v="6.2"/>
    <n v="9.1999999999999993"/>
    <x v="2"/>
    <n v="0.29999999999999993"/>
    <n v="2.6999999999999993"/>
    <x v="1"/>
    <x v="2"/>
  </r>
  <r>
    <x v="1"/>
    <n v="1030"/>
    <x v="5"/>
    <x v="5"/>
    <n v="45"/>
    <n v="87"/>
    <x v="5"/>
    <n v="4.2"/>
    <n v="37.799999999999997"/>
    <x v="1"/>
    <x v="4"/>
  </r>
  <r>
    <x v="1"/>
    <n v="1031"/>
    <x v="4"/>
    <x v="4"/>
    <n v="3"/>
    <n v="8"/>
    <x v="4"/>
    <n v="0.5"/>
    <n v="4.5"/>
    <x v="1"/>
    <x v="1"/>
  </r>
  <r>
    <x v="1"/>
    <n v="1032"/>
    <x v="1"/>
    <x v="1"/>
    <n v="11.4"/>
    <n v="16.3"/>
    <x v="1"/>
    <n v="0.49"/>
    <n v="4.41"/>
    <x v="0"/>
    <x v="2"/>
  </r>
  <r>
    <x v="1"/>
    <n v="1033"/>
    <x v="0"/>
    <x v="0"/>
    <n v="58.3"/>
    <n v="98.4"/>
    <x v="0"/>
    <n v="4.0100000000000007"/>
    <n v="36.090000000000011"/>
    <x v="1"/>
    <x v="1"/>
  </r>
  <r>
    <x v="1"/>
    <n v="1034"/>
    <x v="1"/>
    <x v="1"/>
    <n v="11.4"/>
    <n v="16.3"/>
    <x v="1"/>
    <n v="0.49"/>
    <n v="4.41"/>
    <x v="1"/>
    <x v="3"/>
  </r>
  <r>
    <x v="2"/>
    <n v="1035"/>
    <x v="2"/>
    <x v="2"/>
    <n v="6.2"/>
    <n v="9.1999999999999993"/>
    <x v="2"/>
    <n v="0.29999999999999993"/>
    <n v="2.6999999999999993"/>
    <x v="3"/>
    <x v="1"/>
  </r>
  <r>
    <x v="2"/>
    <n v="1036"/>
    <x v="2"/>
    <x v="2"/>
    <n v="6.2"/>
    <n v="9.1999999999999993"/>
    <x v="2"/>
    <n v="0.29999999999999993"/>
    <n v="2.6999999999999993"/>
    <x v="1"/>
    <x v="4"/>
  </r>
  <r>
    <x v="2"/>
    <n v="1037"/>
    <x v="9"/>
    <x v="9"/>
    <n v="42"/>
    <n v="77"/>
    <x v="8"/>
    <n v="3.5"/>
    <n v="31.5"/>
    <x v="1"/>
    <x v="4"/>
  </r>
  <r>
    <x v="2"/>
    <n v="1038"/>
    <x v="2"/>
    <x v="2"/>
    <n v="6.2"/>
    <n v="9.1999999999999993"/>
    <x v="2"/>
    <n v="0.29999999999999993"/>
    <n v="2.6999999999999993"/>
    <x v="1"/>
    <x v="4"/>
  </r>
  <r>
    <x v="2"/>
    <n v="1039"/>
    <x v="1"/>
    <x v="1"/>
    <n v="11.4"/>
    <n v="16.3"/>
    <x v="1"/>
    <n v="0.49"/>
    <n v="4.41"/>
    <x v="1"/>
    <x v="1"/>
  </r>
  <r>
    <x v="2"/>
    <n v="1040"/>
    <x v="4"/>
    <x v="4"/>
    <n v="3"/>
    <n v="8"/>
    <x v="4"/>
    <n v="0.5"/>
    <n v="4.5"/>
    <x v="1"/>
    <x v="2"/>
  </r>
  <r>
    <x v="2"/>
    <n v="1041"/>
    <x v="2"/>
    <x v="2"/>
    <n v="6.2"/>
    <n v="9.1999999999999993"/>
    <x v="2"/>
    <n v="0.29999999999999993"/>
    <n v="2.6999999999999993"/>
    <x v="0"/>
    <x v="0"/>
  </r>
  <r>
    <x v="2"/>
    <n v="1042"/>
    <x v="3"/>
    <x v="3"/>
    <n v="344"/>
    <n v="502"/>
    <x v="3"/>
    <n v="15.8"/>
    <n v="142.19999999999999"/>
    <x v="2"/>
    <x v="0"/>
  </r>
  <r>
    <x v="2"/>
    <n v="1043"/>
    <x v="7"/>
    <x v="7"/>
    <n v="60"/>
    <n v="124"/>
    <x v="7"/>
    <n v="6.4"/>
    <n v="57.6"/>
    <x v="2"/>
    <x v="1"/>
  </r>
  <r>
    <x v="2"/>
    <n v="1044"/>
    <x v="1"/>
    <x v="1"/>
    <n v="11.4"/>
    <n v="16.3"/>
    <x v="1"/>
    <n v="0.49"/>
    <n v="4.41"/>
    <x v="2"/>
    <x v="1"/>
  </r>
  <r>
    <x v="2"/>
    <n v="1045"/>
    <x v="3"/>
    <x v="3"/>
    <n v="344"/>
    <n v="502"/>
    <x v="3"/>
    <n v="15.8"/>
    <n v="142.19999999999999"/>
    <x v="3"/>
    <x v="2"/>
  </r>
  <r>
    <x v="2"/>
    <n v="1046"/>
    <x v="8"/>
    <x v="8"/>
    <n v="9"/>
    <n v="14"/>
    <x v="4"/>
    <n v="0.5"/>
    <n v="4.5"/>
    <x v="1"/>
    <x v="5"/>
  </r>
  <r>
    <x v="2"/>
    <n v="1047"/>
    <x v="9"/>
    <x v="9"/>
    <n v="42"/>
    <n v="77"/>
    <x v="8"/>
    <n v="3.5"/>
    <n v="31.5"/>
    <x v="3"/>
    <x v="2"/>
  </r>
  <r>
    <x v="2"/>
    <n v="1048"/>
    <x v="3"/>
    <x v="3"/>
    <n v="344"/>
    <n v="502"/>
    <x v="3"/>
    <n v="15.8"/>
    <n v="142.19999999999999"/>
    <x v="0"/>
    <x v="2"/>
  </r>
  <r>
    <x v="3"/>
    <n v="1049"/>
    <x v="2"/>
    <x v="2"/>
    <n v="6.2"/>
    <n v="9.1999999999999993"/>
    <x v="2"/>
    <n v="0.29999999999999993"/>
    <n v="2.6999999999999993"/>
    <x v="0"/>
    <x v="3"/>
  </r>
  <r>
    <x v="3"/>
    <n v="1050"/>
    <x v="1"/>
    <x v="1"/>
    <n v="11.4"/>
    <n v="16.3"/>
    <x v="1"/>
    <n v="0.49"/>
    <n v="4.41"/>
    <x v="0"/>
    <x v="2"/>
  </r>
  <r>
    <x v="3"/>
    <n v="1051"/>
    <x v="8"/>
    <x v="8"/>
    <n v="9"/>
    <n v="14"/>
    <x v="4"/>
    <n v="0.5"/>
    <n v="4.5"/>
    <x v="2"/>
    <x v="5"/>
  </r>
  <r>
    <x v="3"/>
    <n v="1052"/>
    <x v="9"/>
    <x v="9"/>
    <n v="42"/>
    <n v="77"/>
    <x v="8"/>
    <n v="3.5"/>
    <n v="31.5"/>
    <x v="2"/>
    <x v="2"/>
  </r>
  <r>
    <x v="3"/>
    <n v="1053"/>
    <x v="7"/>
    <x v="7"/>
    <n v="60"/>
    <n v="124"/>
    <x v="7"/>
    <n v="6.4"/>
    <n v="57.6"/>
    <x v="0"/>
    <x v="1"/>
  </r>
  <r>
    <x v="3"/>
    <n v="1054"/>
    <x v="5"/>
    <x v="5"/>
    <n v="45"/>
    <n v="87"/>
    <x v="5"/>
    <n v="4.2"/>
    <n v="37.799999999999997"/>
    <x v="2"/>
    <x v="4"/>
  </r>
  <r>
    <x v="3"/>
    <n v="1055"/>
    <x v="8"/>
    <x v="8"/>
    <n v="9"/>
    <n v="14"/>
    <x v="4"/>
    <n v="0.5"/>
    <n v="4.5"/>
    <x v="1"/>
    <x v="4"/>
  </r>
  <r>
    <x v="3"/>
    <n v="1056"/>
    <x v="4"/>
    <x v="4"/>
    <n v="3"/>
    <n v="8"/>
    <x v="4"/>
    <n v="0.5"/>
    <n v="4.5"/>
    <x v="2"/>
    <x v="1"/>
  </r>
  <r>
    <x v="3"/>
    <n v="1057"/>
    <x v="2"/>
    <x v="2"/>
    <n v="6.2"/>
    <n v="9.1999999999999993"/>
    <x v="2"/>
    <n v="0.29999999999999993"/>
    <n v="2.6999999999999993"/>
    <x v="1"/>
    <x v="1"/>
  </r>
  <r>
    <x v="3"/>
    <n v="1058"/>
    <x v="8"/>
    <x v="8"/>
    <n v="9"/>
    <n v="14"/>
    <x v="4"/>
    <n v="0.5"/>
    <n v="4.5"/>
    <x v="3"/>
    <x v="2"/>
  </r>
  <r>
    <x v="3"/>
    <n v="1059"/>
    <x v="7"/>
    <x v="7"/>
    <n v="60"/>
    <n v="124"/>
    <x v="7"/>
    <n v="6.4"/>
    <n v="57.6"/>
    <x v="2"/>
    <x v="2"/>
  </r>
  <r>
    <x v="3"/>
    <n v="1060"/>
    <x v="8"/>
    <x v="8"/>
    <n v="9"/>
    <n v="14"/>
    <x v="4"/>
    <n v="0.5"/>
    <n v="4.5"/>
    <x v="2"/>
    <x v="4"/>
  </r>
  <r>
    <x v="4"/>
    <n v="1061"/>
    <x v="4"/>
    <x v="4"/>
    <n v="3"/>
    <n v="8"/>
    <x v="4"/>
    <n v="0.5"/>
    <n v="4.5"/>
    <x v="2"/>
    <x v="4"/>
  </r>
  <r>
    <x v="4"/>
    <n v="1062"/>
    <x v="2"/>
    <x v="2"/>
    <n v="6.2"/>
    <n v="9.1999999999999993"/>
    <x v="2"/>
    <n v="0.29999999999999993"/>
    <n v="2.6999999999999993"/>
    <x v="0"/>
    <x v="2"/>
  </r>
  <r>
    <x v="4"/>
    <n v="1063"/>
    <x v="4"/>
    <x v="4"/>
    <n v="3"/>
    <n v="8"/>
    <x v="4"/>
    <n v="0.5"/>
    <n v="4.5"/>
    <x v="2"/>
    <x v="1"/>
  </r>
  <r>
    <x v="4"/>
    <n v="1064"/>
    <x v="2"/>
    <x v="2"/>
    <n v="6.2"/>
    <n v="9.1999999999999993"/>
    <x v="2"/>
    <n v="0.29999999999999993"/>
    <n v="2.6999999999999993"/>
    <x v="3"/>
    <x v="2"/>
  </r>
  <r>
    <x v="4"/>
    <n v="1065"/>
    <x v="2"/>
    <x v="2"/>
    <n v="6.2"/>
    <n v="9.1999999999999993"/>
    <x v="2"/>
    <n v="0.29999999999999993"/>
    <n v="2.6999999999999993"/>
    <x v="2"/>
    <x v="0"/>
  </r>
  <r>
    <x v="4"/>
    <n v="1066"/>
    <x v="1"/>
    <x v="1"/>
    <n v="11.4"/>
    <n v="16.3"/>
    <x v="1"/>
    <n v="0.49"/>
    <n v="4.41"/>
    <x v="2"/>
    <x v="4"/>
  </r>
  <r>
    <x v="4"/>
    <n v="1067"/>
    <x v="1"/>
    <x v="1"/>
    <n v="11.4"/>
    <n v="16.3"/>
    <x v="1"/>
    <n v="0.49"/>
    <n v="4.41"/>
    <x v="2"/>
    <x v="5"/>
  </r>
  <r>
    <x v="4"/>
    <n v="1068"/>
    <x v="8"/>
    <x v="8"/>
    <n v="9"/>
    <n v="14"/>
    <x v="4"/>
    <n v="0.5"/>
    <n v="4.5"/>
    <x v="1"/>
    <x v="1"/>
  </r>
  <r>
    <x v="4"/>
    <n v="1069"/>
    <x v="4"/>
    <x v="4"/>
    <n v="3"/>
    <n v="8"/>
    <x v="4"/>
    <n v="0.5"/>
    <n v="4.5"/>
    <x v="2"/>
    <x v="2"/>
  </r>
  <r>
    <x v="4"/>
    <n v="1070"/>
    <x v="2"/>
    <x v="2"/>
    <n v="6.2"/>
    <n v="9.1999999999999993"/>
    <x v="2"/>
    <n v="0.29999999999999993"/>
    <n v="2.6999999999999993"/>
    <x v="3"/>
    <x v="2"/>
  </r>
  <r>
    <x v="4"/>
    <n v="1071"/>
    <x v="4"/>
    <x v="4"/>
    <n v="3"/>
    <n v="8"/>
    <x v="4"/>
    <n v="0.5"/>
    <n v="4.5"/>
    <x v="0"/>
    <x v="2"/>
  </r>
  <r>
    <x v="4"/>
    <n v="1072"/>
    <x v="4"/>
    <x v="4"/>
    <n v="3"/>
    <n v="8"/>
    <x v="4"/>
    <n v="0.5"/>
    <n v="4.5"/>
    <x v="2"/>
    <x v="4"/>
  </r>
  <r>
    <x v="4"/>
    <n v="1073"/>
    <x v="9"/>
    <x v="9"/>
    <n v="42"/>
    <n v="77"/>
    <x v="8"/>
    <n v="3.5"/>
    <n v="31.5"/>
    <x v="2"/>
    <x v="1"/>
  </r>
  <r>
    <x v="4"/>
    <n v="1074"/>
    <x v="1"/>
    <x v="1"/>
    <n v="11.4"/>
    <n v="16.3"/>
    <x v="1"/>
    <n v="0.49"/>
    <n v="4.41"/>
    <x v="2"/>
    <x v="2"/>
  </r>
  <r>
    <x v="4"/>
    <n v="1075"/>
    <x v="4"/>
    <x v="4"/>
    <n v="3"/>
    <n v="8"/>
    <x v="4"/>
    <n v="0.5"/>
    <n v="4.5"/>
    <x v="3"/>
    <x v="1"/>
  </r>
  <r>
    <x v="4"/>
    <n v="1076"/>
    <x v="4"/>
    <x v="4"/>
    <n v="3"/>
    <n v="8"/>
    <x v="4"/>
    <n v="0.5"/>
    <n v="4.5"/>
    <x v="1"/>
    <x v="2"/>
  </r>
  <r>
    <x v="4"/>
    <n v="1077"/>
    <x v="0"/>
    <x v="0"/>
    <n v="58.3"/>
    <n v="98.4"/>
    <x v="0"/>
    <n v="4.0100000000000007"/>
    <n v="36.090000000000011"/>
    <x v="3"/>
    <x v="2"/>
  </r>
  <r>
    <x v="4"/>
    <n v="1078"/>
    <x v="1"/>
    <x v="1"/>
    <n v="11.4"/>
    <n v="16.3"/>
    <x v="1"/>
    <n v="0.49"/>
    <n v="4.41"/>
    <x v="1"/>
    <x v="4"/>
  </r>
  <r>
    <x v="5"/>
    <n v="1079"/>
    <x v="1"/>
    <x v="1"/>
    <n v="11.4"/>
    <n v="16.3"/>
    <x v="1"/>
    <n v="0.49"/>
    <n v="4.41"/>
    <x v="1"/>
    <x v="0"/>
  </r>
  <r>
    <x v="5"/>
    <n v="1080"/>
    <x v="5"/>
    <x v="5"/>
    <n v="45"/>
    <n v="87"/>
    <x v="5"/>
    <n v="4.2"/>
    <n v="37.799999999999997"/>
    <x v="2"/>
    <x v="1"/>
  </r>
  <r>
    <x v="5"/>
    <n v="1081"/>
    <x v="8"/>
    <x v="8"/>
    <n v="9"/>
    <n v="14"/>
    <x v="4"/>
    <n v="0.5"/>
    <n v="4.5"/>
    <x v="2"/>
    <x v="5"/>
  </r>
  <r>
    <x v="5"/>
    <n v="1082"/>
    <x v="4"/>
    <x v="4"/>
    <n v="3"/>
    <n v="8"/>
    <x v="4"/>
    <n v="0.5"/>
    <n v="4.5"/>
    <x v="0"/>
    <x v="1"/>
  </r>
  <r>
    <x v="5"/>
    <n v="1083"/>
    <x v="4"/>
    <x v="4"/>
    <n v="3"/>
    <n v="8"/>
    <x v="4"/>
    <n v="0.5"/>
    <n v="4.5"/>
    <x v="0"/>
    <x v="4"/>
  </r>
  <r>
    <x v="5"/>
    <n v="1084"/>
    <x v="8"/>
    <x v="8"/>
    <n v="9"/>
    <n v="14"/>
    <x v="4"/>
    <n v="0.5"/>
    <n v="4.5"/>
    <x v="0"/>
    <x v="2"/>
  </r>
  <r>
    <x v="5"/>
    <n v="1085"/>
    <x v="0"/>
    <x v="0"/>
    <n v="58.3"/>
    <n v="98.4"/>
    <x v="0"/>
    <n v="4.0100000000000007"/>
    <n v="36.090000000000011"/>
    <x v="2"/>
    <x v="4"/>
  </r>
  <r>
    <x v="5"/>
    <n v="1086"/>
    <x v="4"/>
    <x v="4"/>
    <n v="3"/>
    <n v="8"/>
    <x v="4"/>
    <n v="0.5"/>
    <n v="4.5"/>
    <x v="3"/>
    <x v="2"/>
  </r>
  <r>
    <x v="5"/>
    <n v="1087"/>
    <x v="2"/>
    <x v="2"/>
    <n v="6.2"/>
    <n v="9.1999999999999993"/>
    <x v="2"/>
    <n v="0.29999999999999993"/>
    <n v="2.6999999999999993"/>
    <x v="0"/>
    <x v="1"/>
  </r>
  <r>
    <x v="5"/>
    <n v="1088"/>
    <x v="2"/>
    <x v="2"/>
    <n v="6.2"/>
    <n v="9.1999999999999993"/>
    <x v="2"/>
    <n v="0.29999999999999993"/>
    <n v="2.6999999999999993"/>
    <x v="0"/>
    <x v="0"/>
  </r>
  <r>
    <x v="5"/>
    <n v="1089"/>
    <x v="8"/>
    <x v="8"/>
    <n v="9"/>
    <n v="14"/>
    <x v="4"/>
    <n v="0.5"/>
    <n v="4.5"/>
    <x v="2"/>
    <x v="4"/>
  </r>
  <r>
    <x v="5"/>
    <n v="1090"/>
    <x v="1"/>
    <x v="1"/>
    <n v="11.4"/>
    <n v="16.3"/>
    <x v="1"/>
    <n v="0.49"/>
    <n v="4.41"/>
    <x v="0"/>
    <x v="1"/>
  </r>
  <r>
    <x v="5"/>
    <n v="1091"/>
    <x v="1"/>
    <x v="1"/>
    <n v="11.4"/>
    <n v="16.3"/>
    <x v="1"/>
    <n v="0.49"/>
    <n v="4.41"/>
    <x v="3"/>
    <x v="4"/>
  </r>
  <r>
    <x v="5"/>
    <n v="1092"/>
    <x v="1"/>
    <x v="1"/>
    <n v="11.4"/>
    <n v="16.3"/>
    <x v="1"/>
    <n v="0.49"/>
    <n v="4.41"/>
    <x v="2"/>
    <x v="1"/>
  </r>
  <r>
    <x v="5"/>
    <n v="1093"/>
    <x v="8"/>
    <x v="8"/>
    <n v="9"/>
    <n v="14"/>
    <x v="4"/>
    <n v="0.5"/>
    <n v="4.5"/>
    <x v="1"/>
    <x v="2"/>
  </r>
  <r>
    <x v="5"/>
    <n v="1094"/>
    <x v="8"/>
    <x v="8"/>
    <n v="9"/>
    <n v="14"/>
    <x v="4"/>
    <n v="0.5"/>
    <n v="4.5"/>
    <x v="2"/>
    <x v="1"/>
  </r>
  <r>
    <x v="5"/>
    <n v="1095"/>
    <x v="2"/>
    <x v="2"/>
    <n v="6.2"/>
    <n v="9.1999999999999993"/>
    <x v="2"/>
    <n v="0.29999999999999993"/>
    <n v="2.6999999999999993"/>
    <x v="3"/>
    <x v="2"/>
  </r>
  <r>
    <x v="5"/>
    <n v="1096"/>
    <x v="8"/>
    <x v="8"/>
    <n v="9"/>
    <n v="14"/>
    <x v="4"/>
    <n v="0.5"/>
    <n v="4.5"/>
    <x v="2"/>
    <x v="2"/>
  </r>
  <r>
    <x v="5"/>
    <n v="1097"/>
    <x v="6"/>
    <x v="6"/>
    <n v="4"/>
    <n v="7"/>
    <x v="6"/>
    <n v="0.3"/>
    <n v="2.7"/>
    <x v="3"/>
    <x v="4"/>
  </r>
  <r>
    <x v="5"/>
    <n v="1098"/>
    <x v="1"/>
    <x v="1"/>
    <n v="11.4"/>
    <n v="16.3"/>
    <x v="1"/>
    <n v="0.49"/>
    <n v="4.41"/>
    <x v="1"/>
    <x v="0"/>
  </r>
  <r>
    <x v="6"/>
    <n v="1099"/>
    <x v="1"/>
    <x v="1"/>
    <n v="11.4"/>
    <n v="16.3"/>
    <x v="1"/>
    <n v="0.49"/>
    <n v="4.41"/>
    <x v="2"/>
    <x v="1"/>
  </r>
  <r>
    <x v="6"/>
    <n v="1100"/>
    <x v="8"/>
    <x v="8"/>
    <n v="9"/>
    <n v="14"/>
    <x v="4"/>
    <n v="0.5"/>
    <n v="4.5"/>
    <x v="0"/>
    <x v="5"/>
  </r>
  <r>
    <x v="6"/>
    <n v="1101"/>
    <x v="2"/>
    <x v="2"/>
    <n v="6.2"/>
    <n v="9.1999999999999993"/>
    <x v="2"/>
    <n v="0.29999999999999993"/>
    <n v="2.6999999999999993"/>
    <x v="2"/>
    <x v="1"/>
  </r>
  <r>
    <x v="6"/>
    <n v="1102"/>
    <x v="7"/>
    <x v="7"/>
    <n v="60"/>
    <n v="124"/>
    <x v="7"/>
    <n v="6.4"/>
    <n v="57.6"/>
    <x v="1"/>
    <x v="4"/>
  </r>
  <r>
    <x v="6"/>
    <n v="1103"/>
    <x v="1"/>
    <x v="1"/>
    <n v="11.4"/>
    <n v="16.3"/>
    <x v="1"/>
    <n v="0.49"/>
    <n v="4.41"/>
    <x v="1"/>
    <x v="2"/>
  </r>
  <r>
    <x v="6"/>
    <n v="1104"/>
    <x v="1"/>
    <x v="1"/>
    <n v="11.4"/>
    <n v="16.3"/>
    <x v="1"/>
    <n v="0.49"/>
    <n v="4.41"/>
    <x v="2"/>
    <x v="4"/>
  </r>
  <r>
    <x v="6"/>
    <n v="1105"/>
    <x v="2"/>
    <x v="2"/>
    <n v="6.2"/>
    <n v="9.1999999999999993"/>
    <x v="2"/>
    <n v="0.29999999999999993"/>
    <n v="2.6999999999999993"/>
    <x v="1"/>
    <x v="2"/>
  </r>
  <r>
    <x v="6"/>
    <n v="1106"/>
    <x v="0"/>
    <x v="0"/>
    <n v="58.3"/>
    <n v="98.4"/>
    <x v="0"/>
    <n v="4.0100000000000007"/>
    <n v="36.090000000000011"/>
    <x v="1"/>
    <x v="1"/>
  </r>
  <r>
    <x v="6"/>
    <n v="1107"/>
    <x v="4"/>
    <x v="4"/>
    <n v="3"/>
    <n v="8"/>
    <x v="4"/>
    <n v="0.5"/>
    <n v="4.5"/>
    <x v="3"/>
    <x v="0"/>
  </r>
  <r>
    <x v="6"/>
    <n v="1108"/>
    <x v="0"/>
    <x v="0"/>
    <n v="58.3"/>
    <n v="98.4"/>
    <x v="0"/>
    <n v="4.0100000000000007"/>
    <n v="36.090000000000011"/>
    <x v="2"/>
    <x v="4"/>
  </r>
  <r>
    <x v="6"/>
    <n v="1109"/>
    <x v="3"/>
    <x v="3"/>
    <n v="344"/>
    <n v="502"/>
    <x v="3"/>
    <n v="15.8"/>
    <n v="142.19999999999999"/>
    <x v="1"/>
    <x v="1"/>
  </r>
  <r>
    <x v="6"/>
    <n v="1110"/>
    <x v="3"/>
    <x v="3"/>
    <n v="344"/>
    <n v="502"/>
    <x v="3"/>
    <n v="15.8"/>
    <n v="142.19999999999999"/>
    <x v="3"/>
    <x v="4"/>
  </r>
  <r>
    <x v="6"/>
    <n v="1111"/>
    <x v="9"/>
    <x v="9"/>
    <n v="42"/>
    <n v="77"/>
    <x v="8"/>
    <n v="3.5"/>
    <n v="31.5"/>
    <x v="3"/>
    <x v="1"/>
  </r>
  <r>
    <x v="6"/>
    <n v="1112"/>
    <x v="9"/>
    <x v="9"/>
    <n v="42"/>
    <n v="77"/>
    <x v="8"/>
    <n v="3.5"/>
    <n v="31.5"/>
    <x v="2"/>
    <x v="2"/>
  </r>
  <r>
    <x v="6"/>
    <n v="1113"/>
    <x v="0"/>
    <x v="0"/>
    <n v="58.3"/>
    <n v="98.4"/>
    <x v="0"/>
    <n v="4.0100000000000007"/>
    <n v="36.090000000000011"/>
    <x v="0"/>
    <x v="1"/>
  </r>
  <r>
    <x v="6"/>
    <n v="1114"/>
    <x v="7"/>
    <x v="7"/>
    <n v="60"/>
    <n v="124"/>
    <x v="7"/>
    <n v="6.4"/>
    <n v="57.6"/>
    <x v="1"/>
    <x v="2"/>
  </r>
  <r>
    <x v="6"/>
    <n v="1115"/>
    <x v="3"/>
    <x v="3"/>
    <n v="344"/>
    <n v="502"/>
    <x v="3"/>
    <n v="15.8"/>
    <n v="142.19999999999999"/>
    <x v="0"/>
    <x v="2"/>
  </r>
  <r>
    <x v="6"/>
    <n v="1116"/>
    <x v="9"/>
    <x v="9"/>
    <n v="42"/>
    <n v="77"/>
    <x v="8"/>
    <n v="3.5"/>
    <n v="31.5"/>
    <x v="2"/>
    <x v="4"/>
  </r>
  <r>
    <x v="6"/>
    <n v="1117"/>
    <x v="3"/>
    <x v="3"/>
    <n v="344"/>
    <n v="502"/>
    <x v="3"/>
    <n v="15.8"/>
    <n v="142.19999999999999"/>
    <x v="3"/>
    <x v="0"/>
  </r>
  <r>
    <x v="6"/>
    <n v="1118"/>
    <x v="0"/>
    <x v="0"/>
    <n v="58.3"/>
    <n v="98.4"/>
    <x v="0"/>
    <n v="4.0100000000000007"/>
    <n v="36.090000000000011"/>
    <x v="1"/>
    <x v="1"/>
  </r>
  <r>
    <x v="6"/>
    <n v="1119"/>
    <x v="7"/>
    <x v="7"/>
    <n v="60"/>
    <n v="124"/>
    <x v="7"/>
    <n v="6.4"/>
    <n v="57.6"/>
    <x v="0"/>
    <x v="5"/>
  </r>
  <r>
    <x v="6"/>
    <n v="1120"/>
    <x v="7"/>
    <x v="7"/>
    <n v="60"/>
    <n v="124"/>
    <x v="7"/>
    <n v="6.4"/>
    <n v="57.6"/>
    <x v="2"/>
    <x v="1"/>
  </r>
  <r>
    <x v="6"/>
    <n v="1121"/>
    <x v="5"/>
    <x v="5"/>
    <n v="45"/>
    <n v="87"/>
    <x v="5"/>
    <n v="4.2"/>
    <n v="37.799999999999997"/>
    <x v="2"/>
    <x v="4"/>
  </r>
  <r>
    <x v="6"/>
    <n v="1122"/>
    <x v="3"/>
    <x v="3"/>
    <n v="344"/>
    <n v="502"/>
    <x v="3"/>
    <n v="15.8"/>
    <n v="142.19999999999999"/>
    <x v="2"/>
    <x v="2"/>
  </r>
  <r>
    <x v="6"/>
    <n v="1123"/>
    <x v="0"/>
    <x v="0"/>
    <n v="58.3"/>
    <n v="98.4"/>
    <x v="0"/>
    <n v="4.0100000000000007"/>
    <n v="36.090000000000011"/>
    <x v="2"/>
    <x v="4"/>
  </r>
  <r>
    <x v="6"/>
    <n v="1124"/>
    <x v="5"/>
    <x v="5"/>
    <n v="45"/>
    <n v="87"/>
    <x v="5"/>
    <n v="4.2"/>
    <n v="37.799999999999997"/>
    <x v="2"/>
    <x v="2"/>
  </r>
  <r>
    <x v="7"/>
    <n v="1125"/>
    <x v="7"/>
    <x v="7"/>
    <n v="60"/>
    <n v="124"/>
    <x v="7"/>
    <n v="6.4"/>
    <n v="57.6"/>
    <x v="2"/>
    <x v="1"/>
  </r>
  <r>
    <x v="7"/>
    <n v="1126"/>
    <x v="6"/>
    <x v="6"/>
    <n v="4"/>
    <n v="7"/>
    <x v="6"/>
    <n v="0.3"/>
    <n v="2.7"/>
    <x v="2"/>
    <x v="0"/>
  </r>
  <r>
    <x v="7"/>
    <n v="1127"/>
    <x v="3"/>
    <x v="3"/>
    <n v="344"/>
    <n v="502"/>
    <x v="3"/>
    <n v="15.8"/>
    <n v="142.19999999999999"/>
    <x v="0"/>
    <x v="4"/>
  </r>
  <r>
    <x v="7"/>
    <n v="1128"/>
    <x v="9"/>
    <x v="9"/>
    <n v="42"/>
    <n v="77"/>
    <x v="8"/>
    <n v="3.5"/>
    <n v="31.5"/>
    <x v="1"/>
    <x v="1"/>
  </r>
  <r>
    <x v="7"/>
    <n v="1129"/>
    <x v="0"/>
    <x v="0"/>
    <n v="58.3"/>
    <n v="98.4"/>
    <x v="0"/>
    <n v="4.0100000000000007"/>
    <n v="36.090000000000011"/>
    <x v="3"/>
    <x v="4"/>
  </r>
  <r>
    <x v="7"/>
    <n v="1130"/>
    <x v="5"/>
    <x v="5"/>
    <n v="45"/>
    <n v="87"/>
    <x v="5"/>
    <n v="4.2"/>
    <n v="37.799999999999997"/>
    <x v="3"/>
    <x v="1"/>
  </r>
  <r>
    <x v="7"/>
    <n v="1131"/>
    <x v="6"/>
    <x v="6"/>
    <n v="4"/>
    <n v="7"/>
    <x v="6"/>
    <n v="0.3"/>
    <n v="2.7"/>
    <x v="3"/>
    <x v="2"/>
  </r>
  <r>
    <x v="7"/>
    <n v="1132"/>
    <x v="6"/>
    <x v="6"/>
    <n v="4"/>
    <n v="7"/>
    <x v="6"/>
    <n v="0.3"/>
    <n v="2.7"/>
    <x v="3"/>
    <x v="1"/>
  </r>
  <r>
    <x v="7"/>
    <n v="1133"/>
    <x v="0"/>
    <x v="0"/>
    <n v="58.3"/>
    <n v="98.4"/>
    <x v="0"/>
    <n v="4.0100000000000007"/>
    <n v="36.090000000000011"/>
    <x v="0"/>
    <x v="2"/>
  </r>
  <r>
    <x v="7"/>
    <n v="1134"/>
    <x v="0"/>
    <x v="0"/>
    <n v="58.3"/>
    <n v="98.4"/>
    <x v="0"/>
    <n v="4.0100000000000007"/>
    <n v="36.090000000000011"/>
    <x v="2"/>
    <x v="2"/>
  </r>
  <r>
    <x v="7"/>
    <n v="1135"/>
    <x v="3"/>
    <x v="3"/>
    <n v="344"/>
    <n v="502"/>
    <x v="3"/>
    <n v="15.8"/>
    <n v="142.19999999999999"/>
    <x v="0"/>
    <x v="4"/>
  </r>
  <r>
    <x v="7"/>
    <n v="1136"/>
    <x v="7"/>
    <x v="7"/>
    <n v="60"/>
    <n v="124"/>
    <x v="7"/>
    <n v="6.4"/>
    <n v="57.6"/>
    <x v="2"/>
    <x v="0"/>
  </r>
  <r>
    <x v="7"/>
    <n v="1137"/>
    <x v="0"/>
    <x v="0"/>
    <n v="58.3"/>
    <n v="98.4"/>
    <x v="0"/>
    <n v="4.0100000000000007"/>
    <n v="36.090000000000011"/>
    <x v="1"/>
    <x v="1"/>
  </r>
  <r>
    <x v="7"/>
    <n v="1138"/>
    <x v="3"/>
    <x v="3"/>
    <n v="344"/>
    <n v="502"/>
    <x v="3"/>
    <n v="15.8"/>
    <n v="142.19999999999999"/>
    <x v="0"/>
    <x v="5"/>
  </r>
  <r>
    <x v="7"/>
    <n v="1139"/>
    <x v="5"/>
    <x v="5"/>
    <n v="45"/>
    <n v="87"/>
    <x v="5"/>
    <n v="4.2"/>
    <n v="37.799999999999997"/>
    <x v="2"/>
    <x v="1"/>
  </r>
  <r>
    <x v="7"/>
    <n v="1140"/>
    <x v="5"/>
    <x v="5"/>
    <n v="45"/>
    <n v="87"/>
    <x v="5"/>
    <n v="4.2"/>
    <n v="37.799999999999997"/>
    <x v="1"/>
    <x v="4"/>
  </r>
  <r>
    <x v="7"/>
    <n v="1141"/>
    <x v="6"/>
    <x v="6"/>
    <n v="4"/>
    <n v="7"/>
    <x v="6"/>
    <n v="0.3"/>
    <n v="2.7"/>
    <x v="1"/>
    <x v="2"/>
  </r>
  <r>
    <x v="8"/>
    <n v="1142"/>
    <x v="7"/>
    <x v="7"/>
    <n v="60"/>
    <n v="124"/>
    <x v="7"/>
    <n v="6.4"/>
    <n v="57.6"/>
    <x v="1"/>
    <x v="4"/>
  </r>
  <r>
    <x v="8"/>
    <n v="1143"/>
    <x v="0"/>
    <x v="0"/>
    <n v="58.3"/>
    <n v="98.4"/>
    <x v="0"/>
    <n v="4.0100000000000007"/>
    <n v="36.090000000000011"/>
    <x v="3"/>
    <x v="2"/>
  </r>
  <r>
    <x v="8"/>
    <n v="1144"/>
    <x v="7"/>
    <x v="7"/>
    <n v="60"/>
    <n v="124"/>
    <x v="7"/>
    <n v="6.4"/>
    <n v="57.6"/>
    <x v="3"/>
    <x v="1"/>
  </r>
  <r>
    <x v="8"/>
    <n v="1145"/>
    <x v="5"/>
    <x v="5"/>
    <n v="45"/>
    <n v="87"/>
    <x v="5"/>
    <n v="4.2"/>
    <n v="37.799999999999997"/>
    <x v="3"/>
    <x v="0"/>
  </r>
  <r>
    <x v="8"/>
    <n v="1146"/>
    <x v="3"/>
    <x v="3"/>
    <n v="344"/>
    <n v="502"/>
    <x v="3"/>
    <n v="15.8"/>
    <n v="142.19999999999999"/>
    <x v="3"/>
    <x v="4"/>
  </r>
  <r>
    <x v="8"/>
    <n v="1147"/>
    <x v="0"/>
    <x v="0"/>
    <n v="58.3"/>
    <n v="98.4"/>
    <x v="0"/>
    <n v="4.0100000000000007"/>
    <n v="36.090000000000011"/>
    <x v="0"/>
    <x v="1"/>
  </r>
  <r>
    <x v="8"/>
    <n v="1148"/>
    <x v="6"/>
    <x v="6"/>
    <n v="4"/>
    <n v="7"/>
    <x v="6"/>
    <n v="0.3"/>
    <n v="2.7"/>
    <x v="2"/>
    <x v="2"/>
  </r>
  <r>
    <x v="8"/>
    <n v="1149"/>
    <x v="3"/>
    <x v="3"/>
    <n v="344"/>
    <n v="502"/>
    <x v="3"/>
    <n v="15.8"/>
    <n v="142.19999999999999"/>
    <x v="0"/>
    <x v="2"/>
  </r>
  <r>
    <x v="9"/>
    <n v="1150"/>
    <x v="7"/>
    <x v="7"/>
    <n v="60"/>
    <n v="124"/>
    <x v="7"/>
    <n v="6.4"/>
    <n v="57.6"/>
    <x v="2"/>
    <x v="5"/>
  </r>
  <r>
    <x v="9"/>
    <n v="1151"/>
    <x v="7"/>
    <x v="7"/>
    <n v="60"/>
    <n v="124"/>
    <x v="7"/>
    <n v="6.4"/>
    <n v="57.6"/>
    <x v="1"/>
    <x v="1"/>
  </r>
  <r>
    <x v="9"/>
    <n v="1152"/>
    <x v="5"/>
    <x v="5"/>
    <n v="45"/>
    <n v="87"/>
    <x v="5"/>
    <n v="4.2"/>
    <n v="37.799999999999997"/>
    <x v="0"/>
    <x v="4"/>
  </r>
  <r>
    <x v="9"/>
    <n v="1153"/>
    <x v="3"/>
    <x v="3"/>
    <n v="344"/>
    <n v="502"/>
    <x v="3"/>
    <n v="15.8"/>
    <n v="142.19999999999999"/>
    <x v="2"/>
    <x v="2"/>
  </r>
  <r>
    <x v="9"/>
    <n v="1154"/>
    <x v="0"/>
    <x v="0"/>
    <n v="58.3"/>
    <n v="98.4"/>
    <x v="0"/>
    <n v="4.0100000000000007"/>
    <n v="36.090000000000011"/>
    <x v="1"/>
    <x v="4"/>
  </r>
  <r>
    <x v="9"/>
    <n v="1155"/>
    <x v="5"/>
    <x v="5"/>
    <n v="45"/>
    <n v="87"/>
    <x v="5"/>
    <n v="4.2"/>
    <n v="37.799999999999997"/>
    <x v="2"/>
    <x v="2"/>
  </r>
  <r>
    <x v="9"/>
    <n v="1156"/>
    <x v="7"/>
    <x v="7"/>
    <n v="60"/>
    <n v="124"/>
    <x v="7"/>
    <n v="6.4"/>
    <n v="57.6"/>
    <x v="2"/>
    <x v="1"/>
  </r>
  <r>
    <x v="9"/>
    <n v="1157"/>
    <x v="6"/>
    <x v="6"/>
    <n v="4"/>
    <n v="7"/>
    <x v="6"/>
    <n v="0.3"/>
    <n v="2.7"/>
    <x v="2"/>
    <x v="0"/>
  </r>
  <r>
    <x v="10"/>
    <n v="1158"/>
    <x v="3"/>
    <x v="3"/>
    <n v="344"/>
    <n v="502"/>
    <x v="3"/>
    <n v="15.8"/>
    <n v="142.19999999999999"/>
    <x v="0"/>
    <x v="4"/>
  </r>
  <r>
    <x v="10"/>
    <n v="1159"/>
    <x v="9"/>
    <x v="9"/>
    <n v="42"/>
    <n v="77"/>
    <x v="8"/>
    <n v="3.5"/>
    <n v="31.5"/>
    <x v="2"/>
    <x v="1"/>
  </r>
  <r>
    <x v="10"/>
    <n v="1160"/>
    <x v="0"/>
    <x v="0"/>
    <n v="58.3"/>
    <n v="98.4"/>
    <x v="0"/>
    <n v="4.0100000000000007"/>
    <n v="36.090000000000011"/>
    <x v="3"/>
    <x v="4"/>
  </r>
  <r>
    <x v="10"/>
    <n v="1161"/>
    <x v="5"/>
    <x v="5"/>
    <n v="45"/>
    <n v="87"/>
    <x v="5"/>
    <n v="4.2"/>
    <n v="37.799999999999997"/>
    <x v="1"/>
    <x v="1"/>
  </r>
  <r>
    <x v="10"/>
    <n v="1162"/>
    <x v="6"/>
    <x v="6"/>
    <n v="4"/>
    <n v="7"/>
    <x v="6"/>
    <n v="0.3"/>
    <n v="2.7"/>
    <x v="0"/>
    <x v="2"/>
  </r>
  <r>
    <x v="10"/>
    <n v="1163"/>
    <x v="6"/>
    <x v="6"/>
    <n v="4"/>
    <n v="7"/>
    <x v="6"/>
    <n v="0.3"/>
    <n v="2.7"/>
    <x v="2"/>
    <x v="1"/>
  </r>
  <r>
    <x v="10"/>
    <n v="1164"/>
    <x v="0"/>
    <x v="0"/>
    <n v="58.3"/>
    <n v="98.4"/>
    <x v="0"/>
    <n v="4.0100000000000007"/>
    <n v="36.090000000000011"/>
    <x v="2"/>
    <x v="2"/>
  </r>
  <r>
    <x v="10"/>
    <n v="1165"/>
    <x v="0"/>
    <x v="0"/>
    <n v="58.3"/>
    <n v="98.4"/>
    <x v="0"/>
    <n v="4.0100000000000007"/>
    <n v="36.090000000000011"/>
    <x v="2"/>
    <x v="2"/>
  </r>
  <r>
    <x v="10"/>
    <n v="1166"/>
    <x v="3"/>
    <x v="3"/>
    <n v="344"/>
    <n v="502"/>
    <x v="3"/>
    <n v="15.8"/>
    <n v="142.19999999999999"/>
    <x v="2"/>
    <x v="4"/>
  </r>
  <r>
    <x v="11"/>
    <n v="1167"/>
    <x v="7"/>
    <x v="7"/>
    <n v="60"/>
    <n v="124"/>
    <x v="7"/>
    <n v="6.4"/>
    <n v="57.6"/>
    <x v="2"/>
    <x v="0"/>
  </r>
  <r>
    <x v="11"/>
    <n v="1168"/>
    <x v="0"/>
    <x v="0"/>
    <n v="58.3"/>
    <n v="98.4"/>
    <x v="0"/>
    <n v="4.0100000000000007"/>
    <n v="36.090000000000011"/>
    <x v="2"/>
    <x v="1"/>
  </r>
  <r>
    <x v="11"/>
    <n v="1169"/>
    <x v="3"/>
    <x v="3"/>
    <n v="344"/>
    <n v="502"/>
    <x v="3"/>
    <n v="15.8"/>
    <n v="142.19999999999999"/>
    <x v="2"/>
    <x v="5"/>
  </r>
  <r>
    <x v="11"/>
    <n v="1170"/>
    <x v="5"/>
    <x v="5"/>
    <n v="45"/>
    <n v="87"/>
    <x v="5"/>
    <n v="4.2"/>
    <n v="37.799999999999997"/>
    <x v="0"/>
    <x v="1"/>
  </r>
  <r>
    <x v="11"/>
    <n v="1171"/>
    <x v="5"/>
    <x v="5"/>
    <n v="45"/>
    <n v="87"/>
    <x v="5"/>
    <n v="4.2"/>
    <n v="37.799999999999997"/>
    <x v="1"/>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chartFormat="10">
  <location ref="A3:B14" firstHeaderRow="1" firstDataRow="1" firstDataCol="1"/>
  <pivotFields count="11">
    <pivotField showAll="0">
      <items count="17">
        <item x="0"/>
        <item h="1" m="1" x="14"/>
        <item x="1"/>
        <item x="2"/>
        <item x="3"/>
        <item x="4"/>
        <item x="5"/>
        <item h="1" m="1" x="12"/>
        <item x="6"/>
        <item h="1" m="1" x="15"/>
        <item x="7"/>
        <item x="8"/>
        <item x="9"/>
        <item x="10"/>
        <item x="11"/>
        <item h="1" m="1" x="13"/>
        <item t="default"/>
      </items>
    </pivotField>
    <pivotField numFmtId="164" showAll="0"/>
    <pivotField showAll="0"/>
    <pivotField axis="axisRow" showAll="0">
      <items count="11">
        <item x="6"/>
        <item x="9"/>
        <item x="2"/>
        <item x="8"/>
        <item x="7"/>
        <item x="4"/>
        <item x="1"/>
        <item x="0"/>
        <item x="5"/>
        <item x="3"/>
        <item t="default"/>
      </items>
    </pivotField>
    <pivotField numFmtId="44" showAll="0"/>
    <pivotField dataField="1" numFmtId="44" showAll="0"/>
    <pivotField numFmtId="44" showAll="0"/>
    <pivotField numFmtId="44" showAll="0"/>
    <pivotField numFmtId="44" showAll="0"/>
    <pivotField showAll="0">
      <items count="5">
        <item x="0"/>
        <item x="2"/>
        <item x="3"/>
        <item x="1"/>
        <item t="default"/>
      </items>
    </pivotField>
    <pivotField showAll="0">
      <items count="7">
        <item x="2"/>
        <item x="1"/>
        <item x="3"/>
        <item x="0"/>
        <item x="4"/>
        <item x="5"/>
        <item t="default"/>
      </items>
    </pivotField>
  </pivotFields>
  <rowFields count="1">
    <field x="3"/>
  </rowFields>
  <rowItems count="11">
    <i>
      <x/>
    </i>
    <i>
      <x v="1"/>
    </i>
    <i>
      <x v="2"/>
    </i>
    <i>
      <x v="3"/>
    </i>
    <i>
      <x v="4"/>
    </i>
    <i>
      <x v="5"/>
    </i>
    <i>
      <x v="6"/>
    </i>
    <i>
      <x v="7"/>
    </i>
    <i>
      <x v="8"/>
    </i>
    <i>
      <x v="9"/>
    </i>
    <i t="grand">
      <x/>
    </i>
  </rowItems>
  <colItems count="1">
    <i/>
  </colItems>
  <dataFields count="1">
    <dataField name="Sum of Sale Price" fld="5" baseField="0" baseItem="0" numFmtId="165"/>
  </dataFields>
  <formats count="1">
    <format dxfId="92">
      <pivotArea outline="0" collapsedLevelsAreSubtotals="1" fieldPosition="0"/>
    </format>
  </formats>
  <chartFormats count="1">
    <chartFormat chart="7" format="8"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chartFormat="7">
  <location ref="A3:C16" firstHeaderRow="0" firstDataRow="1" firstDataCol="1"/>
  <pivotFields count="11">
    <pivotField axis="axisRow" showAll="0" nonAutoSortDefault="1">
      <items count="17">
        <item x="0"/>
        <item x="1"/>
        <item x="2"/>
        <item x="3"/>
        <item x="4"/>
        <item x="5"/>
        <item x="6"/>
        <item x="7"/>
        <item x="8"/>
        <item x="9"/>
        <item x="10"/>
        <item x="11"/>
        <item h="1" m="1" x="14"/>
        <item h="1" m="1" x="15"/>
        <item h="1" m="1" x="12"/>
        <item h="1" m="1" x="13"/>
        <item t="default"/>
      </items>
    </pivotField>
    <pivotField numFmtId="164" showAll="0"/>
    <pivotField showAll="0"/>
    <pivotField showAll="0">
      <items count="11">
        <item x="6"/>
        <item x="9"/>
        <item x="2"/>
        <item x="8"/>
        <item x="7"/>
        <item x="4"/>
        <item x="1"/>
        <item x="0"/>
        <item x="5"/>
        <item x="3"/>
        <item t="default"/>
      </items>
    </pivotField>
    <pivotField numFmtId="44" showAll="0"/>
    <pivotField dataField="1" numFmtId="44" showAll="0"/>
    <pivotField numFmtId="44" showAll="0"/>
    <pivotField numFmtId="44" showAll="0"/>
    <pivotField dataField="1" numFmtId="44" showAll="0"/>
    <pivotField showAll="0">
      <items count="5">
        <item x="0"/>
        <item x="2"/>
        <item x="3"/>
        <item x="1"/>
        <item t="default"/>
      </items>
    </pivotField>
    <pivotField showAll="0">
      <items count="7">
        <item x="2"/>
        <item x="1"/>
        <item x="3"/>
        <item x="0"/>
        <item x="4"/>
        <item x="5"/>
        <item t="default"/>
      </items>
    </pivotField>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Sum of Net Profit" fld="8" baseField="0" baseItem="0" numFmtId="44"/>
    <dataField name="Sum of Sale Price" fld="5" baseField="0" baseItem="0"/>
  </dataFields>
  <formats count="1">
    <format dxfId="87">
      <pivotArea outline="0" collapsedLevelsAreSubtotals="1" fieldPosition="0"/>
    </format>
  </formats>
  <chartFormats count="4">
    <chartFormat chart="6" format="22" series="1">
      <pivotArea type="data" outline="0" fieldPosition="0">
        <references count="1">
          <reference field="4294967294" count="1" selected="0">
            <x v="0"/>
          </reference>
        </references>
      </pivotArea>
    </chartFormat>
    <chartFormat chart="6" format="23" series="1">
      <pivotArea type="data" outline="0" fieldPosition="0">
        <references count="1">
          <reference field="4294967294" count="1" selected="0">
            <x v="1"/>
          </reference>
        </references>
      </pivotArea>
    </chartFormat>
    <chartFormat chart="6" format="24">
      <pivotArea type="data" outline="0" fieldPosition="0">
        <references count="2">
          <reference field="4294967294" count="1" selected="0">
            <x v="1"/>
          </reference>
          <reference field="0" count="1" selected="0">
            <x v="7"/>
          </reference>
        </references>
      </pivotArea>
    </chartFormat>
    <chartFormat chart="6" format="25">
      <pivotArea type="data" outline="0" fieldPosition="0">
        <references count="2">
          <reference field="4294967294" count="1" selected="0">
            <x v="1"/>
          </reference>
          <reference field="0" count="1" selected="0">
            <x v="6"/>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chartFormat="14">
  <location ref="A3:B10" firstHeaderRow="1" firstDataRow="1" firstDataCol="1" rowPageCount="1" colPageCount="1"/>
  <pivotFields count="11">
    <pivotField showAll="0">
      <items count="17">
        <item x="0"/>
        <item h="1" m="1" x="14"/>
        <item x="1"/>
        <item x="2"/>
        <item x="3"/>
        <item x="4"/>
        <item x="5"/>
        <item h="1" m="1" x="12"/>
        <item x="6"/>
        <item h="1" m="1" x="15"/>
        <item x="7"/>
        <item x="8"/>
        <item x="9"/>
        <item x="10"/>
        <item x="11"/>
        <item h="1" m="1" x="13"/>
        <item t="default"/>
      </items>
    </pivotField>
    <pivotField numFmtId="164" showAll="0"/>
    <pivotField showAll="0"/>
    <pivotField axis="axisPage" multipleItemSelectionAllowed="1" showAll="0">
      <items count="11">
        <item x="6"/>
        <item x="9"/>
        <item x="2"/>
        <item x="8"/>
        <item x="7"/>
        <item x="4"/>
        <item x="1"/>
        <item x="0"/>
        <item x="5"/>
        <item x="3"/>
        <item t="default"/>
      </items>
    </pivotField>
    <pivotField numFmtId="44" showAll="0"/>
    <pivotField dataField="1" numFmtId="44" showAll="0"/>
    <pivotField numFmtId="44" showAll="0"/>
    <pivotField numFmtId="44" showAll="0"/>
    <pivotField numFmtId="44" showAll="0"/>
    <pivotField showAll="0">
      <items count="5">
        <item x="0"/>
        <item x="2"/>
        <item x="3"/>
        <item x="1"/>
        <item t="default"/>
      </items>
    </pivotField>
    <pivotField axis="axisRow" showAll="0">
      <items count="7">
        <item x="2"/>
        <item x="1"/>
        <item x="3"/>
        <item x="0"/>
        <item x="4"/>
        <item x="5"/>
        <item t="default"/>
      </items>
    </pivotField>
  </pivotFields>
  <rowFields count="1">
    <field x="10"/>
  </rowFields>
  <rowItems count="7">
    <i>
      <x/>
    </i>
    <i>
      <x v="1"/>
    </i>
    <i>
      <x v="2"/>
    </i>
    <i>
      <x v="3"/>
    </i>
    <i>
      <x v="4"/>
    </i>
    <i>
      <x v="5"/>
    </i>
    <i t="grand">
      <x/>
    </i>
  </rowItems>
  <colItems count="1">
    <i/>
  </colItems>
  <pageFields count="1">
    <pageField fld="3" hier="-1"/>
  </pageFields>
  <dataFields count="1">
    <dataField name="Sum of Sale Price" fld="5" baseField="0" baseItem="0"/>
  </dataFields>
  <chartFormats count="8">
    <chartFormat chart="3" format="21" series="1">
      <pivotArea type="data" outline="0" fieldPosition="0">
        <references count="1">
          <reference field="4294967294" count="1" selected="0">
            <x v="0"/>
          </reference>
        </references>
      </pivotArea>
    </chartFormat>
    <chartFormat chart="11" format="24">
      <pivotArea type="data" outline="0" fieldPosition="0">
        <references count="2">
          <reference field="4294967294" count="1" selected="0">
            <x v="0"/>
          </reference>
          <reference field="10" count="1" selected="0">
            <x v="1"/>
          </reference>
        </references>
      </pivotArea>
    </chartFormat>
    <chartFormat chart="11" format="25">
      <pivotArea type="data" outline="0" fieldPosition="0">
        <references count="2">
          <reference field="4294967294" count="1" selected="0">
            <x v="0"/>
          </reference>
          <reference field="10" count="1" selected="0">
            <x v="3"/>
          </reference>
        </references>
      </pivotArea>
    </chartFormat>
    <chartFormat chart="11" format="26" series="1">
      <pivotArea type="data" outline="0" fieldPosition="0">
        <references count="1">
          <reference field="4294967294" count="1" selected="0">
            <x v="0"/>
          </reference>
        </references>
      </pivotArea>
    </chartFormat>
    <chartFormat chart="11" format="27">
      <pivotArea type="data" outline="0" fieldPosition="0">
        <references count="2">
          <reference field="4294967294" count="1" selected="0">
            <x v="0"/>
          </reference>
          <reference field="10" count="1" selected="0">
            <x v="0"/>
          </reference>
        </references>
      </pivotArea>
    </chartFormat>
    <chartFormat chart="11" format="28">
      <pivotArea type="data" outline="0" fieldPosition="0">
        <references count="2">
          <reference field="4294967294" count="1" selected="0">
            <x v="0"/>
          </reference>
          <reference field="10" count="1" selected="0">
            <x v="2"/>
          </reference>
        </references>
      </pivotArea>
    </chartFormat>
    <chartFormat chart="11" format="29">
      <pivotArea type="data" outline="0" fieldPosition="0">
        <references count="2">
          <reference field="4294967294" count="1" selected="0">
            <x v="0"/>
          </reference>
          <reference field="10" count="1" selected="0">
            <x v="4"/>
          </reference>
        </references>
      </pivotArea>
    </chartFormat>
    <chartFormat chart="11" format="30">
      <pivotArea type="data" outline="0" fieldPosition="0">
        <references count="2">
          <reference field="4294967294" count="1" selected="0">
            <x v="0"/>
          </reference>
          <reference field="10" count="1" selected="0">
            <x v="5"/>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chartFormat="10">
  <location ref="A3:C8" firstHeaderRow="0" firstDataRow="1" firstDataCol="1" rowPageCount="1" colPageCount="1"/>
  <pivotFields count="11">
    <pivotField showAll="0">
      <items count="17">
        <item x="0"/>
        <item h="1" m="1" x="14"/>
        <item x="1"/>
        <item x="2"/>
        <item x="3"/>
        <item x="4"/>
        <item x="5"/>
        <item h="1" m="1" x="12"/>
        <item x="6"/>
        <item h="1" m="1" x="15"/>
        <item x="7"/>
        <item x="8"/>
        <item x="9"/>
        <item x="10"/>
        <item x="11"/>
        <item h="1" m="1" x="13"/>
        <item t="default"/>
      </items>
    </pivotField>
    <pivotField numFmtId="164" showAll="0"/>
    <pivotField showAll="0"/>
    <pivotField showAll="0">
      <items count="11">
        <item x="6"/>
        <item x="9"/>
        <item x="2"/>
        <item x="8"/>
        <item x="7"/>
        <item x="4"/>
        <item x="1"/>
        <item x="0"/>
        <item x="5"/>
        <item x="3"/>
        <item t="default"/>
      </items>
    </pivotField>
    <pivotField numFmtId="44" showAll="0"/>
    <pivotField dataField="1" numFmtId="44" showAll="0"/>
    <pivotField dataField="1" numFmtId="44" showAll="0"/>
    <pivotField numFmtId="44" showAll="0"/>
    <pivotField numFmtId="44" showAll="0"/>
    <pivotField axis="axisRow" showAll="0">
      <items count="5">
        <item x="0"/>
        <item x="2"/>
        <item x="3"/>
        <item x="1"/>
        <item t="default"/>
      </items>
    </pivotField>
    <pivotField axis="axisPage" multipleItemSelectionAllowed="1" showAll="0">
      <items count="7">
        <item x="2"/>
        <item x="1"/>
        <item x="3"/>
        <item x="0"/>
        <item x="4"/>
        <item x="5"/>
        <item t="default"/>
      </items>
    </pivotField>
  </pivotFields>
  <rowFields count="1">
    <field x="9"/>
  </rowFields>
  <rowItems count="5">
    <i>
      <x/>
    </i>
    <i>
      <x v="1"/>
    </i>
    <i>
      <x v="2"/>
    </i>
    <i>
      <x v="3"/>
    </i>
    <i t="grand">
      <x/>
    </i>
  </rowItems>
  <colFields count="1">
    <field x="-2"/>
  </colFields>
  <colItems count="2">
    <i>
      <x/>
    </i>
    <i i="1">
      <x v="1"/>
    </i>
  </colItems>
  <pageFields count="1">
    <pageField fld="10" hier="-1"/>
  </pageFields>
  <dataFields count="2">
    <dataField name="Sum of Sale Price" fld="5" baseField="0" baseItem="0" numFmtId="165"/>
    <dataField name="Sum of Gross Profit" fld="6" baseField="9" baseItem="2"/>
  </dataFields>
  <formats count="4">
    <format dxfId="88">
      <pivotArea outline="0" collapsedLevelsAreSubtotals="1" fieldPosition="0">
        <references count="1">
          <reference field="4294967294" count="1" selected="0">
            <x v="0"/>
          </reference>
        </references>
      </pivotArea>
    </format>
    <format dxfId="89">
      <pivotArea outline="0" fieldPosition="0">
        <references count="1">
          <reference field="4294967294" count="1">
            <x v="1"/>
          </reference>
        </references>
      </pivotArea>
    </format>
    <format dxfId="90">
      <pivotArea collapsedLevelsAreSubtotals="1" fieldPosition="0">
        <references count="2">
          <reference field="4294967294" count="1" selected="0">
            <x v="1"/>
          </reference>
          <reference field="9" count="1">
            <x v="0"/>
          </reference>
        </references>
      </pivotArea>
    </format>
    <format dxfId="91">
      <pivotArea outline="0" collapsedLevelsAreSubtotals="1" fieldPosition="0">
        <references count="1">
          <reference field="4294967294" count="1" selected="0">
            <x v="1"/>
          </reference>
        </references>
      </pivotArea>
    </format>
  </formats>
  <chartFormats count="6">
    <chartFormat chart="9" format="19" series="1">
      <pivotArea type="data" outline="0" fieldPosition="0">
        <references count="1">
          <reference field="4294967294" count="1" selected="0">
            <x v="0"/>
          </reference>
        </references>
      </pivotArea>
    </chartFormat>
    <chartFormat chart="9" format="20" series="1">
      <pivotArea type="data" outline="0" fieldPosition="0">
        <references count="1">
          <reference field="4294967294" count="1" selected="0">
            <x v="1"/>
          </reference>
        </references>
      </pivotArea>
    </chartFormat>
    <chartFormat chart="9" format="21">
      <pivotArea type="data" outline="0" fieldPosition="0">
        <references count="2">
          <reference field="4294967294" count="1" selected="0">
            <x v="0"/>
          </reference>
          <reference field="9" count="1" selected="0">
            <x v="3"/>
          </reference>
        </references>
      </pivotArea>
    </chartFormat>
    <chartFormat chart="9" format="22">
      <pivotArea type="data" outline="0" fieldPosition="0">
        <references count="2">
          <reference field="4294967294" count="1" selected="0">
            <x v="0"/>
          </reference>
          <reference field="9" count="1" selected="0">
            <x v="2"/>
          </reference>
        </references>
      </pivotArea>
    </chartFormat>
    <chartFormat chart="9" format="23">
      <pivotArea type="data" outline="0" fieldPosition="0">
        <references count="2">
          <reference field="4294967294" count="1" selected="0">
            <x v="0"/>
          </reference>
          <reference field="9" count="1" selected="0">
            <x v="1"/>
          </reference>
        </references>
      </pivotArea>
    </chartFormat>
    <chartFormat chart="9" format="24">
      <pivotArea type="data" outline="0" fieldPosition="0">
        <references count="2">
          <reference field="4294967294" count="1" selected="0">
            <x v="0"/>
          </reference>
          <reference field="9"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showDrill="0" useAutoFormatting="1" itemPrintTitles="1" createdVersion="7" indent="0" showHeaders="0" outline="1" outlineData="1" multipleFieldFilters="0" chartFormat="21">
  <location ref="A10:B23" firstHeaderRow="1" firstDataRow="1" firstDataCol="1"/>
  <pivotFields count="11">
    <pivotField axis="axisRow" showAll="0">
      <items count="17">
        <item x="0"/>
        <item h="1" m="1" x="14"/>
        <item x="1"/>
        <item x="2"/>
        <item x="3"/>
        <item x="4"/>
        <item x="5"/>
        <item h="1" m="1" x="12"/>
        <item x="6"/>
        <item h="1" m="1" x="15"/>
        <item x="7"/>
        <item x="8"/>
        <item x="9"/>
        <item x="10"/>
        <item x="11"/>
        <item h="1" m="1" x="13"/>
        <item t="default"/>
      </items>
    </pivotField>
    <pivotField numFmtId="164" showAll="0"/>
    <pivotField showAll="0"/>
    <pivotField multipleItemSelectionAllowed="1" showAll="0">
      <items count="11">
        <item x="6"/>
        <item x="9"/>
        <item x="2"/>
        <item x="8"/>
        <item x="7"/>
        <item x="4"/>
        <item x="1"/>
        <item x="0"/>
        <item x="5"/>
        <item x="3"/>
        <item t="default"/>
      </items>
    </pivotField>
    <pivotField numFmtId="44" showAll="0"/>
    <pivotField numFmtId="44" showAll="0"/>
    <pivotField dataField="1" numFmtId="44" showAll="0">
      <items count="10">
        <item x="2"/>
        <item x="6"/>
        <item x="1"/>
        <item x="4"/>
        <item x="8"/>
        <item x="0"/>
        <item x="5"/>
        <item x="7"/>
        <item x="3"/>
        <item t="default"/>
      </items>
    </pivotField>
    <pivotField numFmtId="44" showAll="0"/>
    <pivotField numFmtId="44" showAll="0"/>
    <pivotField showAll="0">
      <items count="5">
        <item x="0"/>
        <item x="2"/>
        <item x="3"/>
        <item x="1"/>
        <item t="default"/>
      </items>
    </pivotField>
    <pivotField showAll="0">
      <items count="7">
        <item x="2"/>
        <item x="1"/>
        <item x="3"/>
        <item x="0"/>
        <item x="4"/>
        <item x="5"/>
        <item t="default"/>
      </items>
    </pivotField>
  </pivotFields>
  <rowFields count="1">
    <field x="0"/>
  </rowFields>
  <rowItems count="13">
    <i>
      <x/>
    </i>
    <i>
      <x v="2"/>
    </i>
    <i>
      <x v="3"/>
    </i>
    <i>
      <x v="4"/>
    </i>
    <i>
      <x v="5"/>
    </i>
    <i>
      <x v="6"/>
    </i>
    <i>
      <x v="8"/>
    </i>
    <i>
      <x v="10"/>
    </i>
    <i>
      <x v="11"/>
    </i>
    <i>
      <x v="12"/>
    </i>
    <i>
      <x v="13"/>
    </i>
    <i>
      <x v="14"/>
    </i>
    <i t="grand">
      <x/>
    </i>
  </rowItems>
  <colItems count="1">
    <i/>
  </colItems>
  <dataFields count="1">
    <dataField name="Sum of Gross Profit" fld="6" baseField="0" baseItem="0"/>
  </dataFields>
  <formats count="11">
    <format dxfId="63">
      <pivotArea outline="0" collapsedLevelsAreSubtotals="1" fieldPosition="0"/>
    </format>
    <format dxfId="64">
      <pivotArea outline="0" collapsedLevelsAreSubtotals="1" fieldPosition="0"/>
    </format>
    <format dxfId="65">
      <pivotArea outline="0" collapsedLevelsAreSubtotals="1" fieldPosition="0"/>
    </format>
    <format dxfId="66">
      <pivotArea outline="0" collapsedLevelsAreSubtotals="1" fieldPosition="0"/>
    </format>
    <format dxfId="67">
      <pivotArea outline="0" collapsedLevelsAreSubtotals="1" fieldPosition="0"/>
    </format>
    <format dxfId="68">
      <pivotArea outline="0" collapsedLevelsAreSubtotals="1" fieldPosition="0"/>
    </format>
    <format dxfId="69">
      <pivotArea outline="0" collapsedLevelsAreSubtotals="1" fieldPosition="0"/>
    </format>
    <format dxfId="70">
      <pivotArea outline="0" collapsedLevelsAreSubtotals="1" fieldPosition="0"/>
    </format>
    <format dxfId="71">
      <pivotArea outline="0" collapsedLevelsAreSubtotals="1" fieldPosition="0"/>
    </format>
    <format dxfId="72">
      <pivotArea outline="0" collapsedLevelsAreSubtotals="1" fieldPosition="0"/>
    </format>
    <format dxfId="73">
      <pivotArea outline="0" collapsedLevelsAreSubtotals="1" fieldPosition="0"/>
    </format>
  </formats>
  <chartFormats count="2">
    <chartFormat chart="20" format="7" series="1">
      <pivotArea type="data" outline="0" fieldPosition="0">
        <references count="1">
          <reference field="4294967294" count="1" selected="0">
            <x v="0"/>
          </reference>
        </references>
      </pivotArea>
    </chartFormat>
    <chartFormat chart="20" format="7"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showDrill="0" useAutoFormatting="1" itemPrintTitles="1" createdVersion="7" indent="0" showHeaders="0" outline="1" outlineData="1" multipleFieldFilters="0" chartFormat="15">
  <location ref="J8:J9" firstHeaderRow="1" firstDataRow="1" firstDataCol="0"/>
  <pivotFields count="11">
    <pivotField showAll="0">
      <items count="17">
        <item x="0"/>
        <item h="1" m="1" x="14"/>
        <item x="1"/>
        <item x="2"/>
        <item x="3"/>
        <item x="4"/>
        <item x="5"/>
        <item h="1" m="1" x="12"/>
        <item x="6"/>
        <item h="1" m="1" x="15"/>
        <item x="7"/>
        <item x="8"/>
        <item x="9"/>
        <item x="10"/>
        <item x="11"/>
        <item h="1" m="1" x="13"/>
        <item t="default"/>
      </items>
    </pivotField>
    <pivotField numFmtId="164" showAll="0"/>
    <pivotField showAll="0"/>
    <pivotField multipleItemSelectionAllowed="1" showAll="0">
      <items count="11">
        <item x="6"/>
        <item x="9"/>
        <item x="2"/>
        <item x="8"/>
        <item x="7"/>
        <item x="4"/>
        <item x="1"/>
        <item x="0"/>
        <item x="5"/>
        <item x="3"/>
        <item t="default"/>
      </items>
    </pivotField>
    <pivotField numFmtId="44" showAll="0"/>
    <pivotField numFmtId="44" showAll="0"/>
    <pivotField numFmtId="44" showAll="0"/>
    <pivotField numFmtId="44" showAll="0"/>
    <pivotField dataField="1" numFmtId="44" showAll="0"/>
    <pivotField showAll="0">
      <items count="5">
        <item x="0"/>
        <item x="2"/>
        <item x="3"/>
        <item x="1"/>
        <item t="default"/>
      </items>
    </pivotField>
    <pivotField showAll="0">
      <items count="7">
        <item x="2"/>
        <item x="1"/>
        <item x="3"/>
        <item x="0"/>
        <item x="4"/>
        <item x="5"/>
        <item t="default"/>
      </items>
    </pivotField>
  </pivotFields>
  <rowItems count="1">
    <i/>
  </rowItems>
  <colItems count="1">
    <i/>
  </colItems>
  <dataFields count="1">
    <dataField name="Sum of Net Profit" fld="8" baseField="0" baseItem="0" numFmtId="44"/>
  </dataFields>
  <formats count="1">
    <format dxfId="74">
      <pivotArea outline="0" collapsedLevelsAreSubtotals="1" fieldPosition="0"/>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showDrill="0" useAutoFormatting="1" itemPrintTitles="1" createdVersion="7" indent="0" showHeaders="0" outline="1" outlineData="1" multipleFieldFilters="0" chartFormat="15">
  <location ref="E11:E12" firstHeaderRow="1" firstDataRow="1" firstDataCol="0"/>
  <pivotFields count="11">
    <pivotField showAll="0">
      <items count="17">
        <item x="0"/>
        <item h="1" m="1" x="14"/>
        <item x="1"/>
        <item x="2"/>
        <item x="3"/>
        <item x="4"/>
        <item x="5"/>
        <item h="1" m="1" x="12"/>
        <item x="6"/>
        <item h="1" m="1" x="15"/>
        <item x="7"/>
        <item x="8"/>
        <item x="9"/>
        <item x="10"/>
        <item x="11"/>
        <item h="1" m="1" x="13"/>
        <item t="default"/>
      </items>
    </pivotField>
    <pivotField numFmtId="164" showAll="0"/>
    <pivotField showAll="0"/>
    <pivotField multipleItemSelectionAllowed="1" showAll="0">
      <items count="11">
        <item x="6"/>
        <item x="9"/>
        <item x="2"/>
        <item x="8"/>
        <item x="7"/>
        <item x="4"/>
        <item x="1"/>
        <item x="0"/>
        <item x="5"/>
        <item x="3"/>
        <item t="default"/>
      </items>
    </pivotField>
    <pivotField numFmtId="44" showAll="0"/>
    <pivotField dataField="1" numFmtId="44" showAll="0"/>
    <pivotField numFmtId="44" showAll="0"/>
    <pivotField numFmtId="44" showAll="0"/>
    <pivotField numFmtId="44" showAll="0"/>
    <pivotField showAll="0">
      <items count="5">
        <item x="0"/>
        <item x="2"/>
        <item x="3"/>
        <item x="1"/>
        <item t="default"/>
      </items>
    </pivotField>
    <pivotField showAll="0">
      <items count="7">
        <item x="2"/>
        <item x="1"/>
        <item x="3"/>
        <item x="0"/>
        <item x="4"/>
        <item x="5"/>
        <item t="default"/>
      </items>
    </pivotField>
  </pivotFields>
  <rowItems count="1">
    <i/>
  </rowItems>
  <colItems count="1">
    <i/>
  </colItems>
  <dataFields count="1">
    <dataField name="Sum of Sale Price" fld="5" baseField="0" baseItem="0"/>
  </dataFields>
  <formats count="1">
    <format dxfId="75">
      <pivotArea outline="0" collapsedLevelsAreSubtotals="1" fieldPosition="0"/>
    </format>
  </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showDrill="0" useAutoFormatting="1" itemPrintTitles="1" createdVersion="7" indent="0" showHeaders="0" outline="1" outlineData="1" multipleFieldFilters="0" chartFormat="15">
  <location ref="A3:A4" firstHeaderRow="1" firstDataRow="1" firstDataCol="0"/>
  <pivotFields count="11">
    <pivotField showAll="0">
      <items count="17">
        <item x="0"/>
        <item h="1" m="1" x="14"/>
        <item x="1"/>
        <item x="2"/>
        <item x="3"/>
        <item x="4"/>
        <item x="5"/>
        <item h="1" m="1" x="12"/>
        <item x="6"/>
        <item h="1" m="1" x="15"/>
        <item x="7"/>
        <item x="8"/>
        <item x="9"/>
        <item x="10"/>
        <item x="11"/>
        <item h="1" m="1" x="13"/>
        <item t="default"/>
      </items>
    </pivotField>
    <pivotField numFmtId="164" showAll="0"/>
    <pivotField showAll="0"/>
    <pivotField multipleItemSelectionAllowed="1" showAll="0">
      <items count="11">
        <item x="6"/>
        <item x="9"/>
        <item x="2"/>
        <item x="8"/>
        <item x="7"/>
        <item x="4"/>
        <item x="1"/>
        <item x="0"/>
        <item x="5"/>
        <item x="3"/>
        <item t="default"/>
      </items>
    </pivotField>
    <pivotField numFmtId="44" showAll="0"/>
    <pivotField numFmtId="44" showAll="0"/>
    <pivotField dataField="1" numFmtId="44" showAll="0"/>
    <pivotField numFmtId="44" showAll="0"/>
    <pivotField numFmtId="44" showAll="0"/>
    <pivotField showAll="0">
      <items count="5">
        <item x="0"/>
        <item x="2"/>
        <item x="3"/>
        <item x="1"/>
        <item t="default"/>
      </items>
    </pivotField>
    <pivotField showAll="0">
      <items count="7">
        <item x="2"/>
        <item x="1"/>
        <item x="3"/>
        <item x="0"/>
        <item x="4"/>
        <item x="5"/>
        <item t="default"/>
      </items>
    </pivotField>
  </pivotFields>
  <rowItems count="1">
    <i/>
  </rowItems>
  <colItems count="1">
    <i/>
  </colItems>
  <dataFields count="1">
    <dataField name="Sum of Gross Profit" fld="6" baseField="0" baseItem="0" numFmtId="165"/>
  </dataFields>
  <formats count="11">
    <format dxfId="76">
      <pivotArea outline="0" collapsedLevelsAreSubtotals="1" fieldPosition="0"/>
    </format>
    <format dxfId="77">
      <pivotArea outline="0" collapsedLevelsAreSubtotals="1" fieldPosition="0"/>
    </format>
    <format dxfId="78">
      <pivotArea outline="0" collapsedLevelsAreSubtotals="1" fieldPosition="0"/>
    </format>
    <format dxfId="79">
      <pivotArea outline="0" collapsedLevelsAreSubtotals="1" fieldPosition="0"/>
    </format>
    <format dxfId="80">
      <pivotArea outline="0" collapsedLevelsAreSubtotals="1" fieldPosition="0"/>
    </format>
    <format dxfId="81">
      <pivotArea outline="0" collapsedLevelsAreSubtotals="1" fieldPosition="0"/>
    </format>
    <format dxfId="82">
      <pivotArea outline="0" collapsedLevelsAreSubtotals="1" fieldPosition="0"/>
    </format>
    <format dxfId="83">
      <pivotArea outline="0" collapsedLevelsAreSubtotals="1" fieldPosition="0"/>
    </format>
    <format dxfId="84">
      <pivotArea outline="0" collapsedLevelsAreSubtotals="1" fieldPosition="0"/>
    </format>
    <format dxfId="85">
      <pivotArea outline="0" collapsedLevelsAreSubtotals="1" fieldPosition="0"/>
    </format>
    <format dxfId="86">
      <pivotArea outline="0" collapsedLevelsAreSubtotals="1" fieldPosition="0"/>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showDrill="0" useAutoFormatting="1" itemPrintTitles="1" createdVersion="7" indent="0" showHeaders="0" outline="1" outlineData="1" multipleFieldFilters="0" chartFormat="23">
  <location ref="J15:K28" firstHeaderRow="1" firstDataRow="1" firstDataCol="1"/>
  <pivotFields count="11">
    <pivotField axis="axisRow" showAll="0">
      <items count="17">
        <item x="0"/>
        <item h="1" m="1" x="14"/>
        <item x="1"/>
        <item x="2"/>
        <item x="3"/>
        <item x="4"/>
        <item x="5"/>
        <item h="1" m="1" x="12"/>
        <item x="6"/>
        <item h="1" m="1" x="15"/>
        <item x="7"/>
        <item x="8"/>
        <item x="9"/>
        <item x="10"/>
        <item x="11"/>
        <item h="1" m="1" x="13"/>
        <item t="default"/>
      </items>
    </pivotField>
    <pivotField numFmtId="164" showAll="0"/>
    <pivotField showAll="0"/>
    <pivotField multipleItemSelectionAllowed="1" showAll="0">
      <items count="11">
        <item x="6"/>
        <item x="9"/>
        <item x="2"/>
        <item x="8"/>
        <item x="7"/>
        <item x="4"/>
        <item x="1"/>
        <item x="0"/>
        <item x="5"/>
        <item x="3"/>
        <item t="default"/>
      </items>
    </pivotField>
    <pivotField numFmtId="44" showAll="0"/>
    <pivotField numFmtId="44" showAll="0"/>
    <pivotField numFmtId="44" showAll="0"/>
    <pivotField numFmtId="44" showAll="0"/>
    <pivotField dataField="1" numFmtId="44" showAll="0"/>
    <pivotField showAll="0">
      <items count="5">
        <item x="0"/>
        <item x="2"/>
        <item x="3"/>
        <item x="1"/>
        <item t="default"/>
      </items>
    </pivotField>
    <pivotField showAll="0">
      <items count="7">
        <item x="2"/>
        <item x="1"/>
        <item x="3"/>
        <item x="0"/>
        <item x="4"/>
        <item x="5"/>
        <item t="default"/>
      </items>
    </pivotField>
  </pivotFields>
  <rowFields count="1">
    <field x="0"/>
  </rowFields>
  <rowItems count="13">
    <i>
      <x/>
    </i>
    <i>
      <x v="2"/>
    </i>
    <i>
      <x v="3"/>
    </i>
    <i>
      <x v="4"/>
    </i>
    <i>
      <x v="5"/>
    </i>
    <i>
      <x v="6"/>
    </i>
    <i>
      <x v="8"/>
    </i>
    <i>
      <x v="10"/>
    </i>
    <i>
      <x v="11"/>
    </i>
    <i>
      <x v="12"/>
    </i>
    <i>
      <x v="13"/>
    </i>
    <i>
      <x v="14"/>
    </i>
    <i t="grand">
      <x/>
    </i>
  </rowItems>
  <colItems count="1">
    <i/>
  </colItems>
  <dataFields count="1">
    <dataField name="Sum of Net Profit" fld="8" baseField="0" baseItem="0" numFmtId="44"/>
  </dataFields>
  <formats count="1">
    <format dxfId="62">
      <pivotArea outline="0" collapsedLevelsAreSubtotals="1" fieldPosition="0"/>
    </format>
  </formats>
  <chartFormats count="3">
    <chartFormat chart="22" format="4" series="1">
      <pivotArea type="data" outline="0" fieldPosition="0">
        <references count="1">
          <reference field="4294967294" count="1" selected="0">
            <x v="0"/>
          </reference>
        </references>
      </pivotArea>
    </chartFormat>
    <chartFormat chart="22" format="4" series="1">
      <pivotArea type="data" outline="0" fieldPosition="0">
        <references count="1">
          <reference field="4294967294" count="1" selected="0">
            <x v="0"/>
          </reference>
        </references>
      </pivotArea>
    </chartFormat>
    <chartFormat chart="22" format="5">
      <pivotArea type="data" outline="0" fieldPosition="0">
        <references count="2">
          <reference field="4294967294" count="1" selected="0">
            <x v="0"/>
          </reference>
          <reference field="0" count="1" selected="0">
            <x v="8"/>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2" name="PivotTable3"/>
    <pivotTable tabId="8" name="PivotTable5"/>
    <pivotTable tabId="7" name="PivotTable5"/>
    <pivotTable tabId="10" name="PivotTable5"/>
    <pivotTable tabId="17" name="PivotTable5"/>
    <pivotTable tabId="17" name="PivotTable2"/>
    <pivotTable tabId="17" name="PivotTable4"/>
    <pivotTable tabId="17" name="PivotTable6"/>
    <pivotTable tabId="17" name="PivotTable8"/>
  </pivotTables>
  <data>
    <tabular pivotCacheId="644118090">
      <items count="16">
        <i x="0" s="1"/>
        <i x="1" s="1"/>
        <i x="2" s="1"/>
        <i x="3" s="1"/>
        <i x="4" s="1"/>
        <i x="5" s="1"/>
        <i x="6" s="1"/>
        <i x="7" s="1"/>
        <i x="8" s="1"/>
        <i x="9" s="1"/>
        <i x="10" s="1"/>
        <i x="11" s="1"/>
        <i x="14" nd="1"/>
        <i x="12" nd="1"/>
        <i x="15" nd="1"/>
        <i x="13"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_Description" sourceName="Product Description">
  <pivotTables>
    <pivotTable tabId="2" name="PivotTable3"/>
    <pivotTable tabId="8" name="PivotTable5"/>
    <pivotTable tabId="7" name="PivotTable5"/>
    <pivotTable tabId="10" name="PivotTable5"/>
    <pivotTable tabId="17" name="PivotTable5"/>
    <pivotTable tabId="17" name="PivotTable2"/>
    <pivotTable tabId="17" name="PivotTable4"/>
    <pivotTable tabId="17" name="PivotTable6"/>
    <pivotTable tabId="17" name="PivotTable8"/>
  </pivotTables>
  <data>
    <tabular pivotCacheId="644118090">
      <items count="10">
        <i x="6" s="1"/>
        <i x="9" s="1"/>
        <i x="2" s="1"/>
        <i x="8" s="1"/>
        <i x="7" s="1"/>
        <i x="4" s="1"/>
        <i x="1" s="1"/>
        <i x="0" s="1"/>
        <i x="5" s="1"/>
        <i x="3"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ale_Location" sourceName="Sale Location">
  <pivotTables>
    <pivotTable tabId="2" name="PivotTable3"/>
    <pivotTable tabId="8" name="PivotTable5"/>
    <pivotTable tabId="7" name="PivotTable5"/>
    <pivotTable tabId="10" name="PivotTable5"/>
    <pivotTable tabId="17" name="PivotTable5"/>
    <pivotTable tabId="17" name="PivotTable2"/>
    <pivotTable tabId="17" name="PivotTable4"/>
    <pivotTable tabId="17" name="PivotTable6"/>
    <pivotTable tabId="17" name="PivotTable8"/>
  </pivotTables>
  <data>
    <tabular pivotCacheId="644118090">
      <items count="6">
        <i x="2" s="1"/>
        <i x="1" s="1"/>
        <i x="3" s="1"/>
        <i x="0" s="1"/>
        <i x="4" s="1"/>
        <i x="5"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cache="Slicer_Month" caption="Month" columnCount="4" showCaption="0" style="SlicerStyleDark4 2" rowHeight="457200"/>
  <slicer name="Product Description" cache="Slicer_Product_Description" caption="Product Description" style="SlicerStyleDark4 2" rowHeight="274320"/>
  <slicer name="Sale Location" cache="Slicer_Sale_Location" caption="Sale Location" columnCount="3" style="SlicerStyleDark4 2" rowHeight="274320"/>
</slicers>
</file>

<file path=xl/tables/table1.xml><?xml version="1.0" encoding="utf-8"?>
<table xmlns="http://schemas.openxmlformats.org/spreadsheetml/2006/main" id="1" name="Table1" displayName="Table1" ref="A1:M172" totalsRowShown="0" headerRowDxfId="99">
  <autoFilter ref="A1:M172"/>
  <tableColumns count="13">
    <tableColumn id="1" name="Month" dataDxfId="98" dataCellStyle="Comma"/>
    <tableColumn id="2" name="Transaction Number" dataDxfId="97" dataCellStyle="Comma"/>
    <tableColumn id="3" name="Product Code"/>
    <tableColumn id="4" name="Product Description"/>
    <tableColumn id="5" name="Store Cost" dataCellStyle="Currency"/>
    <tableColumn id="6" name="Sale Price" dataCellStyle="Currency"/>
    <tableColumn id="7" name="Gross Profit" dataCellStyle="Currency">
      <calculatedColumnFormula>Table1[[#This Row],[Sale Price]]-Table1[[#This Row],[Store Cost]]</calculatedColumnFormula>
    </tableColumn>
    <tableColumn id="8" name="Commision 10%" dataDxfId="96">
      <calculatedColumnFormula>Table1[[#This Row],[Gross Profit]]/100*10</calculatedColumnFormula>
    </tableColumn>
    <tableColumn id="14" name="Net Profit" dataDxfId="95">
      <calculatedColumnFormula>Table1[[#This Row],[Gross Profit]]-Table1[[#This Row],[Commision 10%]]</calculatedColumnFormula>
    </tableColumn>
    <tableColumn id="9" name="Sales Person"/>
    <tableColumn id="15" name="First Name"/>
    <tableColumn id="16" name="Last Name"/>
    <tableColumn id="10" name="Sale Locatio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openxmlformats.org/officeDocument/2006/relationships/pivotTable" Target="../pivotTables/pivotTable9.xml"/><Relationship Id="rId4"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3F53"/>
  </sheetPr>
  <dimension ref="H4:N58"/>
  <sheetViews>
    <sheetView showGridLines="0" showRowColHeaders="0" tabSelected="1" zoomScaleNormal="100" workbookViewId="0">
      <selection activeCell="D6" sqref="D6"/>
    </sheetView>
  </sheetViews>
  <sheetFormatPr defaultRowHeight="15.5"/>
  <cols>
    <col min="1" max="16384" width="8.6640625" style="10"/>
  </cols>
  <sheetData>
    <row r="4" spans="8:11">
      <c r="K4" s="10" t="s">
        <v>58</v>
      </c>
    </row>
    <row r="7" spans="8:11">
      <c r="H7" s="10" t="s">
        <v>59</v>
      </c>
    </row>
    <row r="58" spans="14:14">
      <c r="N58" s="10" t="s">
        <v>58</v>
      </c>
    </row>
  </sheetData>
  <sheetProtection formatCells="0" formatColumns="0" formatRows="0" sort="0" autoFilter="0" pivotTables="0"/>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F159"/>
  </sheetPr>
  <dimension ref="A1:M172"/>
  <sheetViews>
    <sheetView topLeftCell="A147" workbookViewId="0">
      <selection activeCell="F2" sqref="F2"/>
    </sheetView>
  </sheetViews>
  <sheetFormatPr defaultColWidth="11" defaultRowHeight="15.5"/>
  <cols>
    <col min="2" max="2" width="19.75" customWidth="1"/>
    <col min="3" max="3" width="13.83203125" customWidth="1"/>
    <col min="4" max="4" width="19.1640625" customWidth="1"/>
    <col min="5" max="5" width="11.08203125" customWidth="1"/>
    <col min="7" max="7" width="12.75" bestFit="1" customWidth="1"/>
    <col min="8" max="9" width="16" customWidth="1"/>
    <col min="10" max="10" width="13.08203125" customWidth="1"/>
    <col min="11" max="11" width="13.5" customWidth="1"/>
    <col min="13" max="13" width="13" customWidth="1"/>
  </cols>
  <sheetData>
    <row r="1" spans="1:13">
      <c r="A1" s="3" t="s">
        <v>22</v>
      </c>
      <c r="B1" s="3" t="s">
        <v>31</v>
      </c>
      <c r="C1" s="3" t="s">
        <v>0</v>
      </c>
      <c r="D1" s="3" t="s">
        <v>1</v>
      </c>
      <c r="E1" s="3" t="s">
        <v>2</v>
      </c>
      <c r="F1" s="3" t="s">
        <v>3</v>
      </c>
      <c r="G1" s="3" t="s">
        <v>42</v>
      </c>
      <c r="H1" s="3" t="s">
        <v>32</v>
      </c>
      <c r="I1" s="3" t="s">
        <v>41</v>
      </c>
      <c r="J1" s="3" t="s">
        <v>4</v>
      </c>
      <c r="K1" s="3" t="s">
        <v>56</v>
      </c>
      <c r="L1" s="3" t="s">
        <v>57</v>
      </c>
      <c r="M1" s="3" t="s">
        <v>15</v>
      </c>
    </row>
    <row r="2" spans="1:13">
      <c r="A2" s="1" t="s">
        <v>23</v>
      </c>
      <c r="B2" s="2">
        <v>1001</v>
      </c>
      <c r="C2">
        <v>9822</v>
      </c>
      <c r="D2" t="s">
        <v>5</v>
      </c>
      <c r="E2" s="4">
        <v>58.3</v>
      </c>
      <c r="F2" s="4">
        <v>98.4</v>
      </c>
      <c r="G2" s="4">
        <f>Table1[[#This Row],[Sale Price]]-Table1[[#This Row],[Store Cost]]</f>
        <v>40.100000000000009</v>
      </c>
      <c r="H2" s="6">
        <f>Table1[[#This Row],[Gross Profit]]/100*10</f>
        <v>4.0100000000000007</v>
      </c>
      <c r="I2" s="6">
        <f>Table1[[#This Row],[Gross Profit]]-Table1[[#This Row],[Commision 10%]]</f>
        <v>36.090000000000011</v>
      </c>
      <c r="J2" t="s">
        <v>33</v>
      </c>
      <c r="K2" t="s">
        <v>48</v>
      </c>
      <c r="L2" t="s">
        <v>49</v>
      </c>
      <c r="M2" t="s">
        <v>19</v>
      </c>
    </row>
    <row r="3" spans="1:13">
      <c r="A3" s="1" t="s">
        <v>23</v>
      </c>
      <c r="B3" s="2">
        <v>1002</v>
      </c>
      <c r="C3">
        <v>2877</v>
      </c>
      <c r="D3" t="s">
        <v>11</v>
      </c>
      <c r="E3" s="4">
        <v>11.4</v>
      </c>
      <c r="F3" s="4">
        <v>16.3</v>
      </c>
      <c r="G3" s="5">
        <f>Table1[[#This Row],[Sale Price]]-Table1[[#This Row],[Store Cost]]</f>
        <v>4.9000000000000004</v>
      </c>
      <c r="H3" s="6">
        <f>Table1[[#This Row],[Gross Profit]]/100*10</f>
        <v>0.49</v>
      </c>
      <c r="I3" s="6">
        <f>Table1[[#This Row],[Gross Profit]]-Table1[[#This Row],[Commision 10%]]</f>
        <v>4.41</v>
      </c>
      <c r="J3" t="s">
        <v>34</v>
      </c>
      <c r="K3" t="s">
        <v>50</v>
      </c>
      <c r="L3" t="s">
        <v>51</v>
      </c>
      <c r="M3" t="s">
        <v>18</v>
      </c>
    </row>
    <row r="4" spans="1:13">
      <c r="A4" s="1" t="s">
        <v>23</v>
      </c>
      <c r="B4" s="2">
        <v>1003</v>
      </c>
      <c r="C4">
        <v>2499</v>
      </c>
      <c r="D4" t="s">
        <v>12</v>
      </c>
      <c r="E4" s="4">
        <v>6.2</v>
      </c>
      <c r="F4" s="4">
        <v>9.1999999999999993</v>
      </c>
      <c r="G4" s="4">
        <f>Table1[[#This Row],[Sale Price]]-Table1[[#This Row],[Store Cost]]</f>
        <v>2.9999999999999991</v>
      </c>
      <c r="H4" s="6">
        <f>Table1[[#This Row],[Gross Profit]]/100*10</f>
        <v>0.29999999999999993</v>
      </c>
      <c r="I4" s="6">
        <f>Table1[[#This Row],[Gross Profit]]-Table1[[#This Row],[Commision 10%]]</f>
        <v>2.6999999999999993</v>
      </c>
      <c r="J4" t="s">
        <v>35</v>
      </c>
      <c r="K4" t="s">
        <v>52</v>
      </c>
      <c r="L4" t="s">
        <v>53</v>
      </c>
      <c r="M4" t="s">
        <v>16</v>
      </c>
    </row>
    <row r="5" spans="1:13">
      <c r="A5" s="1" t="s">
        <v>23</v>
      </c>
      <c r="B5" s="2">
        <v>1004</v>
      </c>
      <c r="C5">
        <v>8722</v>
      </c>
      <c r="D5" t="s">
        <v>6</v>
      </c>
      <c r="E5" s="4">
        <v>344</v>
      </c>
      <c r="F5" s="4">
        <v>502</v>
      </c>
      <c r="G5" s="4">
        <f>Table1[[#This Row],[Sale Price]]-Table1[[#This Row],[Store Cost]]</f>
        <v>158</v>
      </c>
      <c r="H5" s="6">
        <f>Table1[[#This Row],[Gross Profit]]/100*10</f>
        <v>15.8</v>
      </c>
      <c r="I5" s="6">
        <f>Table1[[#This Row],[Gross Profit]]-Table1[[#This Row],[Commision 10%]]</f>
        <v>142.19999999999999</v>
      </c>
      <c r="J5" t="s">
        <v>33</v>
      </c>
      <c r="K5" t="s">
        <v>48</v>
      </c>
      <c r="L5" t="s">
        <v>49</v>
      </c>
      <c r="M5" t="s">
        <v>16</v>
      </c>
    </row>
    <row r="6" spans="1:13">
      <c r="A6" s="1" t="s">
        <v>23</v>
      </c>
      <c r="B6" s="2">
        <v>1005</v>
      </c>
      <c r="C6">
        <v>1109</v>
      </c>
      <c r="D6" t="s">
        <v>14</v>
      </c>
      <c r="E6" s="4">
        <v>3</v>
      </c>
      <c r="F6" s="4">
        <v>8</v>
      </c>
      <c r="G6" s="4">
        <f>Table1[[#This Row],[Sale Price]]-Table1[[#This Row],[Store Cost]]</f>
        <v>5</v>
      </c>
      <c r="H6" s="6">
        <f>Table1[[#This Row],[Gross Profit]]/100*10</f>
        <v>0.5</v>
      </c>
      <c r="I6" s="6">
        <f>Table1[[#This Row],[Gross Profit]]-Table1[[#This Row],[Commision 10%]]</f>
        <v>4.5</v>
      </c>
      <c r="J6" t="s">
        <v>35</v>
      </c>
      <c r="K6" t="s">
        <v>52</v>
      </c>
      <c r="L6" t="s">
        <v>53</v>
      </c>
      <c r="M6" t="s">
        <v>16</v>
      </c>
    </row>
    <row r="7" spans="1:13">
      <c r="A7" s="1" t="s">
        <v>23</v>
      </c>
      <c r="B7" s="2">
        <v>1006</v>
      </c>
      <c r="C7">
        <v>9822</v>
      </c>
      <c r="D7" t="s">
        <v>5</v>
      </c>
      <c r="E7" s="4">
        <v>58.3</v>
      </c>
      <c r="F7" s="4">
        <v>98.4</v>
      </c>
      <c r="G7" s="4">
        <f>Table1[[#This Row],[Sale Price]]-Table1[[#This Row],[Store Cost]]</f>
        <v>40.100000000000009</v>
      </c>
      <c r="H7" s="6">
        <f>Table1[[#This Row],[Gross Profit]]/100*10</f>
        <v>4.0100000000000007</v>
      </c>
      <c r="I7" s="6">
        <f>Table1[[#This Row],[Gross Profit]]-Table1[[#This Row],[Commision 10%]]</f>
        <v>36.090000000000011</v>
      </c>
      <c r="J7" t="s">
        <v>35</v>
      </c>
      <c r="K7" t="s">
        <v>52</v>
      </c>
      <c r="L7" t="s">
        <v>53</v>
      </c>
      <c r="M7" t="s">
        <v>16</v>
      </c>
    </row>
    <row r="8" spans="1:13">
      <c r="A8" s="1" t="s">
        <v>23</v>
      </c>
      <c r="B8" s="2">
        <v>1007</v>
      </c>
      <c r="C8">
        <v>1109</v>
      </c>
      <c r="D8" t="s">
        <v>14</v>
      </c>
      <c r="E8" s="4">
        <v>3</v>
      </c>
      <c r="F8" s="4">
        <v>8</v>
      </c>
      <c r="G8" s="4">
        <f>Table1[[#This Row],[Sale Price]]-Table1[[#This Row],[Store Cost]]</f>
        <v>5</v>
      </c>
      <c r="H8" s="6">
        <f>Table1[[#This Row],[Gross Profit]]/100*10</f>
        <v>0.5</v>
      </c>
      <c r="I8" s="6">
        <f>Table1[[#This Row],[Gross Profit]]-Table1[[#This Row],[Commision 10%]]</f>
        <v>4.5</v>
      </c>
      <c r="J8" t="s">
        <v>36</v>
      </c>
      <c r="K8" t="s">
        <v>54</v>
      </c>
      <c r="L8" t="s">
        <v>55</v>
      </c>
      <c r="M8" t="s">
        <v>19</v>
      </c>
    </row>
    <row r="9" spans="1:13">
      <c r="A9" s="1" t="s">
        <v>23</v>
      </c>
      <c r="B9" s="2">
        <v>1008</v>
      </c>
      <c r="C9">
        <v>2877</v>
      </c>
      <c r="D9" t="s">
        <v>11</v>
      </c>
      <c r="E9" s="4">
        <v>11.4</v>
      </c>
      <c r="F9" s="4">
        <v>16.3</v>
      </c>
      <c r="G9" s="4">
        <f>Table1[[#This Row],[Sale Price]]-Table1[[#This Row],[Store Cost]]</f>
        <v>4.9000000000000004</v>
      </c>
      <c r="H9" s="6">
        <f>Table1[[#This Row],[Gross Profit]]/100*10</f>
        <v>0.49</v>
      </c>
      <c r="I9" s="6">
        <f>Table1[[#This Row],[Gross Profit]]-Table1[[#This Row],[Commision 10%]]</f>
        <v>4.41</v>
      </c>
      <c r="J9" t="s">
        <v>35</v>
      </c>
      <c r="K9" t="s">
        <v>52</v>
      </c>
      <c r="L9" t="s">
        <v>53</v>
      </c>
      <c r="M9" t="s">
        <v>19</v>
      </c>
    </row>
    <row r="10" spans="1:13">
      <c r="A10" s="1" t="s">
        <v>23</v>
      </c>
      <c r="B10" s="2">
        <v>1009</v>
      </c>
      <c r="C10">
        <v>1109</v>
      </c>
      <c r="D10" t="s">
        <v>14</v>
      </c>
      <c r="E10" s="4">
        <v>3</v>
      </c>
      <c r="F10" s="4">
        <v>8</v>
      </c>
      <c r="G10" s="4">
        <f>Table1[[#This Row],[Sale Price]]-Table1[[#This Row],[Store Cost]]</f>
        <v>5</v>
      </c>
      <c r="H10" s="6">
        <f>Table1[[#This Row],[Gross Profit]]/100*10</f>
        <v>0.5</v>
      </c>
      <c r="I10" s="6">
        <f>Table1[[#This Row],[Gross Profit]]-Table1[[#This Row],[Commision 10%]]</f>
        <v>4.5</v>
      </c>
      <c r="J10" t="s">
        <v>35</v>
      </c>
      <c r="K10" t="s">
        <v>52</v>
      </c>
      <c r="L10" t="s">
        <v>53</v>
      </c>
      <c r="M10" t="s">
        <v>16</v>
      </c>
    </row>
    <row r="11" spans="1:13">
      <c r="A11" s="1" t="s">
        <v>23</v>
      </c>
      <c r="B11" s="2">
        <v>1010</v>
      </c>
      <c r="C11">
        <v>2877</v>
      </c>
      <c r="D11" t="s">
        <v>11</v>
      </c>
      <c r="E11" s="4">
        <v>11.4</v>
      </c>
      <c r="F11" s="4">
        <v>16.3</v>
      </c>
      <c r="G11" s="4">
        <f>Table1[[#This Row],[Sale Price]]-Table1[[#This Row],[Store Cost]]</f>
        <v>4.9000000000000004</v>
      </c>
      <c r="H11" s="6">
        <f>Table1[[#This Row],[Gross Profit]]/100*10</f>
        <v>0.49</v>
      </c>
      <c r="I11" s="6">
        <f>Table1[[#This Row],[Gross Profit]]-Table1[[#This Row],[Commision 10%]]</f>
        <v>4.41</v>
      </c>
      <c r="J11" t="s">
        <v>34</v>
      </c>
      <c r="K11" t="s">
        <v>50</v>
      </c>
      <c r="L11" t="s">
        <v>51</v>
      </c>
      <c r="M11" t="s">
        <v>20</v>
      </c>
    </row>
    <row r="12" spans="1:13">
      <c r="A12" s="1" t="s">
        <v>23</v>
      </c>
      <c r="B12" s="2">
        <v>1011</v>
      </c>
      <c r="C12">
        <v>2877</v>
      </c>
      <c r="D12" t="s">
        <v>11</v>
      </c>
      <c r="E12" s="4">
        <v>11.4</v>
      </c>
      <c r="F12" s="4">
        <v>16.3</v>
      </c>
      <c r="G12" s="4">
        <f>Table1[[#This Row],[Sale Price]]-Table1[[#This Row],[Store Cost]]</f>
        <v>4.9000000000000004</v>
      </c>
      <c r="H12" s="6">
        <f>Table1[[#This Row],[Gross Profit]]/100*10</f>
        <v>0.49</v>
      </c>
      <c r="I12" s="6">
        <f>Table1[[#This Row],[Gross Profit]]-Table1[[#This Row],[Commision 10%]]</f>
        <v>4.41</v>
      </c>
      <c r="J12" t="s">
        <v>34</v>
      </c>
      <c r="K12" t="s">
        <v>50</v>
      </c>
      <c r="L12" t="s">
        <v>51</v>
      </c>
      <c r="M12" t="s">
        <v>16</v>
      </c>
    </row>
    <row r="13" spans="1:13">
      <c r="A13" s="1" t="s">
        <v>23</v>
      </c>
      <c r="B13" s="2">
        <v>1012</v>
      </c>
      <c r="C13">
        <v>4421</v>
      </c>
      <c r="D13" t="s">
        <v>9</v>
      </c>
      <c r="E13" s="4">
        <v>45</v>
      </c>
      <c r="F13" s="4">
        <v>87</v>
      </c>
      <c r="G13" s="4">
        <f>Table1[[#This Row],[Sale Price]]-Table1[[#This Row],[Store Cost]]</f>
        <v>42</v>
      </c>
      <c r="H13" s="6">
        <f>Table1[[#This Row],[Gross Profit]]/100*10</f>
        <v>4.2</v>
      </c>
      <c r="I13" s="6">
        <f>Table1[[#This Row],[Gross Profit]]-Table1[[#This Row],[Commision 10%]]</f>
        <v>37.799999999999997</v>
      </c>
      <c r="J13" t="s">
        <v>35</v>
      </c>
      <c r="K13" t="s">
        <v>52</v>
      </c>
      <c r="L13" t="s">
        <v>53</v>
      </c>
      <c r="M13" t="s">
        <v>19</v>
      </c>
    </row>
    <row r="14" spans="1:13">
      <c r="A14" s="1" t="s">
        <v>23</v>
      </c>
      <c r="B14" s="2">
        <v>1013</v>
      </c>
      <c r="C14">
        <v>9212</v>
      </c>
      <c r="D14" t="s">
        <v>10</v>
      </c>
      <c r="E14" s="4">
        <v>4</v>
      </c>
      <c r="F14" s="4">
        <v>7</v>
      </c>
      <c r="G14" s="4">
        <f>Table1[[#This Row],[Sale Price]]-Table1[[#This Row],[Store Cost]]</f>
        <v>3</v>
      </c>
      <c r="H14" s="6">
        <f>Table1[[#This Row],[Gross Profit]]/100*10</f>
        <v>0.3</v>
      </c>
      <c r="I14" s="6">
        <f>Table1[[#This Row],[Gross Profit]]-Table1[[#This Row],[Commision 10%]]</f>
        <v>2.7</v>
      </c>
      <c r="J14" t="s">
        <v>36</v>
      </c>
      <c r="K14" t="s">
        <v>54</v>
      </c>
      <c r="L14" t="s">
        <v>55</v>
      </c>
      <c r="M14" t="s">
        <v>20</v>
      </c>
    </row>
    <row r="15" spans="1:13">
      <c r="A15" s="1" t="s">
        <v>23</v>
      </c>
      <c r="B15" s="2">
        <v>1014</v>
      </c>
      <c r="C15">
        <v>8722</v>
      </c>
      <c r="D15" t="s">
        <v>6</v>
      </c>
      <c r="E15" s="4">
        <v>344</v>
      </c>
      <c r="F15" s="4">
        <v>502</v>
      </c>
      <c r="G15" s="4">
        <f>Table1[[#This Row],[Sale Price]]-Table1[[#This Row],[Store Cost]]</f>
        <v>158</v>
      </c>
      <c r="H15" s="6">
        <f>Table1[[#This Row],[Gross Profit]]/100*10</f>
        <v>15.8</v>
      </c>
      <c r="I15" s="6">
        <f>Table1[[#This Row],[Gross Profit]]-Table1[[#This Row],[Commision 10%]]</f>
        <v>142.19999999999999</v>
      </c>
      <c r="J15" t="s">
        <v>33</v>
      </c>
      <c r="K15" t="s">
        <v>48</v>
      </c>
      <c r="L15" t="s">
        <v>49</v>
      </c>
      <c r="M15" t="s">
        <v>18</v>
      </c>
    </row>
    <row r="16" spans="1:13">
      <c r="A16" s="1" t="s">
        <v>23</v>
      </c>
      <c r="B16" s="2">
        <v>1015</v>
      </c>
      <c r="C16">
        <v>2877</v>
      </c>
      <c r="D16" t="s">
        <v>11</v>
      </c>
      <c r="E16" s="4">
        <v>11.4</v>
      </c>
      <c r="F16" s="4">
        <v>16.3</v>
      </c>
      <c r="G16" s="4">
        <f>Table1[[#This Row],[Sale Price]]-Table1[[#This Row],[Store Cost]]</f>
        <v>4.9000000000000004</v>
      </c>
      <c r="H16" s="6">
        <f>Table1[[#This Row],[Gross Profit]]/100*10</f>
        <v>0.49</v>
      </c>
      <c r="I16" s="6">
        <f>Table1[[#This Row],[Gross Profit]]-Table1[[#This Row],[Commision 10%]]</f>
        <v>4.41</v>
      </c>
      <c r="J16" t="s">
        <v>36</v>
      </c>
      <c r="K16" t="s">
        <v>54</v>
      </c>
      <c r="L16" t="s">
        <v>55</v>
      </c>
      <c r="M16" t="s">
        <v>16</v>
      </c>
    </row>
    <row r="17" spans="1:13">
      <c r="A17" s="1" t="s">
        <v>23</v>
      </c>
      <c r="B17" s="2">
        <v>1016</v>
      </c>
      <c r="C17">
        <v>2499</v>
      </c>
      <c r="D17" t="s">
        <v>12</v>
      </c>
      <c r="E17" s="4">
        <v>6.2</v>
      </c>
      <c r="F17" s="4">
        <v>9.1999999999999993</v>
      </c>
      <c r="G17" s="4">
        <f>Table1[[#This Row],[Sale Price]]-Table1[[#This Row],[Store Cost]]</f>
        <v>2.9999999999999991</v>
      </c>
      <c r="H17" s="6">
        <f>Table1[[#This Row],[Gross Profit]]/100*10</f>
        <v>0.29999999999999993</v>
      </c>
      <c r="I17" s="6">
        <f>Table1[[#This Row],[Gross Profit]]-Table1[[#This Row],[Commision 10%]]</f>
        <v>2.6999999999999993</v>
      </c>
      <c r="J17" t="s">
        <v>35</v>
      </c>
      <c r="K17" t="s">
        <v>52</v>
      </c>
      <c r="L17" t="s">
        <v>53</v>
      </c>
      <c r="M17" t="s">
        <v>18</v>
      </c>
    </row>
    <row r="18" spans="1:13">
      <c r="A18" s="1" t="s">
        <v>24</v>
      </c>
      <c r="B18" s="2">
        <v>1017</v>
      </c>
      <c r="C18">
        <v>2242</v>
      </c>
      <c r="D18" t="s">
        <v>8</v>
      </c>
      <c r="E18" s="4">
        <v>60</v>
      </c>
      <c r="F18" s="4">
        <v>124</v>
      </c>
      <c r="G18" s="4">
        <f>Table1[[#This Row],[Sale Price]]-Table1[[#This Row],[Store Cost]]</f>
        <v>64</v>
      </c>
      <c r="H18" s="6">
        <f>Table1[[#This Row],[Gross Profit]]/100*10</f>
        <v>6.4</v>
      </c>
      <c r="I18" s="6">
        <f>Table1[[#This Row],[Gross Profit]]-Table1[[#This Row],[Commision 10%]]</f>
        <v>57.6</v>
      </c>
      <c r="J18" t="s">
        <v>34</v>
      </c>
      <c r="K18" t="s">
        <v>50</v>
      </c>
      <c r="L18" t="s">
        <v>51</v>
      </c>
      <c r="M18" t="s">
        <v>19</v>
      </c>
    </row>
    <row r="19" spans="1:13">
      <c r="A19" s="1" t="s">
        <v>24</v>
      </c>
      <c r="B19" s="2">
        <v>1018</v>
      </c>
      <c r="C19">
        <v>1109</v>
      </c>
      <c r="D19" t="s">
        <v>14</v>
      </c>
      <c r="E19" s="4">
        <v>3</v>
      </c>
      <c r="F19" s="4">
        <v>8</v>
      </c>
      <c r="G19" s="4">
        <f>Table1[[#This Row],[Sale Price]]-Table1[[#This Row],[Store Cost]]</f>
        <v>5</v>
      </c>
      <c r="H19" s="6">
        <f>Table1[[#This Row],[Gross Profit]]/100*10</f>
        <v>0.5</v>
      </c>
      <c r="I19" s="6">
        <f>Table1[[#This Row],[Gross Profit]]-Table1[[#This Row],[Commision 10%]]</f>
        <v>4.5</v>
      </c>
      <c r="J19" t="s">
        <v>35</v>
      </c>
      <c r="K19" t="s">
        <v>52</v>
      </c>
      <c r="L19" t="s">
        <v>53</v>
      </c>
      <c r="M19" t="s">
        <v>18</v>
      </c>
    </row>
    <row r="20" spans="1:13">
      <c r="A20" s="1" t="s">
        <v>24</v>
      </c>
      <c r="B20" s="2">
        <v>1019</v>
      </c>
      <c r="C20">
        <v>2499</v>
      </c>
      <c r="D20" t="s">
        <v>12</v>
      </c>
      <c r="E20" s="4">
        <v>6.2</v>
      </c>
      <c r="F20" s="4">
        <v>9.1999999999999993</v>
      </c>
      <c r="G20" s="4">
        <f>Table1[[#This Row],[Sale Price]]-Table1[[#This Row],[Store Cost]]</f>
        <v>2.9999999999999991</v>
      </c>
      <c r="H20" s="6">
        <f>Table1[[#This Row],[Gross Profit]]/100*10</f>
        <v>0.29999999999999993</v>
      </c>
      <c r="I20" s="6">
        <f>Table1[[#This Row],[Gross Profit]]-Table1[[#This Row],[Commision 10%]]</f>
        <v>2.6999999999999993</v>
      </c>
      <c r="J20" t="s">
        <v>35</v>
      </c>
      <c r="K20" t="s">
        <v>52</v>
      </c>
      <c r="L20" t="s">
        <v>53</v>
      </c>
      <c r="M20" t="s">
        <v>20</v>
      </c>
    </row>
    <row r="21" spans="1:13">
      <c r="A21" s="1" t="s">
        <v>24</v>
      </c>
      <c r="B21" s="2">
        <v>1020</v>
      </c>
      <c r="C21">
        <v>2499</v>
      </c>
      <c r="D21" t="s">
        <v>12</v>
      </c>
      <c r="E21" s="4">
        <v>6.2</v>
      </c>
      <c r="F21" s="4">
        <v>9.1999999999999993</v>
      </c>
      <c r="G21" s="4">
        <f>Table1[[#This Row],[Sale Price]]-Table1[[#This Row],[Store Cost]]</f>
        <v>2.9999999999999991</v>
      </c>
      <c r="H21" s="6">
        <f>Table1[[#This Row],[Gross Profit]]/100*10</f>
        <v>0.29999999999999993</v>
      </c>
      <c r="I21" s="6">
        <f>Table1[[#This Row],[Gross Profit]]-Table1[[#This Row],[Commision 10%]]</f>
        <v>2.6999999999999993</v>
      </c>
      <c r="J21" t="s">
        <v>35</v>
      </c>
      <c r="K21" t="s">
        <v>52</v>
      </c>
      <c r="L21" t="s">
        <v>53</v>
      </c>
      <c r="M21" t="s">
        <v>17</v>
      </c>
    </row>
    <row r="22" spans="1:13">
      <c r="A22" s="1" t="s">
        <v>24</v>
      </c>
      <c r="B22" s="2">
        <v>1021</v>
      </c>
      <c r="C22">
        <v>1109</v>
      </c>
      <c r="D22" t="s">
        <v>14</v>
      </c>
      <c r="E22" s="4">
        <v>3</v>
      </c>
      <c r="F22" s="4">
        <v>8</v>
      </c>
      <c r="G22" s="4">
        <f>Table1[[#This Row],[Sale Price]]-Table1[[#This Row],[Store Cost]]</f>
        <v>5</v>
      </c>
      <c r="H22" s="6">
        <f>Table1[[#This Row],[Gross Profit]]/100*10</f>
        <v>0.5</v>
      </c>
      <c r="I22" s="6">
        <f>Table1[[#This Row],[Gross Profit]]-Table1[[#This Row],[Commision 10%]]</f>
        <v>4.5</v>
      </c>
      <c r="J22" t="s">
        <v>34</v>
      </c>
      <c r="K22" t="s">
        <v>50</v>
      </c>
      <c r="L22" t="s">
        <v>51</v>
      </c>
      <c r="M22" t="s">
        <v>20</v>
      </c>
    </row>
    <row r="23" spans="1:13">
      <c r="A23" s="1" t="s">
        <v>24</v>
      </c>
      <c r="B23" s="2">
        <v>1022</v>
      </c>
      <c r="C23">
        <v>2877</v>
      </c>
      <c r="D23" t="s">
        <v>11</v>
      </c>
      <c r="E23" s="4">
        <v>11.4</v>
      </c>
      <c r="F23" s="4">
        <v>16.3</v>
      </c>
      <c r="G23" s="4">
        <f>Table1[[#This Row],[Sale Price]]-Table1[[#This Row],[Store Cost]]</f>
        <v>4.9000000000000004</v>
      </c>
      <c r="H23" s="6">
        <f>Table1[[#This Row],[Gross Profit]]/100*10</f>
        <v>0.49</v>
      </c>
      <c r="I23" s="6">
        <f>Table1[[#This Row],[Gross Profit]]-Table1[[#This Row],[Commision 10%]]</f>
        <v>4.41</v>
      </c>
      <c r="J23" t="s">
        <v>35</v>
      </c>
      <c r="K23" t="s">
        <v>52</v>
      </c>
      <c r="L23" t="s">
        <v>53</v>
      </c>
      <c r="M23" t="s">
        <v>21</v>
      </c>
    </row>
    <row r="24" spans="1:13">
      <c r="A24" s="1" t="s">
        <v>24</v>
      </c>
      <c r="B24" s="2">
        <v>1023</v>
      </c>
      <c r="C24">
        <v>1109</v>
      </c>
      <c r="D24" t="s">
        <v>14</v>
      </c>
      <c r="E24" s="4">
        <v>3</v>
      </c>
      <c r="F24" s="4">
        <v>8</v>
      </c>
      <c r="G24" s="4">
        <f>Table1[[#This Row],[Sale Price]]-Table1[[#This Row],[Store Cost]]</f>
        <v>5</v>
      </c>
      <c r="H24" s="6">
        <f>Table1[[#This Row],[Gross Profit]]/100*10</f>
        <v>0.5</v>
      </c>
      <c r="I24" s="6">
        <f>Table1[[#This Row],[Gross Profit]]-Table1[[#This Row],[Commision 10%]]</f>
        <v>4.5</v>
      </c>
      <c r="J24" t="s">
        <v>36</v>
      </c>
      <c r="K24" t="s">
        <v>54</v>
      </c>
      <c r="L24" t="s">
        <v>55</v>
      </c>
      <c r="M24" t="s">
        <v>19</v>
      </c>
    </row>
    <row r="25" spans="1:13">
      <c r="A25" s="1" t="s">
        <v>24</v>
      </c>
      <c r="B25" s="2">
        <v>1024</v>
      </c>
      <c r="C25">
        <v>9212</v>
      </c>
      <c r="D25" t="s">
        <v>10</v>
      </c>
      <c r="E25" s="4">
        <v>4</v>
      </c>
      <c r="F25" s="4">
        <v>7</v>
      </c>
      <c r="G25" s="4">
        <f>Table1[[#This Row],[Sale Price]]-Table1[[#This Row],[Store Cost]]</f>
        <v>3</v>
      </c>
      <c r="H25" s="6">
        <f>Table1[[#This Row],[Gross Profit]]/100*10</f>
        <v>0.3</v>
      </c>
      <c r="I25" s="6">
        <f>Table1[[#This Row],[Gross Profit]]-Table1[[#This Row],[Commision 10%]]</f>
        <v>2.7</v>
      </c>
      <c r="J25" t="s">
        <v>34</v>
      </c>
      <c r="K25" t="s">
        <v>50</v>
      </c>
      <c r="L25" t="s">
        <v>51</v>
      </c>
      <c r="M25" t="s">
        <v>21</v>
      </c>
    </row>
    <row r="26" spans="1:13">
      <c r="A26" s="1" t="s">
        <v>24</v>
      </c>
      <c r="B26" s="2">
        <v>1025</v>
      </c>
      <c r="C26">
        <v>2877</v>
      </c>
      <c r="D26" t="s">
        <v>11</v>
      </c>
      <c r="E26" s="4">
        <v>11.4</v>
      </c>
      <c r="F26" s="4">
        <v>16.3</v>
      </c>
      <c r="G26" s="4">
        <f>Table1[[#This Row],[Sale Price]]-Table1[[#This Row],[Store Cost]]</f>
        <v>4.9000000000000004</v>
      </c>
      <c r="H26" s="6">
        <f>Table1[[#This Row],[Gross Profit]]/100*10</f>
        <v>0.49</v>
      </c>
      <c r="I26" s="6">
        <f>Table1[[#This Row],[Gross Profit]]-Table1[[#This Row],[Commision 10%]]</f>
        <v>4.41</v>
      </c>
      <c r="J26" t="s">
        <v>36</v>
      </c>
      <c r="K26" t="s">
        <v>54</v>
      </c>
      <c r="L26" t="s">
        <v>55</v>
      </c>
      <c r="M26" t="s">
        <v>17</v>
      </c>
    </row>
    <row r="27" spans="1:13">
      <c r="A27" s="1" t="s">
        <v>24</v>
      </c>
      <c r="B27" s="2">
        <v>1026</v>
      </c>
      <c r="C27">
        <v>6119</v>
      </c>
      <c r="D27" t="s">
        <v>13</v>
      </c>
      <c r="E27" s="4">
        <v>9</v>
      </c>
      <c r="F27" s="4">
        <v>14</v>
      </c>
      <c r="G27" s="4">
        <f>Table1[[#This Row],[Sale Price]]-Table1[[#This Row],[Store Cost]]</f>
        <v>5</v>
      </c>
      <c r="H27" s="6">
        <f>Table1[[#This Row],[Gross Profit]]/100*10</f>
        <v>0.5</v>
      </c>
      <c r="I27" s="6">
        <f>Table1[[#This Row],[Gross Profit]]-Table1[[#This Row],[Commision 10%]]</f>
        <v>4.5</v>
      </c>
      <c r="J27" t="s">
        <v>36</v>
      </c>
      <c r="K27" t="s">
        <v>54</v>
      </c>
      <c r="L27" t="s">
        <v>55</v>
      </c>
      <c r="M27" t="s">
        <v>19</v>
      </c>
    </row>
    <row r="28" spans="1:13">
      <c r="A28" s="1" t="s">
        <v>24</v>
      </c>
      <c r="B28" s="2">
        <v>1027</v>
      </c>
      <c r="C28">
        <v>6119</v>
      </c>
      <c r="D28" t="s">
        <v>13</v>
      </c>
      <c r="E28" s="4">
        <v>9</v>
      </c>
      <c r="F28" s="4">
        <v>14</v>
      </c>
      <c r="G28" s="4">
        <f>Table1[[#This Row],[Sale Price]]-Table1[[#This Row],[Store Cost]]</f>
        <v>5</v>
      </c>
      <c r="H28" s="6">
        <f>Table1[[#This Row],[Gross Profit]]/100*10</f>
        <v>0.5</v>
      </c>
      <c r="I28" s="6">
        <f>Table1[[#This Row],[Gross Profit]]-Table1[[#This Row],[Commision 10%]]</f>
        <v>4.5</v>
      </c>
      <c r="J28" t="s">
        <v>33</v>
      </c>
      <c r="K28" t="s">
        <v>48</v>
      </c>
      <c r="L28" t="s">
        <v>49</v>
      </c>
      <c r="M28" t="s">
        <v>17</v>
      </c>
    </row>
    <row r="29" spans="1:13">
      <c r="A29" s="1" t="s">
        <v>24</v>
      </c>
      <c r="B29" s="2">
        <v>1028</v>
      </c>
      <c r="C29">
        <v>8722</v>
      </c>
      <c r="D29" t="s">
        <v>6</v>
      </c>
      <c r="E29" s="4">
        <v>344</v>
      </c>
      <c r="F29" s="4">
        <v>502</v>
      </c>
      <c r="G29" s="4">
        <f>Table1[[#This Row],[Sale Price]]-Table1[[#This Row],[Store Cost]]</f>
        <v>158</v>
      </c>
      <c r="H29" s="6">
        <f>Table1[[#This Row],[Gross Profit]]/100*10</f>
        <v>15.8</v>
      </c>
      <c r="I29" s="6">
        <f>Table1[[#This Row],[Gross Profit]]-Table1[[#This Row],[Commision 10%]]</f>
        <v>142.19999999999999</v>
      </c>
      <c r="J29" t="s">
        <v>33</v>
      </c>
      <c r="K29" t="s">
        <v>48</v>
      </c>
      <c r="L29" t="s">
        <v>49</v>
      </c>
      <c r="M29" t="s">
        <v>16</v>
      </c>
    </row>
    <row r="30" spans="1:13">
      <c r="A30" s="1" t="s">
        <v>24</v>
      </c>
      <c r="B30" s="2">
        <v>1029</v>
      </c>
      <c r="C30">
        <v>2499</v>
      </c>
      <c r="D30" t="s">
        <v>12</v>
      </c>
      <c r="E30" s="4">
        <v>6.2</v>
      </c>
      <c r="F30" s="4">
        <v>9.1999999999999993</v>
      </c>
      <c r="G30" s="4">
        <f>Table1[[#This Row],[Sale Price]]-Table1[[#This Row],[Store Cost]]</f>
        <v>2.9999999999999991</v>
      </c>
      <c r="H30" s="6">
        <f>Table1[[#This Row],[Gross Profit]]/100*10</f>
        <v>0.29999999999999993</v>
      </c>
      <c r="I30" s="6">
        <f>Table1[[#This Row],[Gross Profit]]-Table1[[#This Row],[Commision 10%]]</f>
        <v>2.6999999999999993</v>
      </c>
      <c r="J30" t="s">
        <v>34</v>
      </c>
      <c r="K30" t="s">
        <v>50</v>
      </c>
      <c r="L30" t="s">
        <v>51</v>
      </c>
      <c r="M30" t="s">
        <v>16</v>
      </c>
    </row>
    <row r="31" spans="1:13">
      <c r="A31" s="1" t="s">
        <v>24</v>
      </c>
      <c r="B31" s="2">
        <v>1030</v>
      </c>
      <c r="C31">
        <v>4421</v>
      </c>
      <c r="D31" t="s">
        <v>9</v>
      </c>
      <c r="E31" s="4">
        <v>45</v>
      </c>
      <c r="F31" s="4">
        <v>87</v>
      </c>
      <c r="G31" s="4">
        <f>Table1[[#This Row],[Sale Price]]-Table1[[#This Row],[Store Cost]]</f>
        <v>42</v>
      </c>
      <c r="H31" s="6">
        <f>Table1[[#This Row],[Gross Profit]]/100*10</f>
        <v>4.2</v>
      </c>
      <c r="I31" s="6">
        <f>Table1[[#This Row],[Gross Profit]]-Table1[[#This Row],[Commision 10%]]</f>
        <v>37.799999999999997</v>
      </c>
      <c r="J31" t="s">
        <v>34</v>
      </c>
      <c r="K31" t="s">
        <v>50</v>
      </c>
      <c r="L31" t="s">
        <v>51</v>
      </c>
      <c r="M31" t="s">
        <v>17</v>
      </c>
    </row>
    <row r="32" spans="1:13">
      <c r="A32" s="1" t="s">
        <v>24</v>
      </c>
      <c r="B32" s="2">
        <v>1031</v>
      </c>
      <c r="C32">
        <v>1109</v>
      </c>
      <c r="D32" t="s">
        <v>14</v>
      </c>
      <c r="E32" s="4">
        <v>3</v>
      </c>
      <c r="F32" s="4">
        <v>8</v>
      </c>
      <c r="G32" s="4">
        <f>Table1[[#This Row],[Sale Price]]-Table1[[#This Row],[Store Cost]]</f>
        <v>5</v>
      </c>
      <c r="H32" s="6">
        <f>Table1[[#This Row],[Gross Profit]]/100*10</f>
        <v>0.5</v>
      </c>
      <c r="I32" s="6">
        <f>Table1[[#This Row],[Gross Profit]]-Table1[[#This Row],[Commision 10%]]</f>
        <v>4.5</v>
      </c>
      <c r="J32" t="s">
        <v>34</v>
      </c>
      <c r="K32" t="s">
        <v>50</v>
      </c>
      <c r="L32" t="s">
        <v>51</v>
      </c>
      <c r="M32" t="s">
        <v>18</v>
      </c>
    </row>
    <row r="33" spans="1:13">
      <c r="A33" s="1" t="s">
        <v>24</v>
      </c>
      <c r="B33" s="2">
        <v>1032</v>
      </c>
      <c r="C33">
        <v>2877</v>
      </c>
      <c r="D33" t="s">
        <v>11</v>
      </c>
      <c r="E33" s="4">
        <v>11.4</v>
      </c>
      <c r="F33" s="4">
        <v>16.3</v>
      </c>
      <c r="G33" s="4">
        <f>Table1[[#This Row],[Sale Price]]-Table1[[#This Row],[Store Cost]]</f>
        <v>4.9000000000000004</v>
      </c>
      <c r="H33" s="6">
        <f>Table1[[#This Row],[Gross Profit]]/100*10</f>
        <v>0.49</v>
      </c>
      <c r="I33" s="6">
        <f>Table1[[#This Row],[Gross Profit]]-Table1[[#This Row],[Commision 10%]]</f>
        <v>4.41</v>
      </c>
      <c r="J33" t="s">
        <v>33</v>
      </c>
      <c r="K33" t="s">
        <v>48</v>
      </c>
      <c r="L33" t="s">
        <v>49</v>
      </c>
      <c r="M33" t="s">
        <v>16</v>
      </c>
    </row>
    <row r="34" spans="1:13">
      <c r="A34" s="1" t="s">
        <v>24</v>
      </c>
      <c r="B34" s="2">
        <v>1033</v>
      </c>
      <c r="C34">
        <v>9822</v>
      </c>
      <c r="D34" t="s">
        <v>5</v>
      </c>
      <c r="E34" s="4">
        <v>58.3</v>
      </c>
      <c r="F34" s="4">
        <v>98.4</v>
      </c>
      <c r="G34" s="4">
        <f>Table1[[#This Row],[Sale Price]]-Table1[[#This Row],[Store Cost]]</f>
        <v>40.100000000000009</v>
      </c>
      <c r="H34" s="6">
        <f>Table1[[#This Row],[Gross Profit]]/100*10</f>
        <v>4.0100000000000007</v>
      </c>
      <c r="I34" s="6">
        <f>Table1[[#This Row],[Gross Profit]]-Table1[[#This Row],[Commision 10%]]</f>
        <v>36.090000000000011</v>
      </c>
      <c r="J34" t="s">
        <v>34</v>
      </c>
      <c r="K34" t="s">
        <v>50</v>
      </c>
      <c r="L34" t="s">
        <v>51</v>
      </c>
      <c r="M34" t="s">
        <v>18</v>
      </c>
    </row>
    <row r="35" spans="1:13">
      <c r="A35" s="1" t="s">
        <v>24</v>
      </c>
      <c r="B35" s="2">
        <v>1034</v>
      </c>
      <c r="C35">
        <v>2877</v>
      </c>
      <c r="D35" t="s">
        <v>11</v>
      </c>
      <c r="E35" s="4">
        <v>11.4</v>
      </c>
      <c r="F35" s="4">
        <v>16.3</v>
      </c>
      <c r="G35" s="4">
        <f>Table1[[#This Row],[Sale Price]]-Table1[[#This Row],[Store Cost]]</f>
        <v>4.9000000000000004</v>
      </c>
      <c r="H35" s="6">
        <f>Table1[[#This Row],[Gross Profit]]/100*10</f>
        <v>0.49</v>
      </c>
      <c r="I35" s="6">
        <f>Table1[[#This Row],[Gross Profit]]-Table1[[#This Row],[Commision 10%]]</f>
        <v>4.41</v>
      </c>
      <c r="J35" t="s">
        <v>34</v>
      </c>
      <c r="K35" t="s">
        <v>50</v>
      </c>
      <c r="L35" t="s">
        <v>51</v>
      </c>
      <c r="M35" t="s">
        <v>20</v>
      </c>
    </row>
    <row r="36" spans="1:13">
      <c r="A36" s="1" t="s">
        <v>25</v>
      </c>
      <c r="B36" s="2">
        <v>1035</v>
      </c>
      <c r="C36">
        <v>2499</v>
      </c>
      <c r="D36" t="s">
        <v>12</v>
      </c>
      <c r="E36" s="4">
        <v>6.2</v>
      </c>
      <c r="F36" s="4">
        <v>9.1999999999999993</v>
      </c>
      <c r="G36" s="4">
        <f>Table1[[#This Row],[Sale Price]]-Table1[[#This Row],[Store Cost]]</f>
        <v>2.9999999999999991</v>
      </c>
      <c r="H36" s="6">
        <f>Table1[[#This Row],[Gross Profit]]/100*10</f>
        <v>0.29999999999999993</v>
      </c>
      <c r="I36" s="6">
        <f>Table1[[#This Row],[Gross Profit]]-Table1[[#This Row],[Commision 10%]]</f>
        <v>2.6999999999999993</v>
      </c>
      <c r="J36" t="s">
        <v>36</v>
      </c>
      <c r="K36" t="s">
        <v>54</v>
      </c>
      <c r="L36" t="s">
        <v>55</v>
      </c>
      <c r="M36" t="s">
        <v>18</v>
      </c>
    </row>
    <row r="37" spans="1:13">
      <c r="A37" s="1" t="s">
        <v>25</v>
      </c>
      <c r="B37" s="2">
        <v>1036</v>
      </c>
      <c r="C37">
        <v>2499</v>
      </c>
      <c r="D37" t="s">
        <v>12</v>
      </c>
      <c r="E37" s="4">
        <v>6.2</v>
      </c>
      <c r="F37" s="4">
        <v>9.1999999999999993</v>
      </c>
      <c r="G37" s="4">
        <f>Table1[[#This Row],[Sale Price]]-Table1[[#This Row],[Store Cost]]</f>
        <v>2.9999999999999991</v>
      </c>
      <c r="H37" s="6">
        <f>Table1[[#This Row],[Gross Profit]]/100*10</f>
        <v>0.29999999999999993</v>
      </c>
      <c r="I37" s="6">
        <f>Table1[[#This Row],[Gross Profit]]-Table1[[#This Row],[Commision 10%]]</f>
        <v>2.6999999999999993</v>
      </c>
      <c r="J37" t="s">
        <v>34</v>
      </c>
      <c r="K37" t="s">
        <v>50</v>
      </c>
      <c r="L37" t="s">
        <v>51</v>
      </c>
      <c r="M37" t="s">
        <v>17</v>
      </c>
    </row>
    <row r="38" spans="1:13">
      <c r="A38" s="1" t="s">
        <v>25</v>
      </c>
      <c r="B38" s="2">
        <v>1037</v>
      </c>
      <c r="C38">
        <v>6622</v>
      </c>
      <c r="D38" t="s">
        <v>7</v>
      </c>
      <c r="E38" s="4">
        <v>42</v>
      </c>
      <c r="F38" s="4">
        <v>77</v>
      </c>
      <c r="G38" s="4">
        <f>Table1[[#This Row],[Sale Price]]-Table1[[#This Row],[Store Cost]]</f>
        <v>35</v>
      </c>
      <c r="H38" s="6">
        <f>Table1[[#This Row],[Gross Profit]]/100*10</f>
        <v>3.5</v>
      </c>
      <c r="I38" s="6">
        <f>Table1[[#This Row],[Gross Profit]]-Table1[[#This Row],[Commision 10%]]</f>
        <v>31.5</v>
      </c>
      <c r="J38" t="s">
        <v>34</v>
      </c>
      <c r="K38" t="s">
        <v>50</v>
      </c>
      <c r="L38" t="s">
        <v>51</v>
      </c>
      <c r="M38" t="s">
        <v>17</v>
      </c>
    </row>
    <row r="39" spans="1:13">
      <c r="A39" s="1" t="s">
        <v>25</v>
      </c>
      <c r="B39" s="2">
        <v>1038</v>
      </c>
      <c r="C39">
        <v>2499</v>
      </c>
      <c r="D39" t="s">
        <v>12</v>
      </c>
      <c r="E39" s="4">
        <v>6.2</v>
      </c>
      <c r="F39" s="4">
        <v>9.1999999999999993</v>
      </c>
      <c r="G39" s="4">
        <f>Table1[[#This Row],[Sale Price]]-Table1[[#This Row],[Store Cost]]</f>
        <v>2.9999999999999991</v>
      </c>
      <c r="H39" s="6">
        <f>Table1[[#This Row],[Gross Profit]]/100*10</f>
        <v>0.29999999999999993</v>
      </c>
      <c r="I39" s="6">
        <f>Table1[[#This Row],[Gross Profit]]-Table1[[#This Row],[Commision 10%]]</f>
        <v>2.6999999999999993</v>
      </c>
      <c r="J39" t="s">
        <v>34</v>
      </c>
      <c r="K39" t="s">
        <v>50</v>
      </c>
      <c r="L39" t="s">
        <v>51</v>
      </c>
      <c r="M39" t="s">
        <v>17</v>
      </c>
    </row>
    <row r="40" spans="1:13">
      <c r="A40" s="1" t="s">
        <v>25</v>
      </c>
      <c r="B40" s="2">
        <v>1039</v>
      </c>
      <c r="C40">
        <v>2877</v>
      </c>
      <c r="D40" t="s">
        <v>11</v>
      </c>
      <c r="E40" s="4">
        <v>11.4</v>
      </c>
      <c r="F40" s="4">
        <v>16.3</v>
      </c>
      <c r="G40" s="4">
        <f>Table1[[#This Row],[Sale Price]]-Table1[[#This Row],[Store Cost]]</f>
        <v>4.9000000000000004</v>
      </c>
      <c r="H40" s="6">
        <f>Table1[[#This Row],[Gross Profit]]/100*10</f>
        <v>0.49</v>
      </c>
      <c r="I40" s="6">
        <f>Table1[[#This Row],[Gross Profit]]-Table1[[#This Row],[Commision 10%]]</f>
        <v>4.41</v>
      </c>
      <c r="J40" t="s">
        <v>34</v>
      </c>
      <c r="K40" t="s">
        <v>50</v>
      </c>
      <c r="L40" t="s">
        <v>51</v>
      </c>
      <c r="M40" t="s">
        <v>18</v>
      </c>
    </row>
    <row r="41" spans="1:13">
      <c r="A41" s="1" t="s">
        <v>25</v>
      </c>
      <c r="B41" s="2">
        <v>1040</v>
      </c>
      <c r="C41">
        <v>1109</v>
      </c>
      <c r="D41" t="s">
        <v>14</v>
      </c>
      <c r="E41" s="4">
        <v>3</v>
      </c>
      <c r="F41" s="4">
        <v>8</v>
      </c>
      <c r="G41" s="4">
        <f>Table1[[#This Row],[Sale Price]]-Table1[[#This Row],[Store Cost]]</f>
        <v>5</v>
      </c>
      <c r="H41" s="6">
        <f>Table1[[#This Row],[Gross Profit]]/100*10</f>
        <v>0.5</v>
      </c>
      <c r="I41" s="6">
        <f>Table1[[#This Row],[Gross Profit]]-Table1[[#This Row],[Commision 10%]]</f>
        <v>4.5</v>
      </c>
      <c r="J41" t="s">
        <v>34</v>
      </c>
      <c r="K41" t="s">
        <v>50</v>
      </c>
      <c r="L41" t="s">
        <v>51</v>
      </c>
      <c r="M41" t="s">
        <v>16</v>
      </c>
    </row>
    <row r="42" spans="1:13">
      <c r="A42" s="1" t="s">
        <v>25</v>
      </c>
      <c r="B42" s="2">
        <v>1041</v>
      </c>
      <c r="C42">
        <v>2499</v>
      </c>
      <c r="D42" t="s">
        <v>12</v>
      </c>
      <c r="E42" s="4">
        <v>6.2</v>
      </c>
      <c r="F42" s="4">
        <v>9.1999999999999993</v>
      </c>
      <c r="G42" s="4">
        <f>Table1[[#This Row],[Sale Price]]-Table1[[#This Row],[Store Cost]]</f>
        <v>2.9999999999999991</v>
      </c>
      <c r="H42" s="6">
        <f>Table1[[#This Row],[Gross Profit]]/100*10</f>
        <v>0.29999999999999993</v>
      </c>
      <c r="I42" s="6">
        <f>Table1[[#This Row],[Gross Profit]]-Table1[[#This Row],[Commision 10%]]</f>
        <v>2.6999999999999993</v>
      </c>
      <c r="J42" t="s">
        <v>33</v>
      </c>
      <c r="K42" t="s">
        <v>48</v>
      </c>
      <c r="L42" t="s">
        <v>49</v>
      </c>
      <c r="M42" t="s">
        <v>19</v>
      </c>
    </row>
    <row r="43" spans="1:13">
      <c r="A43" s="1" t="s">
        <v>25</v>
      </c>
      <c r="B43" s="2">
        <v>1042</v>
      </c>
      <c r="C43">
        <v>8722</v>
      </c>
      <c r="D43" t="s">
        <v>6</v>
      </c>
      <c r="E43" s="4">
        <v>344</v>
      </c>
      <c r="F43" s="4">
        <v>502</v>
      </c>
      <c r="G43" s="4">
        <f>Table1[[#This Row],[Sale Price]]-Table1[[#This Row],[Store Cost]]</f>
        <v>158</v>
      </c>
      <c r="H43" s="6">
        <f>Table1[[#This Row],[Gross Profit]]/100*10</f>
        <v>15.8</v>
      </c>
      <c r="I43" s="6">
        <f>Table1[[#This Row],[Gross Profit]]-Table1[[#This Row],[Commision 10%]]</f>
        <v>142.19999999999999</v>
      </c>
      <c r="J43" t="s">
        <v>35</v>
      </c>
      <c r="K43" t="s">
        <v>52</v>
      </c>
      <c r="L43" t="s">
        <v>53</v>
      </c>
      <c r="M43" t="s">
        <v>19</v>
      </c>
    </row>
    <row r="44" spans="1:13">
      <c r="A44" s="1" t="s">
        <v>25</v>
      </c>
      <c r="B44" s="2">
        <v>1043</v>
      </c>
      <c r="C44">
        <v>2242</v>
      </c>
      <c r="D44" t="s">
        <v>8</v>
      </c>
      <c r="E44" s="4">
        <v>60</v>
      </c>
      <c r="F44" s="4">
        <v>124</v>
      </c>
      <c r="G44" s="4">
        <f>Table1[[#This Row],[Sale Price]]-Table1[[#This Row],[Store Cost]]</f>
        <v>64</v>
      </c>
      <c r="H44" s="6">
        <f>Table1[[#This Row],[Gross Profit]]/100*10</f>
        <v>6.4</v>
      </c>
      <c r="I44" s="6">
        <f>Table1[[#This Row],[Gross Profit]]-Table1[[#This Row],[Commision 10%]]</f>
        <v>57.6</v>
      </c>
      <c r="J44" t="s">
        <v>35</v>
      </c>
      <c r="K44" t="s">
        <v>52</v>
      </c>
      <c r="L44" t="s">
        <v>53</v>
      </c>
      <c r="M44" t="s">
        <v>18</v>
      </c>
    </row>
    <row r="45" spans="1:13">
      <c r="A45" s="1" t="s">
        <v>25</v>
      </c>
      <c r="B45" s="2">
        <v>1044</v>
      </c>
      <c r="C45">
        <v>2877</v>
      </c>
      <c r="D45" t="s">
        <v>11</v>
      </c>
      <c r="E45" s="4">
        <v>11.4</v>
      </c>
      <c r="F45" s="4">
        <v>16.3</v>
      </c>
      <c r="G45" s="4">
        <f>Table1[[#This Row],[Sale Price]]-Table1[[#This Row],[Store Cost]]</f>
        <v>4.9000000000000004</v>
      </c>
      <c r="H45" s="6">
        <f>Table1[[#This Row],[Gross Profit]]/100*10</f>
        <v>0.49</v>
      </c>
      <c r="I45" s="6">
        <f>Table1[[#This Row],[Gross Profit]]-Table1[[#This Row],[Commision 10%]]</f>
        <v>4.41</v>
      </c>
      <c r="J45" t="s">
        <v>35</v>
      </c>
      <c r="K45" t="s">
        <v>52</v>
      </c>
      <c r="L45" t="s">
        <v>53</v>
      </c>
      <c r="M45" t="s">
        <v>18</v>
      </c>
    </row>
    <row r="46" spans="1:13">
      <c r="A46" s="1" t="s">
        <v>25</v>
      </c>
      <c r="B46" s="2">
        <v>1045</v>
      </c>
      <c r="C46">
        <v>8722</v>
      </c>
      <c r="D46" t="s">
        <v>6</v>
      </c>
      <c r="E46" s="4">
        <v>344</v>
      </c>
      <c r="F46" s="4">
        <v>502</v>
      </c>
      <c r="G46" s="4">
        <f>Table1[[#This Row],[Sale Price]]-Table1[[#This Row],[Store Cost]]</f>
        <v>158</v>
      </c>
      <c r="H46" s="6">
        <f>Table1[[#This Row],[Gross Profit]]/100*10</f>
        <v>15.8</v>
      </c>
      <c r="I46" s="6">
        <f>Table1[[#This Row],[Gross Profit]]-Table1[[#This Row],[Commision 10%]]</f>
        <v>142.19999999999999</v>
      </c>
      <c r="J46" t="s">
        <v>36</v>
      </c>
      <c r="K46" t="s">
        <v>54</v>
      </c>
      <c r="L46" t="s">
        <v>55</v>
      </c>
      <c r="M46" t="s">
        <v>16</v>
      </c>
    </row>
    <row r="47" spans="1:13">
      <c r="A47" s="1" t="s">
        <v>25</v>
      </c>
      <c r="B47" s="2">
        <v>1046</v>
      </c>
      <c r="C47">
        <v>6119</v>
      </c>
      <c r="D47" t="s">
        <v>13</v>
      </c>
      <c r="E47" s="4">
        <v>9</v>
      </c>
      <c r="F47" s="4">
        <v>14</v>
      </c>
      <c r="G47" s="4">
        <f>Table1[[#This Row],[Sale Price]]-Table1[[#This Row],[Store Cost]]</f>
        <v>5</v>
      </c>
      <c r="H47" s="6">
        <f>Table1[[#This Row],[Gross Profit]]/100*10</f>
        <v>0.5</v>
      </c>
      <c r="I47" s="6">
        <f>Table1[[#This Row],[Gross Profit]]-Table1[[#This Row],[Commision 10%]]</f>
        <v>4.5</v>
      </c>
      <c r="J47" t="s">
        <v>34</v>
      </c>
      <c r="K47" t="s">
        <v>50</v>
      </c>
      <c r="L47" t="s">
        <v>51</v>
      </c>
      <c r="M47" t="s">
        <v>21</v>
      </c>
    </row>
    <row r="48" spans="1:13">
      <c r="A48" s="1" t="s">
        <v>25</v>
      </c>
      <c r="B48" s="2">
        <v>1047</v>
      </c>
      <c r="C48">
        <v>6622</v>
      </c>
      <c r="D48" t="s">
        <v>7</v>
      </c>
      <c r="E48" s="4">
        <v>42</v>
      </c>
      <c r="F48" s="4">
        <v>77</v>
      </c>
      <c r="G48" s="4">
        <f>Table1[[#This Row],[Sale Price]]-Table1[[#This Row],[Store Cost]]</f>
        <v>35</v>
      </c>
      <c r="H48" s="6">
        <f>Table1[[#This Row],[Gross Profit]]/100*10</f>
        <v>3.5</v>
      </c>
      <c r="I48" s="6">
        <f>Table1[[#This Row],[Gross Profit]]-Table1[[#This Row],[Commision 10%]]</f>
        <v>31.5</v>
      </c>
      <c r="J48" t="s">
        <v>36</v>
      </c>
      <c r="K48" t="s">
        <v>54</v>
      </c>
      <c r="L48" t="s">
        <v>55</v>
      </c>
      <c r="M48" t="s">
        <v>16</v>
      </c>
    </row>
    <row r="49" spans="1:13">
      <c r="A49" s="1" t="s">
        <v>25</v>
      </c>
      <c r="B49" s="2">
        <v>1048</v>
      </c>
      <c r="C49">
        <v>8722</v>
      </c>
      <c r="D49" t="s">
        <v>6</v>
      </c>
      <c r="E49" s="4">
        <v>344</v>
      </c>
      <c r="F49" s="4">
        <v>502</v>
      </c>
      <c r="G49" s="4">
        <f>Table1[[#This Row],[Sale Price]]-Table1[[#This Row],[Store Cost]]</f>
        <v>158</v>
      </c>
      <c r="H49" s="6">
        <f>Table1[[#This Row],[Gross Profit]]/100*10</f>
        <v>15.8</v>
      </c>
      <c r="I49" s="6">
        <f>Table1[[#This Row],[Gross Profit]]-Table1[[#This Row],[Commision 10%]]</f>
        <v>142.19999999999999</v>
      </c>
      <c r="J49" t="s">
        <v>33</v>
      </c>
      <c r="K49" t="s">
        <v>48</v>
      </c>
      <c r="L49" t="s">
        <v>49</v>
      </c>
      <c r="M49" t="s">
        <v>16</v>
      </c>
    </row>
    <row r="50" spans="1:13">
      <c r="A50" s="1" t="s">
        <v>44</v>
      </c>
      <c r="B50" s="2">
        <v>1049</v>
      </c>
      <c r="C50">
        <v>2499</v>
      </c>
      <c r="D50" t="s">
        <v>12</v>
      </c>
      <c r="E50" s="4">
        <v>6.2</v>
      </c>
      <c r="F50" s="4">
        <v>9.1999999999999993</v>
      </c>
      <c r="G50" s="4">
        <f>Table1[[#This Row],[Sale Price]]-Table1[[#This Row],[Store Cost]]</f>
        <v>2.9999999999999991</v>
      </c>
      <c r="H50" s="6">
        <f>Table1[[#This Row],[Gross Profit]]/100*10</f>
        <v>0.29999999999999993</v>
      </c>
      <c r="I50" s="6">
        <f>Table1[[#This Row],[Gross Profit]]-Table1[[#This Row],[Commision 10%]]</f>
        <v>2.6999999999999993</v>
      </c>
      <c r="J50" t="s">
        <v>33</v>
      </c>
      <c r="K50" t="s">
        <v>48</v>
      </c>
      <c r="L50" t="s">
        <v>49</v>
      </c>
      <c r="M50" t="s">
        <v>20</v>
      </c>
    </row>
    <row r="51" spans="1:13">
      <c r="A51" s="1" t="s">
        <v>44</v>
      </c>
      <c r="B51" s="2">
        <v>1050</v>
      </c>
      <c r="C51">
        <v>2877</v>
      </c>
      <c r="D51" t="s">
        <v>11</v>
      </c>
      <c r="E51" s="4">
        <v>11.4</v>
      </c>
      <c r="F51" s="4">
        <v>16.3</v>
      </c>
      <c r="G51" s="4">
        <f>Table1[[#This Row],[Sale Price]]-Table1[[#This Row],[Store Cost]]</f>
        <v>4.9000000000000004</v>
      </c>
      <c r="H51" s="6">
        <f>Table1[[#This Row],[Gross Profit]]/100*10</f>
        <v>0.49</v>
      </c>
      <c r="I51" s="6">
        <f>Table1[[#This Row],[Gross Profit]]-Table1[[#This Row],[Commision 10%]]</f>
        <v>4.41</v>
      </c>
      <c r="J51" t="s">
        <v>33</v>
      </c>
      <c r="K51" t="s">
        <v>48</v>
      </c>
      <c r="L51" t="s">
        <v>49</v>
      </c>
      <c r="M51" t="s">
        <v>16</v>
      </c>
    </row>
    <row r="52" spans="1:13">
      <c r="A52" s="1" t="s">
        <v>44</v>
      </c>
      <c r="B52" s="2">
        <v>1051</v>
      </c>
      <c r="C52">
        <v>6119</v>
      </c>
      <c r="D52" t="s">
        <v>13</v>
      </c>
      <c r="E52" s="4">
        <v>9</v>
      </c>
      <c r="F52" s="4">
        <v>14</v>
      </c>
      <c r="G52" s="4">
        <f>Table1[[#This Row],[Sale Price]]-Table1[[#This Row],[Store Cost]]</f>
        <v>5</v>
      </c>
      <c r="H52" s="6">
        <f>Table1[[#This Row],[Gross Profit]]/100*10</f>
        <v>0.5</v>
      </c>
      <c r="I52" s="6">
        <f>Table1[[#This Row],[Gross Profit]]-Table1[[#This Row],[Commision 10%]]</f>
        <v>4.5</v>
      </c>
      <c r="J52" t="s">
        <v>35</v>
      </c>
      <c r="K52" t="s">
        <v>52</v>
      </c>
      <c r="L52" t="s">
        <v>53</v>
      </c>
      <c r="M52" t="s">
        <v>21</v>
      </c>
    </row>
    <row r="53" spans="1:13">
      <c r="A53" s="1" t="s">
        <v>44</v>
      </c>
      <c r="B53" s="2">
        <v>1052</v>
      </c>
      <c r="C53">
        <v>6622</v>
      </c>
      <c r="D53" t="s">
        <v>7</v>
      </c>
      <c r="E53" s="4">
        <v>42</v>
      </c>
      <c r="F53" s="4">
        <v>77</v>
      </c>
      <c r="G53" s="4">
        <f>Table1[[#This Row],[Sale Price]]-Table1[[#This Row],[Store Cost]]</f>
        <v>35</v>
      </c>
      <c r="H53" s="6">
        <f>Table1[[#This Row],[Gross Profit]]/100*10</f>
        <v>3.5</v>
      </c>
      <c r="I53" s="6">
        <f>Table1[[#This Row],[Gross Profit]]-Table1[[#This Row],[Commision 10%]]</f>
        <v>31.5</v>
      </c>
      <c r="J53" t="s">
        <v>35</v>
      </c>
      <c r="K53" t="s">
        <v>52</v>
      </c>
      <c r="L53" t="s">
        <v>53</v>
      </c>
      <c r="M53" t="s">
        <v>16</v>
      </c>
    </row>
    <row r="54" spans="1:13">
      <c r="A54" s="1" t="s">
        <v>44</v>
      </c>
      <c r="B54" s="2">
        <v>1053</v>
      </c>
      <c r="C54">
        <v>2242</v>
      </c>
      <c r="D54" t="s">
        <v>8</v>
      </c>
      <c r="E54" s="4">
        <v>60</v>
      </c>
      <c r="F54" s="4">
        <v>124</v>
      </c>
      <c r="G54" s="4">
        <f>Table1[[#This Row],[Sale Price]]-Table1[[#This Row],[Store Cost]]</f>
        <v>64</v>
      </c>
      <c r="H54" s="6">
        <f>Table1[[#This Row],[Gross Profit]]/100*10</f>
        <v>6.4</v>
      </c>
      <c r="I54" s="6">
        <f>Table1[[#This Row],[Gross Profit]]-Table1[[#This Row],[Commision 10%]]</f>
        <v>57.6</v>
      </c>
      <c r="J54" t="s">
        <v>33</v>
      </c>
      <c r="K54" t="s">
        <v>48</v>
      </c>
      <c r="L54" t="s">
        <v>49</v>
      </c>
      <c r="M54" t="s">
        <v>18</v>
      </c>
    </row>
    <row r="55" spans="1:13">
      <c r="A55" s="1" t="s">
        <v>44</v>
      </c>
      <c r="B55" s="2">
        <v>1054</v>
      </c>
      <c r="C55">
        <v>4421</v>
      </c>
      <c r="D55" t="s">
        <v>9</v>
      </c>
      <c r="E55" s="4">
        <v>45</v>
      </c>
      <c r="F55" s="4">
        <v>87</v>
      </c>
      <c r="G55" s="4">
        <f>Table1[[#This Row],[Sale Price]]-Table1[[#This Row],[Store Cost]]</f>
        <v>42</v>
      </c>
      <c r="H55" s="6">
        <f>Table1[[#This Row],[Gross Profit]]/100*10</f>
        <v>4.2</v>
      </c>
      <c r="I55" s="6">
        <f>Table1[[#This Row],[Gross Profit]]-Table1[[#This Row],[Commision 10%]]</f>
        <v>37.799999999999997</v>
      </c>
      <c r="J55" t="s">
        <v>35</v>
      </c>
      <c r="K55" t="s">
        <v>52</v>
      </c>
      <c r="L55" t="s">
        <v>53</v>
      </c>
      <c r="M55" t="s">
        <v>17</v>
      </c>
    </row>
    <row r="56" spans="1:13">
      <c r="A56" s="1" t="s">
        <v>44</v>
      </c>
      <c r="B56" s="2">
        <v>1055</v>
      </c>
      <c r="C56">
        <v>6119</v>
      </c>
      <c r="D56" t="s">
        <v>13</v>
      </c>
      <c r="E56" s="4">
        <v>9</v>
      </c>
      <c r="F56" s="4">
        <v>14</v>
      </c>
      <c r="G56" s="4">
        <f>Table1[[#This Row],[Sale Price]]-Table1[[#This Row],[Store Cost]]</f>
        <v>5</v>
      </c>
      <c r="H56" s="6">
        <f>Table1[[#This Row],[Gross Profit]]/100*10</f>
        <v>0.5</v>
      </c>
      <c r="I56" s="6">
        <f>Table1[[#This Row],[Gross Profit]]-Table1[[#This Row],[Commision 10%]]</f>
        <v>4.5</v>
      </c>
      <c r="J56" t="s">
        <v>34</v>
      </c>
      <c r="K56" t="s">
        <v>50</v>
      </c>
      <c r="L56" t="s">
        <v>51</v>
      </c>
      <c r="M56" t="s">
        <v>17</v>
      </c>
    </row>
    <row r="57" spans="1:13">
      <c r="A57" s="1" t="s">
        <v>44</v>
      </c>
      <c r="B57" s="2">
        <v>1056</v>
      </c>
      <c r="C57">
        <v>1109</v>
      </c>
      <c r="D57" t="s">
        <v>14</v>
      </c>
      <c r="E57" s="4">
        <v>3</v>
      </c>
      <c r="F57" s="4">
        <v>8</v>
      </c>
      <c r="G57" s="4">
        <f>Table1[[#This Row],[Sale Price]]-Table1[[#This Row],[Store Cost]]</f>
        <v>5</v>
      </c>
      <c r="H57" s="6">
        <f>Table1[[#This Row],[Gross Profit]]/100*10</f>
        <v>0.5</v>
      </c>
      <c r="I57" s="6">
        <f>Table1[[#This Row],[Gross Profit]]-Table1[[#This Row],[Commision 10%]]</f>
        <v>4.5</v>
      </c>
      <c r="J57" t="s">
        <v>35</v>
      </c>
      <c r="K57" t="s">
        <v>52</v>
      </c>
      <c r="L57" t="s">
        <v>53</v>
      </c>
      <c r="M57" t="s">
        <v>18</v>
      </c>
    </row>
    <row r="58" spans="1:13">
      <c r="A58" s="1" t="s">
        <v>44</v>
      </c>
      <c r="B58" s="2">
        <v>1057</v>
      </c>
      <c r="C58">
        <v>2499</v>
      </c>
      <c r="D58" t="s">
        <v>12</v>
      </c>
      <c r="E58" s="4">
        <v>6.2</v>
      </c>
      <c r="F58" s="4">
        <v>9.1999999999999993</v>
      </c>
      <c r="G58" s="4">
        <f>Table1[[#This Row],[Sale Price]]-Table1[[#This Row],[Store Cost]]</f>
        <v>2.9999999999999991</v>
      </c>
      <c r="H58" s="6">
        <f>Table1[[#This Row],[Gross Profit]]/100*10</f>
        <v>0.29999999999999993</v>
      </c>
      <c r="I58" s="6">
        <f>Table1[[#This Row],[Gross Profit]]-Table1[[#This Row],[Commision 10%]]</f>
        <v>2.6999999999999993</v>
      </c>
      <c r="J58" t="s">
        <v>34</v>
      </c>
      <c r="K58" t="s">
        <v>50</v>
      </c>
      <c r="L58" t="s">
        <v>51</v>
      </c>
      <c r="M58" t="s">
        <v>18</v>
      </c>
    </row>
    <row r="59" spans="1:13">
      <c r="A59" s="1" t="s">
        <v>44</v>
      </c>
      <c r="B59" s="2">
        <v>1058</v>
      </c>
      <c r="C59">
        <v>6119</v>
      </c>
      <c r="D59" t="s">
        <v>13</v>
      </c>
      <c r="E59" s="4">
        <v>9</v>
      </c>
      <c r="F59" s="4">
        <v>14</v>
      </c>
      <c r="G59" s="4">
        <f>Table1[[#This Row],[Sale Price]]-Table1[[#This Row],[Store Cost]]</f>
        <v>5</v>
      </c>
      <c r="H59" s="6">
        <f>Table1[[#This Row],[Gross Profit]]/100*10</f>
        <v>0.5</v>
      </c>
      <c r="I59" s="6">
        <f>Table1[[#This Row],[Gross Profit]]-Table1[[#This Row],[Commision 10%]]</f>
        <v>4.5</v>
      </c>
      <c r="J59" t="s">
        <v>36</v>
      </c>
      <c r="K59" t="s">
        <v>54</v>
      </c>
      <c r="L59" t="s">
        <v>55</v>
      </c>
      <c r="M59" t="s">
        <v>16</v>
      </c>
    </row>
    <row r="60" spans="1:13">
      <c r="A60" s="1" t="s">
        <v>44</v>
      </c>
      <c r="B60" s="2">
        <v>1059</v>
      </c>
      <c r="C60">
        <v>2242</v>
      </c>
      <c r="D60" t="s">
        <v>8</v>
      </c>
      <c r="E60" s="4">
        <v>60</v>
      </c>
      <c r="F60" s="4">
        <v>124</v>
      </c>
      <c r="G60" s="4">
        <f>Table1[[#This Row],[Sale Price]]-Table1[[#This Row],[Store Cost]]</f>
        <v>64</v>
      </c>
      <c r="H60" s="6">
        <f>Table1[[#This Row],[Gross Profit]]/100*10</f>
        <v>6.4</v>
      </c>
      <c r="I60" s="6">
        <f>Table1[[#This Row],[Gross Profit]]-Table1[[#This Row],[Commision 10%]]</f>
        <v>57.6</v>
      </c>
      <c r="J60" t="s">
        <v>35</v>
      </c>
      <c r="K60" t="s">
        <v>52</v>
      </c>
      <c r="L60" t="s">
        <v>53</v>
      </c>
      <c r="M60" t="s">
        <v>16</v>
      </c>
    </row>
    <row r="61" spans="1:13">
      <c r="A61" s="1" t="s">
        <v>44</v>
      </c>
      <c r="B61" s="2">
        <v>1060</v>
      </c>
      <c r="C61">
        <v>6119</v>
      </c>
      <c r="D61" t="s">
        <v>13</v>
      </c>
      <c r="E61" s="4">
        <v>9</v>
      </c>
      <c r="F61" s="4">
        <v>14</v>
      </c>
      <c r="G61" s="4">
        <f>Table1[[#This Row],[Sale Price]]-Table1[[#This Row],[Store Cost]]</f>
        <v>5</v>
      </c>
      <c r="H61" s="6">
        <f>Table1[[#This Row],[Gross Profit]]/100*10</f>
        <v>0.5</v>
      </c>
      <c r="I61" s="6">
        <f>Table1[[#This Row],[Gross Profit]]-Table1[[#This Row],[Commision 10%]]</f>
        <v>4.5</v>
      </c>
      <c r="J61" t="s">
        <v>35</v>
      </c>
      <c r="K61" t="s">
        <v>52</v>
      </c>
      <c r="L61" t="s">
        <v>53</v>
      </c>
      <c r="M61" t="s">
        <v>17</v>
      </c>
    </row>
    <row r="62" spans="1:13">
      <c r="A62" s="1" t="s">
        <v>26</v>
      </c>
      <c r="B62" s="2">
        <v>1061</v>
      </c>
      <c r="C62">
        <v>1109</v>
      </c>
      <c r="D62" t="s">
        <v>14</v>
      </c>
      <c r="E62" s="4">
        <v>3</v>
      </c>
      <c r="F62" s="4">
        <v>8</v>
      </c>
      <c r="G62" s="4">
        <f>Table1[[#This Row],[Sale Price]]-Table1[[#This Row],[Store Cost]]</f>
        <v>5</v>
      </c>
      <c r="H62" s="6">
        <f>Table1[[#This Row],[Gross Profit]]/100*10</f>
        <v>0.5</v>
      </c>
      <c r="I62" s="6">
        <f>Table1[[#This Row],[Gross Profit]]-Table1[[#This Row],[Commision 10%]]</f>
        <v>4.5</v>
      </c>
      <c r="J62" t="s">
        <v>35</v>
      </c>
      <c r="K62" t="s">
        <v>52</v>
      </c>
      <c r="L62" t="s">
        <v>53</v>
      </c>
      <c r="M62" t="s">
        <v>17</v>
      </c>
    </row>
    <row r="63" spans="1:13">
      <c r="A63" s="1" t="s">
        <v>26</v>
      </c>
      <c r="B63" s="2">
        <v>1062</v>
      </c>
      <c r="C63">
        <v>2499</v>
      </c>
      <c r="D63" t="s">
        <v>12</v>
      </c>
      <c r="E63" s="4">
        <v>6.2</v>
      </c>
      <c r="F63" s="4">
        <v>9.1999999999999993</v>
      </c>
      <c r="G63" s="4">
        <f>Table1[[#This Row],[Sale Price]]-Table1[[#This Row],[Store Cost]]</f>
        <v>2.9999999999999991</v>
      </c>
      <c r="H63" s="6">
        <f>Table1[[#This Row],[Gross Profit]]/100*10</f>
        <v>0.29999999999999993</v>
      </c>
      <c r="I63" s="6">
        <f>Table1[[#This Row],[Gross Profit]]-Table1[[#This Row],[Commision 10%]]</f>
        <v>2.6999999999999993</v>
      </c>
      <c r="J63" t="s">
        <v>33</v>
      </c>
      <c r="K63" t="s">
        <v>48</v>
      </c>
      <c r="L63" t="s">
        <v>49</v>
      </c>
      <c r="M63" t="s">
        <v>16</v>
      </c>
    </row>
    <row r="64" spans="1:13">
      <c r="A64" s="1" t="s">
        <v>26</v>
      </c>
      <c r="B64" s="2">
        <v>1063</v>
      </c>
      <c r="C64">
        <v>1109</v>
      </c>
      <c r="D64" t="s">
        <v>14</v>
      </c>
      <c r="E64" s="4">
        <v>3</v>
      </c>
      <c r="F64" s="4">
        <v>8</v>
      </c>
      <c r="G64" s="4">
        <f>Table1[[#This Row],[Sale Price]]-Table1[[#This Row],[Store Cost]]</f>
        <v>5</v>
      </c>
      <c r="H64" s="6">
        <f>Table1[[#This Row],[Gross Profit]]/100*10</f>
        <v>0.5</v>
      </c>
      <c r="I64" s="6">
        <f>Table1[[#This Row],[Gross Profit]]-Table1[[#This Row],[Commision 10%]]</f>
        <v>4.5</v>
      </c>
      <c r="J64" t="s">
        <v>35</v>
      </c>
      <c r="K64" t="s">
        <v>52</v>
      </c>
      <c r="L64" t="s">
        <v>53</v>
      </c>
      <c r="M64" t="s">
        <v>18</v>
      </c>
    </row>
    <row r="65" spans="1:13">
      <c r="A65" s="1" t="s">
        <v>26</v>
      </c>
      <c r="B65" s="2">
        <v>1064</v>
      </c>
      <c r="C65">
        <v>2499</v>
      </c>
      <c r="D65" t="s">
        <v>12</v>
      </c>
      <c r="E65" s="4">
        <v>6.2</v>
      </c>
      <c r="F65" s="4">
        <v>9.1999999999999993</v>
      </c>
      <c r="G65" s="4">
        <f>Table1[[#This Row],[Sale Price]]-Table1[[#This Row],[Store Cost]]</f>
        <v>2.9999999999999991</v>
      </c>
      <c r="H65" s="6">
        <f>Table1[[#This Row],[Gross Profit]]/100*10</f>
        <v>0.29999999999999993</v>
      </c>
      <c r="I65" s="6">
        <f>Table1[[#This Row],[Gross Profit]]-Table1[[#This Row],[Commision 10%]]</f>
        <v>2.6999999999999993</v>
      </c>
      <c r="J65" t="s">
        <v>36</v>
      </c>
      <c r="K65" t="s">
        <v>54</v>
      </c>
      <c r="L65" t="s">
        <v>55</v>
      </c>
      <c r="M65" t="s">
        <v>16</v>
      </c>
    </row>
    <row r="66" spans="1:13">
      <c r="A66" s="1" t="s">
        <v>26</v>
      </c>
      <c r="B66" s="2">
        <v>1065</v>
      </c>
      <c r="C66">
        <v>2499</v>
      </c>
      <c r="D66" t="s">
        <v>12</v>
      </c>
      <c r="E66" s="4">
        <v>6.2</v>
      </c>
      <c r="F66" s="4">
        <v>9.1999999999999993</v>
      </c>
      <c r="G66" s="4">
        <f>Table1[[#This Row],[Sale Price]]-Table1[[#This Row],[Store Cost]]</f>
        <v>2.9999999999999991</v>
      </c>
      <c r="H66" s="6">
        <f>Table1[[#This Row],[Gross Profit]]/100*10</f>
        <v>0.29999999999999993</v>
      </c>
      <c r="I66" s="6">
        <f>Table1[[#This Row],[Gross Profit]]-Table1[[#This Row],[Commision 10%]]</f>
        <v>2.6999999999999993</v>
      </c>
      <c r="J66" t="s">
        <v>35</v>
      </c>
      <c r="K66" t="s">
        <v>52</v>
      </c>
      <c r="L66" t="s">
        <v>53</v>
      </c>
      <c r="M66" t="s">
        <v>19</v>
      </c>
    </row>
    <row r="67" spans="1:13">
      <c r="A67" s="1" t="s">
        <v>26</v>
      </c>
      <c r="B67" s="2">
        <v>1066</v>
      </c>
      <c r="C67">
        <v>2877</v>
      </c>
      <c r="D67" t="s">
        <v>11</v>
      </c>
      <c r="E67" s="4">
        <v>11.4</v>
      </c>
      <c r="F67" s="4">
        <v>16.3</v>
      </c>
      <c r="G67" s="4">
        <f>Table1[[#This Row],[Sale Price]]-Table1[[#This Row],[Store Cost]]</f>
        <v>4.9000000000000004</v>
      </c>
      <c r="H67" s="6">
        <f>Table1[[#This Row],[Gross Profit]]/100*10</f>
        <v>0.49</v>
      </c>
      <c r="I67" s="6">
        <f>Table1[[#This Row],[Gross Profit]]-Table1[[#This Row],[Commision 10%]]</f>
        <v>4.41</v>
      </c>
      <c r="J67" t="s">
        <v>35</v>
      </c>
      <c r="K67" t="s">
        <v>52</v>
      </c>
      <c r="L67" t="s">
        <v>53</v>
      </c>
      <c r="M67" t="s">
        <v>17</v>
      </c>
    </row>
    <row r="68" spans="1:13">
      <c r="A68" s="1" t="s">
        <v>26</v>
      </c>
      <c r="B68" s="2">
        <v>1067</v>
      </c>
      <c r="C68">
        <v>2877</v>
      </c>
      <c r="D68" t="s">
        <v>11</v>
      </c>
      <c r="E68" s="4">
        <v>11.4</v>
      </c>
      <c r="F68" s="4">
        <v>16.3</v>
      </c>
      <c r="G68" s="4">
        <f>Table1[[#This Row],[Sale Price]]-Table1[[#This Row],[Store Cost]]</f>
        <v>4.9000000000000004</v>
      </c>
      <c r="H68" s="6">
        <f>Table1[[#This Row],[Gross Profit]]/100*10</f>
        <v>0.49</v>
      </c>
      <c r="I68" s="6">
        <f>Table1[[#This Row],[Gross Profit]]-Table1[[#This Row],[Commision 10%]]</f>
        <v>4.41</v>
      </c>
      <c r="J68" t="s">
        <v>35</v>
      </c>
      <c r="K68" t="s">
        <v>52</v>
      </c>
      <c r="L68" t="s">
        <v>53</v>
      </c>
      <c r="M68" t="s">
        <v>21</v>
      </c>
    </row>
    <row r="69" spans="1:13">
      <c r="A69" s="1" t="s">
        <v>26</v>
      </c>
      <c r="B69" s="2">
        <v>1068</v>
      </c>
      <c r="C69">
        <v>6119</v>
      </c>
      <c r="D69" t="s">
        <v>13</v>
      </c>
      <c r="E69" s="4">
        <v>9</v>
      </c>
      <c r="F69" s="4">
        <v>14</v>
      </c>
      <c r="G69" s="4">
        <f>Table1[[#This Row],[Sale Price]]-Table1[[#This Row],[Store Cost]]</f>
        <v>5</v>
      </c>
      <c r="H69" s="6">
        <f>Table1[[#This Row],[Gross Profit]]/100*10</f>
        <v>0.5</v>
      </c>
      <c r="I69" s="6">
        <f>Table1[[#This Row],[Gross Profit]]-Table1[[#This Row],[Commision 10%]]</f>
        <v>4.5</v>
      </c>
      <c r="J69" t="s">
        <v>34</v>
      </c>
      <c r="K69" t="s">
        <v>50</v>
      </c>
      <c r="L69" t="s">
        <v>51</v>
      </c>
      <c r="M69" t="s">
        <v>18</v>
      </c>
    </row>
    <row r="70" spans="1:13">
      <c r="A70" s="1" t="s">
        <v>26</v>
      </c>
      <c r="B70" s="2">
        <v>1069</v>
      </c>
      <c r="C70">
        <v>1109</v>
      </c>
      <c r="D70" t="s">
        <v>14</v>
      </c>
      <c r="E70" s="4">
        <v>3</v>
      </c>
      <c r="F70" s="4">
        <v>8</v>
      </c>
      <c r="G70" s="4">
        <f>Table1[[#This Row],[Sale Price]]-Table1[[#This Row],[Store Cost]]</f>
        <v>5</v>
      </c>
      <c r="H70" s="6">
        <f>Table1[[#This Row],[Gross Profit]]/100*10</f>
        <v>0.5</v>
      </c>
      <c r="I70" s="6">
        <f>Table1[[#This Row],[Gross Profit]]-Table1[[#This Row],[Commision 10%]]</f>
        <v>4.5</v>
      </c>
      <c r="J70" t="s">
        <v>35</v>
      </c>
      <c r="K70" t="s">
        <v>52</v>
      </c>
      <c r="L70" t="s">
        <v>53</v>
      </c>
      <c r="M70" t="s">
        <v>16</v>
      </c>
    </row>
    <row r="71" spans="1:13">
      <c r="A71" s="1" t="s">
        <v>26</v>
      </c>
      <c r="B71" s="2">
        <v>1070</v>
      </c>
      <c r="C71">
        <v>2499</v>
      </c>
      <c r="D71" t="s">
        <v>12</v>
      </c>
      <c r="E71" s="4">
        <v>6.2</v>
      </c>
      <c r="F71" s="4">
        <v>9.1999999999999993</v>
      </c>
      <c r="G71" s="4">
        <f>Table1[[#This Row],[Sale Price]]-Table1[[#This Row],[Store Cost]]</f>
        <v>2.9999999999999991</v>
      </c>
      <c r="H71" s="6">
        <f>Table1[[#This Row],[Gross Profit]]/100*10</f>
        <v>0.29999999999999993</v>
      </c>
      <c r="I71" s="6">
        <f>Table1[[#This Row],[Gross Profit]]-Table1[[#This Row],[Commision 10%]]</f>
        <v>2.6999999999999993</v>
      </c>
      <c r="J71" t="s">
        <v>36</v>
      </c>
      <c r="K71" t="s">
        <v>54</v>
      </c>
      <c r="L71" t="s">
        <v>55</v>
      </c>
      <c r="M71" t="s">
        <v>16</v>
      </c>
    </row>
    <row r="72" spans="1:13">
      <c r="A72" s="1" t="s">
        <v>26</v>
      </c>
      <c r="B72" s="2">
        <v>1071</v>
      </c>
      <c r="C72">
        <v>1109</v>
      </c>
      <c r="D72" t="s">
        <v>14</v>
      </c>
      <c r="E72" s="4">
        <v>3</v>
      </c>
      <c r="F72" s="4">
        <v>8</v>
      </c>
      <c r="G72" s="4">
        <f>Table1[[#This Row],[Sale Price]]-Table1[[#This Row],[Store Cost]]</f>
        <v>5</v>
      </c>
      <c r="H72" s="6">
        <f>Table1[[#This Row],[Gross Profit]]/100*10</f>
        <v>0.5</v>
      </c>
      <c r="I72" s="6">
        <f>Table1[[#This Row],[Gross Profit]]-Table1[[#This Row],[Commision 10%]]</f>
        <v>4.5</v>
      </c>
      <c r="J72" t="s">
        <v>33</v>
      </c>
      <c r="K72" t="s">
        <v>48</v>
      </c>
      <c r="L72" t="s">
        <v>49</v>
      </c>
      <c r="M72" t="s">
        <v>16</v>
      </c>
    </row>
    <row r="73" spans="1:13">
      <c r="A73" s="1" t="s">
        <v>26</v>
      </c>
      <c r="B73" s="2">
        <v>1072</v>
      </c>
      <c r="C73">
        <v>1109</v>
      </c>
      <c r="D73" t="s">
        <v>14</v>
      </c>
      <c r="E73" s="4">
        <v>3</v>
      </c>
      <c r="F73" s="4">
        <v>8</v>
      </c>
      <c r="G73" s="4">
        <f>Table1[[#This Row],[Sale Price]]-Table1[[#This Row],[Store Cost]]</f>
        <v>5</v>
      </c>
      <c r="H73" s="6">
        <f>Table1[[#This Row],[Gross Profit]]/100*10</f>
        <v>0.5</v>
      </c>
      <c r="I73" s="6">
        <f>Table1[[#This Row],[Gross Profit]]-Table1[[#This Row],[Commision 10%]]</f>
        <v>4.5</v>
      </c>
      <c r="J73" t="s">
        <v>35</v>
      </c>
      <c r="K73" t="s">
        <v>52</v>
      </c>
      <c r="L73" t="s">
        <v>53</v>
      </c>
      <c r="M73" t="s">
        <v>17</v>
      </c>
    </row>
    <row r="74" spans="1:13">
      <c r="A74" s="1" t="s">
        <v>26</v>
      </c>
      <c r="B74" s="2">
        <v>1073</v>
      </c>
      <c r="C74">
        <v>6622</v>
      </c>
      <c r="D74" t="s">
        <v>7</v>
      </c>
      <c r="E74" s="4">
        <v>42</v>
      </c>
      <c r="F74" s="4">
        <v>77</v>
      </c>
      <c r="G74" s="4">
        <f>Table1[[#This Row],[Sale Price]]-Table1[[#This Row],[Store Cost]]</f>
        <v>35</v>
      </c>
      <c r="H74" s="6">
        <f>Table1[[#This Row],[Gross Profit]]/100*10</f>
        <v>3.5</v>
      </c>
      <c r="I74" s="6">
        <f>Table1[[#This Row],[Gross Profit]]-Table1[[#This Row],[Commision 10%]]</f>
        <v>31.5</v>
      </c>
      <c r="J74" t="s">
        <v>35</v>
      </c>
      <c r="K74" t="s">
        <v>52</v>
      </c>
      <c r="L74" t="s">
        <v>53</v>
      </c>
      <c r="M74" t="s">
        <v>18</v>
      </c>
    </row>
    <row r="75" spans="1:13">
      <c r="A75" s="1" t="s">
        <v>26</v>
      </c>
      <c r="B75" s="2">
        <v>1074</v>
      </c>
      <c r="C75">
        <v>2877</v>
      </c>
      <c r="D75" t="s">
        <v>11</v>
      </c>
      <c r="E75" s="4">
        <v>11.4</v>
      </c>
      <c r="F75" s="4">
        <v>16.3</v>
      </c>
      <c r="G75" s="4">
        <f>Table1[[#This Row],[Sale Price]]-Table1[[#This Row],[Store Cost]]</f>
        <v>4.9000000000000004</v>
      </c>
      <c r="H75" s="6">
        <f>Table1[[#This Row],[Gross Profit]]/100*10</f>
        <v>0.49</v>
      </c>
      <c r="I75" s="6">
        <f>Table1[[#This Row],[Gross Profit]]-Table1[[#This Row],[Commision 10%]]</f>
        <v>4.41</v>
      </c>
      <c r="J75" t="s">
        <v>35</v>
      </c>
      <c r="K75" t="s">
        <v>52</v>
      </c>
      <c r="L75" t="s">
        <v>53</v>
      </c>
      <c r="M75" t="s">
        <v>16</v>
      </c>
    </row>
    <row r="76" spans="1:13">
      <c r="A76" s="1" t="s">
        <v>26</v>
      </c>
      <c r="B76" s="2">
        <v>1075</v>
      </c>
      <c r="C76">
        <v>1109</v>
      </c>
      <c r="D76" t="s">
        <v>14</v>
      </c>
      <c r="E76" s="4">
        <v>3</v>
      </c>
      <c r="F76" s="4">
        <v>8</v>
      </c>
      <c r="G76" s="4">
        <f>Table1[[#This Row],[Sale Price]]-Table1[[#This Row],[Store Cost]]</f>
        <v>5</v>
      </c>
      <c r="H76" s="6">
        <f>Table1[[#This Row],[Gross Profit]]/100*10</f>
        <v>0.5</v>
      </c>
      <c r="I76" s="6">
        <f>Table1[[#This Row],[Gross Profit]]-Table1[[#This Row],[Commision 10%]]</f>
        <v>4.5</v>
      </c>
      <c r="J76" t="s">
        <v>36</v>
      </c>
      <c r="K76" t="s">
        <v>54</v>
      </c>
      <c r="L76" t="s">
        <v>55</v>
      </c>
      <c r="M76" t="s">
        <v>18</v>
      </c>
    </row>
    <row r="77" spans="1:13">
      <c r="A77" s="1" t="s">
        <v>26</v>
      </c>
      <c r="B77" s="2">
        <v>1076</v>
      </c>
      <c r="C77">
        <v>1109</v>
      </c>
      <c r="D77" t="s">
        <v>14</v>
      </c>
      <c r="E77" s="4">
        <v>3</v>
      </c>
      <c r="F77" s="4">
        <v>8</v>
      </c>
      <c r="G77" s="4">
        <f>Table1[[#This Row],[Sale Price]]-Table1[[#This Row],[Store Cost]]</f>
        <v>5</v>
      </c>
      <c r="H77" s="6">
        <f>Table1[[#This Row],[Gross Profit]]/100*10</f>
        <v>0.5</v>
      </c>
      <c r="I77" s="6">
        <f>Table1[[#This Row],[Gross Profit]]-Table1[[#This Row],[Commision 10%]]</f>
        <v>4.5</v>
      </c>
      <c r="J77" t="s">
        <v>34</v>
      </c>
      <c r="K77" t="s">
        <v>50</v>
      </c>
      <c r="L77" t="s">
        <v>51</v>
      </c>
      <c r="M77" t="s">
        <v>16</v>
      </c>
    </row>
    <row r="78" spans="1:13">
      <c r="A78" s="1" t="s">
        <v>26</v>
      </c>
      <c r="B78" s="2">
        <v>1077</v>
      </c>
      <c r="C78">
        <v>9822</v>
      </c>
      <c r="D78" t="s">
        <v>5</v>
      </c>
      <c r="E78" s="4">
        <v>58.3</v>
      </c>
      <c r="F78" s="4">
        <v>98.4</v>
      </c>
      <c r="G78" s="4">
        <f>Table1[[#This Row],[Sale Price]]-Table1[[#This Row],[Store Cost]]</f>
        <v>40.100000000000009</v>
      </c>
      <c r="H78" s="6">
        <f>Table1[[#This Row],[Gross Profit]]/100*10</f>
        <v>4.0100000000000007</v>
      </c>
      <c r="I78" s="6">
        <f>Table1[[#This Row],[Gross Profit]]-Table1[[#This Row],[Commision 10%]]</f>
        <v>36.090000000000011</v>
      </c>
      <c r="J78" t="s">
        <v>36</v>
      </c>
      <c r="K78" t="s">
        <v>54</v>
      </c>
      <c r="L78" t="s">
        <v>55</v>
      </c>
      <c r="M78" t="s">
        <v>16</v>
      </c>
    </row>
    <row r="79" spans="1:13">
      <c r="A79" s="1" t="s">
        <v>26</v>
      </c>
      <c r="B79" s="2">
        <v>1078</v>
      </c>
      <c r="C79">
        <v>2877</v>
      </c>
      <c r="D79" t="s">
        <v>11</v>
      </c>
      <c r="E79" s="4">
        <v>11.4</v>
      </c>
      <c r="F79" s="4">
        <v>16.3</v>
      </c>
      <c r="G79" s="4">
        <f>Table1[[#This Row],[Sale Price]]-Table1[[#This Row],[Store Cost]]</f>
        <v>4.9000000000000004</v>
      </c>
      <c r="H79" s="6">
        <f>Table1[[#This Row],[Gross Profit]]/100*10</f>
        <v>0.49</v>
      </c>
      <c r="I79" s="6">
        <f>Table1[[#This Row],[Gross Profit]]-Table1[[#This Row],[Commision 10%]]</f>
        <v>4.41</v>
      </c>
      <c r="J79" t="s">
        <v>34</v>
      </c>
      <c r="K79" t="s">
        <v>50</v>
      </c>
      <c r="L79" t="s">
        <v>51</v>
      </c>
      <c r="M79" t="s">
        <v>17</v>
      </c>
    </row>
    <row r="80" spans="1:13">
      <c r="A80" s="1" t="s">
        <v>45</v>
      </c>
      <c r="B80" s="2">
        <v>1079</v>
      </c>
      <c r="C80">
        <v>2877</v>
      </c>
      <c r="D80" t="s">
        <v>11</v>
      </c>
      <c r="E80" s="4">
        <v>11.4</v>
      </c>
      <c r="F80" s="4">
        <v>16.3</v>
      </c>
      <c r="G80" s="4">
        <f>Table1[[#This Row],[Sale Price]]-Table1[[#This Row],[Store Cost]]</f>
        <v>4.9000000000000004</v>
      </c>
      <c r="H80" s="6">
        <f>Table1[[#This Row],[Gross Profit]]/100*10</f>
        <v>0.49</v>
      </c>
      <c r="I80" s="6">
        <f>Table1[[#This Row],[Gross Profit]]-Table1[[#This Row],[Commision 10%]]</f>
        <v>4.41</v>
      </c>
      <c r="J80" t="s">
        <v>34</v>
      </c>
      <c r="K80" t="s">
        <v>50</v>
      </c>
      <c r="L80" t="s">
        <v>51</v>
      </c>
      <c r="M80" t="s">
        <v>19</v>
      </c>
    </row>
    <row r="81" spans="1:13">
      <c r="A81" s="1" t="s">
        <v>45</v>
      </c>
      <c r="B81" s="2">
        <v>1080</v>
      </c>
      <c r="C81">
        <v>4421</v>
      </c>
      <c r="D81" t="s">
        <v>9</v>
      </c>
      <c r="E81" s="4">
        <v>45</v>
      </c>
      <c r="F81" s="4">
        <v>87</v>
      </c>
      <c r="G81" s="4">
        <f>Table1[[#This Row],[Sale Price]]-Table1[[#This Row],[Store Cost]]</f>
        <v>42</v>
      </c>
      <c r="H81" s="6">
        <f>Table1[[#This Row],[Gross Profit]]/100*10</f>
        <v>4.2</v>
      </c>
      <c r="I81" s="6">
        <f>Table1[[#This Row],[Gross Profit]]-Table1[[#This Row],[Commision 10%]]</f>
        <v>37.799999999999997</v>
      </c>
      <c r="J81" t="s">
        <v>35</v>
      </c>
      <c r="K81" t="s">
        <v>52</v>
      </c>
      <c r="L81" t="s">
        <v>53</v>
      </c>
      <c r="M81" t="s">
        <v>18</v>
      </c>
    </row>
    <row r="82" spans="1:13">
      <c r="A82" s="1" t="s">
        <v>45</v>
      </c>
      <c r="B82" s="2">
        <v>1081</v>
      </c>
      <c r="C82">
        <v>6119</v>
      </c>
      <c r="D82" t="s">
        <v>13</v>
      </c>
      <c r="E82" s="4">
        <v>9</v>
      </c>
      <c r="F82" s="4">
        <v>14</v>
      </c>
      <c r="G82" s="4">
        <f>Table1[[#This Row],[Sale Price]]-Table1[[#This Row],[Store Cost]]</f>
        <v>5</v>
      </c>
      <c r="H82" s="6">
        <f>Table1[[#This Row],[Gross Profit]]/100*10</f>
        <v>0.5</v>
      </c>
      <c r="I82" s="6">
        <f>Table1[[#This Row],[Gross Profit]]-Table1[[#This Row],[Commision 10%]]</f>
        <v>4.5</v>
      </c>
      <c r="J82" t="s">
        <v>35</v>
      </c>
      <c r="K82" t="s">
        <v>52</v>
      </c>
      <c r="L82" t="s">
        <v>53</v>
      </c>
      <c r="M82" t="s">
        <v>21</v>
      </c>
    </row>
    <row r="83" spans="1:13">
      <c r="A83" s="1" t="s">
        <v>45</v>
      </c>
      <c r="B83" s="2">
        <v>1082</v>
      </c>
      <c r="C83">
        <v>1109</v>
      </c>
      <c r="D83" t="s">
        <v>14</v>
      </c>
      <c r="E83" s="4">
        <v>3</v>
      </c>
      <c r="F83" s="4">
        <v>8</v>
      </c>
      <c r="G83" s="4">
        <f>Table1[[#This Row],[Sale Price]]-Table1[[#This Row],[Store Cost]]</f>
        <v>5</v>
      </c>
      <c r="H83" s="6">
        <f>Table1[[#This Row],[Gross Profit]]/100*10</f>
        <v>0.5</v>
      </c>
      <c r="I83" s="6">
        <f>Table1[[#This Row],[Gross Profit]]-Table1[[#This Row],[Commision 10%]]</f>
        <v>4.5</v>
      </c>
      <c r="J83" t="s">
        <v>33</v>
      </c>
      <c r="K83" t="s">
        <v>48</v>
      </c>
      <c r="L83" t="s">
        <v>49</v>
      </c>
      <c r="M83" t="s">
        <v>18</v>
      </c>
    </row>
    <row r="84" spans="1:13">
      <c r="A84" s="1" t="s">
        <v>45</v>
      </c>
      <c r="B84" s="2">
        <v>1083</v>
      </c>
      <c r="C84">
        <v>1109</v>
      </c>
      <c r="D84" t="s">
        <v>14</v>
      </c>
      <c r="E84" s="4">
        <v>3</v>
      </c>
      <c r="F84" s="4">
        <v>8</v>
      </c>
      <c r="G84" s="4">
        <f>Table1[[#This Row],[Sale Price]]-Table1[[#This Row],[Store Cost]]</f>
        <v>5</v>
      </c>
      <c r="H84" s="6">
        <f>Table1[[#This Row],[Gross Profit]]/100*10</f>
        <v>0.5</v>
      </c>
      <c r="I84" s="6">
        <f>Table1[[#This Row],[Gross Profit]]-Table1[[#This Row],[Commision 10%]]</f>
        <v>4.5</v>
      </c>
      <c r="J84" t="s">
        <v>33</v>
      </c>
      <c r="K84" t="s">
        <v>48</v>
      </c>
      <c r="L84" t="s">
        <v>49</v>
      </c>
      <c r="M84" t="s">
        <v>17</v>
      </c>
    </row>
    <row r="85" spans="1:13">
      <c r="A85" s="1" t="s">
        <v>45</v>
      </c>
      <c r="B85" s="2">
        <v>1084</v>
      </c>
      <c r="C85">
        <v>6119</v>
      </c>
      <c r="D85" t="s">
        <v>13</v>
      </c>
      <c r="E85" s="4">
        <v>9</v>
      </c>
      <c r="F85" s="4">
        <v>14</v>
      </c>
      <c r="G85" s="4">
        <f>Table1[[#This Row],[Sale Price]]-Table1[[#This Row],[Store Cost]]</f>
        <v>5</v>
      </c>
      <c r="H85" s="6">
        <f>Table1[[#This Row],[Gross Profit]]/100*10</f>
        <v>0.5</v>
      </c>
      <c r="I85" s="6">
        <f>Table1[[#This Row],[Gross Profit]]-Table1[[#This Row],[Commision 10%]]</f>
        <v>4.5</v>
      </c>
      <c r="J85" t="s">
        <v>33</v>
      </c>
      <c r="K85" t="s">
        <v>48</v>
      </c>
      <c r="L85" t="s">
        <v>49</v>
      </c>
      <c r="M85" t="s">
        <v>16</v>
      </c>
    </row>
    <row r="86" spans="1:13">
      <c r="A86" s="1" t="s">
        <v>45</v>
      </c>
      <c r="B86" s="2">
        <v>1085</v>
      </c>
      <c r="C86">
        <v>9822</v>
      </c>
      <c r="D86" t="s">
        <v>5</v>
      </c>
      <c r="E86" s="4">
        <v>58.3</v>
      </c>
      <c r="F86" s="4">
        <v>98.4</v>
      </c>
      <c r="G86" s="4">
        <f>Table1[[#This Row],[Sale Price]]-Table1[[#This Row],[Store Cost]]</f>
        <v>40.100000000000009</v>
      </c>
      <c r="H86" s="6">
        <f>Table1[[#This Row],[Gross Profit]]/100*10</f>
        <v>4.0100000000000007</v>
      </c>
      <c r="I86" s="6">
        <f>Table1[[#This Row],[Gross Profit]]-Table1[[#This Row],[Commision 10%]]</f>
        <v>36.090000000000011</v>
      </c>
      <c r="J86" t="s">
        <v>35</v>
      </c>
      <c r="K86" t="s">
        <v>52</v>
      </c>
      <c r="L86" t="s">
        <v>53</v>
      </c>
      <c r="M86" t="s">
        <v>17</v>
      </c>
    </row>
    <row r="87" spans="1:13">
      <c r="A87" s="1" t="s">
        <v>45</v>
      </c>
      <c r="B87" s="2">
        <v>1086</v>
      </c>
      <c r="C87">
        <v>1109</v>
      </c>
      <c r="D87" t="s">
        <v>14</v>
      </c>
      <c r="E87" s="4">
        <v>3</v>
      </c>
      <c r="F87" s="4">
        <v>8</v>
      </c>
      <c r="G87" s="4">
        <f>Table1[[#This Row],[Sale Price]]-Table1[[#This Row],[Store Cost]]</f>
        <v>5</v>
      </c>
      <c r="H87" s="6">
        <f>Table1[[#This Row],[Gross Profit]]/100*10</f>
        <v>0.5</v>
      </c>
      <c r="I87" s="6">
        <f>Table1[[#This Row],[Gross Profit]]-Table1[[#This Row],[Commision 10%]]</f>
        <v>4.5</v>
      </c>
      <c r="J87" t="s">
        <v>36</v>
      </c>
      <c r="K87" t="s">
        <v>54</v>
      </c>
      <c r="L87" t="s">
        <v>55</v>
      </c>
      <c r="M87" t="s">
        <v>16</v>
      </c>
    </row>
    <row r="88" spans="1:13">
      <c r="A88" s="1" t="s">
        <v>45</v>
      </c>
      <c r="B88" s="2">
        <v>1087</v>
      </c>
      <c r="C88">
        <v>2499</v>
      </c>
      <c r="D88" t="s">
        <v>12</v>
      </c>
      <c r="E88" s="4">
        <v>6.2</v>
      </c>
      <c r="F88" s="4">
        <v>9.1999999999999993</v>
      </c>
      <c r="G88" s="4">
        <f>Table1[[#This Row],[Sale Price]]-Table1[[#This Row],[Store Cost]]</f>
        <v>2.9999999999999991</v>
      </c>
      <c r="H88" s="6">
        <f>Table1[[#This Row],[Gross Profit]]/100*10</f>
        <v>0.29999999999999993</v>
      </c>
      <c r="I88" s="6">
        <f>Table1[[#This Row],[Gross Profit]]-Table1[[#This Row],[Commision 10%]]</f>
        <v>2.6999999999999993</v>
      </c>
      <c r="J88" t="s">
        <v>33</v>
      </c>
      <c r="K88" t="s">
        <v>48</v>
      </c>
      <c r="L88" t="s">
        <v>49</v>
      </c>
      <c r="M88" t="s">
        <v>18</v>
      </c>
    </row>
    <row r="89" spans="1:13">
      <c r="A89" s="1" t="s">
        <v>45</v>
      </c>
      <c r="B89" s="2">
        <v>1088</v>
      </c>
      <c r="C89">
        <v>2499</v>
      </c>
      <c r="D89" t="s">
        <v>12</v>
      </c>
      <c r="E89" s="4">
        <v>6.2</v>
      </c>
      <c r="F89" s="4">
        <v>9.1999999999999993</v>
      </c>
      <c r="G89" s="4">
        <f>Table1[[#This Row],[Sale Price]]-Table1[[#This Row],[Store Cost]]</f>
        <v>2.9999999999999991</v>
      </c>
      <c r="H89" s="6">
        <f>Table1[[#This Row],[Gross Profit]]/100*10</f>
        <v>0.29999999999999993</v>
      </c>
      <c r="I89" s="6">
        <f>Table1[[#This Row],[Gross Profit]]-Table1[[#This Row],[Commision 10%]]</f>
        <v>2.6999999999999993</v>
      </c>
      <c r="J89" t="s">
        <v>33</v>
      </c>
      <c r="K89" t="s">
        <v>48</v>
      </c>
      <c r="L89" t="s">
        <v>49</v>
      </c>
      <c r="M89" t="s">
        <v>19</v>
      </c>
    </row>
    <row r="90" spans="1:13">
      <c r="A90" s="1" t="s">
        <v>45</v>
      </c>
      <c r="B90" s="2">
        <v>1089</v>
      </c>
      <c r="C90">
        <v>6119</v>
      </c>
      <c r="D90" t="s">
        <v>13</v>
      </c>
      <c r="E90" s="4">
        <v>9</v>
      </c>
      <c r="F90" s="4">
        <v>14</v>
      </c>
      <c r="G90" s="4">
        <f>Table1[[#This Row],[Sale Price]]-Table1[[#This Row],[Store Cost]]</f>
        <v>5</v>
      </c>
      <c r="H90" s="6">
        <f>Table1[[#This Row],[Gross Profit]]/100*10</f>
        <v>0.5</v>
      </c>
      <c r="I90" s="6">
        <f>Table1[[#This Row],[Gross Profit]]-Table1[[#This Row],[Commision 10%]]</f>
        <v>4.5</v>
      </c>
      <c r="J90" t="s">
        <v>35</v>
      </c>
      <c r="K90" t="s">
        <v>52</v>
      </c>
      <c r="L90" t="s">
        <v>53</v>
      </c>
      <c r="M90" t="s">
        <v>17</v>
      </c>
    </row>
    <row r="91" spans="1:13">
      <c r="A91" s="1" t="s">
        <v>45</v>
      </c>
      <c r="B91" s="2">
        <v>1090</v>
      </c>
      <c r="C91">
        <v>2877</v>
      </c>
      <c r="D91" t="s">
        <v>11</v>
      </c>
      <c r="E91" s="4">
        <v>11.4</v>
      </c>
      <c r="F91" s="4">
        <v>16.3</v>
      </c>
      <c r="G91" s="4">
        <f>Table1[[#This Row],[Sale Price]]-Table1[[#This Row],[Store Cost]]</f>
        <v>4.9000000000000004</v>
      </c>
      <c r="H91" s="6">
        <f>Table1[[#This Row],[Gross Profit]]/100*10</f>
        <v>0.49</v>
      </c>
      <c r="I91" s="6">
        <f>Table1[[#This Row],[Gross Profit]]-Table1[[#This Row],[Commision 10%]]</f>
        <v>4.41</v>
      </c>
      <c r="J91" t="s">
        <v>33</v>
      </c>
      <c r="K91" t="s">
        <v>48</v>
      </c>
      <c r="L91" t="s">
        <v>49</v>
      </c>
      <c r="M91" t="s">
        <v>18</v>
      </c>
    </row>
    <row r="92" spans="1:13">
      <c r="A92" s="1" t="s">
        <v>45</v>
      </c>
      <c r="B92" s="2">
        <v>1091</v>
      </c>
      <c r="C92">
        <v>2877</v>
      </c>
      <c r="D92" t="s">
        <v>11</v>
      </c>
      <c r="E92" s="4">
        <v>11.4</v>
      </c>
      <c r="F92" s="4">
        <v>16.3</v>
      </c>
      <c r="G92" s="4">
        <f>Table1[[#This Row],[Sale Price]]-Table1[[#This Row],[Store Cost]]</f>
        <v>4.9000000000000004</v>
      </c>
      <c r="H92" s="6">
        <f>Table1[[#This Row],[Gross Profit]]/100*10</f>
        <v>0.49</v>
      </c>
      <c r="I92" s="6">
        <f>Table1[[#This Row],[Gross Profit]]-Table1[[#This Row],[Commision 10%]]</f>
        <v>4.41</v>
      </c>
      <c r="J92" t="s">
        <v>36</v>
      </c>
      <c r="K92" t="s">
        <v>54</v>
      </c>
      <c r="L92" t="s">
        <v>55</v>
      </c>
      <c r="M92" t="s">
        <v>17</v>
      </c>
    </row>
    <row r="93" spans="1:13">
      <c r="A93" s="1" t="s">
        <v>45</v>
      </c>
      <c r="B93" s="2">
        <v>1092</v>
      </c>
      <c r="C93">
        <v>2877</v>
      </c>
      <c r="D93" t="s">
        <v>11</v>
      </c>
      <c r="E93" s="4">
        <v>11.4</v>
      </c>
      <c r="F93" s="4">
        <v>16.3</v>
      </c>
      <c r="G93" s="4">
        <f>Table1[[#This Row],[Sale Price]]-Table1[[#This Row],[Store Cost]]</f>
        <v>4.9000000000000004</v>
      </c>
      <c r="H93" s="6">
        <f>Table1[[#This Row],[Gross Profit]]/100*10</f>
        <v>0.49</v>
      </c>
      <c r="I93" s="6">
        <f>Table1[[#This Row],[Gross Profit]]-Table1[[#This Row],[Commision 10%]]</f>
        <v>4.41</v>
      </c>
      <c r="J93" t="s">
        <v>35</v>
      </c>
      <c r="K93" t="s">
        <v>52</v>
      </c>
      <c r="L93" t="s">
        <v>53</v>
      </c>
      <c r="M93" t="s">
        <v>18</v>
      </c>
    </row>
    <row r="94" spans="1:13">
      <c r="A94" s="1" t="s">
        <v>45</v>
      </c>
      <c r="B94" s="2">
        <v>1093</v>
      </c>
      <c r="C94">
        <v>6119</v>
      </c>
      <c r="D94" t="s">
        <v>13</v>
      </c>
      <c r="E94" s="4">
        <v>9</v>
      </c>
      <c r="F94" s="4">
        <v>14</v>
      </c>
      <c r="G94" s="4">
        <f>Table1[[#This Row],[Sale Price]]-Table1[[#This Row],[Store Cost]]</f>
        <v>5</v>
      </c>
      <c r="H94" s="6">
        <f>Table1[[#This Row],[Gross Profit]]/100*10</f>
        <v>0.5</v>
      </c>
      <c r="I94" s="6">
        <f>Table1[[#This Row],[Gross Profit]]-Table1[[#This Row],[Commision 10%]]</f>
        <v>4.5</v>
      </c>
      <c r="J94" t="s">
        <v>34</v>
      </c>
      <c r="K94" t="s">
        <v>50</v>
      </c>
      <c r="L94" t="s">
        <v>51</v>
      </c>
      <c r="M94" t="s">
        <v>16</v>
      </c>
    </row>
    <row r="95" spans="1:13">
      <c r="A95" s="1" t="s">
        <v>45</v>
      </c>
      <c r="B95" s="2">
        <v>1094</v>
      </c>
      <c r="C95">
        <v>6119</v>
      </c>
      <c r="D95" t="s">
        <v>13</v>
      </c>
      <c r="E95" s="4">
        <v>9</v>
      </c>
      <c r="F95" s="4">
        <v>14</v>
      </c>
      <c r="G95" s="4">
        <f>Table1[[#This Row],[Sale Price]]-Table1[[#This Row],[Store Cost]]</f>
        <v>5</v>
      </c>
      <c r="H95" s="6">
        <f>Table1[[#This Row],[Gross Profit]]/100*10</f>
        <v>0.5</v>
      </c>
      <c r="I95" s="6">
        <f>Table1[[#This Row],[Gross Profit]]-Table1[[#This Row],[Commision 10%]]</f>
        <v>4.5</v>
      </c>
      <c r="J95" t="s">
        <v>35</v>
      </c>
      <c r="K95" t="s">
        <v>52</v>
      </c>
      <c r="L95" t="s">
        <v>53</v>
      </c>
      <c r="M95" t="s">
        <v>18</v>
      </c>
    </row>
    <row r="96" spans="1:13">
      <c r="A96" s="1" t="s">
        <v>45</v>
      </c>
      <c r="B96" s="2">
        <v>1095</v>
      </c>
      <c r="C96">
        <v>2499</v>
      </c>
      <c r="D96" t="s">
        <v>12</v>
      </c>
      <c r="E96" s="4">
        <v>6.2</v>
      </c>
      <c r="F96" s="4">
        <v>9.1999999999999993</v>
      </c>
      <c r="G96" s="4">
        <f>Table1[[#This Row],[Sale Price]]-Table1[[#This Row],[Store Cost]]</f>
        <v>2.9999999999999991</v>
      </c>
      <c r="H96" s="6">
        <f>Table1[[#This Row],[Gross Profit]]/100*10</f>
        <v>0.29999999999999993</v>
      </c>
      <c r="I96" s="6">
        <f>Table1[[#This Row],[Gross Profit]]-Table1[[#This Row],[Commision 10%]]</f>
        <v>2.6999999999999993</v>
      </c>
      <c r="J96" t="s">
        <v>36</v>
      </c>
      <c r="K96" t="s">
        <v>54</v>
      </c>
      <c r="L96" t="s">
        <v>55</v>
      </c>
      <c r="M96" t="s">
        <v>16</v>
      </c>
    </row>
    <row r="97" spans="1:13">
      <c r="A97" s="1" t="s">
        <v>45</v>
      </c>
      <c r="B97" s="2">
        <v>1096</v>
      </c>
      <c r="C97">
        <v>6119</v>
      </c>
      <c r="D97" t="s">
        <v>13</v>
      </c>
      <c r="E97" s="4">
        <v>9</v>
      </c>
      <c r="F97" s="4">
        <v>14</v>
      </c>
      <c r="G97" s="4">
        <f>Table1[[#This Row],[Sale Price]]-Table1[[#This Row],[Store Cost]]</f>
        <v>5</v>
      </c>
      <c r="H97" s="6">
        <f>Table1[[#This Row],[Gross Profit]]/100*10</f>
        <v>0.5</v>
      </c>
      <c r="I97" s="6">
        <f>Table1[[#This Row],[Gross Profit]]-Table1[[#This Row],[Commision 10%]]</f>
        <v>4.5</v>
      </c>
      <c r="J97" t="s">
        <v>35</v>
      </c>
      <c r="K97" t="s">
        <v>52</v>
      </c>
      <c r="L97" t="s">
        <v>53</v>
      </c>
      <c r="M97" t="s">
        <v>16</v>
      </c>
    </row>
    <row r="98" spans="1:13">
      <c r="A98" s="1" t="s">
        <v>45</v>
      </c>
      <c r="B98" s="2">
        <v>1097</v>
      </c>
      <c r="C98">
        <v>9212</v>
      </c>
      <c r="D98" t="s">
        <v>10</v>
      </c>
      <c r="E98" s="4">
        <v>4</v>
      </c>
      <c r="F98" s="4">
        <v>7</v>
      </c>
      <c r="G98" s="4">
        <f>Table1[[#This Row],[Sale Price]]-Table1[[#This Row],[Store Cost]]</f>
        <v>3</v>
      </c>
      <c r="H98" s="6">
        <f>Table1[[#This Row],[Gross Profit]]/100*10</f>
        <v>0.3</v>
      </c>
      <c r="I98" s="6">
        <f>Table1[[#This Row],[Gross Profit]]-Table1[[#This Row],[Commision 10%]]</f>
        <v>2.7</v>
      </c>
      <c r="J98" t="s">
        <v>36</v>
      </c>
      <c r="K98" t="s">
        <v>54</v>
      </c>
      <c r="L98" t="s">
        <v>55</v>
      </c>
      <c r="M98" t="s">
        <v>17</v>
      </c>
    </row>
    <row r="99" spans="1:13">
      <c r="A99" s="1" t="s">
        <v>45</v>
      </c>
      <c r="B99" s="2">
        <v>1098</v>
      </c>
      <c r="C99">
        <v>2877</v>
      </c>
      <c r="D99" t="s">
        <v>11</v>
      </c>
      <c r="E99" s="4">
        <v>11.4</v>
      </c>
      <c r="F99" s="4">
        <v>16.3</v>
      </c>
      <c r="G99" s="4">
        <f>Table1[[#This Row],[Sale Price]]-Table1[[#This Row],[Store Cost]]</f>
        <v>4.9000000000000004</v>
      </c>
      <c r="H99" s="6">
        <f>Table1[[#This Row],[Gross Profit]]/100*10</f>
        <v>0.49</v>
      </c>
      <c r="I99" s="6">
        <f>Table1[[#This Row],[Gross Profit]]-Table1[[#This Row],[Commision 10%]]</f>
        <v>4.41</v>
      </c>
      <c r="J99" t="s">
        <v>34</v>
      </c>
      <c r="K99" t="s">
        <v>50</v>
      </c>
      <c r="L99" t="s">
        <v>51</v>
      </c>
      <c r="M99" t="s">
        <v>19</v>
      </c>
    </row>
    <row r="100" spans="1:13">
      <c r="A100" s="1" t="s">
        <v>46</v>
      </c>
      <c r="B100" s="2">
        <v>1099</v>
      </c>
      <c r="C100">
        <v>2877</v>
      </c>
      <c r="D100" t="s">
        <v>11</v>
      </c>
      <c r="E100" s="4">
        <v>11.4</v>
      </c>
      <c r="F100" s="4">
        <v>16.3</v>
      </c>
      <c r="G100" s="4">
        <f>Table1[[#This Row],[Sale Price]]-Table1[[#This Row],[Store Cost]]</f>
        <v>4.9000000000000004</v>
      </c>
      <c r="H100" s="6">
        <f>Table1[[#This Row],[Gross Profit]]/100*10</f>
        <v>0.49</v>
      </c>
      <c r="I100" s="6">
        <f>Table1[[#This Row],[Gross Profit]]-Table1[[#This Row],[Commision 10%]]</f>
        <v>4.41</v>
      </c>
      <c r="J100" t="s">
        <v>35</v>
      </c>
      <c r="K100" t="s">
        <v>52</v>
      </c>
      <c r="L100" t="s">
        <v>53</v>
      </c>
      <c r="M100" t="s">
        <v>18</v>
      </c>
    </row>
    <row r="101" spans="1:13">
      <c r="A101" s="1" t="s">
        <v>46</v>
      </c>
      <c r="B101" s="2">
        <v>1100</v>
      </c>
      <c r="C101">
        <v>6119</v>
      </c>
      <c r="D101" t="s">
        <v>13</v>
      </c>
      <c r="E101" s="4">
        <v>9</v>
      </c>
      <c r="F101" s="4">
        <v>14</v>
      </c>
      <c r="G101" s="4">
        <f>Table1[[#This Row],[Sale Price]]-Table1[[#This Row],[Store Cost]]</f>
        <v>5</v>
      </c>
      <c r="H101" s="6">
        <f>Table1[[#This Row],[Gross Profit]]/100*10</f>
        <v>0.5</v>
      </c>
      <c r="I101" s="6">
        <f>Table1[[#This Row],[Gross Profit]]-Table1[[#This Row],[Commision 10%]]</f>
        <v>4.5</v>
      </c>
      <c r="J101" t="s">
        <v>33</v>
      </c>
      <c r="K101" t="s">
        <v>48</v>
      </c>
      <c r="L101" t="s">
        <v>49</v>
      </c>
      <c r="M101" t="s">
        <v>21</v>
      </c>
    </row>
    <row r="102" spans="1:13">
      <c r="A102" s="1" t="s">
        <v>46</v>
      </c>
      <c r="B102" s="2">
        <v>1101</v>
      </c>
      <c r="C102">
        <v>2499</v>
      </c>
      <c r="D102" t="s">
        <v>12</v>
      </c>
      <c r="E102" s="4">
        <v>6.2</v>
      </c>
      <c r="F102" s="4">
        <v>9.1999999999999993</v>
      </c>
      <c r="G102" s="4">
        <f>Table1[[#This Row],[Sale Price]]-Table1[[#This Row],[Store Cost]]</f>
        <v>2.9999999999999991</v>
      </c>
      <c r="H102" s="6">
        <f>Table1[[#This Row],[Gross Profit]]/100*10</f>
        <v>0.29999999999999993</v>
      </c>
      <c r="I102" s="6">
        <f>Table1[[#This Row],[Gross Profit]]-Table1[[#This Row],[Commision 10%]]</f>
        <v>2.6999999999999993</v>
      </c>
      <c r="J102" t="s">
        <v>35</v>
      </c>
      <c r="K102" t="s">
        <v>52</v>
      </c>
      <c r="L102" t="s">
        <v>53</v>
      </c>
      <c r="M102" t="s">
        <v>18</v>
      </c>
    </row>
    <row r="103" spans="1:13">
      <c r="A103" s="1" t="s">
        <v>46</v>
      </c>
      <c r="B103" s="2">
        <v>1102</v>
      </c>
      <c r="C103">
        <v>2242</v>
      </c>
      <c r="D103" t="s">
        <v>8</v>
      </c>
      <c r="E103" s="4">
        <v>60</v>
      </c>
      <c r="F103" s="4">
        <v>124</v>
      </c>
      <c r="G103" s="4">
        <f>Table1[[#This Row],[Sale Price]]-Table1[[#This Row],[Store Cost]]</f>
        <v>64</v>
      </c>
      <c r="H103" s="6">
        <f>Table1[[#This Row],[Gross Profit]]/100*10</f>
        <v>6.4</v>
      </c>
      <c r="I103" s="6">
        <f>Table1[[#This Row],[Gross Profit]]-Table1[[#This Row],[Commision 10%]]</f>
        <v>57.6</v>
      </c>
      <c r="J103" t="s">
        <v>34</v>
      </c>
      <c r="K103" t="s">
        <v>50</v>
      </c>
      <c r="L103" t="s">
        <v>51</v>
      </c>
      <c r="M103" t="s">
        <v>17</v>
      </c>
    </row>
    <row r="104" spans="1:13">
      <c r="A104" s="1" t="s">
        <v>46</v>
      </c>
      <c r="B104" s="2">
        <v>1103</v>
      </c>
      <c r="C104">
        <v>2877</v>
      </c>
      <c r="D104" t="s">
        <v>11</v>
      </c>
      <c r="E104" s="4">
        <v>11.4</v>
      </c>
      <c r="F104" s="4">
        <v>16.3</v>
      </c>
      <c r="G104" s="4">
        <f>Table1[[#This Row],[Sale Price]]-Table1[[#This Row],[Store Cost]]</f>
        <v>4.9000000000000004</v>
      </c>
      <c r="H104" s="6">
        <f>Table1[[#This Row],[Gross Profit]]/100*10</f>
        <v>0.49</v>
      </c>
      <c r="I104" s="6">
        <f>Table1[[#This Row],[Gross Profit]]-Table1[[#This Row],[Commision 10%]]</f>
        <v>4.41</v>
      </c>
      <c r="J104" t="s">
        <v>34</v>
      </c>
      <c r="K104" t="s">
        <v>50</v>
      </c>
      <c r="L104" t="s">
        <v>51</v>
      </c>
      <c r="M104" t="s">
        <v>16</v>
      </c>
    </row>
    <row r="105" spans="1:13">
      <c r="A105" s="1" t="s">
        <v>46</v>
      </c>
      <c r="B105" s="2">
        <v>1104</v>
      </c>
      <c r="C105">
        <v>2877</v>
      </c>
      <c r="D105" t="s">
        <v>11</v>
      </c>
      <c r="E105" s="4">
        <v>11.4</v>
      </c>
      <c r="F105" s="4">
        <v>16.3</v>
      </c>
      <c r="G105" s="4">
        <f>Table1[[#This Row],[Sale Price]]-Table1[[#This Row],[Store Cost]]</f>
        <v>4.9000000000000004</v>
      </c>
      <c r="H105" s="6">
        <f>Table1[[#This Row],[Gross Profit]]/100*10</f>
        <v>0.49</v>
      </c>
      <c r="I105" s="6">
        <f>Table1[[#This Row],[Gross Profit]]-Table1[[#This Row],[Commision 10%]]</f>
        <v>4.41</v>
      </c>
      <c r="J105" t="s">
        <v>35</v>
      </c>
      <c r="K105" t="s">
        <v>52</v>
      </c>
      <c r="L105" t="s">
        <v>53</v>
      </c>
      <c r="M105" t="s">
        <v>17</v>
      </c>
    </row>
    <row r="106" spans="1:13">
      <c r="A106" s="1" t="s">
        <v>46</v>
      </c>
      <c r="B106" s="2">
        <v>1105</v>
      </c>
      <c r="C106">
        <v>2499</v>
      </c>
      <c r="D106" t="s">
        <v>12</v>
      </c>
      <c r="E106" s="4">
        <v>6.2</v>
      </c>
      <c r="F106" s="4">
        <v>9.1999999999999993</v>
      </c>
      <c r="G106" s="4">
        <f>Table1[[#This Row],[Sale Price]]-Table1[[#This Row],[Store Cost]]</f>
        <v>2.9999999999999991</v>
      </c>
      <c r="H106" s="6">
        <f>Table1[[#This Row],[Gross Profit]]/100*10</f>
        <v>0.29999999999999993</v>
      </c>
      <c r="I106" s="6">
        <f>Table1[[#This Row],[Gross Profit]]-Table1[[#This Row],[Commision 10%]]</f>
        <v>2.6999999999999993</v>
      </c>
      <c r="J106" t="s">
        <v>34</v>
      </c>
      <c r="K106" t="s">
        <v>50</v>
      </c>
      <c r="L106" t="s">
        <v>51</v>
      </c>
      <c r="M106" t="s">
        <v>16</v>
      </c>
    </row>
    <row r="107" spans="1:13">
      <c r="A107" s="1" t="s">
        <v>46</v>
      </c>
      <c r="B107" s="2">
        <v>1106</v>
      </c>
      <c r="C107">
        <v>9822</v>
      </c>
      <c r="D107" t="s">
        <v>5</v>
      </c>
      <c r="E107" s="4">
        <v>58.3</v>
      </c>
      <c r="F107" s="4">
        <v>98.4</v>
      </c>
      <c r="G107" s="4">
        <f>Table1[[#This Row],[Sale Price]]-Table1[[#This Row],[Store Cost]]</f>
        <v>40.100000000000009</v>
      </c>
      <c r="H107" s="6">
        <f>Table1[[#This Row],[Gross Profit]]/100*10</f>
        <v>4.0100000000000007</v>
      </c>
      <c r="I107" s="6">
        <f>Table1[[#This Row],[Gross Profit]]-Table1[[#This Row],[Commision 10%]]</f>
        <v>36.090000000000011</v>
      </c>
      <c r="J107" t="s">
        <v>34</v>
      </c>
      <c r="K107" t="s">
        <v>50</v>
      </c>
      <c r="L107" t="s">
        <v>51</v>
      </c>
      <c r="M107" t="s">
        <v>18</v>
      </c>
    </row>
    <row r="108" spans="1:13">
      <c r="A108" s="1" t="s">
        <v>46</v>
      </c>
      <c r="B108" s="2">
        <v>1107</v>
      </c>
      <c r="C108">
        <v>1109</v>
      </c>
      <c r="D108" t="s">
        <v>14</v>
      </c>
      <c r="E108" s="4">
        <v>3</v>
      </c>
      <c r="F108" s="4">
        <v>8</v>
      </c>
      <c r="G108" s="4">
        <f>Table1[[#This Row],[Sale Price]]-Table1[[#This Row],[Store Cost]]</f>
        <v>5</v>
      </c>
      <c r="H108" s="6">
        <f>Table1[[#This Row],[Gross Profit]]/100*10</f>
        <v>0.5</v>
      </c>
      <c r="I108" s="6">
        <f>Table1[[#This Row],[Gross Profit]]-Table1[[#This Row],[Commision 10%]]</f>
        <v>4.5</v>
      </c>
      <c r="J108" t="s">
        <v>36</v>
      </c>
      <c r="K108" t="s">
        <v>54</v>
      </c>
      <c r="L108" t="s">
        <v>55</v>
      </c>
      <c r="M108" t="s">
        <v>19</v>
      </c>
    </row>
    <row r="109" spans="1:13">
      <c r="A109" s="1" t="s">
        <v>46</v>
      </c>
      <c r="B109" s="2">
        <v>1108</v>
      </c>
      <c r="C109">
        <v>9822</v>
      </c>
      <c r="D109" t="s">
        <v>5</v>
      </c>
      <c r="E109" s="4">
        <v>58.3</v>
      </c>
      <c r="F109" s="4">
        <v>98.4</v>
      </c>
      <c r="G109" s="4">
        <f>Table1[[#This Row],[Sale Price]]-Table1[[#This Row],[Store Cost]]</f>
        <v>40.100000000000009</v>
      </c>
      <c r="H109" s="6">
        <f>Table1[[#This Row],[Gross Profit]]/100*10</f>
        <v>4.0100000000000007</v>
      </c>
      <c r="I109" s="6">
        <f>Table1[[#This Row],[Gross Profit]]-Table1[[#This Row],[Commision 10%]]</f>
        <v>36.090000000000011</v>
      </c>
      <c r="J109" t="s">
        <v>35</v>
      </c>
      <c r="K109" t="s">
        <v>52</v>
      </c>
      <c r="L109" t="s">
        <v>53</v>
      </c>
      <c r="M109" t="s">
        <v>17</v>
      </c>
    </row>
    <row r="110" spans="1:13">
      <c r="A110" s="1" t="s">
        <v>46</v>
      </c>
      <c r="B110" s="2">
        <v>1109</v>
      </c>
      <c r="C110">
        <v>8722</v>
      </c>
      <c r="D110" t="s">
        <v>6</v>
      </c>
      <c r="E110" s="4">
        <v>344</v>
      </c>
      <c r="F110" s="4">
        <v>502</v>
      </c>
      <c r="G110" s="4">
        <f>Table1[[#This Row],[Sale Price]]-Table1[[#This Row],[Store Cost]]</f>
        <v>158</v>
      </c>
      <c r="H110" s="6">
        <f>Table1[[#This Row],[Gross Profit]]/100*10</f>
        <v>15.8</v>
      </c>
      <c r="I110" s="6">
        <f>Table1[[#This Row],[Gross Profit]]-Table1[[#This Row],[Commision 10%]]</f>
        <v>142.19999999999999</v>
      </c>
      <c r="J110" t="s">
        <v>34</v>
      </c>
      <c r="K110" t="s">
        <v>50</v>
      </c>
      <c r="L110" t="s">
        <v>51</v>
      </c>
      <c r="M110" t="s">
        <v>18</v>
      </c>
    </row>
    <row r="111" spans="1:13">
      <c r="A111" s="1" t="s">
        <v>46</v>
      </c>
      <c r="B111" s="2">
        <v>1110</v>
      </c>
      <c r="C111">
        <v>8722</v>
      </c>
      <c r="D111" t="s">
        <v>6</v>
      </c>
      <c r="E111" s="4">
        <v>344</v>
      </c>
      <c r="F111" s="4">
        <v>502</v>
      </c>
      <c r="G111" s="4">
        <f>Table1[[#This Row],[Sale Price]]-Table1[[#This Row],[Store Cost]]</f>
        <v>158</v>
      </c>
      <c r="H111" s="6">
        <f>Table1[[#This Row],[Gross Profit]]/100*10</f>
        <v>15.8</v>
      </c>
      <c r="I111" s="6">
        <f>Table1[[#This Row],[Gross Profit]]-Table1[[#This Row],[Commision 10%]]</f>
        <v>142.19999999999999</v>
      </c>
      <c r="J111" t="s">
        <v>36</v>
      </c>
      <c r="K111" t="s">
        <v>54</v>
      </c>
      <c r="L111" t="s">
        <v>55</v>
      </c>
      <c r="M111" t="s">
        <v>17</v>
      </c>
    </row>
    <row r="112" spans="1:13">
      <c r="A112" s="1" t="s">
        <v>46</v>
      </c>
      <c r="B112" s="2">
        <v>1111</v>
      </c>
      <c r="C112">
        <v>6622</v>
      </c>
      <c r="D112" t="s">
        <v>7</v>
      </c>
      <c r="E112" s="4">
        <v>42</v>
      </c>
      <c r="F112" s="4">
        <v>77</v>
      </c>
      <c r="G112" s="4">
        <f>Table1[[#This Row],[Sale Price]]-Table1[[#This Row],[Store Cost]]</f>
        <v>35</v>
      </c>
      <c r="H112" s="6">
        <f>Table1[[#This Row],[Gross Profit]]/100*10</f>
        <v>3.5</v>
      </c>
      <c r="I112" s="6">
        <f>Table1[[#This Row],[Gross Profit]]-Table1[[#This Row],[Commision 10%]]</f>
        <v>31.5</v>
      </c>
      <c r="J112" t="s">
        <v>36</v>
      </c>
      <c r="K112" t="s">
        <v>54</v>
      </c>
      <c r="L112" t="s">
        <v>55</v>
      </c>
      <c r="M112" t="s">
        <v>18</v>
      </c>
    </row>
    <row r="113" spans="1:13">
      <c r="A113" s="1" t="s">
        <v>46</v>
      </c>
      <c r="B113" s="2">
        <v>1112</v>
      </c>
      <c r="C113">
        <v>6622</v>
      </c>
      <c r="D113" t="s">
        <v>7</v>
      </c>
      <c r="E113" s="4">
        <v>42</v>
      </c>
      <c r="F113" s="4">
        <v>77</v>
      </c>
      <c r="G113" s="4">
        <f>Table1[[#This Row],[Sale Price]]-Table1[[#This Row],[Store Cost]]</f>
        <v>35</v>
      </c>
      <c r="H113" s="6">
        <f>Table1[[#This Row],[Gross Profit]]/100*10</f>
        <v>3.5</v>
      </c>
      <c r="I113" s="6">
        <f>Table1[[#This Row],[Gross Profit]]-Table1[[#This Row],[Commision 10%]]</f>
        <v>31.5</v>
      </c>
      <c r="J113" t="s">
        <v>35</v>
      </c>
      <c r="K113" t="s">
        <v>52</v>
      </c>
      <c r="L113" t="s">
        <v>53</v>
      </c>
      <c r="M113" t="s">
        <v>16</v>
      </c>
    </row>
    <row r="114" spans="1:13">
      <c r="A114" s="1" t="s">
        <v>46</v>
      </c>
      <c r="B114" s="2">
        <v>1113</v>
      </c>
      <c r="C114">
        <v>9822</v>
      </c>
      <c r="D114" t="s">
        <v>5</v>
      </c>
      <c r="E114" s="4">
        <v>58.3</v>
      </c>
      <c r="F114" s="4">
        <v>98.4</v>
      </c>
      <c r="G114" s="4">
        <f>Table1[[#This Row],[Sale Price]]-Table1[[#This Row],[Store Cost]]</f>
        <v>40.100000000000009</v>
      </c>
      <c r="H114" s="6">
        <f>Table1[[#This Row],[Gross Profit]]/100*10</f>
        <v>4.0100000000000007</v>
      </c>
      <c r="I114" s="6">
        <f>Table1[[#This Row],[Gross Profit]]-Table1[[#This Row],[Commision 10%]]</f>
        <v>36.090000000000011</v>
      </c>
      <c r="J114" t="s">
        <v>33</v>
      </c>
      <c r="K114" t="s">
        <v>48</v>
      </c>
      <c r="L114" t="s">
        <v>49</v>
      </c>
      <c r="M114" t="s">
        <v>18</v>
      </c>
    </row>
    <row r="115" spans="1:13">
      <c r="A115" s="1" t="s">
        <v>46</v>
      </c>
      <c r="B115" s="2">
        <v>1114</v>
      </c>
      <c r="C115">
        <v>2242</v>
      </c>
      <c r="D115" t="s">
        <v>8</v>
      </c>
      <c r="E115" s="4">
        <v>60</v>
      </c>
      <c r="F115" s="4">
        <v>124</v>
      </c>
      <c r="G115" s="4">
        <f>Table1[[#This Row],[Sale Price]]-Table1[[#This Row],[Store Cost]]</f>
        <v>64</v>
      </c>
      <c r="H115" s="6">
        <f>Table1[[#This Row],[Gross Profit]]/100*10</f>
        <v>6.4</v>
      </c>
      <c r="I115" s="6">
        <f>Table1[[#This Row],[Gross Profit]]-Table1[[#This Row],[Commision 10%]]</f>
        <v>57.6</v>
      </c>
      <c r="J115" t="s">
        <v>34</v>
      </c>
      <c r="K115" t="s">
        <v>50</v>
      </c>
      <c r="L115" t="s">
        <v>51</v>
      </c>
      <c r="M115" t="s">
        <v>16</v>
      </c>
    </row>
    <row r="116" spans="1:13">
      <c r="A116" s="1" t="s">
        <v>46</v>
      </c>
      <c r="B116" s="2">
        <v>1115</v>
      </c>
      <c r="C116">
        <v>8722</v>
      </c>
      <c r="D116" t="s">
        <v>6</v>
      </c>
      <c r="E116" s="4">
        <v>344</v>
      </c>
      <c r="F116" s="4">
        <v>502</v>
      </c>
      <c r="G116" s="4">
        <f>Table1[[#This Row],[Sale Price]]-Table1[[#This Row],[Store Cost]]</f>
        <v>158</v>
      </c>
      <c r="H116" s="6">
        <f>Table1[[#This Row],[Gross Profit]]/100*10</f>
        <v>15.8</v>
      </c>
      <c r="I116" s="6">
        <f>Table1[[#This Row],[Gross Profit]]-Table1[[#This Row],[Commision 10%]]</f>
        <v>142.19999999999999</v>
      </c>
      <c r="J116" t="s">
        <v>33</v>
      </c>
      <c r="K116" t="s">
        <v>48</v>
      </c>
      <c r="L116" t="s">
        <v>49</v>
      </c>
      <c r="M116" t="s">
        <v>16</v>
      </c>
    </row>
    <row r="117" spans="1:13">
      <c r="A117" s="1" t="s">
        <v>46</v>
      </c>
      <c r="B117" s="2">
        <v>1116</v>
      </c>
      <c r="C117">
        <v>6622</v>
      </c>
      <c r="D117" t="s">
        <v>7</v>
      </c>
      <c r="E117" s="4">
        <v>42</v>
      </c>
      <c r="F117" s="4">
        <v>77</v>
      </c>
      <c r="G117" s="4">
        <f>Table1[[#This Row],[Sale Price]]-Table1[[#This Row],[Store Cost]]</f>
        <v>35</v>
      </c>
      <c r="H117" s="6">
        <f>Table1[[#This Row],[Gross Profit]]/100*10</f>
        <v>3.5</v>
      </c>
      <c r="I117" s="6">
        <f>Table1[[#This Row],[Gross Profit]]-Table1[[#This Row],[Commision 10%]]</f>
        <v>31.5</v>
      </c>
      <c r="J117" t="s">
        <v>35</v>
      </c>
      <c r="K117" t="s">
        <v>52</v>
      </c>
      <c r="L117" t="s">
        <v>53</v>
      </c>
      <c r="M117" t="s">
        <v>17</v>
      </c>
    </row>
    <row r="118" spans="1:13">
      <c r="A118" s="1" t="s">
        <v>46</v>
      </c>
      <c r="B118" s="2">
        <v>1117</v>
      </c>
      <c r="C118">
        <v>8722</v>
      </c>
      <c r="D118" t="s">
        <v>6</v>
      </c>
      <c r="E118" s="4">
        <v>344</v>
      </c>
      <c r="F118" s="4">
        <v>502</v>
      </c>
      <c r="G118" s="4">
        <f>Table1[[#This Row],[Sale Price]]-Table1[[#This Row],[Store Cost]]</f>
        <v>158</v>
      </c>
      <c r="H118" s="6">
        <f>Table1[[#This Row],[Gross Profit]]/100*10</f>
        <v>15.8</v>
      </c>
      <c r="I118" s="6">
        <f>Table1[[#This Row],[Gross Profit]]-Table1[[#This Row],[Commision 10%]]</f>
        <v>142.19999999999999</v>
      </c>
      <c r="J118" t="s">
        <v>36</v>
      </c>
      <c r="K118" t="s">
        <v>54</v>
      </c>
      <c r="L118" t="s">
        <v>55</v>
      </c>
      <c r="M118" t="s">
        <v>19</v>
      </c>
    </row>
    <row r="119" spans="1:13">
      <c r="A119" s="1" t="s">
        <v>46</v>
      </c>
      <c r="B119" s="2">
        <v>1118</v>
      </c>
      <c r="C119">
        <v>9822</v>
      </c>
      <c r="D119" t="s">
        <v>5</v>
      </c>
      <c r="E119" s="4">
        <v>58.3</v>
      </c>
      <c r="F119" s="4">
        <v>98.4</v>
      </c>
      <c r="G119" s="4">
        <f>Table1[[#This Row],[Sale Price]]-Table1[[#This Row],[Store Cost]]</f>
        <v>40.100000000000009</v>
      </c>
      <c r="H119" s="6">
        <f>Table1[[#This Row],[Gross Profit]]/100*10</f>
        <v>4.0100000000000007</v>
      </c>
      <c r="I119" s="6">
        <f>Table1[[#This Row],[Gross Profit]]-Table1[[#This Row],[Commision 10%]]</f>
        <v>36.090000000000011</v>
      </c>
      <c r="J119" t="s">
        <v>34</v>
      </c>
      <c r="K119" t="s">
        <v>50</v>
      </c>
      <c r="L119" t="s">
        <v>51</v>
      </c>
      <c r="M119" t="s">
        <v>18</v>
      </c>
    </row>
    <row r="120" spans="1:13">
      <c r="A120" s="1" t="s">
        <v>46</v>
      </c>
      <c r="B120" s="2">
        <v>1119</v>
      </c>
      <c r="C120">
        <v>2242</v>
      </c>
      <c r="D120" t="s">
        <v>8</v>
      </c>
      <c r="E120" s="4">
        <v>60</v>
      </c>
      <c r="F120" s="4">
        <v>124</v>
      </c>
      <c r="G120" s="4">
        <f>Table1[[#This Row],[Sale Price]]-Table1[[#This Row],[Store Cost]]</f>
        <v>64</v>
      </c>
      <c r="H120" s="6">
        <f>Table1[[#This Row],[Gross Profit]]/100*10</f>
        <v>6.4</v>
      </c>
      <c r="I120" s="6">
        <f>Table1[[#This Row],[Gross Profit]]-Table1[[#This Row],[Commision 10%]]</f>
        <v>57.6</v>
      </c>
      <c r="J120" t="s">
        <v>33</v>
      </c>
      <c r="K120" t="s">
        <v>48</v>
      </c>
      <c r="L120" t="s">
        <v>49</v>
      </c>
      <c r="M120" t="s">
        <v>21</v>
      </c>
    </row>
    <row r="121" spans="1:13">
      <c r="A121" s="1" t="s">
        <v>46</v>
      </c>
      <c r="B121" s="2">
        <v>1120</v>
      </c>
      <c r="C121">
        <v>2242</v>
      </c>
      <c r="D121" t="s">
        <v>8</v>
      </c>
      <c r="E121" s="4">
        <v>60</v>
      </c>
      <c r="F121" s="4">
        <v>124</v>
      </c>
      <c r="G121" s="4">
        <f>Table1[[#This Row],[Sale Price]]-Table1[[#This Row],[Store Cost]]</f>
        <v>64</v>
      </c>
      <c r="H121" s="6">
        <f>Table1[[#This Row],[Gross Profit]]/100*10</f>
        <v>6.4</v>
      </c>
      <c r="I121" s="6">
        <f>Table1[[#This Row],[Gross Profit]]-Table1[[#This Row],[Commision 10%]]</f>
        <v>57.6</v>
      </c>
      <c r="J121" t="s">
        <v>35</v>
      </c>
      <c r="K121" t="s">
        <v>52</v>
      </c>
      <c r="L121" t="s">
        <v>53</v>
      </c>
      <c r="M121" t="s">
        <v>18</v>
      </c>
    </row>
    <row r="122" spans="1:13">
      <c r="A122" s="1" t="s">
        <v>46</v>
      </c>
      <c r="B122" s="2">
        <v>1121</v>
      </c>
      <c r="C122">
        <v>4421</v>
      </c>
      <c r="D122" t="s">
        <v>9</v>
      </c>
      <c r="E122" s="4">
        <v>45</v>
      </c>
      <c r="F122" s="4">
        <v>87</v>
      </c>
      <c r="G122" s="4">
        <f>Table1[[#This Row],[Sale Price]]-Table1[[#This Row],[Store Cost]]</f>
        <v>42</v>
      </c>
      <c r="H122" s="6">
        <f>Table1[[#This Row],[Gross Profit]]/100*10</f>
        <v>4.2</v>
      </c>
      <c r="I122" s="6">
        <f>Table1[[#This Row],[Gross Profit]]-Table1[[#This Row],[Commision 10%]]</f>
        <v>37.799999999999997</v>
      </c>
      <c r="J122" t="s">
        <v>35</v>
      </c>
      <c r="K122" t="s">
        <v>52</v>
      </c>
      <c r="L122" t="s">
        <v>53</v>
      </c>
      <c r="M122" t="s">
        <v>17</v>
      </c>
    </row>
    <row r="123" spans="1:13">
      <c r="A123" s="1" t="s">
        <v>46</v>
      </c>
      <c r="B123" s="2">
        <v>1122</v>
      </c>
      <c r="C123">
        <v>8722</v>
      </c>
      <c r="D123" t="s">
        <v>6</v>
      </c>
      <c r="E123" s="4">
        <v>344</v>
      </c>
      <c r="F123" s="4">
        <v>502</v>
      </c>
      <c r="G123" s="4">
        <f>Table1[[#This Row],[Sale Price]]-Table1[[#This Row],[Store Cost]]</f>
        <v>158</v>
      </c>
      <c r="H123" s="6">
        <f>Table1[[#This Row],[Gross Profit]]/100*10</f>
        <v>15.8</v>
      </c>
      <c r="I123" s="6">
        <f>Table1[[#This Row],[Gross Profit]]-Table1[[#This Row],[Commision 10%]]</f>
        <v>142.19999999999999</v>
      </c>
      <c r="J123" t="s">
        <v>35</v>
      </c>
      <c r="K123" t="s">
        <v>52</v>
      </c>
      <c r="L123" t="s">
        <v>53</v>
      </c>
      <c r="M123" t="s">
        <v>16</v>
      </c>
    </row>
    <row r="124" spans="1:13">
      <c r="A124" s="1" t="s">
        <v>46</v>
      </c>
      <c r="B124" s="2">
        <v>1123</v>
      </c>
      <c r="C124">
        <v>9822</v>
      </c>
      <c r="D124" t="s">
        <v>5</v>
      </c>
      <c r="E124" s="4">
        <v>58.3</v>
      </c>
      <c r="F124" s="4">
        <v>98.4</v>
      </c>
      <c r="G124" s="4">
        <f>Table1[[#This Row],[Sale Price]]-Table1[[#This Row],[Store Cost]]</f>
        <v>40.100000000000009</v>
      </c>
      <c r="H124" s="6">
        <f>Table1[[#This Row],[Gross Profit]]/100*10</f>
        <v>4.0100000000000007</v>
      </c>
      <c r="I124" s="6">
        <f>Table1[[#This Row],[Gross Profit]]-Table1[[#This Row],[Commision 10%]]</f>
        <v>36.090000000000011</v>
      </c>
      <c r="J124" t="s">
        <v>35</v>
      </c>
      <c r="K124" t="s">
        <v>52</v>
      </c>
      <c r="L124" t="s">
        <v>53</v>
      </c>
      <c r="M124" t="s">
        <v>17</v>
      </c>
    </row>
    <row r="125" spans="1:13">
      <c r="A125" s="1" t="s">
        <v>46</v>
      </c>
      <c r="B125" s="2">
        <v>1124</v>
      </c>
      <c r="C125">
        <v>4421</v>
      </c>
      <c r="D125" t="s">
        <v>9</v>
      </c>
      <c r="E125" s="4">
        <v>45</v>
      </c>
      <c r="F125" s="4">
        <v>87</v>
      </c>
      <c r="G125" s="4">
        <f>Table1[[#This Row],[Sale Price]]-Table1[[#This Row],[Store Cost]]</f>
        <v>42</v>
      </c>
      <c r="H125" s="6">
        <f>Table1[[#This Row],[Gross Profit]]/100*10</f>
        <v>4.2</v>
      </c>
      <c r="I125" s="6">
        <f>Table1[[#This Row],[Gross Profit]]-Table1[[#This Row],[Commision 10%]]</f>
        <v>37.799999999999997</v>
      </c>
      <c r="J125" t="s">
        <v>35</v>
      </c>
      <c r="K125" t="s">
        <v>52</v>
      </c>
      <c r="L125" t="s">
        <v>53</v>
      </c>
      <c r="M125" t="s">
        <v>16</v>
      </c>
    </row>
    <row r="126" spans="1:13">
      <c r="A126" s="1" t="s">
        <v>27</v>
      </c>
      <c r="B126" s="2">
        <v>1125</v>
      </c>
      <c r="C126">
        <v>2242</v>
      </c>
      <c r="D126" t="s">
        <v>8</v>
      </c>
      <c r="E126" s="4">
        <v>60</v>
      </c>
      <c r="F126" s="4">
        <v>124</v>
      </c>
      <c r="G126" s="4">
        <f>Table1[[#This Row],[Sale Price]]-Table1[[#This Row],[Store Cost]]</f>
        <v>64</v>
      </c>
      <c r="H126" s="6">
        <f>Table1[[#This Row],[Gross Profit]]/100*10</f>
        <v>6.4</v>
      </c>
      <c r="I126" s="6">
        <f>Table1[[#This Row],[Gross Profit]]-Table1[[#This Row],[Commision 10%]]</f>
        <v>57.6</v>
      </c>
      <c r="J126" t="s">
        <v>35</v>
      </c>
      <c r="K126" t="s">
        <v>52</v>
      </c>
      <c r="L126" t="s">
        <v>53</v>
      </c>
      <c r="M126" t="s">
        <v>18</v>
      </c>
    </row>
    <row r="127" spans="1:13">
      <c r="A127" s="1" t="s">
        <v>27</v>
      </c>
      <c r="B127" s="2">
        <v>1126</v>
      </c>
      <c r="C127">
        <v>9212</v>
      </c>
      <c r="D127" t="s">
        <v>10</v>
      </c>
      <c r="E127" s="4">
        <v>4</v>
      </c>
      <c r="F127" s="4">
        <v>7</v>
      </c>
      <c r="G127" s="4">
        <f>Table1[[#This Row],[Sale Price]]-Table1[[#This Row],[Store Cost]]</f>
        <v>3</v>
      </c>
      <c r="H127" s="6">
        <f>Table1[[#This Row],[Gross Profit]]/100*10</f>
        <v>0.3</v>
      </c>
      <c r="I127" s="6">
        <f>Table1[[#This Row],[Gross Profit]]-Table1[[#This Row],[Commision 10%]]</f>
        <v>2.7</v>
      </c>
      <c r="J127" t="s">
        <v>35</v>
      </c>
      <c r="K127" t="s">
        <v>52</v>
      </c>
      <c r="L127" t="s">
        <v>53</v>
      </c>
      <c r="M127" t="s">
        <v>19</v>
      </c>
    </row>
    <row r="128" spans="1:13">
      <c r="A128" s="1" t="s">
        <v>27</v>
      </c>
      <c r="B128" s="2">
        <v>1127</v>
      </c>
      <c r="C128">
        <v>8722</v>
      </c>
      <c r="D128" t="s">
        <v>6</v>
      </c>
      <c r="E128" s="4">
        <v>344</v>
      </c>
      <c r="F128" s="4">
        <v>502</v>
      </c>
      <c r="G128" s="4">
        <f>Table1[[#This Row],[Sale Price]]-Table1[[#This Row],[Store Cost]]</f>
        <v>158</v>
      </c>
      <c r="H128" s="6">
        <f>Table1[[#This Row],[Gross Profit]]/100*10</f>
        <v>15.8</v>
      </c>
      <c r="I128" s="6">
        <f>Table1[[#This Row],[Gross Profit]]-Table1[[#This Row],[Commision 10%]]</f>
        <v>142.19999999999999</v>
      </c>
      <c r="J128" t="s">
        <v>33</v>
      </c>
      <c r="K128" t="s">
        <v>48</v>
      </c>
      <c r="L128" t="s">
        <v>49</v>
      </c>
      <c r="M128" t="s">
        <v>17</v>
      </c>
    </row>
    <row r="129" spans="1:13">
      <c r="A129" s="1" t="s">
        <v>27</v>
      </c>
      <c r="B129" s="2">
        <v>1128</v>
      </c>
      <c r="C129">
        <v>6622</v>
      </c>
      <c r="D129" t="s">
        <v>7</v>
      </c>
      <c r="E129" s="4">
        <v>42</v>
      </c>
      <c r="F129" s="4">
        <v>77</v>
      </c>
      <c r="G129" s="4">
        <f>Table1[[#This Row],[Sale Price]]-Table1[[#This Row],[Store Cost]]</f>
        <v>35</v>
      </c>
      <c r="H129" s="6">
        <f>Table1[[#This Row],[Gross Profit]]/100*10</f>
        <v>3.5</v>
      </c>
      <c r="I129" s="6">
        <f>Table1[[#This Row],[Gross Profit]]-Table1[[#This Row],[Commision 10%]]</f>
        <v>31.5</v>
      </c>
      <c r="J129" t="s">
        <v>34</v>
      </c>
      <c r="K129" t="s">
        <v>50</v>
      </c>
      <c r="L129" t="s">
        <v>51</v>
      </c>
      <c r="M129" t="s">
        <v>18</v>
      </c>
    </row>
    <row r="130" spans="1:13">
      <c r="A130" s="1" t="s">
        <v>27</v>
      </c>
      <c r="B130" s="2">
        <v>1129</v>
      </c>
      <c r="C130">
        <v>9822</v>
      </c>
      <c r="D130" t="s">
        <v>5</v>
      </c>
      <c r="E130" s="4">
        <v>58.3</v>
      </c>
      <c r="F130" s="4">
        <v>98.4</v>
      </c>
      <c r="G130" s="4">
        <f>Table1[[#This Row],[Sale Price]]-Table1[[#This Row],[Store Cost]]</f>
        <v>40.100000000000009</v>
      </c>
      <c r="H130" s="6">
        <f>Table1[[#This Row],[Gross Profit]]/100*10</f>
        <v>4.0100000000000007</v>
      </c>
      <c r="I130" s="6">
        <f>Table1[[#This Row],[Gross Profit]]-Table1[[#This Row],[Commision 10%]]</f>
        <v>36.090000000000011</v>
      </c>
      <c r="J130" t="s">
        <v>36</v>
      </c>
      <c r="K130" t="s">
        <v>54</v>
      </c>
      <c r="L130" t="s">
        <v>55</v>
      </c>
      <c r="M130" t="s">
        <v>17</v>
      </c>
    </row>
    <row r="131" spans="1:13">
      <c r="A131" s="1" t="s">
        <v>27</v>
      </c>
      <c r="B131" s="2">
        <v>1130</v>
      </c>
      <c r="C131">
        <v>4421</v>
      </c>
      <c r="D131" t="s">
        <v>9</v>
      </c>
      <c r="E131" s="4">
        <v>45</v>
      </c>
      <c r="F131" s="4">
        <v>87</v>
      </c>
      <c r="G131" s="4">
        <f>Table1[[#This Row],[Sale Price]]-Table1[[#This Row],[Store Cost]]</f>
        <v>42</v>
      </c>
      <c r="H131" s="6">
        <f>Table1[[#This Row],[Gross Profit]]/100*10</f>
        <v>4.2</v>
      </c>
      <c r="I131" s="6">
        <f>Table1[[#This Row],[Gross Profit]]-Table1[[#This Row],[Commision 10%]]</f>
        <v>37.799999999999997</v>
      </c>
      <c r="J131" t="s">
        <v>36</v>
      </c>
      <c r="K131" t="s">
        <v>54</v>
      </c>
      <c r="L131" t="s">
        <v>55</v>
      </c>
      <c r="M131" t="s">
        <v>18</v>
      </c>
    </row>
    <row r="132" spans="1:13">
      <c r="A132" s="1" t="s">
        <v>27</v>
      </c>
      <c r="B132" s="2">
        <v>1131</v>
      </c>
      <c r="C132">
        <v>9212</v>
      </c>
      <c r="D132" t="s">
        <v>10</v>
      </c>
      <c r="E132" s="4">
        <v>4</v>
      </c>
      <c r="F132" s="4">
        <v>7</v>
      </c>
      <c r="G132" s="4">
        <f>Table1[[#This Row],[Sale Price]]-Table1[[#This Row],[Store Cost]]</f>
        <v>3</v>
      </c>
      <c r="H132" s="6">
        <f>Table1[[#This Row],[Gross Profit]]/100*10</f>
        <v>0.3</v>
      </c>
      <c r="I132" s="6">
        <f>Table1[[#This Row],[Gross Profit]]-Table1[[#This Row],[Commision 10%]]</f>
        <v>2.7</v>
      </c>
      <c r="J132" t="s">
        <v>36</v>
      </c>
      <c r="K132" t="s">
        <v>54</v>
      </c>
      <c r="L132" t="s">
        <v>55</v>
      </c>
      <c r="M132" t="s">
        <v>16</v>
      </c>
    </row>
    <row r="133" spans="1:13">
      <c r="A133" s="1" t="s">
        <v>27</v>
      </c>
      <c r="B133" s="2">
        <v>1132</v>
      </c>
      <c r="C133">
        <v>9212</v>
      </c>
      <c r="D133" t="s">
        <v>10</v>
      </c>
      <c r="E133" s="4">
        <v>4</v>
      </c>
      <c r="F133" s="4">
        <v>7</v>
      </c>
      <c r="G133" s="4">
        <f>Table1[[#This Row],[Sale Price]]-Table1[[#This Row],[Store Cost]]</f>
        <v>3</v>
      </c>
      <c r="H133" s="6">
        <f>Table1[[#This Row],[Gross Profit]]/100*10</f>
        <v>0.3</v>
      </c>
      <c r="I133" s="6">
        <f>Table1[[#This Row],[Gross Profit]]-Table1[[#This Row],[Commision 10%]]</f>
        <v>2.7</v>
      </c>
      <c r="J133" t="s">
        <v>36</v>
      </c>
      <c r="K133" t="s">
        <v>54</v>
      </c>
      <c r="L133" t="s">
        <v>55</v>
      </c>
      <c r="M133" t="s">
        <v>18</v>
      </c>
    </row>
    <row r="134" spans="1:13">
      <c r="A134" s="1" t="s">
        <v>27</v>
      </c>
      <c r="B134" s="2">
        <v>1133</v>
      </c>
      <c r="C134">
        <v>9822</v>
      </c>
      <c r="D134" t="s">
        <v>5</v>
      </c>
      <c r="E134" s="4">
        <v>58.3</v>
      </c>
      <c r="F134" s="4">
        <v>98.4</v>
      </c>
      <c r="G134" s="4">
        <f>Table1[[#This Row],[Sale Price]]-Table1[[#This Row],[Store Cost]]</f>
        <v>40.100000000000009</v>
      </c>
      <c r="H134" s="6">
        <f>Table1[[#This Row],[Gross Profit]]/100*10</f>
        <v>4.0100000000000007</v>
      </c>
      <c r="I134" s="6">
        <f>Table1[[#This Row],[Gross Profit]]-Table1[[#This Row],[Commision 10%]]</f>
        <v>36.090000000000011</v>
      </c>
      <c r="J134" t="s">
        <v>33</v>
      </c>
      <c r="K134" t="s">
        <v>48</v>
      </c>
      <c r="L134" t="s">
        <v>49</v>
      </c>
      <c r="M134" t="s">
        <v>16</v>
      </c>
    </row>
    <row r="135" spans="1:13">
      <c r="A135" s="1" t="s">
        <v>27</v>
      </c>
      <c r="B135" s="2">
        <v>1134</v>
      </c>
      <c r="C135">
        <v>9822</v>
      </c>
      <c r="D135" t="s">
        <v>5</v>
      </c>
      <c r="E135" s="4">
        <v>58.3</v>
      </c>
      <c r="F135" s="4">
        <v>98.4</v>
      </c>
      <c r="G135" s="4">
        <f>Table1[[#This Row],[Sale Price]]-Table1[[#This Row],[Store Cost]]</f>
        <v>40.100000000000009</v>
      </c>
      <c r="H135" s="6">
        <f>Table1[[#This Row],[Gross Profit]]/100*10</f>
        <v>4.0100000000000007</v>
      </c>
      <c r="I135" s="6">
        <f>Table1[[#This Row],[Gross Profit]]-Table1[[#This Row],[Commision 10%]]</f>
        <v>36.090000000000011</v>
      </c>
      <c r="J135" t="s">
        <v>35</v>
      </c>
      <c r="K135" t="s">
        <v>52</v>
      </c>
      <c r="L135" t="s">
        <v>53</v>
      </c>
      <c r="M135" t="s">
        <v>16</v>
      </c>
    </row>
    <row r="136" spans="1:13">
      <c r="A136" s="1" t="s">
        <v>27</v>
      </c>
      <c r="B136" s="2">
        <v>1135</v>
      </c>
      <c r="C136">
        <v>8722</v>
      </c>
      <c r="D136" t="s">
        <v>6</v>
      </c>
      <c r="E136" s="4">
        <v>344</v>
      </c>
      <c r="F136" s="4">
        <v>502</v>
      </c>
      <c r="G136" s="4">
        <f>Table1[[#This Row],[Sale Price]]-Table1[[#This Row],[Store Cost]]</f>
        <v>158</v>
      </c>
      <c r="H136" s="6">
        <f>Table1[[#This Row],[Gross Profit]]/100*10</f>
        <v>15.8</v>
      </c>
      <c r="I136" s="6">
        <f>Table1[[#This Row],[Gross Profit]]-Table1[[#This Row],[Commision 10%]]</f>
        <v>142.19999999999999</v>
      </c>
      <c r="J136" t="s">
        <v>33</v>
      </c>
      <c r="K136" t="s">
        <v>48</v>
      </c>
      <c r="L136" t="s">
        <v>49</v>
      </c>
      <c r="M136" t="s">
        <v>17</v>
      </c>
    </row>
    <row r="137" spans="1:13">
      <c r="A137" s="1" t="s">
        <v>27</v>
      </c>
      <c r="B137" s="2">
        <v>1136</v>
      </c>
      <c r="C137">
        <v>2242</v>
      </c>
      <c r="D137" t="s">
        <v>8</v>
      </c>
      <c r="E137" s="4">
        <v>60</v>
      </c>
      <c r="F137" s="4">
        <v>124</v>
      </c>
      <c r="G137" s="4">
        <f>Table1[[#This Row],[Sale Price]]-Table1[[#This Row],[Store Cost]]</f>
        <v>64</v>
      </c>
      <c r="H137" s="6">
        <f>Table1[[#This Row],[Gross Profit]]/100*10</f>
        <v>6.4</v>
      </c>
      <c r="I137" s="6">
        <f>Table1[[#This Row],[Gross Profit]]-Table1[[#This Row],[Commision 10%]]</f>
        <v>57.6</v>
      </c>
      <c r="J137" t="s">
        <v>35</v>
      </c>
      <c r="K137" t="s">
        <v>52</v>
      </c>
      <c r="L137" t="s">
        <v>53</v>
      </c>
      <c r="M137" t="s">
        <v>19</v>
      </c>
    </row>
    <row r="138" spans="1:13">
      <c r="A138" s="1" t="s">
        <v>27</v>
      </c>
      <c r="B138" s="2">
        <v>1137</v>
      </c>
      <c r="C138">
        <v>9822</v>
      </c>
      <c r="D138" t="s">
        <v>5</v>
      </c>
      <c r="E138" s="4">
        <v>58.3</v>
      </c>
      <c r="F138" s="4">
        <v>98.4</v>
      </c>
      <c r="G138" s="4">
        <f>Table1[[#This Row],[Sale Price]]-Table1[[#This Row],[Store Cost]]</f>
        <v>40.100000000000009</v>
      </c>
      <c r="H138" s="6">
        <f>Table1[[#This Row],[Gross Profit]]/100*10</f>
        <v>4.0100000000000007</v>
      </c>
      <c r="I138" s="6">
        <f>Table1[[#This Row],[Gross Profit]]-Table1[[#This Row],[Commision 10%]]</f>
        <v>36.090000000000011</v>
      </c>
      <c r="J138" t="s">
        <v>34</v>
      </c>
      <c r="K138" t="s">
        <v>50</v>
      </c>
      <c r="L138" t="s">
        <v>51</v>
      </c>
      <c r="M138" t="s">
        <v>18</v>
      </c>
    </row>
    <row r="139" spans="1:13">
      <c r="A139" s="1" t="s">
        <v>27</v>
      </c>
      <c r="B139" s="2">
        <v>1138</v>
      </c>
      <c r="C139">
        <v>8722</v>
      </c>
      <c r="D139" t="s">
        <v>6</v>
      </c>
      <c r="E139" s="4">
        <v>344</v>
      </c>
      <c r="F139" s="4">
        <v>502</v>
      </c>
      <c r="G139" s="4">
        <f>Table1[[#This Row],[Sale Price]]-Table1[[#This Row],[Store Cost]]</f>
        <v>158</v>
      </c>
      <c r="H139" s="6">
        <f>Table1[[#This Row],[Gross Profit]]/100*10</f>
        <v>15.8</v>
      </c>
      <c r="I139" s="6">
        <f>Table1[[#This Row],[Gross Profit]]-Table1[[#This Row],[Commision 10%]]</f>
        <v>142.19999999999999</v>
      </c>
      <c r="J139" t="s">
        <v>33</v>
      </c>
      <c r="K139" t="s">
        <v>48</v>
      </c>
      <c r="L139" t="s">
        <v>49</v>
      </c>
      <c r="M139" t="s">
        <v>21</v>
      </c>
    </row>
    <row r="140" spans="1:13">
      <c r="A140" s="1" t="s">
        <v>27</v>
      </c>
      <c r="B140" s="2">
        <v>1139</v>
      </c>
      <c r="C140">
        <v>4421</v>
      </c>
      <c r="D140" t="s">
        <v>9</v>
      </c>
      <c r="E140" s="4">
        <v>45</v>
      </c>
      <c r="F140" s="4">
        <v>87</v>
      </c>
      <c r="G140" s="4">
        <f>Table1[[#This Row],[Sale Price]]-Table1[[#This Row],[Store Cost]]</f>
        <v>42</v>
      </c>
      <c r="H140" s="6">
        <f>Table1[[#This Row],[Gross Profit]]/100*10</f>
        <v>4.2</v>
      </c>
      <c r="I140" s="6">
        <f>Table1[[#This Row],[Gross Profit]]-Table1[[#This Row],[Commision 10%]]</f>
        <v>37.799999999999997</v>
      </c>
      <c r="J140" t="s">
        <v>35</v>
      </c>
      <c r="K140" t="s">
        <v>52</v>
      </c>
      <c r="L140" t="s">
        <v>53</v>
      </c>
      <c r="M140" t="s">
        <v>18</v>
      </c>
    </row>
    <row r="141" spans="1:13">
      <c r="A141" s="1" t="s">
        <v>27</v>
      </c>
      <c r="B141" s="2">
        <v>1140</v>
      </c>
      <c r="C141">
        <v>4421</v>
      </c>
      <c r="D141" t="s">
        <v>9</v>
      </c>
      <c r="E141" s="4">
        <v>45</v>
      </c>
      <c r="F141" s="4">
        <v>87</v>
      </c>
      <c r="G141" s="4">
        <f>Table1[[#This Row],[Sale Price]]-Table1[[#This Row],[Store Cost]]</f>
        <v>42</v>
      </c>
      <c r="H141" s="6">
        <f>Table1[[#This Row],[Gross Profit]]/100*10</f>
        <v>4.2</v>
      </c>
      <c r="I141" s="6">
        <f>Table1[[#This Row],[Gross Profit]]-Table1[[#This Row],[Commision 10%]]</f>
        <v>37.799999999999997</v>
      </c>
      <c r="J141" t="s">
        <v>34</v>
      </c>
      <c r="K141" t="s">
        <v>50</v>
      </c>
      <c r="L141" t="s">
        <v>51</v>
      </c>
      <c r="M141" t="s">
        <v>17</v>
      </c>
    </row>
    <row r="142" spans="1:13">
      <c r="A142" s="1" t="s">
        <v>27</v>
      </c>
      <c r="B142" s="2">
        <v>1141</v>
      </c>
      <c r="C142">
        <v>9212</v>
      </c>
      <c r="D142" t="s">
        <v>10</v>
      </c>
      <c r="E142" s="4">
        <v>4</v>
      </c>
      <c r="F142" s="4">
        <v>7</v>
      </c>
      <c r="G142" s="4">
        <f>Table1[[#This Row],[Sale Price]]-Table1[[#This Row],[Store Cost]]</f>
        <v>3</v>
      </c>
      <c r="H142" s="6">
        <f>Table1[[#This Row],[Gross Profit]]/100*10</f>
        <v>0.3</v>
      </c>
      <c r="I142" s="6">
        <f>Table1[[#This Row],[Gross Profit]]-Table1[[#This Row],[Commision 10%]]</f>
        <v>2.7</v>
      </c>
      <c r="J142" t="s">
        <v>34</v>
      </c>
      <c r="K142" t="s">
        <v>50</v>
      </c>
      <c r="L142" t="s">
        <v>51</v>
      </c>
      <c r="M142" t="s">
        <v>16</v>
      </c>
    </row>
    <row r="143" spans="1:13">
      <c r="A143" s="1" t="s">
        <v>47</v>
      </c>
      <c r="B143" s="2">
        <v>1142</v>
      </c>
      <c r="C143">
        <v>2242</v>
      </c>
      <c r="D143" t="s">
        <v>8</v>
      </c>
      <c r="E143" s="4">
        <v>60</v>
      </c>
      <c r="F143" s="4">
        <v>124</v>
      </c>
      <c r="G143" s="4">
        <f>Table1[[#This Row],[Sale Price]]-Table1[[#This Row],[Store Cost]]</f>
        <v>64</v>
      </c>
      <c r="H143" s="6">
        <f>Table1[[#This Row],[Gross Profit]]/100*10</f>
        <v>6.4</v>
      </c>
      <c r="I143" s="6">
        <f>Table1[[#This Row],[Gross Profit]]-Table1[[#This Row],[Commision 10%]]</f>
        <v>57.6</v>
      </c>
      <c r="J143" t="s">
        <v>34</v>
      </c>
      <c r="K143" t="s">
        <v>50</v>
      </c>
      <c r="L143" t="s">
        <v>51</v>
      </c>
      <c r="M143" t="s">
        <v>17</v>
      </c>
    </row>
    <row r="144" spans="1:13">
      <c r="A144" s="1" t="s">
        <v>47</v>
      </c>
      <c r="B144" s="2">
        <v>1143</v>
      </c>
      <c r="C144">
        <v>9822</v>
      </c>
      <c r="D144" t="s">
        <v>5</v>
      </c>
      <c r="E144" s="4">
        <v>58.3</v>
      </c>
      <c r="F144" s="4">
        <v>98.4</v>
      </c>
      <c r="G144" s="4">
        <f>Table1[[#This Row],[Sale Price]]-Table1[[#This Row],[Store Cost]]</f>
        <v>40.100000000000009</v>
      </c>
      <c r="H144" s="6">
        <f>Table1[[#This Row],[Gross Profit]]/100*10</f>
        <v>4.0100000000000007</v>
      </c>
      <c r="I144" s="6">
        <f>Table1[[#This Row],[Gross Profit]]-Table1[[#This Row],[Commision 10%]]</f>
        <v>36.090000000000011</v>
      </c>
      <c r="J144" t="s">
        <v>36</v>
      </c>
      <c r="K144" t="s">
        <v>54</v>
      </c>
      <c r="L144" t="s">
        <v>55</v>
      </c>
      <c r="M144" t="s">
        <v>16</v>
      </c>
    </row>
    <row r="145" spans="1:13">
      <c r="A145" s="1" t="s">
        <v>47</v>
      </c>
      <c r="B145" s="2">
        <v>1144</v>
      </c>
      <c r="C145">
        <v>2242</v>
      </c>
      <c r="D145" t="s">
        <v>8</v>
      </c>
      <c r="E145" s="4">
        <v>60</v>
      </c>
      <c r="F145" s="4">
        <v>124</v>
      </c>
      <c r="G145" s="4">
        <f>Table1[[#This Row],[Sale Price]]-Table1[[#This Row],[Store Cost]]</f>
        <v>64</v>
      </c>
      <c r="H145" s="6">
        <f>Table1[[#This Row],[Gross Profit]]/100*10</f>
        <v>6.4</v>
      </c>
      <c r="I145" s="6">
        <f>Table1[[#This Row],[Gross Profit]]-Table1[[#This Row],[Commision 10%]]</f>
        <v>57.6</v>
      </c>
      <c r="J145" t="s">
        <v>36</v>
      </c>
      <c r="K145" t="s">
        <v>54</v>
      </c>
      <c r="L145" t="s">
        <v>55</v>
      </c>
      <c r="M145" t="s">
        <v>18</v>
      </c>
    </row>
    <row r="146" spans="1:13">
      <c r="A146" s="1" t="s">
        <v>47</v>
      </c>
      <c r="B146" s="2">
        <v>1145</v>
      </c>
      <c r="C146">
        <v>4421</v>
      </c>
      <c r="D146" t="s">
        <v>9</v>
      </c>
      <c r="E146" s="4">
        <v>45</v>
      </c>
      <c r="F146" s="4">
        <v>87</v>
      </c>
      <c r="G146" s="4">
        <f>Table1[[#This Row],[Sale Price]]-Table1[[#This Row],[Store Cost]]</f>
        <v>42</v>
      </c>
      <c r="H146" s="6">
        <f>Table1[[#This Row],[Gross Profit]]/100*10</f>
        <v>4.2</v>
      </c>
      <c r="I146" s="6">
        <f>Table1[[#This Row],[Gross Profit]]-Table1[[#This Row],[Commision 10%]]</f>
        <v>37.799999999999997</v>
      </c>
      <c r="J146" t="s">
        <v>36</v>
      </c>
      <c r="K146" t="s">
        <v>54</v>
      </c>
      <c r="L146" t="s">
        <v>55</v>
      </c>
      <c r="M146" t="s">
        <v>19</v>
      </c>
    </row>
    <row r="147" spans="1:13">
      <c r="A147" s="1" t="s">
        <v>47</v>
      </c>
      <c r="B147" s="2">
        <v>1146</v>
      </c>
      <c r="C147">
        <v>8722</v>
      </c>
      <c r="D147" t="s">
        <v>6</v>
      </c>
      <c r="E147" s="4">
        <v>344</v>
      </c>
      <c r="F147" s="4">
        <v>502</v>
      </c>
      <c r="G147" s="4">
        <f>Table1[[#This Row],[Sale Price]]-Table1[[#This Row],[Store Cost]]</f>
        <v>158</v>
      </c>
      <c r="H147" s="6">
        <f>Table1[[#This Row],[Gross Profit]]/100*10</f>
        <v>15.8</v>
      </c>
      <c r="I147" s="6">
        <f>Table1[[#This Row],[Gross Profit]]-Table1[[#This Row],[Commision 10%]]</f>
        <v>142.19999999999999</v>
      </c>
      <c r="J147" t="s">
        <v>36</v>
      </c>
      <c r="K147" t="s">
        <v>54</v>
      </c>
      <c r="L147" t="s">
        <v>55</v>
      </c>
      <c r="M147" t="s">
        <v>17</v>
      </c>
    </row>
    <row r="148" spans="1:13">
      <c r="A148" s="1" t="s">
        <v>47</v>
      </c>
      <c r="B148" s="2">
        <v>1147</v>
      </c>
      <c r="C148">
        <v>9822</v>
      </c>
      <c r="D148" t="s">
        <v>5</v>
      </c>
      <c r="E148" s="4">
        <v>58.3</v>
      </c>
      <c r="F148" s="4">
        <v>98.4</v>
      </c>
      <c r="G148" s="4">
        <f>Table1[[#This Row],[Sale Price]]-Table1[[#This Row],[Store Cost]]</f>
        <v>40.100000000000009</v>
      </c>
      <c r="H148" s="6">
        <f>Table1[[#This Row],[Gross Profit]]/100*10</f>
        <v>4.0100000000000007</v>
      </c>
      <c r="I148" s="6">
        <f>Table1[[#This Row],[Gross Profit]]-Table1[[#This Row],[Commision 10%]]</f>
        <v>36.090000000000011</v>
      </c>
      <c r="J148" t="s">
        <v>33</v>
      </c>
      <c r="K148" t="s">
        <v>48</v>
      </c>
      <c r="L148" t="s">
        <v>49</v>
      </c>
      <c r="M148" t="s">
        <v>18</v>
      </c>
    </row>
    <row r="149" spans="1:13">
      <c r="A149" s="1" t="s">
        <v>47</v>
      </c>
      <c r="B149" s="2">
        <v>1148</v>
      </c>
      <c r="C149">
        <v>9212</v>
      </c>
      <c r="D149" t="s">
        <v>10</v>
      </c>
      <c r="E149" s="4">
        <v>4</v>
      </c>
      <c r="F149" s="4">
        <v>7</v>
      </c>
      <c r="G149" s="4">
        <f>Table1[[#This Row],[Sale Price]]-Table1[[#This Row],[Store Cost]]</f>
        <v>3</v>
      </c>
      <c r="H149" s="6">
        <f>Table1[[#This Row],[Gross Profit]]/100*10</f>
        <v>0.3</v>
      </c>
      <c r="I149" s="6">
        <f>Table1[[#This Row],[Gross Profit]]-Table1[[#This Row],[Commision 10%]]</f>
        <v>2.7</v>
      </c>
      <c r="J149" t="s">
        <v>35</v>
      </c>
      <c r="K149" t="s">
        <v>52</v>
      </c>
      <c r="L149" t="s">
        <v>53</v>
      </c>
      <c r="M149" t="s">
        <v>16</v>
      </c>
    </row>
    <row r="150" spans="1:13">
      <c r="A150" s="1" t="s">
        <v>47</v>
      </c>
      <c r="B150" s="2">
        <v>1149</v>
      </c>
      <c r="C150">
        <v>8722</v>
      </c>
      <c r="D150" t="s">
        <v>6</v>
      </c>
      <c r="E150" s="4">
        <v>344</v>
      </c>
      <c r="F150" s="4">
        <v>502</v>
      </c>
      <c r="G150" s="4">
        <f>Table1[[#This Row],[Sale Price]]-Table1[[#This Row],[Store Cost]]</f>
        <v>158</v>
      </c>
      <c r="H150" s="6">
        <f>Table1[[#This Row],[Gross Profit]]/100*10</f>
        <v>15.8</v>
      </c>
      <c r="I150" s="6">
        <f>Table1[[#This Row],[Gross Profit]]-Table1[[#This Row],[Commision 10%]]</f>
        <v>142.19999999999999</v>
      </c>
      <c r="J150" t="s">
        <v>33</v>
      </c>
      <c r="K150" t="s">
        <v>48</v>
      </c>
      <c r="L150" t="s">
        <v>49</v>
      </c>
      <c r="M150" t="s">
        <v>16</v>
      </c>
    </row>
    <row r="151" spans="1:13">
      <c r="A151" s="1" t="s">
        <v>28</v>
      </c>
      <c r="B151" s="2">
        <v>1150</v>
      </c>
      <c r="C151">
        <v>2242</v>
      </c>
      <c r="D151" t="s">
        <v>8</v>
      </c>
      <c r="E151" s="4">
        <v>60</v>
      </c>
      <c r="F151" s="4">
        <v>124</v>
      </c>
      <c r="G151" s="4">
        <f>Table1[[#This Row],[Sale Price]]-Table1[[#This Row],[Store Cost]]</f>
        <v>64</v>
      </c>
      <c r="H151" s="6">
        <f>Table1[[#This Row],[Gross Profit]]/100*10</f>
        <v>6.4</v>
      </c>
      <c r="I151" s="6">
        <f>Table1[[#This Row],[Gross Profit]]-Table1[[#This Row],[Commision 10%]]</f>
        <v>57.6</v>
      </c>
      <c r="J151" t="s">
        <v>35</v>
      </c>
      <c r="K151" t="s">
        <v>52</v>
      </c>
      <c r="L151" t="s">
        <v>53</v>
      </c>
      <c r="M151" t="s">
        <v>21</v>
      </c>
    </row>
    <row r="152" spans="1:13">
      <c r="A152" s="1" t="s">
        <v>28</v>
      </c>
      <c r="B152" s="2">
        <v>1151</v>
      </c>
      <c r="C152">
        <v>2242</v>
      </c>
      <c r="D152" t="s">
        <v>8</v>
      </c>
      <c r="E152" s="4">
        <v>60</v>
      </c>
      <c r="F152" s="4">
        <v>124</v>
      </c>
      <c r="G152" s="4">
        <f>Table1[[#This Row],[Sale Price]]-Table1[[#This Row],[Store Cost]]</f>
        <v>64</v>
      </c>
      <c r="H152" s="6">
        <f>Table1[[#This Row],[Gross Profit]]/100*10</f>
        <v>6.4</v>
      </c>
      <c r="I152" s="6">
        <f>Table1[[#This Row],[Gross Profit]]-Table1[[#This Row],[Commision 10%]]</f>
        <v>57.6</v>
      </c>
      <c r="J152" t="s">
        <v>34</v>
      </c>
      <c r="K152" t="s">
        <v>50</v>
      </c>
      <c r="L152" t="s">
        <v>51</v>
      </c>
      <c r="M152" t="s">
        <v>18</v>
      </c>
    </row>
    <row r="153" spans="1:13">
      <c r="A153" s="1" t="s">
        <v>28</v>
      </c>
      <c r="B153" s="2">
        <v>1152</v>
      </c>
      <c r="C153">
        <v>4421</v>
      </c>
      <c r="D153" t="s">
        <v>9</v>
      </c>
      <c r="E153" s="4">
        <v>45</v>
      </c>
      <c r="F153" s="4">
        <v>87</v>
      </c>
      <c r="G153" s="4">
        <f>Table1[[#This Row],[Sale Price]]-Table1[[#This Row],[Store Cost]]</f>
        <v>42</v>
      </c>
      <c r="H153" s="6">
        <f>Table1[[#This Row],[Gross Profit]]/100*10</f>
        <v>4.2</v>
      </c>
      <c r="I153" s="6">
        <f>Table1[[#This Row],[Gross Profit]]-Table1[[#This Row],[Commision 10%]]</f>
        <v>37.799999999999997</v>
      </c>
      <c r="J153" t="s">
        <v>33</v>
      </c>
      <c r="K153" t="s">
        <v>48</v>
      </c>
      <c r="L153" t="s">
        <v>49</v>
      </c>
      <c r="M153" t="s">
        <v>17</v>
      </c>
    </row>
    <row r="154" spans="1:13">
      <c r="A154" s="1" t="s">
        <v>28</v>
      </c>
      <c r="B154" s="2">
        <v>1153</v>
      </c>
      <c r="C154">
        <v>8722</v>
      </c>
      <c r="D154" t="s">
        <v>6</v>
      </c>
      <c r="E154" s="4">
        <v>344</v>
      </c>
      <c r="F154" s="4">
        <v>502</v>
      </c>
      <c r="G154" s="4">
        <f>Table1[[#This Row],[Sale Price]]-Table1[[#This Row],[Store Cost]]</f>
        <v>158</v>
      </c>
      <c r="H154" s="6">
        <f>Table1[[#This Row],[Gross Profit]]/100*10</f>
        <v>15.8</v>
      </c>
      <c r="I154" s="6">
        <f>Table1[[#This Row],[Gross Profit]]-Table1[[#This Row],[Commision 10%]]</f>
        <v>142.19999999999999</v>
      </c>
      <c r="J154" t="s">
        <v>35</v>
      </c>
      <c r="K154" t="s">
        <v>52</v>
      </c>
      <c r="L154" t="s">
        <v>53</v>
      </c>
      <c r="M154" t="s">
        <v>16</v>
      </c>
    </row>
    <row r="155" spans="1:13">
      <c r="A155" s="1" t="s">
        <v>28</v>
      </c>
      <c r="B155" s="2">
        <v>1154</v>
      </c>
      <c r="C155">
        <v>9822</v>
      </c>
      <c r="D155" t="s">
        <v>5</v>
      </c>
      <c r="E155" s="4">
        <v>58.3</v>
      </c>
      <c r="F155" s="4">
        <v>98.4</v>
      </c>
      <c r="G155" s="4">
        <f>Table1[[#This Row],[Sale Price]]-Table1[[#This Row],[Store Cost]]</f>
        <v>40.100000000000009</v>
      </c>
      <c r="H155" s="6">
        <f>Table1[[#This Row],[Gross Profit]]/100*10</f>
        <v>4.0100000000000007</v>
      </c>
      <c r="I155" s="6">
        <f>Table1[[#This Row],[Gross Profit]]-Table1[[#This Row],[Commision 10%]]</f>
        <v>36.090000000000011</v>
      </c>
      <c r="J155" t="s">
        <v>34</v>
      </c>
      <c r="K155" t="s">
        <v>50</v>
      </c>
      <c r="L155" t="s">
        <v>51</v>
      </c>
      <c r="M155" t="s">
        <v>17</v>
      </c>
    </row>
    <row r="156" spans="1:13">
      <c r="A156" s="1" t="s">
        <v>28</v>
      </c>
      <c r="B156" s="2">
        <v>1155</v>
      </c>
      <c r="C156">
        <v>4421</v>
      </c>
      <c r="D156" t="s">
        <v>9</v>
      </c>
      <c r="E156" s="4">
        <v>45</v>
      </c>
      <c r="F156" s="4">
        <v>87</v>
      </c>
      <c r="G156" s="4">
        <f>Table1[[#This Row],[Sale Price]]-Table1[[#This Row],[Store Cost]]</f>
        <v>42</v>
      </c>
      <c r="H156" s="6">
        <f>Table1[[#This Row],[Gross Profit]]/100*10</f>
        <v>4.2</v>
      </c>
      <c r="I156" s="6">
        <f>Table1[[#This Row],[Gross Profit]]-Table1[[#This Row],[Commision 10%]]</f>
        <v>37.799999999999997</v>
      </c>
      <c r="J156" t="s">
        <v>35</v>
      </c>
      <c r="K156" t="s">
        <v>52</v>
      </c>
      <c r="L156" t="s">
        <v>53</v>
      </c>
      <c r="M156" t="s">
        <v>16</v>
      </c>
    </row>
    <row r="157" spans="1:13">
      <c r="A157" s="1" t="s">
        <v>28</v>
      </c>
      <c r="B157" s="2">
        <v>1156</v>
      </c>
      <c r="C157">
        <v>2242</v>
      </c>
      <c r="D157" t="s">
        <v>8</v>
      </c>
      <c r="E157" s="4">
        <v>60</v>
      </c>
      <c r="F157" s="4">
        <v>124</v>
      </c>
      <c r="G157" s="4">
        <f>Table1[[#This Row],[Sale Price]]-Table1[[#This Row],[Store Cost]]</f>
        <v>64</v>
      </c>
      <c r="H157" s="6">
        <f>Table1[[#This Row],[Gross Profit]]/100*10</f>
        <v>6.4</v>
      </c>
      <c r="I157" s="6">
        <f>Table1[[#This Row],[Gross Profit]]-Table1[[#This Row],[Commision 10%]]</f>
        <v>57.6</v>
      </c>
      <c r="J157" t="s">
        <v>35</v>
      </c>
      <c r="K157" t="s">
        <v>52</v>
      </c>
      <c r="L157" t="s">
        <v>53</v>
      </c>
      <c r="M157" t="s">
        <v>18</v>
      </c>
    </row>
    <row r="158" spans="1:13">
      <c r="A158" s="1" t="s">
        <v>28</v>
      </c>
      <c r="B158" s="2">
        <v>1157</v>
      </c>
      <c r="C158">
        <v>9212</v>
      </c>
      <c r="D158" t="s">
        <v>10</v>
      </c>
      <c r="E158" s="4">
        <v>4</v>
      </c>
      <c r="F158" s="4">
        <v>7</v>
      </c>
      <c r="G158" s="4">
        <f>Table1[[#This Row],[Sale Price]]-Table1[[#This Row],[Store Cost]]</f>
        <v>3</v>
      </c>
      <c r="H158" s="6">
        <f>Table1[[#This Row],[Gross Profit]]/100*10</f>
        <v>0.3</v>
      </c>
      <c r="I158" s="6">
        <f>Table1[[#This Row],[Gross Profit]]-Table1[[#This Row],[Commision 10%]]</f>
        <v>2.7</v>
      </c>
      <c r="J158" t="s">
        <v>35</v>
      </c>
      <c r="K158" t="s">
        <v>52</v>
      </c>
      <c r="L158" t="s">
        <v>53</v>
      </c>
      <c r="M158" t="s">
        <v>19</v>
      </c>
    </row>
    <row r="159" spans="1:13">
      <c r="A159" s="1" t="s">
        <v>29</v>
      </c>
      <c r="B159" s="2">
        <v>1158</v>
      </c>
      <c r="C159">
        <v>8722</v>
      </c>
      <c r="D159" t="s">
        <v>6</v>
      </c>
      <c r="E159" s="4">
        <v>344</v>
      </c>
      <c r="F159" s="4">
        <v>502</v>
      </c>
      <c r="G159" s="4">
        <f>Table1[[#This Row],[Sale Price]]-Table1[[#This Row],[Store Cost]]</f>
        <v>158</v>
      </c>
      <c r="H159" s="6">
        <f>Table1[[#This Row],[Gross Profit]]/100*10</f>
        <v>15.8</v>
      </c>
      <c r="I159" s="6">
        <f>Table1[[#This Row],[Gross Profit]]-Table1[[#This Row],[Commision 10%]]</f>
        <v>142.19999999999999</v>
      </c>
      <c r="J159" t="s">
        <v>33</v>
      </c>
      <c r="K159" t="s">
        <v>48</v>
      </c>
      <c r="L159" t="s">
        <v>49</v>
      </c>
      <c r="M159" t="s">
        <v>17</v>
      </c>
    </row>
    <row r="160" spans="1:13">
      <c r="A160" s="1" t="s">
        <v>29</v>
      </c>
      <c r="B160" s="2">
        <v>1159</v>
      </c>
      <c r="C160">
        <v>6622</v>
      </c>
      <c r="D160" t="s">
        <v>7</v>
      </c>
      <c r="E160" s="4">
        <v>42</v>
      </c>
      <c r="F160" s="4">
        <v>77</v>
      </c>
      <c r="G160" s="4">
        <f>Table1[[#This Row],[Sale Price]]-Table1[[#This Row],[Store Cost]]</f>
        <v>35</v>
      </c>
      <c r="H160" s="6">
        <f>Table1[[#This Row],[Gross Profit]]/100*10</f>
        <v>3.5</v>
      </c>
      <c r="I160" s="6">
        <f>Table1[[#This Row],[Gross Profit]]-Table1[[#This Row],[Commision 10%]]</f>
        <v>31.5</v>
      </c>
      <c r="J160" t="s">
        <v>35</v>
      </c>
      <c r="K160" t="s">
        <v>52</v>
      </c>
      <c r="L160" t="s">
        <v>53</v>
      </c>
      <c r="M160" t="s">
        <v>18</v>
      </c>
    </row>
    <row r="161" spans="1:13">
      <c r="A161" s="1" t="s">
        <v>29</v>
      </c>
      <c r="B161" s="2">
        <v>1160</v>
      </c>
      <c r="C161">
        <v>9822</v>
      </c>
      <c r="D161" t="s">
        <v>5</v>
      </c>
      <c r="E161" s="4">
        <v>58.3</v>
      </c>
      <c r="F161" s="4">
        <v>98.4</v>
      </c>
      <c r="G161" s="4">
        <f>Table1[[#This Row],[Sale Price]]-Table1[[#This Row],[Store Cost]]</f>
        <v>40.100000000000009</v>
      </c>
      <c r="H161" s="6">
        <f>Table1[[#This Row],[Gross Profit]]/100*10</f>
        <v>4.0100000000000007</v>
      </c>
      <c r="I161" s="6">
        <f>Table1[[#This Row],[Gross Profit]]-Table1[[#This Row],[Commision 10%]]</f>
        <v>36.090000000000011</v>
      </c>
      <c r="J161" t="s">
        <v>36</v>
      </c>
      <c r="K161" t="s">
        <v>54</v>
      </c>
      <c r="L161" t="s">
        <v>55</v>
      </c>
      <c r="M161" t="s">
        <v>17</v>
      </c>
    </row>
    <row r="162" spans="1:13">
      <c r="A162" s="1" t="s">
        <v>29</v>
      </c>
      <c r="B162" s="2">
        <v>1161</v>
      </c>
      <c r="C162">
        <v>4421</v>
      </c>
      <c r="D162" t="s">
        <v>9</v>
      </c>
      <c r="E162" s="4">
        <v>45</v>
      </c>
      <c r="F162" s="4">
        <v>87</v>
      </c>
      <c r="G162" s="4">
        <f>Table1[[#This Row],[Sale Price]]-Table1[[#This Row],[Store Cost]]</f>
        <v>42</v>
      </c>
      <c r="H162" s="6">
        <f>Table1[[#This Row],[Gross Profit]]/100*10</f>
        <v>4.2</v>
      </c>
      <c r="I162" s="6">
        <f>Table1[[#This Row],[Gross Profit]]-Table1[[#This Row],[Commision 10%]]</f>
        <v>37.799999999999997</v>
      </c>
      <c r="J162" t="s">
        <v>34</v>
      </c>
      <c r="K162" t="s">
        <v>50</v>
      </c>
      <c r="L162" t="s">
        <v>51</v>
      </c>
      <c r="M162" t="s">
        <v>18</v>
      </c>
    </row>
    <row r="163" spans="1:13">
      <c r="A163" s="1" t="s">
        <v>29</v>
      </c>
      <c r="B163" s="2">
        <v>1162</v>
      </c>
      <c r="C163">
        <v>9212</v>
      </c>
      <c r="D163" t="s">
        <v>10</v>
      </c>
      <c r="E163" s="4">
        <v>4</v>
      </c>
      <c r="F163" s="4">
        <v>7</v>
      </c>
      <c r="G163" s="4">
        <f>Table1[[#This Row],[Sale Price]]-Table1[[#This Row],[Store Cost]]</f>
        <v>3</v>
      </c>
      <c r="H163" s="6">
        <f>Table1[[#This Row],[Gross Profit]]/100*10</f>
        <v>0.3</v>
      </c>
      <c r="I163" s="6">
        <f>Table1[[#This Row],[Gross Profit]]-Table1[[#This Row],[Commision 10%]]</f>
        <v>2.7</v>
      </c>
      <c r="J163" t="s">
        <v>33</v>
      </c>
      <c r="K163" t="s">
        <v>48</v>
      </c>
      <c r="L163" t="s">
        <v>49</v>
      </c>
      <c r="M163" t="s">
        <v>16</v>
      </c>
    </row>
    <row r="164" spans="1:13">
      <c r="A164" s="1" t="s">
        <v>29</v>
      </c>
      <c r="B164" s="2">
        <v>1163</v>
      </c>
      <c r="C164">
        <v>9212</v>
      </c>
      <c r="D164" t="s">
        <v>10</v>
      </c>
      <c r="E164" s="4">
        <v>4</v>
      </c>
      <c r="F164" s="4">
        <v>7</v>
      </c>
      <c r="G164" s="4">
        <f>Table1[[#This Row],[Sale Price]]-Table1[[#This Row],[Store Cost]]</f>
        <v>3</v>
      </c>
      <c r="H164" s="6">
        <f>Table1[[#This Row],[Gross Profit]]/100*10</f>
        <v>0.3</v>
      </c>
      <c r="I164" s="6">
        <f>Table1[[#This Row],[Gross Profit]]-Table1[[#This Row],[Commision 10%]]</f>
        <v>2.7</v>
      </c>
      <c r="J164" t="s">
        <v>35</v>
      </c>
      <c r="K164" t="s">
        <v>52</v>
      </c>
      <c r="L164" t="s">
        <v>53</v>
      </c>
      <c r="M164" t="s">
        <v>18</v>
      </c>
    </row>
    <row r="165" spans="1:13">
      <c r="A165" s="1" t="s">
        <v>29</v>
      </c>
      <c r="B165" s="2">
        <v>1164</v>
      </c>
      <c r="C165">
        <v>9822</v>
      </c>
      <c r="D165" t="s">
        <v>5</v>
      </c>
      <c r="E165" s="4">
        <v>58.3</v>
      </c>
      <c r="F165" s="4">
        <v>98.4</v>
      </c>
      <c r="G165" s="4">
        <f>Table1[[#This Row],[Sale Price]]-Table1[[#This Row],[Store Cost]]</f>
        <v>40.100000000000009</v>
      </c>
      <c r="H165" s="6">
        <f>Table1[[#This Row],[Gross Profit]]/100*10</f>
        <v>4.0100000000000007</v>
      </c>
      <c r="I165" s="6">
        <f>Table1[[#This Row],[Gross Profit]]-Table1[[#This Row],[Commision 10%]]</f>
        <v>36.090000000000011</v>
      </c>
      <c r="J165" t="s">
        <v>35</v>
      </c>
      <c r="K165" t="s">
        <v>52</v>
      </c>
      <c r="L165" t="s">
        <v>53</v>
      </c>
      <c r="M165" t="s">
        <v>16</v>
      </c>
    </row>
    <row r="166" spans="1:13">
      <c r="A166" s="1" t="s">
        <v>29</v>
      </c>
      <c r="B166" s="2">
        <v>1165</v>
      </c>
      <c r="C166">
        <v>9822</v>
      </c>
      <c r="D166" t="s">
        <v>5</v>
      </c>
      <c r="E166" s="4">
        <v>58.3</v>
      </c>
      <c r="F166" s="4">
        <v>98.4</v>
      </c>
      <c r="G166" s="4">
        <f>Table1[[#This Row],[Sale Price]]-Table1[[#This Row],[Store Cost]]</f>
        <v>40.100000000000009</v>
      </c>
      <c r="H166" s="6">
        <f>Table1[[#This Row],[Gross Profit]]/100*10</f>
        <v>4.0100000000000007</v>
      </c>
      <c r="I166" s="6">
        <f>Table1[[#This Row],[Gross Profit]]-Table1[[#This Row],[Commision 10%]]</f>
        <v>36.090000000000011</v>
      </c>
      <c r="J166" t="s">
        <v>35</v>
      </c>
      <c r="K166" t="s">
        <v>52</v>
      </c>
      <c r="L166" t="s">
        <v>53</v>
      </c>
      <c r="M166" t="s">
        <v>16</v>
      </c>
    </row>
    <row r="167" spans="1:13">
      <c r="A167" s="1" t="s">
        <v>29</v>
      </c>
      <c r="B167" s="2">
        <v>1166</v>
      </c>
      <c r="C167">
        <v>8722</v>
      </c>
      <c r="D167" t="s">
        <v>6</v>
      </c>
      <c r="E167" s="4">
        <v>344</v>
      </c>
      <c r="F167" s="4">
        <v>502</v>
      </c>
      <c r="G167" s="4">
        <f>Table1[[#This Row],[Sale Price]]-Table1[[#This Row],[Store Cost]]</f>
        <v>158</v>
      </c>
      <c r="H167" s="6">
        <f>Table1[[#This Row],[Gross Profit]]/100*10</f>
        <v>15.8</v>
      </c>
      <c r="I167" s="6">
        <f>Table1[[#This Row],[Gross Profit]]-Table1[[#This Row],[Commision 10%]]</f>
        <v>142.19999999999999</v>
      </c>
      <c r="J167" t="s">
        <v>35</v>
      </c>
      <c r="K167" t="s">
        <v>52</v>
      </c>
      <c r="L167" t="s">
        <v>53</v>
      </c>
      <c r="M167" t="s">
        <v>17</v>
      </c>
    </row>
    <row r="168" spans="1:13">
      <c r="A168" s="1" t="s">
        <v>30</v>
      </c>
      <c r="B168" s="2">
        <v>1167</v>
      </c>
      <c r="C168">
        <v>2242</v>
      </c>
      <c r="D168" t="s">
        <v>8</v>
      </c>
      <c r="E168" s="4">
        <v>60</v>
      </c>
      <c r="F168" s="4">
        <v>124</v>
      </c>
      <c r="G168" s="4">
        <f>Table1[[#This Row],[Sale Price]]-Table1[[#This Row],[Store Cost]]</f>
        <v>64</v>
      </c>
      <c r="H168" s="6">
        <f>Table1[[#This Row],[Gross Profit]]/100*10</f>
        <v>6.4</v>
      </c>
      <c r="I168" s="6">
        <f>Table1[[#This Row],[Gross Profit]]-Table1[[#This Row],[Commision 10%]]</f>
        <v>57.6</v>
      </c>
      <c r="J168" t="s">
        <v>35</v>
      </c>
      <c r="K168" t="s">
        <v>52</v>
      </c>
      <c r="L168" t="s">
        <v>53</v>
      </c>
      <c r="M168" t="s">
        <v>19</v>
      </c>
    </row>
    <row r="169" spans="1:13">
      <c r="A169" s="1" t="s">
        <v>30</v>
      </c>
      <c r="B169" s="2">
        <v>1168</v>
      </c>
      <c r="C169">
        <v>9822</v>
      </c>
      <c r="D169" t="s">
        <v>5</v>
      </c>
      <c r="E169" s="4">
        <v>58.3</v>
      </c>
      <c r="F169" s="4">
        <v>98.4</v>
      </c>
      <c r="G169" s="4">
        <f>Table1[[#This Row],[Sale Price]]-Table1[[#This Row],[Store Cost]]</f>
        <v>40.100000000000009</v>
      </c>
      <c r="H169" s="6">
        <f>Table1[[#This Row],[Gross Profit]]/100*10</f>
        <v>4.0100000000000007</v>
      </c>
      <c r="I169" s="6">
        <f>Table1[[#This Row],[Gross Profit]]-Table1[[#This Row],[Commision 10%]]</f>
        <v>36.090000000000011</v>
      </c>
      <c r="J169" t="s">
        <v>35</v>
      </c>
      <c r="K169" t="s">
        <v>52</v>
      </c>
      <c r="L169" t="s">
        <v>53</v>
      </c>
      <c r="M169" t="s">
        <v>18</v>
      </c>
    </row>
    <row r="170" spans="1:13">
      <c r="A170" s="1" t="s">
        <v>30</v>
      </c>
      <c r="B170" s="2">
        <v>1169</v>
      </c>
      <c r="C170">
        <v>8722</v>
      </c>
      <c r="D170" t="s">
        <v>6</v>
      </c>
      <c r="E170" s="4">
        <v>344</v>
      </c>
      <c r="F170" s="4">
        <v>502</v>
      </c>
      <c r="G170" s="4">
        <f>Table1[[#This Row],[Sale Price]]-Table1[[#This Row],[Store Cost]]</f>
        <v>158</v>
      </c>
      <c r="H170" s="6">
        <f>Table1[[#This Row],[Gross Profit]]/100*10</f>
        <v>15.8</v>
      </c>
      <c r="I170" s="6">
        <f>Table1[[#This Row],[Gross Profit]]-Table1[[#This Row],[Commision 10%]]</f>
        <v>142.19999999999999</v>
      </c>
      <c r="J170" t="s">
        <v>35</v>
      </c>
      <c r="K170" t="s">
        <v>52</v>
      </c>
      <c r="L170" t="s">
        <v>53</v>
      </c>
      <c r="M170" t="s">
        <v>21</v>
      </c>
    </row>
    <row r="171" spans="1:13">
      <c r="A171" s="1" t="s">
        <v>30</v>
      </c>
      <c r="B171" s="2">
        <v>1170</v>
      </c>
      <c r="C171">
        <v>4421</v>
      </c>
      <c r="D171" t="s">
        <v>9</v>
      </c>
      <c r="E171" s="4">
        <v>45</v>
      </c>
      <c r="F171" s="4">
        <v>87</v>
      </c>
      <c r="G171" s="4">
        <f>Table1[[#This Row],[Sale Price]]-Table1[[#This Row],[Store Cost]]</f>
        <v>42</v>
      </c>
      <c r="H171" s="6">
        <f>Table1[[#This Row],[Gross Profit]]/100*10</f>
        <v>4.2</v>
      </c>
      <c r="I171" s="6">
        <f>Table1[[#This Row],[Gross Profit]]-Table1[[#This Row],[Commision 10%]]</f>
        <v>37.799999999999997</v>
      </c>
      <c r="J171" t="s">
        <v>33</v>
      </c>
      <c r="K171" t="s">
        <v>48</v>
      </c>
      <c r="L171" t="s">
        <v>49</v>
      </c>
      <c r="M171" t="s">
        <v>18</v>
      </c>
    </row>
    <row r="172" spans="1:13">
      <c r="A172" s="1" t="s">
        <v>30</v>
      </c>
      <c r="B172" s="2">
        <v>1171</v>
      </c>
      <c r="C172">
        <v>4421</v>
      </c>
      <c r="D172" t="s">
        <v>9</v>
      </c>
      <c r="E172" s="4">
        <v>45</v>
      </c>
      <c r="F172" s="4">
        <v>87</v>
      </c>
      <c r="G172" s="4">
        <f>Table1[[#This Row],[Sale Price]]-Table1[[#This Row],[Store Cost]]</f>
        <v>42</v>
      </c>
      <c r="H172" s="6">
        <f>Table1[[#This Row],[Gross Profit]]/100*10</f>
        <v>4.2</v>
      </c>
      <c r="I172" s="6">
        <f>Table1[[#This Row],[Gross Profit]]-Table1[[#This Row],[Commision 10%]]</f>
        <v>37.799999999999997</v>
      </c>
      <c r="J172" t="s">
        <v>34</v>
      </c>
      <c r="K172" t="s">
        <v>50</v>
      </c>
      <c r="L172" t="s">
        <v>51</v>
      </c>
      <c r="M172" t="s">
        <v>17</v>
      </c>
    </row>
  </sheetData>
  <dataConsolidate topLabels="1">
    <dataRefs count="1">
      <dataRef ref="A2:G59" sheet="Main Sheet"/>
    </dataRefs>
  </dataConsolidate>
  <phoneticPr fontId="5" type="noConversion"/>
  <pageMargins left="0.75" right="0.75" top="1" bottom="1" header="0.5" footer="0.5"/>
  <pageSetup orientation="portrait" horizontalDpi="4294967292" verticalDpi="4294967292"/>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4"/>
  <sheetViews>
    <sheetView workbookViewId="0">
      <selection activeCell="B4" sqref="B4:B14"/>
    </sheetView>
  </sheetViews>
  <sheetFormatPr defaultRowHeight="15.5"/>
  <cols>
    <col min="1" max="1" width="15.9140625" customWidth="1"/>
    <col min="2" max="2" width="14.75" bestFit="1" customWidth="1"/>
  </cols>
  <sheetData>
    <row r="3" spans="1:6">
      <c r="A3" s="7" t="s">
        <v>37</v>
      </c>
      <c r="B3" t="s">
        <v>39</v>
      </c>
    </row>
    <row r="4" spans="1:6">
      <c r="A4" s="8" t="s">
        <v>10</v>
      </c>
      <c r="B4" s="11">
        <v>77</v>
      </c>
    </row>
    <row r="5" spans="1:6">
      <c r="A5" s="8" t="s">
        <v>7</v>
      </c>
      <c r="B5" s="11">
        <v>693</v>
      </c>
    </row>
    <row r="6" spans="1:6">
      <c r="A6" s="8" t="s">
        <v>12</v>
      </c>
      <c r="B6" s="11">
        <v>183.99999999999994</v>
      </c>
    </row>
    <row r="7" spans="1:6">
      <c r="A7" s="8" t="s">
        <v>13</v>
      </c>
      <c r="B7" s="11">
        <v>210</v>
      </c>
    </row>
    <row r="8" spans="1:6">
      <c r="A8" s="8" t="s">
        <v>8</v>
      </c>
      <c r="B8" s="11">
        <v>1984</v>
      </c>
    </row>
    <row r="9" spans="1:6">
      <c r="A9" s="8" t="s">
        <v>14</v>
      </c>
      <c r="B9" s="11">
        <v>160</v>
      </c>
    </row>
    <row r="10" spans="1:6">
      <c r="A10" s="8" t="s">
        <v>11</v>
      </c>
      <c r="B10" s="11">
        <v>391.20000000000016</v>
      </c>
    </row>
    <row r="11" spans="1:6">
      <c r="A11" s="8" t="s">
        <v>5</v>
      </c>
      <c r="B11" s="11">
        <v>2066.4000000000005</v>
      </c>
    </row>
    <row r="12" spans="1:6">
      <c r="A12" s="8" t="s">
        <v>9</v>
      </c>
      <c r="B12" s="11">
        <v>1305</v>
      </c>
    </row>
    <row r="13" spans="1:6">
      <c r="A13" s="8" t="s">
        <v>6</v>
      </c>
      <c r="B13" s="11">
        <v>10040</v>
      </c>
    </row>
    <row r="14" spans="1:6">
      <c r="A14" s="8" t="s">
        <v>38</v>
      </c>
      <c r="B14" s="11">
        <v>17110.599999999999</v>
      </c>
      <c r="F14" t="s">
        <v>61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6"/>
  <sheetViews>
    <sheetView workbookViewId="0">
      <selection activeCell="C16" sqref="C16"/>
    </sheetView>
  </sheetViews>
  <sheetFormatPr defaultRowHeight="15.5"/>
  <cols>
    <col min="1" max="1" width="12" bestFit="1" customWidth="1"/>
    <col min="2" max="2" width="14.83203125" bestFit="1" customWidth="1"/>
    <col min="3" max="3" width="14.75" bestFit="1" customWidth="1"/>
    <col min="4" max="7" width="8.4140625" bestFit="1" customWidth="1"/>
    <col min="8" max="8" width="9.9140625" bestFit="1" customWidth="1"/>
    <col min="9" max="13" width="8.4140625" bestFit="1" customWidth="1"/>
    <col min="14" max="14" width="10.5" bestFit="1" customWidth="1"/>
  </cols>
  <sheetData>
    <row r="3" spans="1:3">
      <c r="A3" s="7" t="s">
        <v>37</v>
      </c>
      <c r="B3" t="s">
        <v>43</v>
      </c>
      <c r="C3" t="s">
        <v>39</v>
      </c>
    </row>
    <row r="4" spans="1:3">
      <c r="A4" s="8" t="s">
        <v>23</v>
      </c>
      <c r="B4" s="6">
        <v>438.03</v>
      </c>
      <c r="C4" s="6">
        <v>1418.6999999999998</v>
      </c>
    </row>
    <row r="5" spans="1:3">
      <c r="A5" s="8" t="s">
        <v>24</v>
      </c>
      <c r="B5" s="6">
        <v>329.13000000000005</v>
      </c>
      <c r="C5" s="6">
        <v>971.19999999999993</v>
      </c>
    </row>
    <row r="6" spans="1:3">
      <c r="A6" s="8" t="s">
        <v>25</v>
      </c>
      <c r="B6" s="6">
        <v>575.81999999999994</v>
      </c>
      <c r="C6" s="6">
        <v>1875.4</v>
      </c>
    </row>
    <row r="7" spans="1:3">
      <c r="A7" s="8" t="s">
        <v>44</v>
      </c>
      <c r="B7" s="6">
        <v>216.80999999999997</v>
      </c>
      <c r="C7" s="6">
        <v>510.7</v>
      </c>
    </row>
    <row r="8" spans="1:3">
      <c r="A8" s="8" t="s">
        <v>26</v>
      </c>
      <c r="B8" s="6">
        <v>132.03</v>
      </c>
      <c r="C8" s="6">
        <v>347.40000000000003</v>
      </c>
    </row>
    <row r="9" spans="1:3">
      <c r="A9" s="8" t="s">
        <v>45</v>
      </c>
      <c r="B9" s="6">
        <v>147.23999999999998</v>
      </c>
      <c r="C9" s="6">
        <v>409.50000000000006</v>
      </c>
    </row>
    <row r="10" spans="1:3">
      <c r="A10" s="8" t="s">
        <v>46</v>
      </c>
      <c r="B10" s="6">
        <v>1319.58</v>
      </c>
      <c r="C10" s="6">
        <v>3992.3</v>
      </c>
    </row>
    <row r="11" spans="1:3">
      <c r="A11" s="8" t="s">
        <v>27</v>
      </c>
      <c r="B11" s="6">
        <v>841.86000000000013</v>
      </c>
      <c r="C11" s="6">
        <v>2513.6000000000004</v>
      </c>
    </row>
    <row r="12" spans="1:3">
      <c r="A12" s="8" t="s">
        <v>47</v>
      </c>
      <c r="B12" s="6">
        <v>512.28</v>
      </c>
      <c r="C12" s="6">
        <v>1542.8</v>
      </c>
    </row>
    <row r="13" spans="1:3">
      <c r="A13" s="8" t="s">
        <v>28</v>
      </c>
      <c r="B13" s="6">
        <v>429.39000000000004</v>
      </c>
      <c r="C13" s="6">
        <v>1153.4000000000001</v>
      </c>
    </row>
    <row r="14" spans="1:3">
      <c r="A14" s="8" t="s">
        <v>29</v>
      </c>
      <c r="B14" s="6">
        <v>467.37</v>
      </c>
      <c r="C14" s="6">
        <v>1477.1999999999998</v>
      </c>
    </row>
    <row r="15" spans="1:3">
      <c r="A15" s="8" t="s">
        <v>30</v>
      </c>
      <c r="B15" s="6">
        <v>311.49</v>
      </c>
      <c r="C15" s="6">
        <v>898.4</v>
      </c>
    </row>
    <row r="16" spans="1:3">
      <c r="A16" s="8" t="s">
        <v>38</v>
      </c>
      <c r="B16" s="6">
        <v>5721.03</v>
      </c>
      <c r="C16" s="6">
        <v>17110.599999999999</v>
      </c>
    </row>
  </sheetData>
  <sortState ref="A3:B16">
    <sortCondition ref="A4" customList="Jan,Feb,Mar,Apr,May,Jun,Jul,Aug,Sep,Oct,Nov,Dec"/>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I7" sqref="I7"/>
    </sheetView>
  </sheetViews>
  <sheetFormatPr defaultRowHeight="15.5"/>
  <cols>
    <col min="1" max="1" width="17.1640625" bestFit="1" customWidth="1"/>
    <col min="2" max="2" width="14.75" bestFit="1" customWidth="1"/>
    <col min="3" max="3" width="18.9140625" bestFit="1" customWidth="1"/>
    <col min="4" max="4" width="7.9140625" bestFit="1" customWidth="1"/>
    <col min="5" max="5" width="13.6640625" bestFit="1" customWidth="1"/>
    <col min="6" max="6" width="7.75" bestFit="1" customWidth="1"/>
    <col min="7" max="7" width="14.25" bestFit="1" customWidth="1"/>
    <col min="8" max="8" width="3.75" bestFit="1" customWidth="1"/>
    <col min="9" max="9" width="9.58203125" bestFit="1" customWidth="1"/>
    <col min="10" max="10" width="7.9140625" bestFit="1" customWidth="1"/>
    <col min="11" max="11" width="11" bestFit="1" customWidth="1"/>
    <col min="12" max="12" width="10.5" bestFit="1" customWidth="1"/>
  </cols>
  <sheetData>
    <row r="1" spans="1:2">
      <c r="A1" s="7" t="s">
        <v>1</v>
      </c>
      <c r="B1" t="s">
        <v>40</v>
      </c>
    </row>
    <row r="3" spans="1:2">
      <c r="A3" s="7" t="s">
        <v>37</v>
      </c>
      <c r="B3" t="s">
        <v>39</v>
      </c>
    </row>
    <row r="4" spans="1:2">
      <c r="A4" s="8" t="s">
        <v>16</v>
      </c>
      <c r="B4" s="9">
        <v>5659.9999999999982</v>
      </c>
    </row>
    <row r="5" spans="1:2">
      <c r="A5" s="8" t="s">
        <v>18</v>
      </c>
      <c r="B5" s="9">
        <v>3537.6000000000004</v>
      </c>
    </row>
    <row r="6" spans="1:2">
      <c r="A6" s="8" t="s">
        <v>20</v>
      </c>
      <c r="B6" s="9">
        <v>66</v>
      </c>
    </row>
    <row r="7" spans="1:2">
      <c r="A7" s="8" t="s">
        <v>19</v>
      </c>
      <c r="B7" s="9">
        <v>1776.9</v>
      </c>
    </row>
    <row r="8" spans="1:2">
      <c r="A8" s="8" t="s">
        <v>17</v>
      </c>
      <c r="B8" s="9">
        <v>4722.5</v>
      </c>
    </row>
    <row r="9" spans="1:2">
      <c r="A9" s="8" t="s">
        <v>21</v>
      </c>
      <c r="B9" s="9">
        <v>1347.6</v>
      </c>
    </row>
    <row r="10" spans="1:2">
      <c r="A10" s="8" t="s">
        <v>38</v>
      </c>
      <c r="B10" s="9">
        <v>17110.599999999999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7" sqref="B7"/>
    </sheetView>
  </sheetViews>
  <sheetFormatPr defaultRowHeight="15.5"/>
  <cols>
    <col min="1" max="1" width="14" customWidth="1"/>
    <col min="2" max="2" width="14.75" customWidth="1"/>
    <col min="3" max="3" width="16.33203125" customWidth="1"/>
    <col min="4" max="4" width="3.1640625" bestFit="1" customWidth="1"/>
    <col min="5" max="5" width="3.83203125" bestFit="1" customWidth="1"/>
    <col min="6" max="6" width="3.25" bestFit="1" customWidth="1"/>
    <col min="7" max="7" width="3" bestFit="1" customWidth="1"/>
    <col min="8" max="8" width="10.5" bestFit="1" customWidth="1"/>
  </cols>
  <sheetData>
    <row r="1" spans="1:3">
      <c r="A1" s="7" t="s">
        <v>15</v>
      </c>
      <c r="B1" t="s">
        <v>40</v>
      </c>
    </row>
    <row r="3" spans="1:3">
      <c r="A3" s="7" t="s">
        <v>37</v>
      </c>
      <c r="B3" t="s">
        <v>39</v>
      </c>
      <c r="C3" t="s">
        <v>60</v>
      </c>
    </row>
    <row r="4" spans="1:3">
      <c r="A4" s="8" t="s">
        <v>33</v>
      </c>
      <c r="B4" s="11">
        <v>6003.5</v>
      </c>
      <c r="C4" s="9">
        <v>2015.1</v>
      </c>
    </row>
    <row r="5" spans="1:3">
      <c r="A5" s="8" t="s">
        <v>35</v>
      </c>
      <c r="B5" s="11">
        <v>5661.0999999999985</v>
      </c>
      <c r="C5" s="9">
        <v>2235.8999999999996</v>
      </c>
    </row>
    <row r="6" spans="1:3">
      <c r="A6" s="8" t="s">
        <v>36</v>
      </c>
      <c r="B6" s="11">
        <v>3035.3</v>
      </c>
      <c r="C6" s="9">
        <v>1084.0999999999999</v>
      </c>
    </row>
    <row r="7" spans="1:3">
      <c r="A7" s="8" t="s">
        <v>34</v>
      </c>
      <c r="B7" s="11">
        <v>2410.7000000000003</v>
      </c>
      <c r="C7" s="9">
        <v>1021.6</v>
      </c>
    </row>
    <row r="8" spans="1:3">
      <c r="A8" s="8" t="s">
        <v>38</v>
      </c>
      <c r="B8" s="11">
        <v>17110.599999999999</v>
      </c>
      <c r="C8" s="9">
        <v>6356.7000000000007</v>
      </c>
    </row>
    <row r="9" spans="1:3">
      <c r="B9" s="1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30"/>
  <sheetViews>
    <sheetView workbookViewId="0">
      <selection activeCell="J15" sqref="J15"/>
    </sheetView>
  </sheetViews>
  <sheetFormatPr defaultRowHeight="15.5"/>
  <cols>
    <col min="1" max="1" width="10.58203125" customWidth="1"/>
    <col min="2" max="2" width="16.33203125" bestFit="1" customWidth="1"/>
    <col min="3" max="3" width="16.33203125" customWidth="1"/>
    <col min="4" max="4" width="8.4140625" bestFit="1" customWidth="1"/>
    <col min="5" max="5" width="14.75" bestFit="1" customWidth="1"/>
    <col min="6" max="6" width="12.58203125" bestFit="1" customWidth="1"/>
    <col min="7" max="7" width="8.4140625" customWidth="1"/>
    <col min="8" max="8" width="8.4140625" bestFit="1" customWidth="1"/>
    <col min="9" max="9" width="8.4140625" customWidth="1"/>
    <col min="10" max="10" width="10.58203125" customWidth="1"/>
    <col min="11" max="11" width="14.83203125" bestFit="1" customWidth="1"/>
    <col min="12" max="12" width="10.5" bestFit="1" customWidth="1"/>
  </cols>
  <sheetData>
    <row r="3" spans="1:11">
      <c r="A3" t="s">
        <v>60</v>
      </c>
    </row>
    <row r="4" spans="1:11">
      <c r="A4" s="11">
        <v>6356.7000000000025</v>
      </c>
      <c r="E4" s="9"/>
    </row>
    <row r="8" spans="1:11">
      <c r="J8" t="s">
        <v>43</v>
      </c>
    </row>
    <row r="9" spans="1:11">
      <c r="J9" s="6">
        <v>5721.0300000000025</v>
      </c>
    </row>
    <row r="10" spans="1:11">
      <c r="B10" t="s">
        <v>60</v>
      </c>
    </row>
    <row r="11" spans="1:11">
      <c r="A11" s="8" t="s">
        <v>23</v>
      </c>
      <c r="B11" s="11">
        <v>486.69999999999993</v>
      </c>
      <c r="E11" t="s">
        <v>39</v>
      </c>
    </row>
    <row r="12" spans="1:11">
      <c r="A12" s="8" t="s">
        <v>24</v>
      </c>
      <c r="B12" s="11">
        <v>365.7</v>
      </c>
      <c r="E12" s="6">
        <v>17110.599999999995</v>
      </c>
    </row>
    <row r="13" spans="1:11">
      <c r="A13" s="8" t="s">
        <v>25</v>
      </c>
      <c r="B13" s="11">
        <v>639.79999999999995</v>
      </c>
    </row>
    <row r="14" spans="1:11">
      <c r="A14" s="8" t="s">
        <v>44</v>
      </c>
      <c r="B14" s="11">
        <v>240.9</v>
      </c>
    </row>
    <row r="15" spans="1:11">
      <c r="A15" s="8" t="s">
        <v>26</v>
      </c>
      <c r="B15" s="11">
        <v>146.70000000000002</v>
      </c>
      <c r="K15" t="s">
        <v>43</v>
      </c>
    </row>
    <row r="16" spans="1:11">
      <c r="A16" s="8" t="s">
        <v>45</v>
      </c>
      <c r="B16" s="11">
        <v>163.60000000000002</v>
      </c>
      <c r="J16" s="8" t="s">
        <v>23</v>
      </c>
      <c r="K16" s="6">
        <v>438.03</v>
      </c>
    </row>
    <row r="17" spans="1:11">
      <c r="A17" s="8" t="s">
        <v>46</v>
      </c>
      <c r="B17" s="11">
        <v>1466.2</v>
      </c>
      <c r="J17" s="8" t="s">
        <v>24</v>
      </c>
      <c r="K17" s="6">
        <v>329.13000000000005</v>
      </c>
    </row>
    <row r="18" spans="1:11">
      <c r="A18" s="8" t="s">
        <v>27</v>
      </c>
      <c r="B18" s="11">
        <v>935.40000000000009</v>
      </c>
      <c r="J18" s="8" t="s">
        <v>25</v>
      </c>
      <c r="K18" s="6">
        <v>575.81999999999994</v>
      </c>
    </row>
    <row r="19" spans="1:11">
      <c r="A19" s="8" t="s">
        <v>47</v>
      </c>
      <c r="B19" s="11">
        <v>569.20000000000005</v>
      </c>
      <c r="J19" s="8" t="s">
        <v>44</v>
      </c>
      <c r="K19" s="6">
        <v>216.80999999999997</v>
      </c>
    </row>
    <row r="20" spans="1:11">
      <c r="A20" s="8" t="s">
        <v>28</v>
      </c>
      <c r="B20" s="11">
        <v>477.1</v>
      </c>
      <c r="J20" s="8" t="s">
        <v>26</v>
      </c>
      <c r="K20" s="6">
        <v>132.03</v>
      </c>
    </row>
    <row r="21" spans="1:11">
      <c r="A21" s="8" t="s">
        <v>29</v>
      </c>
      <c r="B21" s="11">
        <v>519.30000000000007</v>
      </c>
      <c r="J21" s="8" t="s">
        <v>45</v>
      </c>
      <c r="K21" s="6">
        <v>147.23999999999998</v>
      </c>
    </row>
    <row r="22" spans="1:11">
      <c r="A22" s="8" t="s">
        <v>30</v>
      </c>
      <c r="B22" s="11">
        <v>346.1</v>
      </c>
      <c r="J22" s="8" t="s">
        <v>46</v>
      </c>
      <c r="K22" s="6">
        <v>1319.58</v>
      </c>
    </row>
    <row r="23" spans="1:11">
      <c r="A23" s="8" t="s">
        <v>38</v>
      </c>
      <c r="B23" s="11">
        <v>6356.7000000000007</v>
      </c>
      <c r="J23" s="8" t="s">
        <v>27</v>
      </c>
      <c r="K23" s="6">
        <v>841.86000000000013</v>
      </c>
    </row>
    <row r="24" spans="1:11">
      <c r="J24" s="8" t="s">
        <v>47</v>
      </c>
      <c r="K24" s="6">
        <v>512.28</v>
      </c>
    </row>
    <row r="25" spans="1:11">
      <c r="A25" t="str">
        <f>A23</f>
        <v>Grand Total</v>
      </c>
      <c r="B25">
        <f>GETPIVOTDATA("Gross Profit",$A$10)</f>
        <v>6356.7000000000007</v>
      </c>
      <c r="J25" s="8" t="s">
        <v>28</v>
      </c>
      <c r="K25" s="6">
        <v>429.39000000000004</v>
      </c>
    </row>
    <row r="26" spans="1:11">
      <c r="J26" s="8" t="s">
        <v>29</v>
      </c>
      <c r="K26" s="6">
        <v>467.37</v>
      </c>
    </row>
    <row r="27" spans="1:11">
      <c r="J27" s="8" t="s">
        <v>30</v>
      </c>
      <c r="K27" s="6">
        <v>311.49</v>
      </c>
    </row>
    <row r="28" spans="1:11">
      <c r="J28" s="8" t="s">
        <v>38</v>
      </c>
      <c r="K28" s="6">
        <v>5721.03</v>
      </c>
    </row>
    <row r="30" spans="1:11">
      <c r="K30">
        <f>GETPIVOTDATA("Net Profit",$J$15)</f>
        <v>5721.03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Main Sheet</vt:lpstr>
      <vt:lpstr>Sum of Price(Product)</vt:lpstr>
      <vt:lpstr>Profit Per Month</vt:lpstr>
      <vt:lpstr>State sum of sold product</vt:lpstr>
      <vt:lpstr>BestSalesPerson</vt:lpstr>
      <vt:lpstr>Summary Stats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Shad David Sluiter</dc:creator>
  <cp:lastModifiedBy>Olord</cp:lastModifiedBy>
  <dcterms:created xsi:type="dcterms:W3CDTF">2014-06-11T22:14:31Z</dcterms:created>
  <dcterms:modified xsi:type="dcterms:W3CDTF">2023-03-05T18:20:25Z</dcterms:modified>
</cp:coreProperties>
</file>