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USER\Desktop\POWER BI  PROJECT DATASET\"/>
    </mc:Choice>
  </mc:AlternateContent>
  <xr:revisionPtr revIDLastSave="0" documentId="13_ncr:1_{01FB29D6-314D-4302-9469-4B26E3DDB7FD}" xr6:coauthVersionLast="47" xr6:coauthVersionMax="47" xr10:uidLastSave="{00000000-0000-0000-0000-000000000000}"/>
  <bookViews>
    <workbookView xWindow="-110" yWindow="-110" windowWidth="19420" windowHeight="10300" tabRatio="531" xr2:uid="{00000000-000D-0000-FFFF-FFFF00000000}"/>
  </bookViews>
  <sheets>
    <sheet name="Displacement_Data" sheetId="1" r:id="rId1"/>
    <sheet name="Pivot Tables" sheetId="5" r:id="rId2"/>
    <sheet name="EXCEL CALCULATIONS" sheetId="3" r:id="rId3"/>
    <sheet name="README" sheetId="2" r:id="rId4"/>
  </sheets>
  <definedNames>
    <definedName name="_xlnm._FilterDatabase" localSheetId="0" hidden="1">Displacement_Data!$A$1:$I$126</definedName>
  </definedNames>
  <calcPr calcId="191029"/>
  <pivotCaches>
    <pivotCache cacheId="0" r:id="rId5"/>
  </pivotCaches>
</workbook>
</file>

<file path=xl/calcChain.xml><?xml version="1.0" encoding="utf-8"?>
<calcChain xmlns="http://schemas.openxmlformats.org/spreadsheetml/2006/main">
  <c r="C8" i="3" l="1"/>
  <c r="C10" i="3"/>
  <c r="C9" i="3"/>
  <c r="C7" i="3"/>
  <c r="C6" i="3"/>
  <c r="C5" i="3"/>
  <c r="C4" i="3"/>
  <c r="C3" i="3"/>
  <c r="C2" i="3"/>
  <c r="C1" i="3"/>
  <c r="C11" i="3"/>
</calcChain>
</file>

<file path=xl/sharedStrings.xml><?xml version="1.0" encoding="utf-8"?>
<sst xmlns="http://schemas.openxmlformats.org/spreadsheetml/2006/main" count="855" uniqueCount="152">
  <si>
    <t>Year</t>
  </si>
  <si>
    <t>Hazard Category</t>
  </si>
  <si>
    <t>Hazard Type</t>
  </si>
  <si>
    <t>Hazard Sub Type</t>
  </si>
  <si>
    <t>Nigeria</t>
  </si>
  <si>
    <t>Weather related</t>
  </si>
  <si>
    <t>Flood</t>
  </si>
  <si>
    <t>Storm</t>
  </si>
  <si>
    <t>Wave action</t>
  </si>
  <si>
    <t>Rogue Wave</t>
  </si>
  <si>
    <t>TITLE: Global Internal Displacement Database (GIDD) - Disasters</t>
  </si>
  <si>
    <t>FILENAME: IDMC_GIDD_Disasters_Internal_Displacement_Data</t>
  </si>
  <si>
    <t>SOURCE: Internal Displacement Monitoring Centre (IDMC)</t>
  </si>
  <si>
    <t>DATE EXTRACTED: June 28, 2024</t>
  </si>
  <si>
    <t>LAST UPDATE: May 13, 2024</t>
  </si>
  <si>
    <t>DESCRIPTION:</t>
  </si>
  <si>
    <t>The Internal Displacement Monitoring Centre (IDMC) monitors internal displacement events globally, triggered by disasters, conflict, and other forms of violence. It gathers and analyses both structured and unstructured secondary data from diverse sources—including government agencies, UN agencies, the International Federation of the Red Cross and Red Crescent, and the media.</t>
  </si>
  <si>
    <t>IDMC analysts rigorously analyse and triangulate all reported data. The data undergo thorough quality control processes, involving engagement with primary data collectors for peer review and validation. This meticulous approach guarantees that the data reported by IDMC reflects high accuracy.</t>
  </si>
  <si>
    <t>The data in the Global Internal Displacement Database (GIDD) is annually validated and peer-reviewed, having passed through various quality control processes in consultation with different UN agencies, goverments and local data providers.</t>
  </si>
  <si>
    <t>The GIDD database documents displacement due to conflict from 2009 to 2023 and disaster-induced displacement from 2008 to 2023. For detailed definitions and more comprehensive descriptions, please refer to the IDMC Monitoring Tools (https://www.internal-displacement.org/monitoring-tools).</t>
  </si>
  <si>
    <t>KEY DEFINITIONS:</t>
  </si>
  <si>
    <t>Internal Displacements (flows): This metric represents the number of internal displacements, or internal displacement population flows, reported from January 1st to December 31st of a reporting year. This figure may include individuals who are displaced multiple times during the year by different events.</t>
  </si>
  <si>
    <t>Total number of Internally Displaced Persons (IDPs) (stocks): This metric represents the total number of people living in situations of internal displacement as of the end of the reporting year, specifically on December 31st of each year.</t>
  </si>
  <si>
    <t>Disaster displacement: Refers to situations where people are forced to leave their homes or places of habitual residence as a result, or in anticipation of the negative impact of natural hazards.</t>
  </si>
  <si>
    <t>Disaster: A serious disruption of the functioning of a community or a society involving widespread human, material, economic or environmental losses and impacts, which exceeds the ability of the affected community or society to cope using its own resources (UNSDR).</t>
  </si>
  <si>
    <t>USE LICENSE: This content is licensed under CC BY-NC. Detailed licensing information is available at Creative Commons License (See: https://creativecommons.org/licenses/by-nc/4.0/).</t>
  </si>
  <si>
    <t>COVERAGE: Global. The GIDD provides data on internal displacements triggered by disasters dates back to 2008, and the metrics on the total number of IDPs from disaster-related events are available from 2019 onwards.</t>
  </si>
  <si>
    <t>CITATION:</t>
  </si>
  <si>
    <t>All derived work from IDMC data could cite IDMC following this example: Internal Displacement Monitoring Centre. Global Internal Displacement Database - Disasters. IDMC (2023). Available at: https://www.internal-displacement.org/database/displacement-data/ (Accessed: [date of access]).</t>
  </si>
  <si>
    <t>CONTACT: info@idmc.ch</t>
  </si>
  <si>
    <t>DATA DESCRIPTION: 1_Disaster_Displacement_data</t>
  </si>
  <si>
    <t>ISO3: Represents the ISO 3166-1 alpha-3 code. The code 'AB9' is assigned to the Abyei Area.</t>
  </si>
  <si>
    <t>Country / Territory: Short name of the country or territory.</t>
  </si>
  <si>
    <t>Year: Indicates the year for which displacement data are reported.</t>
  </si>
  <si>
    <t>Event Name: Common or official event name for the event, if available. Otherwise, events are coded based on the country, type of hazard, location, and event start date.</t>
  </si>
  <si>
    <t>Date of Event (Start): Approximate start date of the event.</t>
  </si>
  <si>
    <t xml:space="preserve">Disaster Internal Displacements: Total number of internal displacements reported (rounded figures at national level), as a result of disasters over the reporting year.Units are recorded as 'internal displacement flows' or 'internal displacement movements.' </t>
  </si>
  <si>
    <t xml:space="preserve">Disaster Internal Displacements raw: Total number of internal displacements reported (not rounded), as a result of disasters over the reporting year. Units are recorded as 'internal displacement flows' or 'internal displacement movements.' </t>
  </si>
  <si>
    <t>Hazard Category: Hazard category based on the CRED EM-DAT classification.</t>
  </si>
  <si>
    <t>Hazard Type: Hazard type as categorized by CRED EM-DAT.</t>
  </si>
  <si>
    <t>Hazard Sub-Type: Specific sub-type of the hazard based on CRED EM-DAT.</t>
  </si>
  <si>
    <t>Event Codes (Code:Type): Unique codes such as the GLIDE number and other database-specific codes used to identify and track specific events across various databases.</t>
  </si>
  <si>
    <t>Event ID: Unique identifier for events as assigned by IDMC.</t>
  </si>
  <si>
    <t>Displacement Occurred: This field contains values that represent if preventive evacuations were reported. These evacuations are the result of existing early warning systems.</t>
  </si>
  <si>
    <t xml:space="preserve">Country </t>
  </si>
  <si>
    <t>Event Date</t>
  </si>
  <si>
    <t>Displacement Cases</t>
  </si>
  <si>
    <t>No Preventive Evacuation</t>
  </si>
  <si>
    <t>Preventive Evacuation</t>
  </si>
  <si>
    <t>Spontaneous Evacuation</t>
  </si>
  <si>
    <t>Disaster Displacement Flows</t>
  </si>
  <si>
    <t>Niger</t>
  </si>
  <si>
    <t>Borno, Adamawa</t>
  </si>
  <si>
    <t>Borno</t>
  </si>
  <si>
    <t>Benue</t>
  </si>
  <si>
    <t>Katsina</t>
  </si>
  <si>
    <t>Imo</t>
  </si>
  <si>
    <t>Kebbi</t>
  </si>
  <si>
    <t>Cross River</t>
  </si>
  <si>
    <t>Lagos</t>
  </si>
  <si>
    <t>Federal Capital Territory</t>
  </si>
  <si>
    <t>Anambra</t>
  </si>
  <si>
    <t>Jigawa</t>
  </si>
  <si>
    <t>Adamawa</t>
  </si>
  <si>
    <t>Yobe (Fika LGA)</t>
  </si>
  <si>
    <t>Bauchi</t>
  </si>
  <si>
    <t>Ondo</t>
  </si>
  <si>
    <t>Cross River, Niger, Taraba</t>
  </si>
  <si>
    <t>Yobe (Geidam LGA)</t>
  </si>
  <si>
    <t>Akwa Ibom</t>
  </si>
  <si>
    <t>Borno (Gwoza, Bama, Maiduguri, Jere, Konduga LGAs)</t>
  </si>
  <si>
    <t>Sokoto</t>
  </si>
  <si>
    <t>Borno (Maiduguri, Jere, Damboa, Konduga LGAs)</t>
  </si>
  <si>
    <t>Benue (Makurdi)</t>
  </si>
  <si>
    <t>Kaduna, Katsina, Zamfara</t>
  </si>
  <si>
    <t>Kogi</t>
  </si>
  <si>
    <t>Kwara</t>
  </si>
  <si>
    <t>Kaduna (Chikun)</t>
  </si>
  <si>
    <t>Plateau (Shendam)</t>
  </si>
  <si>
    <t>Borno (Jere LGA)</t>
  </si>
  <si>
    <t>Borno (Damboa LGA)</t>
  </si>
  <si>
    <t>Borno (Maiduguri Metropolitan Council)</t>
  </si>
  <si>
    <t>Katsina (Baure), Zamfara (Tsafe), Plateau (Qua'An Pan)</t>
  </si>
  <si>
    <t>Katsina (Ingawa)</t>
  </si>
  <si>
    <t>Nasarawa</t>
  </si>
  <si>
    <t>Kaduna (Chikun, Kaduna North, Kaduna South), Katsina (Charanchi, Kaita), Plateau (Langtang South), Zamfara (Anka, Gummi, Gusau)</t>
  </si>
  <si>
    <t>Borno (Dikwa, Jere, Maiduguri, Konduga)</t>
  </si>
  <si>
    <t>Zamfara (Bundugu, Shinkafi LGAs)</t>
  </si>
  <si>
    <t>Zamfara (Bakura)</t>
  </si>
  <si>
    <t>Kano</t>
  </si>
  <si>
    <t>Bayelsa</t>
  </si>
  <si>
    <t>Enugu</t>
  </si>
  <si>
    <t>Rivers</t>
  </si>
  <si>
    <t>Ebonyi</t>
  </si>
  <si>
    <t>Kaduna</t>
  </si>
  <si>
    <t>Gombe</t>
  </si>
  <si>
    <t>Plateau</t>
  </si>
  <si>
    <t>Taraba</t>
  </si>
  <si>
    <t>Zamfara</t>
  </si>
  <si>
    <t>Ekiti</t>
  </si>
  <si>
    <t>Not defined</t>
  </si>
  <si>
    <t>Katsina, Ogun</t>
  </si>
  <si>
    <t>Katsina (Charanchi, Musawa), Zamfara (Tsafe)</t>
  </si>
  <si>
    <t>Nasarawa (Nasarawa), Zamfara (Bundugu)</t>
  </si>
  <si>
    <t xml:space="preserve">Makurdi </t>
  </si>
  <si>
    <t>Calabar</t>
  </si>
  <si>
    <t>Lugbe</t>
  </si>
  <si>
    <t>Owerri</t>
  </si>
  <si>
    <t>Lagos, Ogun</t>
  </si>
  <si>
    <t xml:space="preserve">Kogi </t>
  </si>
  <si>
    <t xml:space="preserve">Kwara </t>
  </si>
  <si>
    <t xml:space="preserve">Jigawa </t>
  </si>
  <si>
    <t xml:space="preserve">Borno (Gwoza, Monguno, Maiguduri, Konduga LGAs) </t>
  </si>
  <si>
    <t xml:space="preserve">Borno (Maiduguri Metropolitan Council) </t>
  </si>
  <si>
    <t>Borno (Jere)</t>
  </si>
  <si>
    <t>Nasarawa (Doma)</t>
  </si>
  <si>
    <t>Gombe (Dadin Kowa Dam), Adamawa (Kiri Dam)</t>
  </si>
  <si>
    <t>Sokoto (Kalmalo River)</t>
  </si>
  <si>
    <t>Event Location</t>
  </si>
  <si>
    <t xml:space="preserve">Cross River </t>
  </si>
  <si>
    <t xml:space="preserve">Ebonyi </t>
  </si>
  <si>
    <t>Borno (NYSC camp,Maiduguri Metropolitan Council)</t>
  </si>
  <si>
    <t>Katsina (Baure,Garki)</t>
  </si>
  <si>
    <t>Federal Capital Territory (Kwali Area Council,Yangoji)</t>
  </si>
  <si>
    <t>Plateau (Jos LGA,Rikkos, Angwar Rogo and Akpata)</t>
  </si>
  <si>
    <t xml:space="preserve">Federal Capital Territory (Lugbe,Tramedore) </t>
  </si>
  <si>
    <t>COUNTA</t>
  </si>
  <si>
    <t>COUNTIF</t>
  </si>
  <si>
    <t>COUNTIFS</t>
  </si>
  <si>
    <t>SUM</t>
  </si>
  <si>
    <t>MAX</t>
  </si>
  <si>
    <t>MIN</t>
  </si>
  <si>
    <t>Total count of rows</t>
  </si>
  <si>
    <t>Hazard Type is STORM</t>
  </si>
  <si>
    <t>Hazard Type is FLOOD</t>
  </si>
  <si>
    <t>Hazard Type is WAVE</t>
  </si>
  <si>
    <t>Hazard Type is FLOOD, Displacement Case is NO PREVENTIVE EVACUATION</t>
  </si>
  <si>
    <t>Hazard Type is STORM, Displacement Case is NO PREVENTIVE EVACUATION</t>
  </si>
  <si>
    <t>Hazard Type is STORM, Displacement Case are NO PREVENTIVE EVACUATION &amp; SPONTANEOUS EVACUATION</t>
  </si>
  <si>
    <t>AVERAGE</t>
  </si>
  <si>
    <t>Total Disaster Displacement Flows</t>
  </si>
  <si>
    <t>Maximum Disaster Displacement Flows</t>
  </si>
  <si>
    <t>Minimum Disaster Displacement Flows</t>
  </si>
  <si>
    <t>Average Disaster Displacement Flows</t>
  </si>
  <si>
    <t>SUM/COUNTIFS</t>
  </si>
  <si>
    <t>Sum of Disaster Displacement Flows</t>
  </si>
  <si>
    <t>Grand Total</t>
  </si>
  <si>
    <t>Count of Disaster Displacement Flows</t>
  </si>
  <si>
    <t>Evacuation Type</t>
  </si>
  <si>
    <t xml:space="preserve">Borno (Bama,Dikwa,Pulka,Maiduguri LGAs) </t>
  </si>
  <si>
    <t>Top 5 Sum of Disaster Displacement Flows</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</si>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</sst>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cellXfs>
  <cellStyles count="1">
    <cellStyle name="Normal" xfId="0" builtinId="0"/>
  </cellStyles>
  <dxfs count="5">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5.144648726855" createdVersion="8" refreshedVersion="8" minRefreshableVersion="3" recordCount="125" xr:uid="{1863DDEA-EFD2-46F8-840A-E32287F8271E}">
  <cacheSource type="worksheet">
    <worksheetSource ref="A1:I126" sheet="Displacement_Data"/>
  </cacheSource>
  <cacheFields count="9">
    <cacheField name="Country "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Event Location" numFmtId="0">
      <sharedItems count="77">
        <s v="Niger"/>
        <s v="Makurdi "/>
        <s v="Calabar"/>
        <s v="Lugbe"/>
        <s v="Sokoto (Kalmalo River)"/>
        <s v="Katsina"/>
        <s v="Ebonyi "/>
        <s v="Zamfara"/>
        <s v="Not defined"/>
        <s v="Cross River "/>
        <s v="Gombe (Dadin Kowa Dam), Adamawa (Kiri Dam)"/>
        <s v="Ebonyi"/>
        <s v="Nasarawa"/>
        <s v="Sokoto"/>
        <s v="Owerri"/>
        <s v="Jigawa"/>
        <s v="Lagos, Ogun"/>
        <s v="Borno"/>
        <s v="Benue"/>
        <s v="Kogi "/>
        <s v="Kwara "/>
        <s v="Nasarawa (Doma)"/>
        <s v="Jigawa "/>
        <s v="Katsina, Ogun"/>
        <s v="Borno (Jere)"/>
        <s v="Imo"/>
        <s v="Kebbi"/>
        <s v="Cross River"/>
        <s v="Lagos"/>
        <s v="Federal Capital Territory"/>
        <s v="Anambra"/>
        <s v="Adamawa"/>
        <s v="Yobe (Fika LGA)"/>
        <s v="Bauchi"/>
        <s v="Ondo"/>
        <s v="Cross River, Niger, Taraba"/>
        <s v="Yobe (Geidam LGA)"/>
        <s v="Borno, Adamawa"/>
        <s v="Katsina (Charanchi, Musawa), Zamfara (Tsafe)"/>
        <s v="Akwa Ibom"/>
        <s v="Borno (Gwoza, Bama, Maiduguri, Jere, Konduga LGAs)"/>
        <s v="Borno (Maiduguri, Jere, Damboa, Konduga LGAs)"/>
        <s v="Borno (Maiduguri Metropolitan Council) "/>
        <s v="Benue (Makurdi)"/>
        <s v="Kaduna, Katsina, Zamfara"/>
        <s v="Nasarawa (Nasarawa), Zamfara (Bundugu)"/>
        <s v="Kogi"/>
        <s v="Borno (NYSC camp,Maiduguri Metropolitan Council)"/>
        <s v="Kwara"/>
        <s v="Kaduna (Chikun)"/>
        <s v="Plateau (Shendam)"/>
        <s v="Borno (Jere LGA)"/>
        <s v="Borno (Damboa LGA)"/>
        <s v="Borno (Maiduguri Metropolitan Council)"/>
        <s v="Katsina (Baure), Zamfara (Tsafe), Plateau (Qua'An Pan)"/>
        <s v="Katsina (Ingawa)"/>
        <s v="Kaduna (Chikun, Kaduna North, Kaduna South), Katsina (Charanchi, Kaita), Plateau (Langtang South), Zamfara (Anka, Gummi, Gusau)"/>
        <s v="Borno (Dikwa, Jere, Maiduguri, Konduga)"/>
        <s v="Zamfara (Bundugu, Shinkafi LGAs)"/>
        <s v="Borno (Gwoza, Monguno, Maiguduri, Konduga LGAs) "/>
        <s v="Zamfara (Bakura)"/>
        <s v="Kano"/>
        <s v="Bayelsa"/>
        <s v="Enugu"/>
        <s v="FCT"/>
        <s v="Rivers"/>
        <s v="Katsina (Baure,Garki)"/>
        <s v="Kaduna"/>
        <s v="Borno (Bama ,Dikwa,Pulka,Maiduguri LGAs) "/>
        <s v="Federal Capital Territory (Kwali Area Council,Yangoji)"/>
        <s v="Plateau (Jos LGA,Rikkos, Angwar Rogo and Akpata)"/>
        <s v="Gombe"/>
        <s v="Plateau"/>
        <s v="Taraba"/>
        <s v="Etiki"/>
        <s v="Ekiti"/>
        <s v="Federal Capital Territory (Lugbe,Tramedore) "/>
      </sharedItems>
    </cacheField>
    <cacheField name="Event Date" numFmtId="14">
      <sharedItems containsSemiMixedTypes="0" containsNonDate="0" containsDate="1" containsString="0" minDate="2013-07-15T00:00:00" maxDate="2023-09-17T00:00:00"/>
    </cacheField>
    <cacheField name="Disaster Displacement Flows" numFmtId="1">
      <sharedItems containsSemiMixedTypes="0" containsString="0" containsNumber="1" containsInteger="1" minValue="9" maxValue="2437411"/>
    </cacheField>
    <cacheField name="Hazard Category" numFmtId="0">
      <sharedItems count="1">
        <s v="Weather related"/>
      </sharedItems>
    </cacheField>
    <cacheField name="Hazard Type" numFmtId="0">
      <sharedItems count="3">
        <s v="Flood"/>
        <s v="Storm"/>
        <s v="Wave action"/>
      </sharedItems>
    </cacheField>
    <cacheField name="Hazard Sub Type" numFmtId="0">
      <sharedItems count="3">
        <s v="Flood"/>
        <s v="Storm"/>
        <s v="Rogue Wave"/>
      </sharedItems>
    </cacheField>
    <cacheField name="Displacement Cases" numFmtId="0">
      <sharedItems count="3">
        <s v="Spontaneous Evacuation"/>
        <s v="No Preventive Evacuation"/>
        <s v="Preventive Evacu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Nigeria"/>
    <x v="0"/>
    <x v="0"/>
    <d v="2013-07-15T00:00:00"/>
    <n v="117420"/>
    <x v="0"/>
    <x v="0"/>
    <x v="0"/>
    <x v="0"/>
  </r>
  <r>
    <s v="Nigeria"/>
    <x v="1"/>
    <x v="1"/>
    <d v="2014-10-01T00:00:00"/>
    <n v="110"/>
    <x v="0"/>
    <x v="0"/>
    <x v="0"/>
    <x v="0"/>
  </r>
  <r>
    <s v="Nigeria"/>
    <x v="1"/>
    <x v="2"/>
    <d v="2014-06-28T00:00:00"/>
    <n v="276"/>
    <x v="0"/>
    <x v="0"/>
    <x v="0"/>
    <x v="0"/>
  </r>
  <r>
    <s v="Nigeria"/>
    <x v="1"/>
    <x v="3"/>
    <d v="2014-08-01T00:00:00"/>
    <n v="276"/>
    <x v="0"/>
    <x v="0"/>
    <x v="0"/>
    <x v="0"/>
  </r>
  <r>
    <s v="Nigeria"/>
    <x v="1"/>
    <x v="4"/>
    <d v="2014-07-26T00:00:00"/>
    <n v="500"/>
    <x v="0"/>
    <x v="0"/>
    <x v="0"/>
    <x v="0"/>
  </r>
  <r>
    <s v="Nigeria"/>
    <x v="1"/>
    <x v="5"/>
    <d v="2014-01-01T00:00:00"/>
    <n v="920"/>
    <x v="0"/>
    <x v="0"/>
    <x v="0"/>
    <x v="0"/>
  </r>
  <r>
    <s v="Nigeria"/>
    <x v="1"/>
    <x v="6"/>
    <d v="2014-09-01T00:00:00"/>
    <n v="920"/>
    <x v="0"/>
    <x v="0"/>
    <x v="0"/>
    <x v="0"/>
  </r>
  <r>
    <s v="Nigeria"/>
    <x v="2"/>
    <x v="7"/>
    <d v="2015-09-07T00:00:00"/>
    <n v="2000"/>
    <x v="0"/>
    <x v="0"/>
    <x v="0"/>
    <x v="0"/>
  </r>
  <r>
    <s v="Nigeria"/>
    <x v="2"/>
    <x v="8"/>
    <d v="2015-08-11T00:00:00"/>
    <n v="2070"/>
    <x v="0"/>
    <x v="0"/>
    <x v="0"/>
    <x v="0"/>
  </r>
  <r>
    <s v="Nigeria"/>
    <x v="2"/>
    <x v="9"/>
    <d v="2015-10-01T00:00:00"/>
    <n v="5490"/>
    <x v="0"/>
    <x v="0"/>
    <x v="0"/>
    <x v="0"/>
  </r>
  <r>
    <s v="Nigeria"/>
    <x v="2"/>
    <x v="10"/>
    <d v="2015-08-01T00:00:00"/>
    <n v="90860"/>
    <x v="0"/>
    <x v="0"/>
    <x v="0"/>
    <x v="0"/>
  </r>
  <r>
    <s v="Nigeria"/>
    <x v="3"/>
    <x v="11"/>
    <d v="2016-06-12T00:00:00"/>
    <n v="5000"/>
    <x v="0"/>
    <x v="0"/>
    <x v="0"/>
    <x v="0"/>
  </r>
  <r>
    <s v="Nigeria"/>
    <x v="3"/>
    <x v="12"/>
    <d v="2016-06-21T00:00:00"/>
    <n v="675"/>
    <x v="0"/>
    <x v="0"/>
    <x v="0"/>
    <x v="0"/>
  </r>
  <r>
    <s v="Nigeria"/>
    <x v="3"/>
    <x v="8"/>
    <d v="2016-08-01T00:00:00"/>
    <n v="24759"/>
    <x v="0"/>
    <x v="0"/>
    <x v="0"/>
    <x v="0"/>
  </r>
  <r>
    <s v="Nigeria"/>
    <x v="3"/>
    <x v="13"/>
    <d v="2016-07-04T00:00:00"/>
    <n v="234"/>
    <x v="0"/>
    <x v="0"/>
    <x v="0"/>
    <x v="0"/>
  </r>
  <r>
    <s v="Nigeria"/>
    <x v="3"/>
    <x v="13"/>
    <d v="2016-07-21T00:00:00"/>
    <n v="2633"/>
    <x v="0"/>
    <x v="0"/>
    <x v="0"/>
    <x v="0"/>
  </r>
  <r>
    <s v="Nigeria"/>
    <x v="3"/>
    <x v="8"/>
    <d v="2016-08-17T00:00:00"/>
    <n v="10990"/>
    <x v="0"/>
    <x v="0"/>
    <x v="0"/>
    <x v="1"/>
  </r>
  <r>
    <s v="Nigeria"/>
    <x v="3"/>
    <x v="14"/>
    <d v="2016-09-10T00:00:00"/>
    <n v="135"/>
    <x v="0"/>
    <x v="0"/>
    <x v="0"/>
    <x v="0"/>
  </r>
  <r>
    <s v="Nigeria"/>
    <x v="3"/>
    <x v="15"/>
    <d v="2016-09-20T00:00:00"/>
    <n v="29867"/>
    <x v="0"/>
    <x v="0"/>
    <x v="0"/>
    <x v="0"/>
  </r>
  <r>
    <s v="Nigeria"/>
    <x v="3"/>
    <x v="16"/>
    <d v="2016-10-06T00:00:00"/>
    <n v="3440"/>
    <x v="0"/>
    <x v="0"/>
    <x v="0"/>
    <x v="1"/>
  </r>
  <r>
    <s v="Nigeria"/>
    <x v="4"/>
    <x v="17"/>
    <d v="2017-05-26T00:00:00"/>
    <n v="2006"/>
    <x v="0"/>
    <x v="1"/>
    <x v="1"/>
    <x v="0"/>
  </r>
  <r>
    <s v="Nigeria"/>
    <x v="4"/>
    <x v="18"/>
    <d v="2017-08-31T00:00:00"/>
    <n v="110000"/>
    <x v="0"/>
    <x v="0"/>
    <x v="0"/>
    <x v="1"/>
  </r>
  <r>
    <s v="Nigeria"/>
    <x v="4"/>
    <x v="19"/>
    <d v="2017-09-07T00:00:00"/>
    <n v="10000"/>
    <x v="0"/>
    <x v="0"/>
    <x v="0"/>
    <x v="1"/>
  </r>
  <r>
    <s v="Nigeria"/>
    <x v="5"/>
    <x v="20"/>
    <d v="2018-03-17T00:00:00"/>
    <n v="200"/>
    <x v="0"/>
    <x v="1"/>
    <x v="1"/>
    <x v="0"/>
  </r>
  <r>
    <s v="Nigeria"/>
    <x v="5"/>
    <x v="21"/>
    <d v="2018-05-08T00:00:00"/>
    <n v="3080"/>
    <x v="0"/>
    <x v="1"/>
    <x v="1"/>
    <x v="0"/>
  </r>
  <r>
    <s v="Nigeria"/>
    <x v="5"/>
    <x v="22"/>
    <d v="2018-05-03T00:00:00"/>
    <n v="132"/>
    <x v="0"/>
    <x v="1"/>
    <x v="1"/>
    <x v="0"/>
  </r>
  <r>
    <s v="Nigeria"/>
    <x v="5"/>
    <x v="5"/>
    <d v="2018-05-17T00:00:00"/>
    <n v="2000"/>
    <x v="0"/>
    <x v="1"/>
    <x v="1"/>
    <x v="0"/>
  </r>
  <r>
    <s v="Nigeria"/>
    <x v="5"/>
    <x v="23"/>
    <d v="2018-07-13T00:00:00"/>
    <n v="4896"/>
    <x v="0"/>
    <x v="0"/>
    <x v="0"/>
    <x v="1"/>
  </r>
  <r>
    <s v="Nigeria"/>
    <x v="5"/>
    <x v="24"/>
    <d v="2018-05-22T00:00:00"/>
    <n v="3000"/>
    <x v="0"/>
    <x v="1"/>
    <x v="1"/>
    <x v="0"/>
  </r>
  <r>
    <s v="Nigeria"/>
    <x v="5"/>
    <x v="8"/>
    <d v="2018-08-31T00:00:00"/>
    <n v="600000"/>
    <x v="0"/>
    <x v="0"/>
    <x v="0"/>
    <x v="1"/>
  </r>
  <r>
    <s v="Nigeria"/>
    <x v="6"/>
    <x v="25"/>
    <d v="2019-08-02T00:00:00"/>
    <n v="6000"/>
    <x v="0"/>
    <x v="0"/>
    <x v="0"/>
    <x v="1"/>
  </r>
  <r>
    <s v="Nigeria"/>
    <x v="6"/>
    <x v="26"/>
    <d v="2019-07-01T00:00:00"/>
    <n v="173"/>
    <x v="0"/>
    <x v="0"/>
    <x v="0"/>
    <x v="0"/>
  </r>
  <r>
    <s v="Nigeria"/>
    <x v="6"/>
    <x v="27"/>
    <d v="2019-07-03T00:00:00"/>
    <n v="400"/>
    <x v="0"/>
    <x v="0"/>
    <x v="0"/>
    <x v="0"/>
  </r>
  <r>
    <s v="Nigeria"/>
    <x v="6"/>
    <x v="17"/>
    <d v="2019-05-02T00:00:00"/>
    <n v="1692"/>
    <x v="0"/>
    <x v="1"/>
    <x v="1"/>
    <x v="0"/>
  </r>
  <r>
    <s v="Nigeria"/>
    <x v="6"/>
    <x v="28"/>
    <d v="2019-05-20T00:00:00"/>
    <n v="9"/>
    <x v="0"/>
    <x v="0"/>
    <x v="0"/>
    <x v="0"/>
  </r>
  <r>
    <s v="Nigeria"/>
    <x v="6"/>
    <x v="29"/>
    <d v="2019-08-18T00:00:00"/>
    <n v="43"/>
    <x v="0"/>
    <x v="0"/>
    <x v="0"/>
    <x v="0"/>
  </r>
  <r>
    <s v="Nigeria"/>
    <x v="6"/>
    <x v="30"/>
    <d v="2019-07-14T00:00:00"/>
    <n v="2000"/>
    <x v="0"/>
    <x v="0"/>
    <x v="0"/>
    <x v="0"/>
  </r>
  <r>
    <s v="Nigeria"/>
    <x v="6"/>
    <x v="15"/>
    <d v="2019-07-08T00:00:00"/>
    <n v="216"/>
    <x v="0"/>
    <x v="0"/>
    <x v="0"/>
    <x v="0"/>
  </r>
  <r>
    <s v="Nigeria"/>
    <x v="6"/>
    <x v="31"/>
    <d v="2019-07-30T00:00:00"/>
    <n v="86333"/>
    <x v="0"/>
    <x v="0"/>
    <x v="0"/>
    <x v="0"/>
  </r>
  <r>
    <s v="Nigeria"/>
    <x v="6"/>
    <x v="32"/>
    <d v="2019-08-08T00:00:00"/>
    <n v="1295"/>
    <x v="0"/>
    <x v="0"/>
    <x v="0"/>
    <x v="0"/>
  </r>
  <r>
    <s v="Nigeria"/>
    <x v="6"/>
    <x v="33"/>
    <d v="2019-08-09T00:00:00"/>
    <n v="150"/>
    <x v="0"/>
    <x v="0"/>
    <x v="0"/>
    <x v="0"/>
  </r>
  <r>
    <s v="Nigeria"/>
    <x v="6"/>
    <x v="15"/>
    <d v="2019-08-18T00:00:00"/>
    <n v="700"/>
    <x v="0"/>
    <x v="0"/>
    <x v="0"/>
    <x v="1"/>
  </r>
  <r>
    <s v="Nigeria"/>
    <x v="6"/>
    <x v="17"/>
    <d v="2019-08-01T00:00:00"/>
    <n v="7300"/>
    <x v="0"/>
    <x v="0"/>
    <x v="0"/>
    <x v="0"/>
  </r>
  <r>
    <s v="Nigeria"/>
    <x v="6"/>
    <x v="34"/>
    <d v="2019-09-01T00:00:00"/>
    <n v="500"/>
    <x v="0"/>
    <x v="0"/>
    <x v="0"/>
    <x v="0"/>
  </r>
  <r>
    <s v="Nigeria"/>
    <x v="6"/>
    <x v="0"/>
    <d v="2019-08-17T00:00:00"/>
    <n v="11513"/>
    <x v="0"/>
    <x v="0"/>
    <x v="0"/>
    <x v="0"/>
  </r>
  <r>
    <s v="Nigeria"/>
    <x v="6"/>
    <x v="15"/>
    <d v="2019-05-25T00:00:00"/>
    <n v="300"/>
    <x v="0"/>
    <x v="1"/>
    <x v="1"/>
    <x v="0"/>
  </r>
  <r>
    <s v="Nigeria"/>
    <x v="6"/>
    <x v="35"/>
    <d v="2019-09-21T00:00:00"/>
    <n v="4485"/>
    <x v="0"/>
    <x v="0"/>
    <x v="0"/>
    <x v="1"/>
  </r>
  <r>
    <s v="Nigeria"/>
    <x v="6"/>
    <x v="36"/>
    <d v="2019-08-01T00:00:00"/>
    <n v="2802"/>
    <x v="0"/>
    <x v="0"/>
    <x v="0"/>
    <x v="1"/>
  </r>
  <r>
    <s v="Nigeria"/>
    <x v="6"/>
    <x v="31"/>
    <d v="2019-10-26T00:00:00"/>
    <n v="12092"/>
    <x v="0"/>
    <x v="0"/>
    <x v="0"/>
    <x v="1"/>
  </r>
  <r>
    <s v="Nigeria"/>
    <x v="6"/>
    <x v="37"/>
    <d v="2019-11-07T00:00:00"/>
    <n v="19000"/>
    <x v="0"/>
    <x v="0"/>
    <x v="0"/>
    <x v="1"/>
  </r>
  <r>
    <s v="Nigeria"/>
    <x v="7"/>
    <x v="38"/>
    <d v="2020-08-17T00:00:00"/>
    <n v="2396"/>
    <x v="0"/>
    <x v="0"/>
    <x v="0"/>
    <x v="1"/>
  </r>
  <r>
    <s v="Nigeria"/>
    <x v="7"/>
    <x v="39"/>
    <d v="2020-01-01T00:00:00"/>
    <n v="3511"/>
    <x v="0"/>
    <x v="0"/>
    <x v="0"/>
    <x v="1"/>
  </r>
  <r>
    <s v="Nigeria"/>
    <x v="7"/>
    <x v="40"/>
    <d v="2020-05-23T00:00:00"/>
    <n v="3576"/>
    <x v="0"/>
    <x v="1"/>
    <x v="1"/>
    <x v="0"/>
  </r>
  <r>
    <s v="Nigeria"/>
    <x v="7"/>
    <x v="0"/>
    <d v="2020-01-01T00:00:00"/>
    <n v="63571"/>
    <x v="0"/>
    <x v="0"/>
    <x v="0"/>
    <x v="1"/>
  </r>
  <r>
    <s v="Nigeria"/>
    <x v="7"/>
    <x v="13"/>
    <d v="2020-01-01T00:00:00"/>
    <n v="8531"/>
    <x v="0"/>
    <x v="0"/>
    <x v="0"/>
    <x v="1"/>
  </r>
  <r>
    <s v="Nigeria"/>
    <x v="7"/>
    <x v="17"/>
    <d v="2020-06-17T00:00:00"/>
    <n v="182"/>
    <x v="0"/>
    <x v="1"/>
    <x v="1"/>
    <x v="0"/>
  </r>
  <r>
    <s v="Nigeria"/>
    <x v="7"/>
    <x v="17"/>
    <d v="2020-06-14T00:00:00"/>
    <n v="135"/>
    <x v="0"/>
    <x v="1"/>
    <x v="1"/>
    <x v="0"/>
  </r>
  <r>
    <s v="Nigeria"/>
    <x v="7"/>
    <x v="41"/>
    <d v="2020-06-08T00:00:00"/>
    <n v="500"/>
    <x v="0"/>
    <x v="1"/>
    <x v="1"/>
    <x v="0"/>
  </r>
  <r>
    <s v="Nigeria"/>
    <x v="7"/>
    <x v="30"/>
    <d v="2020-01-01T00:00:00"/>
    <n v="22514"/>
    <x v="0"/>
    <x v="0"/>
    <x v="0"/>
    <x v="1"/>
  </r>
  <r>
    <s v="Nigeria"/>
    <x v="7"/>
    <x v="42"/>
    <d v="2020-06-29T00:00:00"/>
    <n v="342"/>
    <x v="0"/>
    <x v="1"/>
    <x v="1"/>
    <x v="0"/>
  </r>
  <r>
    <s v="Nigeria"/>
    <x v="7"/>
    <x v="17"/>
    <d v="2020-06-21T00:00:00"/>
    <n v="1084"/>
    <x v="0"/>
    <x v="1"/>
    <x v="1"/>
    <x v="0"/>
  </r>
  <r>
    <s v="Nigeria"/>
    <x v="7"/>
    <x v="43"/>
    <d v="2020-09-28T00:00:00"/>
    <n v="111"/>
    <x v="0"/>
    <x v="0"/>
    <x v="0"/>
    <x v="1"/>
  </r>
  <r>
    <s v="Nigeria"/>
    <x v="7"/>
    <x v="44"/>
    <d v="2020-08-03T00:00:00"/>
    <n v="14387"/>
    <x v="0"/>
    <x v="0"/>
    <x v="0"/>
    <x v="1"/>
  </r>
  <r>
    <s v="Nigeria"/>
    <x v="7"/>
    <x v="45"/>
    <d v="2020-08-24T00:00:00"/>
    <n v="936"/>
    <x v="0"/>
    <x v="0"/>
    <x v="0"/>
    <x v="1"/>
  </r>
  <r>
    <s v="Nigeria"/>
    <x v="7"/>
    <x v="26"/>
    <d v="2020-01-01T00:00:00"/>
    <n v="48767"/>
    <x v="0"/>
    <x v="0"/>
    <x v="0"/>
    <x v="1"/>
  </r>
  <r>
    <s v="Nigeria"/>
    <x v="7"/>
    <x v="46"/>
    <d v="2020-01-01T00:00:00"/>
    <n v="2237"/>
    <x v="0"/>
    <x v="0"/>
    <x v="0"/>
    <x v="1"/>
  </r>
  <r>
    <s v="Nigeria"/>
    <x v="7"/>
    <x v="47"/>
    <d v="2020-08-03T00:00:00"/>
    <n v="768"/>
    <x v="0"/>
    <x v="1"/>
    <x v="1"/>
    <x v="0"/>
  </r>
  <r>
    <s v="Nigeria"/>
    <x v="7"/>
    <x v="48"/>
    <d v="2020-01-01T00:00:00"/>
    <n v="7745"/>
    <x v="0"/>
    <x v="0"/>
    <x v="0"/>
    <x v="1"/>
  </r>
  <r>
    <s v="Nigeria"/>
    <x v="7"/>
    <x v="49"/>
    <d v="2020-07-20T00:00:00"/>
    <n v="360"/>
    <x v="0"/>
    <x v="0"/>
    <x v="0"/>
    <x v="0"/>
  </r>
  <r>
    <s v="Nigeria"/>
    <x v="7"/>
    <x v="50"/>
    <d v="2020-10-05T00:00:00"/>
    <n v="287"/>
    <x v="0"/>
    <x v="0"/>
    <x v="0"/>
    <x v="0"/>
  </r>
  <r>
    <s v="Nigeria"/>
    <x v="7"/>
    <x v="51"/>
    <d v="2020-08-02T00:00:00"/>
    <n v="345"/>
    <x v="0"/>
    <x v="1"/>
    <x v="1"/>
    <x v="0"/>
  </r>
  <r>
    <s v="Nigeria"/>
    <x v="7"/>
    <x v="52"/>
    <d v="2020-07-20T00:00:00"/>
    <n v="808"/>
    <x v="0"/>
    <x v="0"/>
    <x v="0"/>
    <x v="0"/>
  </r>
  <r>
    <s v="Nigeria"/>
    <x v="7"/>
    <x v="53"/>
    <d v="2020-07-25T00:00:00"/>
    <n v="367"/>
    <x v="0"/>
    <x v="1"/>
    <x v="1"/>
    <x v="0"/>
  </r>
  <r>
    <s v="Nigeria"/>
    <x v="7"/>
    <x v="54"/>
    <d v="2020-08-10T00:00:00"/>
    <n v="960"/>
    <x v="0"/>
    <x v="0"/>
    <x v="0"/>
    <x v="1"/>
  </r>
  <r>
    <s v="Nigeria"/>
    <x v="7"/>
    <x v="55"/>
    <d v="2020-09-21T00:00:00"/>
    <n v="176"/>
    <x v="0"/>
    <x v="0"/>
    <x v="0"/>
    <x v="1"/>
  </r>
  <r>
    <s v="Nigeria"/>
    <x v="7"/>
    <x v="12"/>
    <d v="2020-09-21T00:00:00"/>
    <n v="138"/>
    <x v="0"/>
    <x v="0"/>
    <x v="0"/>
    <x v="1"/>
  </r>
  <r>
    <s v="Nigeria"/>
    <x v="7"/>
    <x v="56"/>
    <d v="2020-08-31T00:00:00"/>
    <n v="14654"/>
    <x v="0"/>
    <x v="0"/>
    <x v="0"/>
    <x v="1"/>
  </r>
  <r>
    <s v="Nigeria"/>
    <x v="7"/>
    <x v="57"/>
    <d v="2020-08-29T00:00:00"/>
    <n v="360"/>
    <x v="0"/>
    <x v="0"/>
    <x v="0"/>
    <x v="0"/>
  </r>
  <r>
    <s v="Nigeria"/>
    <x v="7"/>
    <x v="58"/>
    <d v="2020-09-14T00:00:00"/>
    <n v="286"/>
    <x v="0"/>
    <x v="0"/>
    <x v="0"/>
    <x v="1"/>
  </r>
  <r>
    <s v="Nigeria"/>
    <x v="7"/>
    <x v="59"/>
    <d v="2020-09-01T00:00:00"/>
    <n v="3764"/>
    <x v="0"/>
    <x v="0"/>
    <x v="0"/>
    <x v="0"/>
  </r>
  <r>
    <s v="Nigeria"/>
    <x v="7"/>
    <x v="60"/>
    <d v="2020-09-07T00:00:00"/>
    <n v="1710"/>
    <x v="0"/>
    <x v="0"/>
    <x v="0"/>
    <x v="1"/>
  </r>
  <r>
    <s v="Nigeria"/>
    <x v="7"/>
    <x v="15"/>
    <d v="2020-09-01T00:00:00"/>
    <n v="4532"/>
    <x v="0"/>
    <x v="0"/>
    <x v="0"/>
    <x v="1"/>
  </r>
  <r>
    <s v="Nigeria"/>
    <x v="7"/>
    <x v="61"/>
    <d v="2020-01-01T00:00:00"/>
    <n v="865"/>
    <x v="0"/>
    <x v="0"/>
    <x v="0"/>
    <x v="1"/>
  </r>
  <r>
    <s v="Nigeria"/>
    <x v="7"/>
    <x v="34"/>
    <d v="2020-01-01T00:00:00"/>
    <n v="678"/>
    <x v="0"/>
    <x v="0"/>
    <x v="0"/>
    <x v="1"/>
  </r>
  <r>
    <s v="Nigeria"/>
    <x v="7"/>
    <x v="62"/>
    <d v="2020-01-01T00:00:00"/>
    <n v="43230"/>
    <x v="0"/>
    <x v="0"/>
    <x v="0"/>
    <x v="1"/>
  </r>
  <r>
    <s v="Nigeria"/>
    <x v="7"/>
    <x v="27"/>
    <d v="2020-01-01T00:00:00"/>
    <n v="2405"/>
    <x v="0"/>
    <x v="0"/>
    <x v="0"/>
    <x v="1"/>
  </r>
  <r>
    <s v="Nigeria"/>
    <x v="7"/>
    <x v="63"/>
    <d v="2020-01-01T00:00:00"/>
    <n v="2439"/>
    <x v="0"/>
    <x v="0"/>
    <x v="0"/>
    <x v="1"/>
  </r>
  <r>
    <s v="Nigeria"/>
    <x v="7"/>
    <x v="64"/>
    <d v="2020-01-01T00:00:00"/>
    <n v="4883"/>
    <x v="0"/>
    <x v="0"/>
    <x v="0"/>
    <x v="1"/>
  </r>
  <r>
    <s v="Nigeria"/>
    <x v="7"/>
    <x v="28"/>
    <d v="2020-01-01T00:00:00"/>
    <n v="24"/>
    <x v="0"/>
    <x v="0"/>
    <x v="0"/>
    <x v="1"/>
  </r>
  <r>
    <s v="Nigeria"/>
    <x v="7"/>
    <x v="65"/>
    <d v="2020-01-01T00:00:00"/>
    <n v="9147"/>
    <x v="0"/>
    <x v="0"/>
    <x v="0"/>
    <x v="1"/>
  </r>
  <r>
    <s v="Nigeria"/>
    <x v="7"/>
    <x v="25"/>
    <d v="2020-01-01T00:00:00"/>
    <n v="2880"/>
    <x v="0"/>
    <x v="0"/>
    <x v="0"/>
    <x v="1"/>
  </r>
  <r>
    <s v="Nigeria"/>
    <x v="7"/>
    <x v="33"/>
    <d v="2020-01-01T00:00:00"/>
    <n v="394"/>
    <x v="0"/>
    <x v="0"/>
    <x v="0"/>
    <x v="1"/>
  </r>
  <r>
    <s v="Nigeria"/>
    <x v="7"/>
    <x v="11"/>
    <d v="2020-01-01T00:00:00"/>
    <n v="2172"/>
    <x v="0"/>
    <x v="0"/>
    <x v="0"/>
    <x v="1"/>
  </r>
  <r>
    <s v="Nigeria"/>
    <x v="8"/>
    <x v="8"/>
    <d v="2021-05-01T00:00:00"/>
    <n v="23993"/>
    <x v="0"/>
    <x v="0"/>
    <x v="0"/>
    <x v="1"/>
  </r>
  <r>
    <s v="Nigeria"/>
    <x v="9"/>
    <x v="8"/>
    <d v="2022-06-01T00:00:00"/>
    <n v="2437411"/>
    <x v="0"/>
    <x v="0"/>
    <x v="0"/>
    <x v="1"/>
  </r>
  <r>
    <s v="Nigeria"/>
    <x v="10"/>
    <x v="66"/>
    <d v="2023-06-14T00:00:00"/>
    <n v="49"/>
    <x v="0"/>
    <x v="1"/>
    <x v="1"/>
    <x v="0"/>
  </r>
  <r>
    <s v="Nigeria"/>
    <x v="10"/>
    <x v="67"/>
    <d v="2023-07-10T00:00:00"/>
    <n v="24500"/>
    <x v="0"/>
    <x v="0"/>
    <x v="0"/>
    <x v="2"/>
  </r>
  <r>
    <s v="Nigeria"/>
    <x v="10"/>
    <x v="68"/>
    <d v="2023-05-14T00:00:00"/>
    <n v="4143"/>
    <x v="0"/>
    <x v="1"/>
    <x v="1"/>
    <x v="0"/>
  </r>
  <r>
    <s v="Nigeria"/>
    <x v="10"/>
    <x v="0"/>
    <d v="2023-07-12T00:00:00"/>
    <n v="369"/>
    <x v="0"/>
    <x v="0"/>
    <x v="0"/>
    <x v="0"/>
  </r>
  <r>
    <s v="Nigeria"/>
    <x v="10"/>
    <x v="69"/>
    <d v="2023-07-04T00:00:00"/>
    <n v="343"/>
    <x v="0"/>
    <x v="0"/>
    <x v="0"/>
    <x v="0"/>
  </r>
  <r>
    <s v="Nigeria"/>
    <x v="10"/>
    <x v="70"/>
    <d v="2023-09-16T00:00:00"/>
    <n v="1304"/>
    <x v="0"/>
    <x v="0"/>
    <x v="0"/>
    <x v="1"/>
  </r>
  <r>
    <s v="Nigeria"/>
    <x v="10"/>
    <x v="31"/>
    <d v="2023-01-01T00:00:00"/>
    <n v="35014"/>
    <x v="0"/>
    <x v="0"/>
    <x v="0"/>
    <x v="1"/>
  </r>
  <r>
    <s v="Nigeria"/>
    <x v="10"/>
    <x v="31"/>
    <d v="2023-01-01T00:00:00"/>
    <n v="1975"/>
    <x v="0"/>
    <x v="1"/>
    <x v="1"/>
    <x v="0"/>
  </r>
  <r>
    <s v="Nigeria"/>
    <x v="10"/>
    <x v="30"/>
    <d v="2023-01-01T00:00:00"/>
    <n v="9918"/>
    <x v="0"/>
    <x v="0"/>
    <x v="0"/>
    <x v="1"/>
  </r>
  <r>
    <s v="Nigeria"/>
    <x v="10"/>
    <x v="30"/>
    <d v="2023-01-01T00:00:00"/>
    <n v="1186"/>
    <x v="0"/>
    <x v="1"/>
    <x v="1"/>
    <x v="1"/>
  </r>
  <r>
    <s v="Nigeria"/>
    <x v="10"/>
    <x v="33"/>
    <d v="2023-01-01T00:00:00"/>
    <n v="9700"/>
    <x v="0"/>
    <x v="0"/>
    <x v="0"/>
    <x v="1"/>
  </r>
  <r>
    <s v="Nigeria"/>
    <x v="10"/>
    <x v="18"/>
    <d v="2023-01-01T00:00:00"/>
    <n v="1103"/>
    <x v="0"/>
    <x v="1"/>
    <x v="1"/>
    <x v="1"/>
  </r>
  <r>
    <s v="Nigeria"/>
    <x v="10"/>
    <x v="11"/>
    <d v="2023-01-01T00:00:00"/>
    <n v="225"/>
    <x v="0"/>
    <x v="0"/>
    <x v="0"/>
    <x v="1"/>
  </r>
  <r>
    <s v="Nigeria"/>
    <x v="10"/>
    <x v="63"/>
    <d v="2023-01-01T00:00:00"/>
    <n v="12346"/>
    <x v="0"/>
    <x v="0"/>
    <x v="0"/>
    <x v="1"/>
  </r>
  <r>
    <s v="Nigeria"/>
    <x v="10"/>
    <x v="71"/>
    <d v="2023-01-01T00:00:00"/>
    <n v="4295"/>
    <x v="0"/>
    <x v="0"/>
    <x v="0"/>
    <x v="1"/>
  </r>
  <r>
    <s v="Nigeria"/>
    <x v="10"/>
    <x v="61"/>
    <d v="2023-01-01T00:00:00"/>
    <n v="85"/>
    <x v="0"/>
    <x v="1"/>
    <x v="1"/>
    <x v="1"/>
  </r>
  <r>
    <s v="Nigeria"/>
    <x v="10"/>
    <x v="26"/>
    <d v="2023-01-01T00:00:00"/>
    <n v="1086"/>
    <x v="0"/>
    <x v="1"/>
    <x v="1"/>
    <x v="1"/>
  </r>
  <r>
    <s v="Nigeria"/>
    <x v="10"/>
    <x v="28"/>
    <d v="2023-01-01T00:00:00"/>
    <n v="3929"/>
    <x v="0"/>
    <x v="0"/>
    <x v="0"/>
    <x v="1"/>
  </r>
  <r>
    <s v="Nigeria"/>
    <x v="10"/>
    <x v="12"/>
    <d v="2023-01-01T00:00:00"/>
    <n v="3842"/>
    <x v="0"/>
    <x v="1"/>
    <x v="1"/>
    <x v="1"/>
  </r>
  <r>
    <s v="Nigeria"/>
    <x v="10"/>
    <x v="72"/>
    <d v="2023-01-01T00:00:00"/>
    <n v="2323"/>
    <x v="0"/>
    <x v="1"/>
    <x v="1"/>
    <x v="1"/>
  </r>
  <r>
    <s v="Nigeria"/>
    <x v="10"/>
    <x v="34"/>
    <d v="2023-01-01T00:00:00"/>
    <n v="2100"/>
    <x v="0"/>
    <x v="2"/>
    <x v="2"/>
    <x v="1"/>
  </r>
  <r>
    <s v="Nigeria"/>
    <x v="10"/>
    <x v="13"/>
    <d v="2023-01-01T00:00:00"/>
    <n v="770"/>
    <x v="0"/>
    <x v="0"/>
    <x v="0"/>
    <x v="1"/>
  </r>
  <r>
    <s v="Nigeria"/>
    <x v="10"/>
    <x v="13"/>
    <d v="2023-01-01T00:00:00"/>
    <n v="168"/>
    <x v="0"/>
    <x v="1"/>
    <x v="1"/>
    <x v="1"/>
  </r>
  <r>
    <s v="Nigeria"/>
    <x v="10"/>
    <x v="73"/>
    <d v="2023-01-01T00:00:00"/>
    <n v="39100"/>
    <x v="0"/>
    <x v="0"/>
    <x v="0"/>
    <x v="1"/>
  </r>
  <r>
    <s v="Nigeria"/>
    <x v="10"/>
    <x v="7"/>
    <d v="2023-01-01T00:00:00"/>
    <n v="1649"/>
    <x v="0"/>
    <x v="1"/>
    <x v="1"/>
    <x v="1"/>
  </r>
  <r>
    <s v="Nigeria"/>
    <x v="10"/>
    <x v="74"/>
    <d v="2023-01-01T00:00:00"/>
    <n v="294"/>
    <x v="0"/>
    <x v="0"/>
    <x v="0"/>
    <x v="0"/>
  </r>
  <r>
    <s v="Nigeria"/>
    <x v="10"/>
    <x v="75"/>
    <d v="2023-01-01T00:00:00"/>
    <n v="1705"/>
    <x v="0"/>
    <x v="1"/>
    <x v="1"/>
    <x v="0"/>
  </r>
  <r>
    <s v="Nigeria"/>
    <x v="10"/>
    <x v="34"/>
    <d v="2023-01-01T00:00:00"/>
    <n v="745"/>
    <x v="0"/>
    <x v="0"/>
    <x v="0"/>
    <x v="0"/>
  </r>
  <r>
    <s v="Nigeria"/>
    <x v="10"/>
    <x v="34"/>
    <d v="2023-01-01T00:00:00"/>
    <n v="960"/>
    <x v="0"/>
    <x v="1"/>
    <x v="1"/>
    <x v="0"/>
  </r>
  <r>
    <s v="Nigeria"/>
    <x v="10"/>
    <x v="76"/>
    <d v="2023-06-23T00:00:00"/>
    <n v="686"/>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65E06-7130-4282-8A79-64BD8A0306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pivotField showAll="0"/>
    <pivotField numFmtId="14" showAll="0"/>
    <pivotField dataField="1" numFmtId="1" showAll="0"/>
    <pivotField showAll="0"/>
    <pivotField showAll="0"/>
    <pivotField showAll="0"/>
    <pivotField showAll="0"/>
  </pivotFields>
  <rowItems count="1">
    <i/>
  </rowItems>
  <colItems count="1">
    <i/>
  </colItems>
  <dataFields count="1">
    <dataField name="Sum of Disaster Displacement Flows" fld="4"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44BD2-BC5A-4E4D-BF97-66AF1BC50F5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azard Type" colHeaderCaption="Year">
  <location ref="A46:E53" firstHeaderRow="1" firstDataRow="2" firstDataCol="1"/>
  <pivotFields count="9">
    <pivotField showAll="0" defaultSubtotal="0"/>
    <pivotField showAll="0" defaultSubtotal="0">
      <items count="11">
        <item x="0"/>
        <item x="1"/>
        <item x="2"/>
        <item x="3"/>
        <item x="4"/>
        <item x="5"/>
        <item x="6"/>
        <item x="7"/>
        <item x="8"/>
        <item x="9"/>
        <item x="10"/>
      </items>
    </pivotField>
    <pivotField axis="axisRow" showAll="0" measureFilter="1" defaultSubtotal="0">
      <items count="77">
        <item x="31"/>
        <item x="39"/>
        <item x="30"/>
        <item x="33"/>
        <item x="62"/>
        <item x="18"/>
        <item x="43"/>
        <item x="17"/>
        <item x="68"/>
        <item x="52"/>
        <item x="57"/>
        <item x="40"/>
        <item x="59"/>
        <item x="51"/>
        <item x="24"/>
        <item x="53"/>
        <item x="42"/>
        <item x="41"/>
        <item x="47"/>
        <item x="37"/>
        <item x="2"/>
        <item x="27"/>
        <item x="9"/>
        <item x="35"/>
        <item x="11"/>
        <item x="6"/>
        <item x="75"/>
        <item x="63"/>
        <item x="74"/>
        <item x="64"/>
        <item x="29"/>
        <item x="69"/>
        <item x="76"/>
        <item x="71"/>
        <item x="10"/>
        <item x="25"/>
        <item x="15"/>
        <item x="22"/>
        <item x="67"/>
        <item x="49"/>
        <item x="56"/>
        <item x="44"/>
        <item x="61"/>
        <item x="5"/>
        <item x="54"/>
        <item x="66"/>
        <item x="38"/>
        <item x="55"/>
        <item x="23"/>
        <item x="26"/>
        <item x="46"/>
        <item x="19"/>
        <item x="48"/>
        <item x="20"/>
        <item x="28"/>
        <item x="16"/>
        <item x="3"/>
        <item x="1"/>
        <item x="12"/>
        <item x="21"/>
        <item x="45"/>
        <item x="0"/>
        <item x="8"/>
        <item x="34"/>
        <item x="14"/>
        <item x="72"/>
        <item x="70"/>
        <item x="50"/>
        <item x="65"/>
        <item x="13"/>
        <item x="4"/>
        <item x="73"/>
        <item x="32"/>
        <item x="36"/>
        <item x="7"/>
        <item x="60"/>
        <item x="58"/>
      </items>
    </pivotField>
    <pivotField numFmtId="14" showAll="0" defaultSubtotal="0"/>
    <pivotField dataField="1" numFmtId="1" showAll="0" defaultSubtotal="0"/>
    <pivotField showAll="0" defaultSubtotal="0">
      <items count="1">
        <item x="0"/>
      </items>
    </pivotField>
    <pivotField axis="axisCol" showAll="0" defaultSubtotal="0">
      <items count="3">
        <item x="0"/>
        <item x="1"/>
        <item x="2"/>
      </items>
    </pivotField>
    <pivotField showAll="0" defaultSubtotal="0">
      <items count="3">
        <item x="0"/>
        <item x="2"/>
        <item x="1"/>
      </items>
    </pivotField>
    <pivotField showAll="0" defaultSubtotal="0">
      <items count="3">
        <item x="1"/>
        <item x="2"/>
        <item x="0"/>
      </items>
    </pivotField>
  </pivotFields>
  <rowFields count="1">
    <field x="2"/>
  </rowFields>
  <rowItems count="6">
    <i>
      <x/>
    </i>
    <i>
      <x v="5"/>
    </i>
    <i>
      <x v="34"/>
    </i>
    <i>
      <x v="61"/>
    </i>
    <i>
      <x v="62"/>
    </i>
    <i t="grand">
      <x/>
    </i>
  </rowItems>
  <colFields count="1">
    <field x="6"/>
  </colFields>
  <colItems count="4">
    <i>
      <x/>
    </i>
    <i>
      <x v="1"/>
    </i>
    <i>
      <x v="2"/>
    </i>
    <i t="grand">
      <x/>
    </i>
  </colItems>
  <dataFields count="1">
    <dataField name="Top 5 Sum of Disaster Displacement Flows" fld="4" baseField="0" baseItem="0" numFmtId="164"/>
  </dataFields>
  <formats count="1">
    <format dxfId="1">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CA963-DA7F-40B5-94BC-120FAC0DB6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azard Type" colHeaderCaption="Year">
  <location ref="A37:M42" firstHeaderRow="1" firstDataRow="2" firstDataCol="1"/>
  <pivotFields count="9">
    <pivotField showAll="0" defaultSubtotal="0"/>
    <pivotField axis="axisCol" showAll="0" defaultSubtotal="0">
      <items count="11">
        <item x="0"/>
        <item x="1"/>
        <item x="2"/>
        <item x="3"/>
        <item x="4"/>
        <item x="5"/>
        <item x="6"/>
        <item x="7"/>
        <item x="8"/>
        <item x="9"/>
        <item x="10"/>
      </items>
    </pivotField>
    <pivotField showAll="0" defaultSubtotal="0">
      <items count="77">
        <item x="31"/>
        <item x="39"/>
        <item x="30"/>
        <item x="33"/>
        <item x="62"/>
        <item x="18"/>
        <item x="43"/>
        <item x="17"/>
        <item x="68"/>
        <item x="52"/>
        <item x="57"/>
        <item x="40"/>
        <item x="59"/>
        <item x="51"/>
        <item x="24"/>
        <item x="53"/>
        <item x="42"/>
        <item x="41"/>
        <item x="47"/>
        <item x="37"/>
        <item x="2"/>
        <item x="27"/>
        <item x="9"/>
        <item x="35"/>
        <item x="11"/>
        <item x="6"/>
        <item x="75"/>
        <item x="63"/>
        <item x="74"/>
        <item x="64"/>
        <item x="29"/>
        <item x="69"/>
        <item x="76"/>
        <item x="71"/>
        <item x="10"/>
        <item x="25"/>
        <item x="15"/>
        <item x="22"/>
        <item x="67"/>
        <item x="49"/>
        <item x="56"/>
        <item x="44"/>
        <item x="61"/>
        <item x="5"/>
        <item x="54"/>
        <item x="66"/>
        <item x="38"/>
        <item x="55"/>
        <item x="23"/>
        <item x="26"/>
        <item x="46"/>
        <item x="19"/>
        <item x="48"/>
        <item x="20"/>
        <item x="28"/>
        <item x="16"/>
        <item x="3"/>
        <item x="1"/>
        <item x="12"/>
        <item x="21"/>
        <item x="45"/>
        <item x="0"/>
        <item x="8"/>
        <item x="34"/>
        <item x="14"/>
        <item x="72"/>
        <item x="70"/>
        <item x="50"/>
        <item x="65"/>
        <item x="13"/>
        <item x="4"/>
        <item x="73"/>
        <item x="32"/>
        <item x="36"/>
        <item x="7"/>
        <item x="60"/>
        <item x="58"/>
      </items>
    </pivotField>
    <pivotField numFmtId="14" showAll="0" defaultSubtotal="0"/>
    <pivotField dataField="1" numFmtId="1" showAll="0" defaultSubtotal="0"/>
    <pivotField showAll="0" defaultSubtotal="0"/>
    <pivotField axis="axisRow" showAll="0" defaultSubtotal="0">
      <items count="3">
        <item x="0"/>
        <item x="1"/>
        <item x="2"/>
      </items>
    </pivotField>
    <pivotField showAll="0" defaultSubtotal="0">
      <items count="3">
        <item x="0"/>
        <item x="2"/>
        <item x="1"/>
      </items>
    </pivotField>
    <pivotField showAll="0" defaultSubtotal="0">
      <items count="3">
        <item x="1"/>
        <item x="2"/>
        <item x="0"/>
      </items>
    </pivotField>
  </pivotFields>
  <rowFields count="1">
    <field x="6"/>
  </rowFields>
  <rowItems count="4">
    <i>
      <x/>
    </i>
    <i>
      <x v="1"/>
    </i>
    <i>
      <x v="2"/>
    </i>
    <i t="grand">
      <x/>
    </i>
  </rowItems>
  <colFields count="1">
    <field x="1"/>
  </colFields>
  <colItems count="12">
    <i>
      <x/>
    </i>
    <i>
      <x v="1"/>
    </i>
    <i>
      <x v="2"/>
    </i>
    <i>
      <x v="3"/>
    </i>
    <i>
      <x v="4"/>
    </i>
    <i>
      <x v="5"/>
    </i>
    <i>
      <x v="6"/>
    </i>
    <i>
      <x v="7"/>
    </i>
    <i>
      <x v="8"/>
    </i>
    <i>
      <x v="9"/>
    </i>
    <i>
      <x v="10"/>
    </i>
    <i t="grand">
      <x/>
    </i>
  </colItems>
  <dataFields count="1">
    <dataField name="Sum of Disaster Displacement Flows" fld="4"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B0FDED-97CE-4E57-B6F4-FF7CA64066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vacuation Type" colHeaderCaption="Hazard Type">
  <location ref="A29:E34" firstHeaderRow="1" firstDataRow="2" firstDataCol="1"/>
  <pivotFields count="9">
    <pivotField showAll="0" defaultSubtotal="0"/>
    <pivotField showAll="0" defaultSubtotal="0">
      <items count="11">
        <item x="0"/>
        <item x="1"/>
        <item x="2"/>
        <item x="3"/>
        <item x="4"/>
        <item x="5"/>
        <item x="6"/>
        <item x="7"/>
        <item x="8"/>
        <item x="9"/>
        <item x="10"/>
      </items>
    </pivotField>
    <pivotField showAll="0" defaultSubtotal="0">
      <items count="77">
        <item x="31"/>
        <item x="39"/>
        <item x="30"/>
        <item x="33"/>
        <item x="62"/>
        <item x="18"/>
        <item x="43"/>
        <item x="17"/>
        <item x="68"/>
        <item x="52"/>
        <item x="57"/>
        <item x="40"/>
        <item x="59"/>
        <item x="51"/>
        <item x="24"/>
        <item x="53"/>
        <item x="42"/>
        <item x="41"/>
        <item x="47"/>
        <item x="37"/>
        <item x="2"/>
        <item x="27"/>
        <item x="9"/>
        <item x="35"/>
        <item x="11"/>
        <item x="6"/>
        <item x="75"/>
        <item x="63"/>
        <item x="74"/>
        <item x="64"/>
        <item x="29"/>
        <item x="69"/>
        <item x="76"/>
        <item x="71"/>
        <item x="10"/>
        <item x="25"/>
        <item x="15"/>
        <item x="22"/>
        <item x="67"/>
        <item x="49"/>
        <item x="56"/>
        <item x="44"/>
        <item x="61"/>
        <item x="5"/>
        <item x="54"/>
        <item x="66"/>
        <item x="38"/>
        <item x="55"/>
        <item x="23"/>
        <item x="26"/>
        <item x="46"/>
        <item x="19"/>
        <item x="48"/>
        <item x="20"/>
        <item x="28"/>
        <item x="16"/>
        <item x="3"/>
        <item x="1"/>
        <item x="12"/>
        <item x="21"/>
        <item x="45"/>
        <item x="0"/>
        <item x="8"/>
        <item x="34"/>
        <item x="14"/>
        <item x="72"/>
        <item x="70"/>
        <item x="50"/>
        <item x="65"/>
        <item x="13"/>
        <item x="4"/>
        <item x="73"/>
        <item x="32"/>
        <item x="36"/>
        <item x="7"/>
        <item x="60"/>
        <item x="58"/>
      </items>
    </pivotField>
    <pivotField numFmtId="14" showAll="0" defaultSubtotal="0"/>
    <pivotField dataField="1" numFmtId="1" showAll="0" defaultSubtotal="0"/>
    <pivotField showAll="0" defaultSubtotal="0"/>
    <pivotField axis="axisCol" showAll="0" defaultSubtotal="0">
      <items count="3">
        <item x="0"/>
        <item x="1"/>
        <item x="2"/>
      </items>
    </pivotField>
    <pivotField showAll="0" defaultSubtotal="0"/>
    <pivotField axis="axisRow" showAll="0" defaultSubtotal="0">
      <items count="3">
        <item x="1"/>
        <item x="2"/>
        <item x="0"/>
      </items>
    </pivotField>
  </pivotFields>
  <rowFields count="1">
    <field x="8"/>
  </rowFields>
  <rowItems count="4">
    <i>
      <x/>
    </i>
    <i>
      <x v="1"/>
    </i>
    <i>
      <x v="2"/>
    </i>
    <i t="grand">
      <x/>
    </i>
  </rowItems>
  <colFields count="1">
    <field x="6"/>
  </colFields>
  <colItems count="4">
    <i>
      <x/>
    </i>
    <i>
      <x v="1"/>
    </i>
    <i>
      <x v="2"/>
    </i>
    <i t="grand">
      <x/>
    </i>
  </colItems>
  <dataFields count="1">
    <dataField name="Count of Disaster Displacement Flows" fld="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351182-61E4-430A-B315-476B1222FF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azard Type">
  <location ref="A22:B26" firstHeaderRow="1" firstDataRow="1" firstDataCol="1"/>
  <pivotFields count="9">
    <pivotField showAll="0"/>
    <pivotField showAll="0">
      <items count="12">
        <item x="0"/>
        <item x="1"/>
        <item x="2"/>
        <item x="3"/>
        <item x="4"/>
        <item x="5"/>
        <item x="6"/>
        <item x="7"/>
        <item x="8"/>
        <item x="9"/>
        <item x="10"/>
        <item t="default"/>
      </items>
    </pivotField>
    <pivotField showAll="0"/>
    <pivotField numFmtId="14" showAll="0"/>
    <pivotField dataField="1" numFmtId="1" showAll="0"/>
    <pivotField showAll="0"/>
    <pivotField axis="axisRow" showAll="0">
      <items count="4">
        <item x="0"/>
        <item x="1"/>
        <item x="2"/>
        <item t="default"/>
      </items>
    </pivotField>
    <pivotField showAll="0"/>
    <pivotField showAll="0"/>
  </pivotFields>
  <rowFields count="1">
    <field x="6"/>
  </rowFields>
  <rowItems count="4">
    <i>
      <x/>
    </i>
    <i>
      <x v="1"/>
    </i>
    <i>
      <x v="2"/>
    </i>
    <i t="grand">
      <x/>
    </i>
  </rowItems>
  <colItems count="1">
    <i/>
  </colItems>
  <dataFields count="1">
    <dataField name="Sum of Disaster Displacement Flows" fld="4"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0AFAD6-3157-4F03-9077-46792628A1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7:B19" firstHeaderRow="1" firstDataRow="1" firstDataCol="1"/>
  <pivotFields count="9">
    <pivotField showAll="0"/>
    <pivotField axis="axisRow" showAll="0">
      <items count="12">
        <item x="0"/>
        <item x="1"/>
        <item x="2"/>
        <item x="3"/>
        <item x="4"/>
        <item x="5"/>
        <item x="6"/>
        <item x="7"/>
        <item x="8"/>
        <item x="9"/>
        <item x="10"/>
        <item t="default"/>
      </items>
    </pivotField>
    <pivotField showAll="0"/>
    <pivotField numFmtId="14" showAll="0"/>
    <pivotField dataField="1" numFmtId="1"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Sum of Disaster Displacement Flows" fld="4"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6"/>
  <sheetViews>
    <sheetView tabSelected="1" workbookViewId="0">
      <selection activeCell="C132" sqref="C132"/>
    </sheetView>
  </sheetViews>
  <sheetFormatPr defaultRowHeight="14.5" x14ac:dyDescent="0.35"/>
  <cols>
    <col min="1" max="1" width="16.54296875" customWidth="1"/>
    <col min="2" max="2" width="9.08984375" customWidth="1"/>
    <col min="3" max="3" width="85.54296875" customWidth="1"/>
    <col min="4" max="4" width="12.81640625" customWidth="1"/>
    <col min="5" max="5" width="28.1796875" customWidth="1"/>
    <col min="6" max="6" width="16.1796875" customWidth="1"/>
    <col min="7" max="7" width="14.6328125" bestFit="1" customWidth="1"/>
    <col min="8" max="8" width="14.81640625" bestFit="1" customWidth="1"/>
    <col min="9" max="9" width="23.81640625" customWidth="1"/>
    <col min="10" max="10" width="47.26953125" bestFit="1" customWidth="1"/>
  </cols>
  <sheetData>
    <row r="1" spans="1:9" x14ac:dyDescent="0.35">
      <c r="A1" t="s">
        <v>44</v>
      </c>
      <c r="B1" t="s">
        <v>0</v>
      </c>
      <c r="C1" t="s">
        <v>118</v>
      </c>
      <c r="D1" t="s">
        <v>45</v>
      </c>
      <c r="E1" t="s">
        <v>50</v>
      </c>
      <c r="F1" t="s">
        <v>1</v>
      </c>
      <c r="G1" t="s">
        <v>2</v>
      </c>
      <c r="H1" t="s">
        <v>3</v>
      </c>
      <c r="I1" t="s">
        <v>46</v>
      </c>
    </row>
    <row r="2" spans="1:9" x14ac:dyDescent="0.35">
      <c r="A2" t="s">
        <v>4</v>
      </c>
      <c r="B2">
        <v>2013</v>
      </c>
      <c r="C2" t="s">
        <v>51</v>
      </c>
      <c r="D2" s="1">
        <v>41470</v>
      </c>
      <c r="E2" s="2">
        <v>117420</v>
      </c>
      <c r="F2" t="s">
        <v>5</v>
      </c>
      <c r="G2" t="s">
        <v>6</v>
      </c>
      <c r="H2" t="s">
        <v>6</v>
      </c>
      <c r="I2" t="s">
        <v>49</v>
      </c>
    </row>
    <row r="3" spans="1:9" x14ac:dyDescent="0.35">
      <c r="A3" t="s">
        <v>4</v>
      </c>
      <c r="B3">
        <v>2014</v>
      </c>
      <c r="C3" t="s">
        <v>104</v>
      </c>
      <c r="D3" s="1">
        <v>41913</v>
      </c>
      <c r="E3" s="2">
        <v>110</v>
      </c>
      <c r="F3" t="s">
        <v>5</v>
      </c>
      <c r="G3" t="s">
        <v>6</v>
      </c>
      <c r="H3" t="s">
        <v>6</v>
      </c>
      <c r="I3" t="s">
        <v>49</v>
      </c>
    </row>
    <row r="4" spans="1:9" x14ac:dyDescent="0.35">
      <c r="A4" t="s">
        <v>4</v>
      </c>
      <c r="B4">
        <v>2014</v>
      </c>
      <c r="C4" t="s">
        <v>105</v>
      </c>
      <c r="D4" s="1">
        <v>41818</v>
      </c>
      <c r="E4" s="2">
        <v>276</v>
      </c>
      <c r="F4" t="s">
        <v>5</v>
      </c>
      <c r="G4" t="s">
        <v>6</v>
      </c>
      <c r="H4" t="s">
        <v>6</v>
      </c>
      <c r="I4" t="s">
        <v>49</v>
      </c>
    </row>
    <row r="5" spans="1:9" x14ac:dyDescent="0.35">
      <c r="A5" t="s">
        <v>4</v>
      </c>
      <c r="B5">
        <v>2014</v>
      </c>
      <c r="C5" t="s">
        <v>106</v>
      </c>
      <c r="D5" s="1">
        <v>41852</v>
      </c>
      <c r="E5" s="2">
        <v>276</v>
      </c>
      <c r="F5" t="s">
        <v>5</v>
      </c>
      <c r="G5" t="s">
        <v>6</v>
      </c>
      <c r="H5" t="s">
        <v>6</v>
      </c>
      <c r="I5" t="s">
        <v>49</v>
      </c>
    </row>
    <row r="6" spans="1:9" x14ac:dyDescent="0.35">
      <c r="A6" t="s">
        <v>4</v>
      </c>
      <c r="B6">
        <v>2014</v>
      </c>
      <c r="C6" t="s">
        <v>117</v>
      </c>
      <c r="D6" s="1">
        <v>41846</v>
      </c>
      <c r="E6" s="2">
        <v>500</v>
      </c>
      <c r="F6" t="s">
        <v>5</v>
      </c>
      <c r="G6" t="s">
        <v>6</v>
      </c>
      <c r="H6" t="s">
        <v>6</v>
      </c>
      <c r="I6" t="s">
        <v>49</v>
      </c>
    </row>
    <row r="7" spans="1:9" x14ac:dyDescent="0.35">
      <c r="A7" t="s">
        <v>4</v>
      </c>
      <c r="B7">
        <v>2014</v>
      </c>
      <c r="C7" t="s">
        <v>55</v>
      </c>
      <c r="D7" s="1">
        <v>41640</v>
      </c>
      <c r="E7" s="2">
        <v>920</v>
      </c>
      <c r="F7" t="s">
        <v>5</v>
      </c>
      <c r="G7" t="s">
        <v>6</v>
      </c>
      <c r="H7" t="s">
        <v>6</v>
      </c>
      <c r="I7" t="s">
        <v>49</v>
      </c>
    </row>
    <row r="8" spans="1:9" x14ac:dyDescent="0.35">
      <c r="A8" t="s">
        <v>4</v>
      </c>
      <c r="B8">
        <v>2014</v>
      </c>
      <c r="C8" t="s">
        <v>120</v>
      </c>
      <c r="D8" s="1">
        <v>41883</v>
      </c>
      <c r="E8" s="2">
        <v>920</v>
      </c>
      <c r="F8" t="s">
        <v>5</v>
      </c>
      <c r="G8" t="s">
        <v>6</v>
      </c>
      <c r="H8" t="s">
        <v>6</v>
      </c>
      <c r="I8" t="s">
        <v>49</v>
      </c>
    </row>
    <row r="9" spans="1:9" x14ac:dyDescent="0.35">
      <c r="A9" t="s">
        <v>4</v>
      </c>
      <c r="B9">
        <v>2015</v>
      </c>
      <c r="C9" t="s">
        <v>98</v>
      </c>
      <c r="D9" s="1">
        <v>42254</v>
      </c>
      <c r="E9" s="2">
        <v>2000</v>
      </c>
      <c r="F9" t="s">
        <v>5</v>
      </c>
      <c r="G9" t="s">
        <v>6</v>
      </c>
      <c r="H9" t="s">
        <v>6</v>
      </c>
      <c r="I9" t="s">
        <v>49</v>
      </c>
    </row>
    <row r="10" spans="1:9" x14ac:dyDescent="0.35">
      <c r="A10" t="s">
        <v>4</v>
      </c>
      <c r="B10">
        <v>2015</v>
      </c>
      <c r="C10" t="s">
        <v>100</v>
      </c>
      <c r="D10" s="1">
        <v>42227</v>
      </c>
      <c r="E10" s="2">
        <v>2070</v>
      </c>
      <c r="F10" t="s">
        <v>5</v>
      </c>
      <c r="G10" t="s">
        <v>6</v>
      </c>
      <c r="H10" t="s">
        <v>6</v>
      </c>
      <c r="I10" t="s">
        <v>49</v>
      </c>
    </row>
    <row r="11" spans="1:9" x14ac:dyDescent="0.35">
      <c r="A11" t="s">
        <v>4</v>
      </c>
      <c r="B11">
        <v>2015</v>
      </c>
      <c r="C11" t="s">
        <v>119</v>
      </c>
      <c r="D11" s="1">
        <v>42278</v>
      </c>
      <c r="E11" s="2">
        <v>5490</v>
      </c>
      <c r="F11" t="s">
        <v>5</v>
      </c>
      <c r="G11" t="s">
        <v>6</v>
      </c>
      <c r="H11" t="s">
        <v>6</v>
      </c>
      <c r="I11" t="s">
        <v>49</v>
      </c>
    </row>
    <row r="12" spans="1:9" x14ac:dyDescent="0.35">
      <c r="A12" t="s">
        <v>4</v>
      </c>
      <c r="B12">
        <v>2015</v>
      </c>
      <c r="C12" t="s">
        <v>116</v>
      </c>
      <c r="D12" s="1">
        <v>42217</v>
      </c>
      <c r="E12" s="2">
        <v>90860</v>
      </c>
      <c r="F12" t="s">
        <v>5</v>
      </c>
      <c r="G12" t="s">
        <v>6</v>
      </c>
      <c r="H12" t="s">
        <v>6</v>
      </c>
      <c r="I12" t="s">
        <v>49</v>
      </c>
    </row>
    <row r="13" spans="1:9" x14ac:dyDescent="0.35">
      <c r="A13" t="s">
        <v>4</v>
      </c>
      <c r="B13">
        <v>2016</v>
      </c>
      <c r="C13" t="s">
        <v>93</v>
      </c>
      <c r="D13" s="1">
        <v>42533</v>
      </c>
      <c r="E13" s="2">
        <v>5000</v>
      </c>
      <c r="F13" t="s">
        <v>5</v>
      </c>
      <c r="G13" t="s">
        <v>6</v>
      </c>
      <c r="H13" t="s">
        <v>6</v>
      </c>
      <c r="I13" t="s">
        <v>49</v>
      </c>
    </row>
    <row r="14" spans="1:9" x14ac:dyDescent="0.35">
      <c r="A14" t="s">
        <v>4</v>
      </c>
      <c r="B14">
        <v>2016</v>
      </c>
      <c r="C14" t="s">
        <v>84</v>
      </c>
      <c r="D14" s="1">
        <v>42542</v>
      </c>
      <c r="E14" s="2">
        <v>675</v>
      </c>
      <c r="F14" t="s">
        <v>5</v>
      </c>
      <c r="G14" t="s">
        <v>6</v>
      </c>
      <c r="H14" t="s">
        <v>6</v>
      </c>
      <c r="I14" t="s">
        <v>49</v>
      </c>
    </row>
    <row r="15" spans="1:9" x14ac:dyDescent="0.35">
      <c r="A15" t="s">
        <v>4</v>
      </c>
      <c r="B15">
        <v>2016</v>
      </c>
      <c r="C15" t="s">
        <v>100</v>
      </c>
      <c r="D15" s="1">
        <v>42583</v>
      </c>
      <c r="E15" s="2">
        <v>24759</v>
      </c>
      <c r="F15" t="s">
        <v>5</v>
      </c>
      <c r="G15" t="s">
        <v>6</v>
      </c>
      <c r="H15" t="s">
        <v>6</v>
      </c>
      <c r="I15" t="s">
        <v>49</v>
      </c>
    </row>
    <row r="16" spans="1:9" x14ac:dyDescent="0.35">
      <c r="A16" t="s">
        <v>4</v>
      </c>
      <c r="B16">
        <v>2016</v>
      </c>
      <c r="C16" t="s">
        <v>71</v>
      </c>
      <c r="D16" s="1">
        <v>42555</v>
      </c>
      <c r="E16" s="2">
        <v>234</v>
      </c>
      <c r="F16" t="s">
        <v>5</v>
      </c>
      <c r="G16" t="s">
        <v>6</v>
      </c>
      <c r="H16" t="s">
        <v>6</v>
      </c>
      <c r="I16" t="s">
        <v>49</v>
      </c>
    </row>
    <row r="17" spans="1:9" x14ac:dyDescent="0.35">
      <c r="A17" t="s">
        <v>4</v>
      </c>
      <c r="B17">
        <v>2016</v>
      </c>
      <c r="C17" t="s">
        <v>71</v>
      </c>
      <c r="D17" s="1">
        <v>42572</v>
      </c>
      <c r="E17" s="2">
        <v>2633</v>
      </c>
      <c r="F17" t="s">
        <v>5</v>
      </c>
      <c r="G17" t="s">
        <v>6</v>
      </c>
      <c r="H17" t="s">
        <v>6</v>
      </c>
      <c r="I17" t="s">
        <v>49</v>
      </c>
    </row>
    <row r="18" spans="1:9" x14ac:dyDescent="0.35">
      <c r="A18" t="s">
        <v>4</v>
      </c>
      <c r="B18">
        <v>2016</v>
      </c>
      <c r="C18" t="s">
        <v>100</v>
      </c>
      <c r="D18" s="1">
        <v>42599</v>
      </c>
      <c r="E18" s="2">
        <v>10990</v>
      </c>
      <c r="F18" t="s">
        <v>5</v>
      </c>
      <c r="G18" t="s">
        <v>6</v>
      </c>
      <c r="H18" t="s">
        <v>6</v>
      </c>
      <c r="I18" t="s">
        <v>47</v>
      </c>
    </row>
    <row r="19" spans="1:9" x14ac:dyDescent="0.35">
      <c r="A19" t="s">
        <v>4</v>
      </c>
      <c r="B19">
        <v>2016</v>
      </c>
      <c r="C19" t="s">
        <v>107</v>
      </c>
      <c r="D19" s="1">
        <v>42623</v>
      </c>
      <c r="E19" s="2">
        <v>135</v>
      </c>
      <c r="F19" t="s">
        <v>5</v>
      </c>
      <c r="G19" t="s">
        <v>6</v>
      </c>
      <c r="H19" t="s">
        <v>6</v>
      </c>
      <c r="I19" t="s">
        <v>49</v>
      </c>
    </row>
    <row r="20" spans="1:9" x14ac:dyDescent="0.35">
      <c r="A20" t="s">
        <v>4</v>
      </c>
      <c r="B20">
        <v>2016</v>
      </c>
      <c r="C20" t="s">
        <v>62</v>
      </c>
      <c r="D20" s="1">
        <v>42633</v>
      </c>
      <c r="E20" s="2">
        <v>29867</v>
      </c>
      <c r="F20" t="s">
        <v>5</v>
      </c>
      <c r="G20" t="s">
        <v>6</v>
      </c>
      <c r="H20" t="s">
        <v>6</v>
      </c>
      <c r="I20" t="s">
        <v>49</v>
      </c>
    </row>
    <row r="21" spans="1:9" x14ac:dyDescent="0.35">
      <c r="A21" t="s">
        <v>4</v>
      </c>
      <c r="B21">
        <v>2016</v>
      </c>
      <c r="C21" t="s">
        <v>108</v>
      </c>
      <c r="D21" s="1">
        <v>42649</v>
      </c>
      <c r="E21" s="2">
        <v>3440</v>
      </c>
      <c r="F21" t="s">
        <v>5</v>
      </c>
      <c r="G21" t="s">
        <v>6</v>
      </c>
      <c r="H21" t="s">
        <v>6</v>
      </c>
      <c r="I21" t="s">
        <v>47</v>
      </c>
    </row>
    <row r="22" spans="1:9" x14ac:dyDescent="0.35">
      <c r="A22" t="s">
        <v>4</v>
      </c>
      <c r="B22">
        <v>2017</v>
      </c>
      <c r="C22" t="s">
        <v>53</v>
      </c>
      <c r="D22" s="1">
        <v>42881</v>
      </c>
      <c r="E22" s="2">
        <v>2006</v>
      </c>
      <c r="F22" t="s">
        <v>5</v>
      </c>
      <c r="G22" t="s">
        <v>7</v>
      </c>
      <c r="H22" t="s">
        <v>7</v>
      </c>
      <c r="I22" t="s">
        <v>49</v>
      </c>
    </row>
    <row r="23" spans="1:9" x14ac:dyDescent="0.35">
      <c r="A23" t="s">
        <v>4</v>
      </c>
      <c r="B23">
        <v>2017</v>
      </c>
      <c r="C23" t="s">
        <v>54</v>
      </c>
      <c r="D23" s="1">
        <v>42978</v>
      </c>
      <c r="E23" s="2">
        <v>110000</v>
      </c>
      <c r="F23" t="s">
        <v>5</v>
      </c>
      <c r="G23" t="s">
        <v>6</v>
      </c>
      <c r="H23" t="s">
        <v>6</v>
      </c>
      <c r="I23" t="s">
        <v>47</v>
      </c>
    </row>
    <row r="24" spans="1:9" x14ac:dyDescent="0.35">
      <c r="A24" t="s">
        <v>4</v>
      </c>
      <c r="B24">
        <v>2017</v>
      </c>
      <c r="C24" t="s">
        <v>109</v>
      </c>
      <c r="D24" s="1">
        <v>42985</v>
      </c>
      <c r="E24" s="2">
        <v>10000</v>
      </c>
      <c r="F24" t="s">
        <v>5</v>
      </c>
      <c r="G24" t="s">
        <v>6</v>
      </c>
      <c r="H24" t="s">
        <v>6</v>
      </c>
      <c r="I24" t="s">
        <v>47</v>
      </c>
    </row>
    <row r="25" spans="1:9" x14ac:dyDescent="0.35">
      <c r="A25" t="s">
        <v>4</v>
      </c>
      <c r="B25">
        <v>2018</v>
      </c>
      <c r="C25" t="s">
        <v>110</v>
      </c>
      <c r="D25" s="1">
        <v>43176</v>
      </c>
      <c r="E25" s="2">
        <v>200</v>
      </c>
      <c r="F25" t="s">
        <v>5</v>
      </c>
      <c r="G25" t="s">
        <v>7</v>
      </c>
      <c r="H25" t="s">
        <v>7</v>
      </c>
      <c r="I25" t="s">
        <v>49</v>
      </c>
    </row>
    <row r="26" spans="1:9" x14ac:dyDescent="0.35">
      <c r="A26" t="s">
        <v>4</v>
      </c>
      <c r="B26">
        <v>2018</v>
      </c>
      <c r="C26" t="s">
        <v>115</v>
      </c>
      <c r="D26" s="1">
        <v>43228</v>
      </c>
      <c r="E26" s="2">
        <v>3080</v>
      </c>
      <c r="F26" t="s">
        <v>5</v>
      </c>
      <c r="G26" t="s">
        <v>7</v>
      </c>
      <c r="H26" t="s">
        <v>7</v>
      </c>
      <c r="I26" t="s">
        <v>49</v>
      </c>
    </row>
    <row r="27" spans="1:9" x14ac:dyDescent="0.35">
      <c r="A27" t="s">
        <v>4</v>
      </c>
      <c r="B27">
        <v>2018</v>
      </c>
      <c r="C27" t="s">
        <v>111</v>
      </c>
      <c r="D27" s="1">
        <v>43223</v>
      </c>
      <c r="E27" s="2">
        <v>132</v>
      </c>
      <c r="F27" t="s">
        <v>5</v>
      </c>
      <c r="G27" t="s">
        <v>7</v>
      </c>
      <c r="H27" t="s">
        <v>7</v>
      </c>
      <c r="I27" t="s">
        <v>49</v>
      </c>
    </row>
    <row r="28" spans="1:9" x14ac:dyDescent="0.35">
      <c r="A28" t="s">
        <v>4</v>
      </c>
      <c r="B28">
        <v>2018</v>
      </c>
      <c r="C28" t="s">
        <v>55</v>
      </c>
      <c r="D28" s="1">
        <v>43237</v>
      </c>
      <c r="E28" s="2">
        <v>2000</v>
      </c>
      <c r="F28" t="s">
        <v>5</v>
      </c>
      <c r="G28" t="s">
        <v>7</v>
      </c>
      <c r="H28" t="s">
        <v>7</v>
      </c>
      <c r="I28" t="s">
        <v>49</v>
      </c>
    </row>
    <row r="29" spans="1:9" x14ac:dyDescent="0.35">
      <c r="A29" t="s">
        <v>4</v>
      </c>
      <c r="B29">
        <v>2018</v>
      </c>
      <c r="C29" t="s">
        <v>101</v>
      </c>
      <c r="D29" s="1">
        <v>43294</v>
      </c>
      <c r="E29" s="2">
        <v>4896</v>
      </c>
      <c r="F29" t="s">
        <v>5</v>
      </c>
      <c r="G29" t="s">
        <v>6</v>
      </c>
      <c r="H29" t="s">
        <v>6</v>
      </c>
      <c r="I29" t="s">
        <v>47</v>
      </c>
    </row>
    <row r="30" spans="1:9" x14ac:dyDescent="0.35">
      <c r="A30" t="s">
        <v>4</v>
      </c>
      <c r="B30">
        <v>2018</v>
      </c>
      <c r="C30" t="s">
        <v>114</v>
      </c>
      <c r="D30" s="1">
        <v>43242</v>
      </c>
      <c r="E30" s="2">
        <v>3000</v>
      </c>
      <c r="F30" t="s">
        <v>5</v>
      </c>
      <c r="G30" t="s">
        <v>7</v>
      </c>
      <c r="H30" t="s">
        <v>7</v>
      </c>
      <c r="I30" t="s">
        <v>49</v>
      </c>
    </row>
    <row r="31" spans="1:9" x14ac:dyDescent="0.35">
      <c r="A31" t="s">
        <v>4</v>
      </c>
      <c r="B31">
        <v>2018</v>
      </c>
      <c r="C31" t="s">
        <v>100</v>
      </c>
      <c r="D31" s="1">
        <v>43343</v>
      </c>
      <c r="E31" s="2">
        <v>600000</v>
      </c>
      <c r="F31" t="s">
        <v>5</v>
      </c>
      <c r="G31" t="s">
        <v>6</v>
      </c>
      <c r="H31" t="s">
        <v>6</v>
      </c>
      <c r="I31" t="s">
        <v>47</v>
      </c>
    </row>
    <row r="32" spans="1:9" x14ac:dyDescent="0.35">
      <c r="A32" t="s">
        <v>4</v>
      </c>
      <c r="B32">
        <v>2019</v>
      </c>
      <c r="C32" t="s">
        <v>56</v>
      </c>
      <c r="D32" s="1">
        <v>43679</v>
      </c>
      <c r="E32" s="2">
        <v>6000</v>
      </c>
      <c r="F32" t="s">
        <v>5</v>
      </c>
      <c r="G32" t="s">
        <v>6</v>
      </c>
      <c r="H32" t="s">
        <v>6</v>
      </c>
      <c r="I32" t="s">
        <v>47</v>
      </c>
    </row>
    <row r="33" spans="1:9" x14ac:dyDescent="0.35">
      <c r="A33" t="s">
        <v>4</v>
      </c>
      <c r="B33">
        <v>2019</v>
      </c>
      <c r="C33" t="s">
        <v>57</v>
      </c>
      <c r="D33" s="1">
        <v>43647</v>
      </c>
      <c r="E33" s="2">
        <v>173</v>
      </c>
      <c r="F33" t="s">
        <v>5</v>
      </c>
      <c r="G33" t="s">
        <v>6</v>
      </c>
      <c r="H33" t="s">
        <v>6</v>
      </c>
      <c r="I33" t="s">
        <v>49</v>
      </c>
    </row>
    <row r="34" spans="1:9" x14ac:dyDescent="0.35">
      <c r="A34" t="s">
        <v>4</v>
      </c>
      <c r="B34">
        <v>2019</v>
      </c>
      <c r="C34" t="s">
        <v>58</v>
      </c>
      <c r="D34" s="1">
        <v>43649</v>
      </c>
      <c r="E34" s="2">
        <v>400</v>
      </c>
      <c r="F34" t="s">
        <v>5</v>
      </c>
      <c r="G34" t="s">
        <v>6</v>
      </c>
      <c r="H34" t="s">
        <v>6</v>
      </c>
      <c r="I34" t="s">
        <v>49</v>
      </c>
    </row>
    <row r="35" spans="1:9" x14ac:dyDescent="0.35">
      <c r="A35" t="s">
        <v>4</v>
      </c>
      <c r="B35">
        <v>2019</v>
      </c>
      <c r="C35" t="s">
        <v>53</v>
      </c>
      <c r="D35" s="1">
        <v>43587</v>
      </c>
      <c r="E35" s="2">
        <v>1692</v>
      </c>
      <c r="F35" t="s">
        <v>5</v>
      </c>
      <c r="G35" t="s">
        <v>7</v>
      </c>
      <c r="H35" t="s">
        <v>7</v>
      </c>
      <c r="I35" t="s">
        <v>49</v>
      </c>
    </row>
    <row r="36" spans="1:9" x14ac:dyDescent="0.35">
      <c r="A36" t="s">
        <v>4</v>
      </c>
      <c r="B36">
        <v>2019</v>
      </c>
      <c r="C36" t="s">
        <v>59</v>
      </c>
      <c r="D36" s="1">
        <v>43605</v>
      </c>
      <c r="E36" s="2">
        <v>9</v>
      </c>
      <c r="F36" t="s">
        <v>5</v>
      </c>
      <c r="G36" t="s">
        <v>6</v>
      </c>
      <c r="H36" t="s">
        <v>6</v>
      </c>
      <c r="I36" t="s">
        <v>49</v>
      </c>
    </row>
    <row r="37" spans="1:9" x14ac:dyDescent="0.35">
      <c r="A37" t="s">
        <v>4</v>
      </c>
      <c r="B37">
        <v>2019</v>
      </c>
      <c r="C37" t="s">
        <v>60</v>
      </c>
      <c r="D37" s="1">
        <v>43695</v>
      </c>
      <c r="E37" s="2">
        <v>43</v>
      </c>
      <c r="F37" t="s">
        <v>5</v>
      </c>
      <c r="G37" t="s">
        <v>6</v>
      </c>
      <c r="H37" t="s">
        <v>6</v>
      </c>
      <c r="I37" t="s">
        <v>49</v>
      </c>
    </row>
    <row r="38" spans="1:9" x14ac:dyDescent="0.35">
      <c r="A38" t="s">
        <v>4</v>
      </c>
      <c r="B38">
        <v>2019</v>
      </c>
      <c r="C38" t="s">
        <v>61</v>
      </c>
      <c r="D38" s="1">
        <v>43660</v>
      </c>
      <c r="E38" s="2">
        <v>2000</v>
      </c>
      <c r="F38" t="s">
        <v>5</v>
      </c>
      <c r="G38" t="s">
        <v>6</v>
      </c>
      <c r="H38" t="s">
        <v>6</v>
      </c>
      <c r="I38" t="s">
        <v>49</v>
      </c>
    </row>
    <row r="39" spans="1:9" x14ac:dyDescent="0.35">
      <c r="A39" t="s">
        <v>4</v>
      </c>
      <c r="B39">
        <v>2019</v>
      </c>
      <c r="C39" t="s">
        <v>62</v>
      </c>
      <c r="D39" s="1">
        <v>43654</v>
      </c>
      <c r="E39" s="2">
        <v>216</v>
      </c>
      <c r="F39" t="s">
        <v>5</v>
      </c>
      <c r="G39" t="s">
        <v>6</v>
      </c>
      <c r="H39" t="s">
        <v>6</v>
      </c>
      <c r="I39" t="s">
        <v>49</v>
      </c>
    </row>
    <row r="40" spans="1:9" x14ac:dyDescent="0.35">
      <c r="A40" t="s">
        <v>4</v>
      </c>
      <c r="B40">
        <v>2019</v>
      </c>
      <c r="C40" t="s">
        <v>63</v>
      </c>
      <c r="D40" s="1">
        <v>43676</v>
      </c>
      <c r="E40" s="2">
        <v>86333</v>
      </c>
      <c r="F40" t="s">
        <v>5</v>
      </c>
      <c r="G40" t="s">
        <v>6</v>
      </c>
      <c r="H40" t="s">
        <v>6</v>
      </c>
      <c r="I40" t="s">
        <v>49</v>
      </c>
    </row>
    <row r="41" spans="1:9" x14ac:dyDescent="0.35">
      <c r="A41" t="s">
        <v>4</v>
      </c>
      <c r="B41">
        <v>2019</v>
      </c>
      <c r="C41" t="s">
        <v>64</v>
      </c>
      <c r="D41" s="1">
        <v>43685</v>
      </c>
      <c r="E41" s="2">
        <v>1295</v>
      </c>
      <c r="F41" t="s">
        <v>5</v>
      </c>
      <c r="G41" t="s">
        <v>6</v>
      </c>
      <c r="H41" t="s">
        <v>6</v>
      </c>
      <c r="I41" t="s">
        <v>49</v>
      </c>
    </row>
    <row r="42" spans="1:9" x14ac:dyDescent="0.35">
      <c r="A42" t="s">
        <v>4</v>
      </c>
      <c r="B42">
        <v>2019</v>
      </c>
      <c r="C42" t="s">
        <v>65</v>
      </c>
      <c r="D42" s="1">
        <v>43686</v>
      </c>
      <c r="E42" s="2">
        <v>150</v>
      </c>
      <c r="F42" t="s">
        <v>5</v>
      </c>
      <c r="G42" t="s">
        <v>6</v>
      </c>
      <c r="H42" t="s">
        <v>6</v>
      </c>
      <c r="I42" t="s">
        <v>49</v>
      </c>
    </row>
    <row r="43" spans="1:9" x14ac:dyDescent="0.35">
      <c r="A43" t="s">
        <v>4</v>
      </c>
      <c r="B43">
        <v>2019</v>
      </c>
      <c r="C43" t="s">
        <v>62</v>
      </c>
      <c r="D43" s="1">
        <v>43695</v>
      </c>
      <c r="E43" s="2">
        <v>700</v>
      </c>
      <c r="F43" t="s">
        <v>5</v>
      </c>
      <c r="G43" t="s">
        <v>6</v>
      </c>
      <c r="H43" t="s">
        <v>6</v>
      </c>
      <c r="I43" t="s">
        <v>47</v>
      </c>
    </row>
    <row r="44" spans="1:9" x14ac:dyDescent="0.35">
      <c r="A44" t="s">
        <v>4</v>
      </c>
      <c r="B44">
        <v>2019</v>
      </c>
      <c r="C44" t="s">
        <v>53</v>
      </c>
      <c r="D44" s="1">
        <v>43678</v>
      </c>
      <c r="E44" s="2">
        <v>7300</v>
      </c>
      <c r="F44" t="s">
        <v>5</v>
      </c>
      <c r="G44" t="s">
        <v>6</v>
      </c>
      <c r="H44" t="s">
        <v>6</v>
      </c>
      <c r="I44" t="s">
        <v>49</v>
      </c>
    </row>
    <row r="45" spans="1:9" x14ac:dyDescent="0.35">
      <c r="A45" t="s">
        <v>4</v>
      </c>
      <c r="B45">
        <v>2019</v>
      </c>
      <c r="C45" t="s">
        <v>66</v>
      </c>
      <c r="D45" s="1">
        <v>43709</v>
      </c>
      <c r="E45" s="2">
        <v>500</v>
      </c>
      <c r="F45" t="s">
        <v>5</v>
      </c>
      <c r="G45" t="s">
        <v>6</v>
      </c>
      <c r="H45" t="s">
        <v>6</v>
      </c>
      <c r="I45" t="s">
        <v>49</v>
      </c>
    </row>
    <row r="46" spans="1:9" x14ac:dyDescent="0.35">
      <c r="A46" t="s">
        <v>4</v>
      </c>
      <c r="B46">
        <v>2019</v>
      </c>
      <c r="C46" t="s">
        <v>51</v>
      </c>
      <c r="D46" s="1">
        <v>43694</v>
      </c>
      <c r="E46" s="2">
        <v>11513</v>
      </c>
      <c r="F46" t="s">
        <v>5</v>
      </c>
      <c r="G46" t="s">
        <v>6</v>
      </c>
      <c r="H46" t="s">
        <v>6</v>
      </c>
      <c r="I46" t="s">
        <v>49</v>
      </c>
    </row>
    <row r="47" spans="1:9" x14ac:dyDescent="0.35">
      <c r="A47" t="s">
        <v>4</v>
      </c>
      <c r="B47">
        <v>2019</v>
      </c>
      <c r="C47" t="s">
        <v>62</v>
      </c>
      <c r="D47" s="1">
        <v>43610</v>
      </c>
      <c r="E47" s="2">
        <v>300</v>
      </c>
      <c r="F47" t="s">
        <v>5</v>
      </c>
      <c r="G47" t="s">
        <v>7</v>
      </c>
      <c r="H47" t="s">
        <v>7</v>
      </c>
      <c r="I47" t="s">
        <v>49</v>
      </c>
    </row>
    <row r="48" spans="1:9" x14ac:dyDescent="0.35">
      <c r="A48" t="s">
        <v>4</v>
      </c>
      <c r="B48">
        <v>2019</v>
      </c>
      <c r="C48" t="s">
        <v>67</v>
      </c>
      <c r="D48" s="1">
        <v>43729</v>
      </c>
      <c r="E48" s="2">
        <v>4485</v>
      </c>
      <c r="F48" t="s">
        <v>5</v>
      </c>
      <c r="G48" t="s">
        <v>6</v>
      </c>
      <c r="H48" t="s">
        <v>6</v>
      </c>
      <c r="I48" t="s">
        <v>47</v>
      </c>
    </row>
    <row r="49" spans="1:9" x14ac:dyDescent="0.35">
      <c r="A49" t="s">
        <v>4</v>
      </c>
      <c r="B49">
        <v>2019</v>
      </c>
      <c r="C49" t="s">
        <v>68</v>
      </c>
      <c r="D49" s="1">
        <v>43678</v>
      </c>
      <c r="E49" s="2">
        <v>2802</v>
      </c>
      <c r="F49" t="s">
        <v>5</v>
      </c>
      <c r="G49" t="s">
        <v>6</v>
      </c>
      <c r="H49" t="s">
        <v>6</v>
      </c>
      <c r="I49" t="s">
        <v>47</v>
      </c>
    </row>
    <row r="50" spans="1:9" x14ac:dyDescent="0.35">
      <c r="A50" t="s">
        <v>4</v>
      </c>
      <c r="B50">
        <v>2019</v>
      </c>
      <c r="C50" t="s">
        <v>63</v>
      </c>
      <c r="D50" s="1">
        <v>43764</v>
      </c>
      <c r="E50" s="2">
        <v>12092</v>
      </c>
      <c r="F50" t="s">
        <v>5</v>
      </c>
      <c r="G50" t="s">
        <v>6</v>
      </c>
      <c r="H50" t="s">
        <v>6</v>
      </c>
      <c r="I50" t="s">
        <v>47</v>
      </c>
    </row>
    <row r="51" spans="1:9" x14ac:dyDescent="0.35">
      <c r="A51" t="s">
        <v>4</v>
      </c>
      <c r="B51">
        <v>2019</v>
      </c>
      <c r="C51" t="s">
        <v>52</v>
      </c>
      <c r="D51" s="1">
        <v>43776</v>
      </c>
      <c r="E51" s="2">
        <v>19000</v>
      </c>
      <c r="F51" t="s">
        <v>5</v>
      </c>
      <c r="G51" t="s">
        <v>6</v>
      </c>
      <c r="H51" t="s">
        <v>6</v>
      </c>
      <c r="I51" t="s">
        <v>47</v>
      </c>
    </row>
    <row r="52" spans="1:9" x14ac:dyDescent="0.35">
      <c r="A52" t="s">
        <v>4</v>
      </c>
      <c r="B52">
        <v>2020</v>
      </c>
      <c r="C52" t="s">
        <v>102</v>
      </c>
      <c r="D52" s="1">
        <v>44060</v>
      </c>
      <c r="E52" s="2">
        <v>2396</v>
      </c>
      <c r="F52" t="s">
        <v>5</v>
      </c>
      <c r="G52" t="s">
        <v>6</v>
      </c>
      <c r="H52" t="s">
        <v>6</v>
      </c>
      <c r="I52" t="s">
        <v>47</v>
      </c>
    </row>
    <row r="53" spans="1:9" x14ac:dyDescent="0.35">
      <c r="A53" t="s">
        <v>4</v>
      </c>
      <c r="B53">
        <v>2020</v>
      </c>
      <c r="C53" t="s">
        <v>69</v>
      </c>
      <c r="D53" s="1">
        <v>43831</v>
      </c>
      <c r="E53" s="2">
        <v>3511</v>
      </c>
      <c r="F53" t="s">
        <v>5</v>
      </c>
      <c r="G53" t="s">
        <v>6</v>
      </c>
      <c r="H53" t="s">
        <v>6</v>
      </c>
      <c r="I53" t="s">
        <v>47</v>
      </c>
    </row>
    <row r="54" spans="1:9" x14ac:dyDescent="0.35">
      <c r="A54" t="s">
        <v>4</v>
      </c>
      <c r="B54">
        <v>2020</v>
      </c>
      <c r="C54" t="s">
        <v>70</v>
      </c>
      <c r="D54" s="1">
        <v>43974</v>
      </c>
      <c r="E54" s="2">
        <v>3576</v>
      </c>
      <c r="F54" t="s">
        <v>5</v>
      </c>
      <c r="G54" t="s">
        <v>7</v>
      </c>
      <c r="H54" t="s">
        <v>7</v>
      </c>
      <c r="I54" t="s">
        <v>49</v>
      </c>
    </row>
    <row r="55" spans="1:9" x14ac:dyDescent="0.35">
      <c r="A55" t="s">
        <v>4</v>
      </c>
      <c r="B55">
        <v>2020</v>
      </c>
      <c r="C55" t="s">
        <v>51</v>
      </c>
      <c r="D55" s="1">
        <v>43831</v>
      </c>
      <c r="E55" s="2">
        <v>63571</v>
      </c>
      <c r="F55" t="s">
        <v>5</v>
      </c>
      <c r="G55" t="s">
        <v>6</v>
      </c>
      <c r="H55" t="s">
        <v>6</v>
      </c>
      <c r="I55" t="s">
        <v>47</v>
      </c>
    </row>
    <row r="56" spans="1:9" x14ac:dyDescent="0.35">
      <c r="A56" t="s">
        <v>4</v>
      </c>
      <c r="B56">
        <v>2020</v>
      </c>
      <c r="C56" t="s">
        <v>71</v>
      </c>
      <c r="D56" s="1">
        <v>43831</v>
      </c>
      <c r="E56" s="2">
        <v>8531</v>
      </c>
      <c r="F56" t="s">
        <v>5</v>
      </c>
      <c r="G56" t="s">
        <v>6</v>
      </c>
      <c r="H56" t="s">
        <v>6</v>
      </c>
      <c r="I56" t="s">
        <v>47</v>
      </c>
    </row>
    <row r="57" spans="1:9" x14ac:dyDescent="0.35">
      <c r="A57" t="s">
        <v>4</v>
      </c>
      <c r="B57">
        <v>2020</v>
      </c>
      <c r="C57" t="s">
        <v>53</v>
      </c>
      <c r="D57" s="1">
        <v>43999</v>
      </c>
      <c r="E57" s="2">
        <v>182</v>
      </c>
      <c r="F57" t="s">
        <v>5</v>
      </c>
      <c r="G57" t="s">
        <v>7</v>
      </c>
      <c r="H57" t="s">
        <v>7</v>
      </c>
      <c r="I57" t="s">
        <v>49</v>
      </c>
    </row>
    <row r="58" spans="1:9" x14ac:dyDescent="0.35">
      <c r="A58" t="s">
        <v>4</v>
      </c>
      <c r="B58">
        <v>2020</v>
      </c>
      <c r="C58" t="s">
        <v>53</v>
      </c>
      <c r="D58" s="1">
        <v>43996</v>
      </c>
      <c r="E58" s="2">
        <v>135</v>
      </c>
      <c r="F58" t="s">
        <v>5</v>
      </c>
      <c r="G58" t="s">
        <v>7</v>
      </c>
      <c r="H58" t="s">
        <v>7</v>
      </c>
      <c r="I58" t="s">
        <v>49</v>
      </c>
    </row>
    <row r="59" spans="1:9" x14ac:dyDescent="0.35">
      <c r="A59" t="s">
        <v>4</v>
      </c>
      <c r="B59">
        <v>2020</v>
      </c>
      <c r="C59" t="s">
        <v>72</v>
      </c>
      <c r="D59" s="1">
        <v>43990</v>
      </c>
      <c r="E59" s="2">
        <v>500</v>
      </c>
      <c r="F59" t="s">
        <v>5</v>
      </c>
      <c r="G59" t="s">
        <v>7</v>
      </c>
      <c r="H59" t="s">
        <v>7</v>
      </c>
      <c r="I59" t="s">
        <v>49</v>
      </c>
    </row>
    <row r="60" spans="1:9" x14ac:dyDescent="0.35">
      <c r="A60" t="s">
        <v>4</v>
      </c>
      <c r="B60">
        <v>2020</v>
      </c>
      <c r="C60" t="s">
        <v>61</v>
      </c>
      <c r="D60" s="1">
        <v>43831</v>
      </c>
      <c r="E60" s="2">
        <v>22514</v>
      </c>
      <c r="F60" t="s">
        <v>5</v>
      </c>
      <c r="G60" t="s">
        <v>6</v>
      </c>
      <c r="H60" t="s">
        <v>6</v>
      </c>
      <c r="I60" t="s">
        <v>47</v>
      </c>
    </row>
    <row r="61" spans="1:9" x14ac:dyDescent="0.35">
      <c r="A61" t="s">
        <v>4</v>
      </c>
      <c r="B61">
        <v>2020</v>
      </c>
      <c r="C61" t="s">
        <v>113</v>
      </c>
      <c r="D61" s="1">
        <v>44011</v>
      </c>
      <c r="E61" s="2">
        <v>342</v>
      </c>
      <c r="F61" t="s">
        <v>5</v>
      </c>
      <c r="G61" t="s">
        <v>7</v>
      </c>
      <c r="H61" t="s">
        <v>7</v>
      </c>
      <c r="I61" t="s">
        <v>49</v>
      </c>
    </row>
    <row r="62" spans="1:9" x14ac:dyDescent="0.35">
      <c r="A62" t="s">
        <v>4</v>
      </c>
      <c r="B62">
        <v>2020</v>
      </c>
      <c r="C62" t="s">
        <v>53</v>
      </c>
      <c r="D62" s="1">
        <v>44003</v>
      </c>
      <c r="E62" s="2">
        <v>1084</v>
      </c>
      <c r="F62" t="s">
        <v>5</v>
      </c>
      <c r="G62" t="s">
        <v>7</v>
      </c>
      <c r="H62" t="s">
        <v>7</v>
      </c>
      <c r="I62" t="s">
        <v>49</v>
      </c>
    </row>
    <row r="63" spans="1:9" x14ac:dyDescent="0.35">
      <c r="A63" t="s">
        <v>4</v>
      </c>
      <c r="B63">
        <v>2020</v>
      </c>
      <c r="C63" t="s">
        <v>73</v>
      </c>
      <c r="D63" s="1">
        <v>44102</v>
      </c>
      <c r="E63" s="2">
        <v>111</v>
      </c>
      <c r="F63" t="s">
        <v>5</v>
      </c>
      <c r="G63" t="s">
        <v>6</v>
      </c>
      <c r="H63" t="s">
        <v>6</v>
      </c>
      <c r="I63" t="s">
        <v>47</v>
      </c>
    </row>
    <row r="64" spans="1:9" x14ac:dyDescent="0.35">
      <c r="A64" t="s">
        <v>4</v>
      </c>
      <c r="B64">
        <v>2020</v>
      </c>
      <c r="C64" t="s">
        <v>74</v>
      </c>
      <c r="D64" s="1">
        <v>44046</v>
      </c>
      <c r="E64" s="2">
        <v>14387</v>
      </c>
      <c r="F64" t="s">
        <v>5</v>
      </c>
      <c r="G64" t="s">
        <v>6</v>
      </c>
      <c r="H64" t="s">
        <v>6</v>
      </c>
      <c r="I64" t="s">
        <v>47</v>
      </c>
    </row>
    <row r="65" spans="1:9" x14ac:dyDescent="0.35">
      <c r="A65" t="s">
        <v>4</v>
      </c>
      <c r="B65">
        <v>2020</v>
      </c>
      <c r="C65" t="s">
        <v>103</v>
      </c>
      <c r="D65" s="1">
        <v>44067</v>
      </c>
      <c r="E65" s="2">
        <v>936</v>
      </c>
      <c r="F65" t="s">
        <v>5</v>
      </c>
      <c r="G65" t="s">
        <v>6</v>
      </c>
      <c r="H65" t="s">
        <v>6</v>
      </c>
      <c r="I65" t="s">
        <v>47</v>
      </c>
    </row>
    <row r="66" spans="1:9" x14ac:dyDescent="0.35">
      <c r="A66" t="s">
        <v>4</v>
      </c>
      <c r="B66">
        <v>2020</v>
      </c>
      <c r="C66" t="s">
        <v>57</v>
      </c>
      <c r="D66" s="1">
        <v>43831</v>
      </c>
      <c r="E66" s="2">
        <v>48767</v>
      </c>
      <c r="F66" t="s">
        <v>5</v>
      </c>
      <c r="G66" t="s">
        <v>6</v>
      </c>
      <c r="H66" t="s">
        <v>6</v>
      </c>
      <c r="I66" t="s">
        <v>47</v>
      </c>
    </row>
    <row r="67" spans="1:9" x14ac:dyDescent="0.35">
      <c r="A67" t="s">
        <v>4</v>
      </c>
      <c r="B67">
        <v>2020</v>
      </c>
      <c r="C67" t="s">
        <v>75</v>
      </c>
      <c r="D67" s="1">
        <v>43831</v>
      </c>
      <c r="E67" s="2">
        <v>2237</v>
      </c>
      <c r="F67" t="s">
        <v>5</v>
      </c>
      <c r="G67" t="s">
        <v>6</v>
      </c>
      <c r="H67" t="s">
        <v>6</v>
      </c>
      <c r="I67" t="s">
        <v>47</v>
      </c>
    </row>
    <row r="68" spans="1:9" x14ac:dyDescent="0.35">
      <c r="A68" t="s">
        <v>4</v>
      </c>
      <c r="B68">
        <v>2020</v>
      </c>
      <c r="C68" t="s">
        <v>121</v>
      </c>
      <c r="D68" s="1">
        <v>44046</v>
      </c>
      <c r="E68" s="2">
        <v>768</v>
      </c>
      <c r="F68" t="s">
        <v>5</v>
      </c>
      <c r="G68" t="s">
        <v>7</v>
      </c>
      <c r="H68" t="s">
        <v>7</v>
      </c>
      <c r="I68" t="s">
        <v>49</v>
      </c>
    </row>
    <row r="69" spans="1:9" x14ac:dyDescent="0.35">
      <c r="A69" t="s">
        <v>4</v>
      </c>
      <c r="B69">
        <v>2020</v>
      </c>
      <c r="C69" t="s">
        <v>76</v>
      </c>
      <c r="D69" s="1">
        <v>43831</v>
      </c>
      <c r="E69" s="2">
        <v>7745</v>
      </c>
      <c r="F69" t="s">
        <v>5</v>
      </c>
      <c r="G69" t="s">
        <v>6</v>
      </c>
      <c r="H69" t="s">
        <v>6</v>
      </c>
      <c r="I69" t="s">
        <v>47</v>
      </c>
    </row>
    <row r="70" spans="1:9" x14ac:dyDescent="0.35">
      <c r="A70" t="s">
        <v>4</v>
      </c>
      <c r="B70">
        <v>2020</v>
      </c>
      <c r="C70" t="s">
        <v>77</v>
      </c>
      <c r="D70" s="1">
        <v>44032</v>
      </c>
      <c r="E70" s="2">
        <v>360</v>
      </c>
      <c r="F70" t="s">
        <v>5</v>
      </c>
      <c r="G70" t="s">
        <v>6</v>
      </c>
      <c r="H70" t="s">
        <v>6</v>
      </c>
      <c r="I70" t="s">
        <v>49</v>
      </c>
    </row>
    <row r="71" spans="1:9" x14ac:dyDescent="0.35">
      <c r="A71" t="s">
        <v>4</v>
      </c>
      <c r="B71">
        <v>2020</v>
      </c>
      <c r="C71" t="s">
        <v>78</v>
      </c>
      <c r="D71" s="1">
        <v>44109</v>
      </c>
      <c r="E71" s="2">
        <v>287</v>
      </c>
      <c r="F71" t="s">
        <v>5</v>
      </c>
      <c r="G71" t="s">
        <v>6</v>
      </c>
      <c r="H71" t="s">
        <v>6</v>
      </c>
      <c r="I71" t="s">
        <v>49</v>
      </c>
    </row>
    <row r="72" spans="1:9" x14ac:dyDescent="0.35">
      <c r="A72" t="s">
        <v>4</v>
      </c>
      <c r="B72">
        <v>2020</v>
      </c>
      <c r="C72" t="s">
        <v>79</v>
      </c>
      <c r="D72" s="1">
        <v>44045</v>
      </c>
      <c r="E72" s="2">
        <v>345</v>
      </c>
      <c r="F72" t="s">
        <v>5</v>
      </c>
      <c r="G72" t="s">
        <v>7</v>
      </c>
      <c r="H72" t="s">
        <v>7</v>
      </c>
      <c r="I72" t="s">
        <v>49</v>
      </c>
    </row>
    <row r="73" spans="1:9" x14ac:dyDescent="0.35">
      <c r="A73" t="s">
        <v>4</v>
      </c>
      <c r="B73">
        <v>2020</v>
      </c>
      <c r="C73" t="s">
        <v>80</v>
      </c>
      <c r="D73" s="1">
        <v>44032</v>
      </c>
      <c r="E73" s="2">
        <v>808</v>
      </c>
      <c r="F73" t="s">
        <v>5</v>
      </c>
      <c r="G73" t="s">
        <v>6</v>
      </c>
      <c r="H73" t="s">
        <v>6</v>
      </c>
      <c r="I73" t="s">
        <v>49</v>
      </c>
    </row>
    <row r="74" spans="1:9" x14ac:dyDescent="0.35">
      <c r="A74" t="s">
        <v>4</v>
      </c>
      <c r="B74">
        <v>2020</v>
      </c>
      <c r="C74" t="s">
        <v>81</v>
      </c>
      <c r="D74" s="1">
        <v>44037</v>
      </c>
      <c r="E74" s="2">
        <v>367</v>
      </c>
      <c r="F74" t="s">
        <v>5</v>
      </c>
      <c r="G74" t="s">
        <v>7</v>
      </c>
      <c r="H74" t="s">
        <v>7</v>
      </c>
      <c r="I74" t="s">
        <v>49</v>
      </c>
    </row>
    <row r="75" spans="1:9" x14ac:dyDescent="0.35">
      <c r="A75" t="s">
        <v>4</v>
      </c>
      <c r="B75">
        <v>2020</v>
      </c>
      <c r="C75" t="s">
        <v>82</v>
      </c>
      <c r="D75" s="1">
        <v>44053</v>
      </c>
      <c r="E75" s="2">
        <v>960</v>
      </c>
      <c r="F75" t="s">
        <v>5</v>
      </c>
      <c r="G75" t="s">
        <v>6</v>
      </c>
      <c r="H75" t="s">
        <v>6</v>
      </c>
      <c r="I75" t="s">
        <v>47</v>
      </c>
    </row>
    <row r="76" spans="1:9" x14ac:dyDescent="0.35">
      <c r="A76" t="s">
        <v>4</v>
      </c>
      <c r="B76">
        <v>2020</v>
      </c>
      <c r="C76" t="s">
        <v>83</v>
      </c>
      <c r="D76" s="1">
        <v>44095</v>
      </c>
      <c r="E76" s="2">
        <v>176</v>
      </c>
      <c r="F76" t="s">
        <v>5</v>
      </c>
      <c r="G76" t="s">
        <v>6</v>
      </c>
      <c r="H76" t="s">
        <v>6</v>
      </c>
      <c r="I76" t="s">
        <v>47</v>
      </c>
    </row>
    <row r="77" spans="1:9" x14ac:dyDescent="0.35">
      <c r="A77" t="s">
        <v>4</v>
      </c>
      <c r="B77">
        <v>2020</v>
      </c>
      <c r="C77" t="s">
        <v>84</v>
      </c>
      <c r="D77" s="1">
        <v>44095</v>
      </c>
      <c r="E77" s="2">
        <v>138</v>
      </c>
      <c r="F77" t="s">
        <v>5</v>
      </c>
      <c r="G77" t="s">
        <v>6</v>
      </c>
      <c r="H77" t="s">
        <v>6</v>
      </c>
      <c r="I77" t="s">
        <v>47</v>
      </c>
    </row>
    <row r="78" spans="1:9" x14ac:dyDescent="0.35">
      <c r="A78" t="s">
        <v>4</v>
      </c>
      <c r="B78">
        <v>2020</v>
      </c>
      <c r="C78" t="s">
        <v>85</v>
      </c>
      <c r="D78" s="1">
        <v>44074</v>
      </c>
      <c r="E78" s="2">
        <v>14654</v>
      </c>
      <c r="F78" t="s">
        <v>5</v>
      </c>
      <c r="G78" t="s">
        <v>6</v>
      </c>
      <c r="H78" t="s">
        <v>6</v>
      </c>
      <c r="I78" t="s">
        <v>47</v>
      </c>
    </row>
    <row r="79" spans="1:9" x14ac:dyDescent="0.35">
      <c r="A79" t="s">
        <v>4</v>
      </c>
      <c r="B79">
        <v>2020</v>
      </c>
      <c r="C79" t="s">
        <v>86</v>
      </c>
      <c r="D79" s="1">
        <v>44072</v>
      </c>
      <c r="E79" s="2">
        <v>360</v>
      </c>
      <c r="F79" t="s">
        <v>5</v>
      </c>
      <c r="G79" t="s">
        <v>6</v>
      </c>
      <c r="H79" t="s">
        <v>6</v>
      </c>
      <c r="I79" t="s">
        <v>49</v>
      </c>
    </row>
    <row r="80" spans="1:9" x14ac:dyDescent="0.35">
      <c r="A80" t="s">
        <v>4</v>
      </c>
      <c r="B80">
        <v>2020</v>
      </c>
      <c r="C80" t="s">
        <v>87</v>
      </c>
      <c r="D80" s="1">
        <v>44088</v>
      </c>
      <c r="E80" s="2">
        <v>286</v>
      </c>
      <c r="F80" t="s">
        <v>5</v>
      </c>
      <c r="G80" t="s">
        <v>6</v>
      </c>
      <c r="H80" t="s">
        <v>6</v>
      </c>
      <c r="I80" t="s">
        <v>47</v>
      </c>
    </row>
    <row r="81" spans="1:9" x14ac:dyDescent="0.35">
      <c r="A81" t="s">
        <v>4</v>
      </c>
      <c r="B81">
        <v>2020</v>
      </c>
      <c r="C81" t="s">
        <v>112</v>
      </c>
      <c r="D81" s="1">
        <v>44075</v>
      </c>
      <c r="E81" s="2">
        <v>3764</v>
      </c>
      <c r="F81" t="s">
        <v>5</v>
      </c>
      <c r="G81" t="s">
        <v>6</v>
      </c>
      <c r="H81" t="s">
        <v>6</v>
      </c>
      <c r="I81" t="s">
        <v>49</v>
      </c>
    </row>
    <row r="82" spans="1:9" x14ac:dyDescent="0.35">
      <c r="A82" t="s">
        <v>4</v>
      </c>
      <c r="B82">
        <v>2020</v>
      </c>
      <c r="C82" t="s">
        <v>88</v>
      </c>
      <c r="D82" s="1">
        <v>44081</v>
      </c>
      <c r="E82" s="2">
        <v>1710</v>
      </c>
      <c r="F82" t="s">
        <v>5</v>
      </c>
      <c r="G82" t="s">
        <v>6</v>
      </c>
      <c r="H82" t="s">
        <v>6</v>
      </c>
      <c r="I82" t="s">
        <v>47</v>
      </c>
    </row>
    <row r="83" spans="1:9" x14ac:dyDescent="0.35">
      <c r="A83" t="s">
        <v>4</v>
      </c>
      <c r="B83">
        <v>2020</v>
      </c>
      <c r="C83" t="s">
        <v>62</v>
      </c>
      <c r="D83" s="1">
        <v>44075</v>
      </c>
      <c r="E83" s="2">
        <v>4532</v>
      </c>
      <c r="F83" t="s">
        <v>5</v>
      </c>
      <c r="G83" t="s">
        <v>6</v>
      </c>
      <c r="H83" t="s">
        <v>6</v>
      </c>
      <c r="I83" t="s">
        <v>47</v>
      </c>
    </row>
    <row r="84" spans="1:9" x14ac:dyDescent="0.35">
      <c r="A84" t="s">
        <v>4</v>
      </c>
      <c r="B84">
        <v>2020</v>
      </c>
      <c r="C84" t="s">
        <v>89</v>
      </c>
      <c r="D84" s="1">
        <v>43831</v>
      </c>
      <c r="E84" s="2">
        <v>865</v>
      </c>
      <c r="F84" t="s">
        <v>5</v>
      </c>
      <c r="G84" t="s">
        <v>6</v>
      </c>
      <c r="H84" t="s">
        <v>6</v>
      </c>
      <c r="I84" t="s">
        <v>47</v>
      </c>
    </row>
    <row r="85" spans="1:9" x14ac:dyDescent="0.35">
      <c r="A85" t="s">
        <v>4</v>
      </c>
      <c r="B85">
        <v>2020</v>
      </c>
      <c r="C85" t="s">
        <v>66</v>
      </c>
      <c r="D85" s="1">
        <v>43831</v>
      </c>
      <c r="E85" s="2">
        <v>678</v>
      </c>
      <c r="F85" t="s">
        <v>5</v>
      </c>
      <c r="G85" t="s">
        <v>6</v>
      </c>
      <c r="H85" t="s">
        <v>6</v>
      </c>
      <c r="I85" t="s">
        <v>47</v>
      </c>
    </row>
    <row r="86" spans="1:9" x14ac:dyDescent="0.35">
      <c r="A86" t="s">
        <v>4</v>
      </c>
      <c r="B86">
        <v>2020</v>
      </c>
      <c r="C86" t="s">
        <v>90</v>
      </c>
      <c r="D86" s="1">
        <v>43831</v>
      </c>
      <c r="E86" s="2">
        <v>43230</v>
      </c>
      <c r="F86" t="s">
        <v>5</v>
      </c>
      <c r="G86" t="s">
        <v>6</v>
      </c>
      <c r="H86" t="s">
        <v>6</v>
      </c>
      <c r="I86" t="s">
        <v>47</v>
      </c>
    </row>
    <row r="87" spans="1:9" x14ac:dyDescent="0.35">
      <c r="A87" t="s">
        <v>4</v>
      </c>
      <c r="B87">
        <v>2020</v>
      </c>
      <c r="C87" t="s">
        <v>58</v>
      </c>
      <c r="D87" s="1">
        <v>43831</v>
      </c>
      <c r="E87" s="2">
        <v>2405</v>
      </c>
      <c r="F87" t="s">
        <v>5</v>
      </c>
      <c r="G87" t="s">
        <v>6</v>
      </c>
      <c r="H87" t="s">
        <v>6</v>
      </c>
      <c r="I87" t="s">
        <v>47</v>
      </c>
    </row>
    <row r="88" spans="1:9" x14ac:dyDescent="0.35">
      <c r="A88" t="s">
        <v>4</v>
      </c>
      <c r="B88">
        <v>2020</v>
      </c>
      <c r="C88" t="s">
        <v>91</v>
      </c>
      <c r="D88" s="1">
        <v>43831</v>
      </c>
      <c r="E88" s="2">
        <v>2439</v>
      </c>
      <c r="F88" t="s">
        <v>5</v>
      </c>
      <c r="G88" t="s">
        <v>6</v>
      </c>
      <c r="H88" t="s">
        <v>6</v>
      </c>
      <c r="I88" t="s">
        <v>47</v>
      </c>
    </row>
    <row r="89" spans="1:9" x14ac:dyDescent="0.35">
      <c r="A89" t="s">
        <v>4</v>
      </c>
      <c r="B89">
        <v>2020</v>
      </c>
      <c r="C89" t="s">
        <v>60</v>
      </c>
      <c r="D89" s="1">
        <v>43831</v>
      </c>
      <c r="E89" s="2">
        <v>4883</v>
      </c>
      <c r="F89" t="s">
        <v>5</v>
      </c>
      <c r="G89" t="s">
        <v>6</v>
      </c>
      <c r="H89" t="s">
        <v>6</v>
      </c>
      <c r="I89" t="s">
        <v>47</v>
      </c>
    </row>
    <row r="90" spans="1:9" x14ac:dyDescent="0.35">
      <c r="A90" t="s">
        <v>4</v>
      </c>
      <c r="B90">
        <v>2020</v>
      </c>
      <c r="C90" t="s">
        <v>59</v>
      </c>
      <c r="D90" s="1">
        <v>43831</v>
      </c>
      <c r="E90" s="2">
        <v>24</v>
      </c>
      <c r="F90" t="s">
        <v>5</v>
      </c>
      <c r="G90" t="s">
        <v>6</v>
      </c>
      <c r="H90" t="s">
        <v>6</v>
      </c>
      <c r="I90" t="s">
        <v>47</v>
      </c>
    </row>
    <row r="91" spans="1:9" x14ac:dyDescent="0.35">
      <c r="A91" t="s">
        <v>4</v>
      </c>
      <c r="B91">
        <v>2020</v>
      </c>
      <c r="C91" t="s">
        <v>92</v>
      </c>
      <c r="D91" s="1">
        <v>43831</v>
      </c>
      <c r="E91" s="2">
        <v>9147</v>
      </c>
      <c r="F91" t="s">
        <v>5</v>
      </c>
      <c r="G91" t="s">
        <v>6</v>
      </c>
      <c r="H91" t="s">
        <v>6</v>
      </c>
      <c r="I91" t="s">
        <v>47</v>
      </c>
    </row>
    <row r="92" spans="1:9" x14ac:dyDescent="0.35">
      <c r="A92" t="s">
        <v>4</v>
      </c>
      <c r="B92">
        <v>2020</v>
      </c>
      <c r="C92" t="s">
        <v>56</v>
      </c>
      <c r="D92" s="1">
        <v>43831</v>
      </c>
      <c r="E92" s="2">
        <v>2880</v>
      </c>
      <c r="F92" t="s">
        <v>5</v>
      </c>
      <c r="G92" t="s">
        <v>6</v>
      </c>
      <c r="H92" t="s">
        <v>6</v>
      </c>
      <c r="I92" t="s">
        <v>47</v>
      </c>
    </row>
    <row r="93" spans="1:9" x14ac:dyDescent="0.35">
      <c r="A93" t="s">
        <v>4</v>
      </c>
      <c r="B93">
        <v>2020</v>
      </c>
      <c r="C93" t="s">
        <v>65</v>
      </c>
      <c r="D93" s="1">
        <v>43831</v>
      </c>
      <c r="E93" s="2">
        <v>394</v>
      </c>
      <c r="F93" t="s">
        <v>5</v>
      </c>
      <c r="G93" t="s">
        <v>6</v>
      </c>
      <c r="H93" t="s">
        <v>6</v>
      </c>
      <c r="I93" t="s">
        <v>47</v>
      </c>
    </row>
    <row r="94" spans="1:9" x14ac:dyDescent="0.35">
      <c r="A94" t="s">
        <v>4</v>
      </c>
      <c r="B94">
        <v>2020</v>
      </c>
      <c r="C94" t="s">
        <v>93</v>
      </c>
      <c r="D94" s="1">
        <v>43831</v>
      </c>
      <c r="E94" s="2">
        <v>2172</v>
      </c>
      <c r="F94" t="s">
        <v>5</v>
      </c>
      <c r="G94" t="s">
        <v>6</v>
      </c>
      <c r="H94" t="s">
        <v>6</v>
      </c>
      <c r="I94" t="s">
        <v>47</v>
      </c>
    </row>
    <row r="95" spans="1:9" x14ac:dyDescent="0.35">
      <c r="A95" t="s">
        <v>4</v>
      </c>
      <c r="B95">
        <v>2021</v>
      </c>
      <c r="C95" t="s">
        <v>100</v>
      </c>
      <c r="D95" s="1">
        <v>44317</v>
      </c>
      <c r="E95" s="2">
        <v>23993</v>
      </c>
      <c r="F95" t="s">
        <v>5</v>
      </c>
      <c r="G95" t="s">
        <v>6</v>
      </c>
      <c r="H95" t="s">
        <v>6</v>
      </c>
      <c r="I95" t="s">
        <v>47</v>
      </c>
    </row>
    <row r="96" spans="1:9" x14ac:dyDescent="0.35">
      <c r="A96" t="s">
        <v>4</v>
      </c>
      <c r="B96">
        <v>2022</v>
      </c>
      <c r="C96" t="s">
        <v>100</v>
      </c>
      <c r="D96" s="1">
        <v>44713</v>
      </c>
      <c r="E96" s="2">
        <v>2437411</v>
      </c>
      <c r="F96" t="s">
        <v>5</v>
      </c>
      <c r="G96" t="s">
        <v>6</v>
      </c>
      <c r="H96" t="s">
        <v>6</v>
      </c>
      <c r="I96" t="s">
        <v>47</v>
      </c>
    </row>
    <row r="97" spans="1:9" x14ac:dyDescent="0.35">
      <c r="A97" t="s">
        <v>4</v>
      </c>
      <c r="B97">
        <v>2023</v>
      </c>
      <c r="C97" t="s">
        <v>122</v>
      </c>
      <c r="D97" s="1">
        <v>45091</v>
      </c>
      <c r="E97" s="2">
        <v>49</v>
      </c>
      <c r="F97" t="s">
        <v>5</v>
      </c>
      <c r="G97" t="s">
        <v>7</v>
      </c>
      <c r="H97" t="s">
        <v>7</v>
      </c>
      <c r="I97" t="s">
        <v>49</v>
      </c>
    </row>
    <row r="98" spans="1:9" x14ac:dyDescent="0.35">
      <c r="A98" t="s">
        <v>4</v>
      </c>
      <c r="B98">
        <v>2023</v>
      </c>
      <c r="C98" t="s">
        <v>94</v>
      </c>
      <c r="D98" s="1">
        <v>45117</v>
      </c>
      <c r="E98" s="2">
        <v>24500</v>
      </c>
      <c r="F98" t="s">
        <v>5</v>
      </c>
      <c r="G98" t="s">
        <v>6</v>
      </c>
      <c r="H98" t="s">
        <v>6</v>
      </c>
      <c r="I98" t="s">
        <v>48</v>
      </c>
    </row>
    <row r="99" spans="1:9" x14ac:dyDescent="0.35">
      <c r="A99" t="s">
        <v>4</v>
      </c>
      <c r="B99">
        <v>2023</v>
      </c>
      <c r="C99" t="s">
        <v>149</v>
      </c>
      <c r="D99" s="1">
        <v>45060</v>
      </c>
      <c r="E99" s="2">
        <v>4143</v>
      </c>
      <c r="F99" t="s">
        <v>5</v>
      </c>
      <c r="G99" t="s">
        <v>7</v>
      </c>
      <c r="H99" t="s">
        <v>7</v>
      </c>
      <c r="I99" t="s">
        <v>49</v>
      </c>
    </row>
    <row r="100" spans="1:9" x14ac:dyDescent="0.35">
      <c r="A100" t="s">
        <v>4</v>
      </c>
      <c r="B100">
        <v>2023</v>
      </c>
      <c r="C100" t="s">
        <v>51</v>
      </c>
      <c r="D100" s="1">
        <v>45119</v>
      </c>
      <c r="E100" s="2">
        <v>369</v>
      </c>
      <c r="F100" t="s">
        <v>5</v>
      </c>
      <c r="G100" t="s">
        <v>6</v>
      </c>
      <c r="H100" t="s">
        <v>6</v>
      </c>
      <c r="I100" t="s">
        <v>49</v>
      </c>
    </row>
    <row r="101" spans="1:9" x14ac:dyDescent="0.35">
      <c r="A101" t="s">
        <v>4</v>
      </c>
      <c r="B101">
        <v>2023</v>
      </c>
      <c r="C101" t="s">
        <v>123</v>
      </c>
      <c r="D101" s="1">
        <v>45111</v>
      </c>
      <c r="E101" s="2">
        <v>343</v>
      </c>
      <c r="F101" t="s">
        <v>5</v>
      </c>
      <c r="G101" t="s">
        <v>6</v>
      </c>
      <c r="H101" t="s">
        <v>6</v>
      </c>
      <c r="I101" t="s">
        <v>49</v>
      </c>
    </row>
    <row r="102" spans="1:9" x14ac:dyDescent="0.35">
      <c r="A102" t="s">
        <v>4</v>
      </c>
      <c r="B102">
        <v>2023</v>
      </c>
      <c r="C102" t="s">
        <v>124</v>
      </c>
      <c r="D102" s="1">
        <v>45185</v>
      </c>
      <c r="E102" s="2">
        <v>1304</v>
      </c>
      <c r="F102" t="s">
        <v>5</v>
      </c>
      <c r="G102" t="s">
        <v>6</v>
      </c>
      <c r="H102" t="s">
        <v>6</v>
      </c>
      <c r="I102" t="s">
        <v>47</v>
      </c>
    </row>
    <row r="103" spans="1:9" x14ac:dyDescent="0.35">
      <c r="A103" t="s">
        <v>4</v>
      </c>
      <c r="B103">
        <v>2023</v>
      </c>
      <c r="C103" t="s">
        <v>63</v>
      </c>
      <c r="D103" s="1">
        <v>44927</v>
      </c>
      <c r="E103" s="2">
        <v>35014</v>
      </c>
      <c r="F103" t="s">
        <v>5</v>
      </c>
      <c r="G103" t="s">
        <v>6</v>
      </c>
      <c r="H103" t="s">
        <v>6</v>
      </c>
      <c r="I103" t="s">
        <v>47</v>
      </c>
    </row>
    <row r="104" spans="1:9" x14ac:dyDescent="0.35">
      <c r="A104" t="s">
        <v>4</v>
      </c>
      <c r="B104">
        <v>2023</v>
      </c>
      <c r="C104" t="s">
        <v>63</v>
      </c>
      <c r="D104" s="1">
        <v>44927</v>
      </c>
      <c r="E104" s="2">
        <v>1975</v>
      </c>
      <c r="F104" t="s">
        <v>5</v>
      </c>
      <c r="G104" t="s">
        <v>7</v>
      </c>
      <c r="H104" t="s">
        <v>7</v>
      </c>
      <c r="I104" t="s">
        <v>49</v>
      </c>
    </row>
    <row r="105" spans="1:9" x14ac:dyDescent="0.35">
      <c r="A105" t="s">
        <v>4</v>
      </c>
      <c r="B105">
        <v>2023</v>
      </c>
      <c r="C105" t="s">
        <v>61</v>
      </c>
      <c r="D105" s="1">
        <v>44927</v>
      </c>
      <c r="E105" s="2">
        <v>9918</v>
      </c>
      <c r="F105" t="s">
        <v>5</v>
      </c>
      <c r="G105" t="s">
        <v>6</v>
      </c>
      <c r="H105" t="s">
        <v>6</v>
      </c>
      <c r="I105" t="s">
        <v>47</v>
      </c>
    </row>
    <row r="106" spans="1:9" x14ac:dyDescent="0.35">
      <c r="A106" t="s">
        <v>4</v>
      </c>
      <c r="B106">
        <v>2023</v>
      </c>
      <c r="C106" t="s">
        <v>61</v>
      </c>
      <c r="D106" s="1">
        <v>44927</v>
      </c>
      <c r="E106" s="2">
        <v>1186</v>
      </c>
      <c r="F106" t="s">
        <v>5</v>
      </c>
      <c r="G106" t="s">
        <v>7</v>
      </c>
      <c r="H106" t="s">
        <v>7</v>
      </c>
      <c r="I106" t="s">
        <v>47</v>
      </c>
    </row>
    <row r="107" spans="1:9" x14ac:dyDescent="0.35">
      <c r="A107" t="s">
        <v>4</v>
      </c>
      <c r="B107">
        <v>2023</v>
      </c>
      <c r="C107" t="s">
        <v>65</v>
      </c>
      <c r="D107" s="1">
        <v>44927</v>
      </c>
      <c r="E107" s="2">
        <v>9700</v>
      </c>
      <c r="F107" t="s">
        <v>5</v>
      </c>
      <c r="G107" t="s">
        <v>6</v>
      </c>
      <c r="H107" t="s">
        <v>6</v>
      </c>
      <c r="I107" t="s">
        <v>47</v>
      </c>
    </row>
    <row r="108" spans="1:9" x14ac:dyDescent="0.35">
      <c r="A108" t="s">
        <v>4</v>
      </c>
      <c r="B108">
        <v>2023</v>
      </c>
      <c r="C108" t="s">
        <v>54</v>
      </c>
      <c r="D108" s="1">
        <v>44927</v>
      </c>
      <c r="E108" s="2">
        <v>1103</v>
      </c>
      <c r="F108" t="s">
        <v>5</v>
      </c>
      <c r="G108" t="s">
        <v>7</v>
      </c>
      <c r="H108" t="s">
        <v>7</v>
      </c>
      <c r="I108" t="s">
        <v>47</v>
      </c>
    </row>
    <row r="109" spans="1:9" x14ac:dyDescent="0.35">
      <c r="A109" t="s">
        <v>4</v>
      </c>
      <c r="B109">
        <v>2023</v>
      </c>
      <c r="C109" t="s">
        <v>93</v>
      </c>
      <c r="D109" s="1">
        <v>44927</v>
      </c>
      <c r="E109" s="2">
        <v>225</v>
      </c>
      <c r="F109" t="s">
        <v>5</v>
      </c>
      <c r="G109" t="s">
        <v>6</v>
      </c>
      <c r="H109" t="s">
        <v>6</v>
      </c>
      <c r="I109" t="s">
        <v>47</v>
      </c>
    </row>
    <row r="110" spans="1:9" x14ac:dyDescent="0.35">
      <c r="A110" t="s">
        <v>4</v>
      </c>
      <c r="B110">
        <v>2023</v>
      </c>
      <c r="C110" t="s">
        <v>91</v>
      </c>
      <c r="D110" s="1">
        <v>44927</v>
      </c>
      <c r="E110" s="2">
        <v>12346</v>
      </c>
      <c r="F110" t="s">
        <v>5</v>
      </c>
      <c r="G110" t="s">
        <v>6</v>
      </c>
      <c r="H110" t="s">
        <v>6</v>
      </c>
      <c r="I110" t="s">
        <v>47</v>
      </c>
    </row>
    <row r="111" spans="1:9" x14ac:dyDescent="0.35">
      <c r="A111" t="s">
        <v>4</v>
      </c>
      <c r="B111">
        <v>2023</v>
      </c>
      <c r="C111" t="s">
        <v>95</v>
      </c>
      <c r="D111" s="1">
        <v>44927</v>
      </c>
      <c r="E111" s="2">
        <v>4295</v>
      </c>
      <c r="F111" t="s">
        <v>5</v>
      </c>
      <c r="G111" t="s">
        <v>6</v>
      </c>
      <c r="H111" t="s">
        <v>6</v>
      </c>
      <c r="I111" t="s">
        <v>47</v>
      </c>
    </row>
    <row r="112" spans="1:9" x14ac:dyDescent="0.35">
      <c r="A112" t="s">
        <v>4</v>
      </c>
      <c r="B112">
        <v>2023</v>
      </c>
      <c r="C112" t="s">
        <v>89</v>
      </c>
      <c r="D112" s="1">
        <v>44927</v>
      </c>
      <c r="E112" s="2">
        <v>85</v>
      </c>
      <c r="F112" t="s">
        <v>5</v>
      </c>
      <c r="G112" t="s">
        <v>7</v>
      </c>
      <c r="H112" t="s">
        <v>7</v>
      </c>
      <c r="I112" t="s">
        <v>47</v>
      </c>
    </row>
    <row r="113" spans="1:9" x14ac:dyDescent="0.35">
      <c r="A113" t="s">
        <v>4</v>
      </c>
      <c r="B113">
        <v>2023</v>
      </c>
      <c r="C113" t="s">
        <v>57</v>
      </c>
      <c r="D113" s="1">
        <v>44927</v>
      </c>
      <c r="E113" s="2">
        <v>1086</v>
      </c>
      <c r="F113" t="s">
        <v>5</v>
      </c>
      <c r="G113" t="s">
        <v>7</v>
      </c>
      <c r="H113" t="s">
        <v>7</v>
      </c>
      <c r="I113" t="s">
        <v>47</v>
      </c>
    </row>
    <row r="114" spans="1:9" x14ac:dyDescent="0.35">
      <c r="A114" t="s">
        <v>4</v>
      </c>
      <c r="B114">
        <v>2023</v>
      </c>
      <c r="C114" t="s">
        <v>59</v>
      </c>
      <c r="D114" s="1">
        <v>44927</v>
      </c>
      <c r="E114" s="2">
        <v>3929</v>
      </c>
      <c r="F114" t="s">
        <v>5</v>
      </c>
      <c r="G114" t="s">
        <v>6</v>
      </c>
      <c r="H114" t="s">
        <v>6</v>
      </c>
      <c r="I114" t="s">
        <v>47</v>
      </c>
    </row>
    <row r="115" spans="1:9" x14ac:dyDescent="0.35">
      <c r="A115" t="s">
        <v>4</v>
      </c>
      <c r="B115">
        <v>2023</v>
      </c>
      <c r="C115" t="s">
        <v>84</v>
      </c>
      <c r="D115" s="1">
        <v>44927</v>
      </c>
      <c r="E115" s="2">
        <v>3842</v>
      </c>
      <c r="F115" t="s">
        <v>5</v>
      </c>
      <c r="G115" t="s">
        <v>7</v>
      </c>
      <c r="H115" t="s">
        <v>7</v>
      </c>
      <c r="I115" t="s">
        <v>47</v>
      </c>
    </row>
    <row r="116" spans="1:9" x14ac:dyDescent="0.35">
      <c r="A116" t="s">
        <v>4</v>
      </c>
      <c r="B116">
        <v>2023</v>
      </c>
      <c r="C116" t="s">
        <v>96</v>
      </c>
      <c r="D116" s="1">
        <v>44927</v>
      </c>
      <c r="E116" s="2">
        <v>2323</v>
      </c>
      <c r="F116" t="s">
        <v>5</v>
      </c>
      <c r="G116" t="s">
        <v>7</v>
      </c>
      <c r="H116" t="s">
        <v>7</v>
      </c>
      <c r="I116" t="s">
        <v>47</v>
      </c>
    </row>
    <row r="117" spans="1:9" x14ac:dyDescent="0.35">
      <c r="A117" t="s">
        <v>4</v>
      </c>
      <c r="B117">
        <v>2023</v>
      </c>
      <c r="C117" t="s">
        <v>66</v>
      </c>
      <c r="D117" s="1">
        <v>44927</v>
      </c>
      <c r="E117" s="2">
        <v>2100</v>
      </c>
      <c r="F117" t="s">
        <v>5</v>
      </c>
      <c r="G117" t="s">
        <v>8</v>
      </c>
      <c r="H117" t="s">
        <v>9</v>
      </c>
      <c r="I117" t="s">
        <v>47</v>
      </c>
    </row>
    <row r="118" spans="1:9" x14ac:dyDescent="0.35">
      <c r="A118" t="s">
        <v>4</v>
      </c>
      <c r="B118">
        <v>2023</v>
      </c>
      <c r="C118" t="s">
        <v>71</v>
      </c>
      <c r="D118" s="1">
        <v>44927</v>
      </c>
      <c r="E118" s="2">
        <v>770</v>
      </c>
      <c r="F118" t="s">
        <v>5</v>
      </c>
      <c r="G118" t="s">
        <v>6</v>
      </c>
      <c r="H118" t="s">
        <v>6</v>
      </c>
      <c r="I118" t="s">
        <v>47</v>
      </c>
    </row>
    <row r="119" spans="1:9" x14ac:dyDescent="0.35">
      <c r="A119" t="s">
        <v>4</v>
      </c>
      <c r="B119">
        <v>2023</v>
      </c>
      <c r="C119" t="s">
        <v>71</v>
      </c>
      <c r="D119" s="1">
        <v>44927</v>
      </c>
      <c r="E119" s="2">
        <v>168</v>
      </c>
      <c r="F119" t="s">
        <v>5</v>
      </c>
      <c r="G119" t="s">
        <v>7</v>
      </c>
      <c r="H119" t="s">
        <v>7</v>
      </c>
      <c r="I119" t="s">
        <v>47</v>
      </c>
    </row>
    <row r="120" spans="1:9" x14ac:dyDescent="0.35">
      <c r="A120" t="s">
        <v>4</v>
      </c>
      <c r="B120">
        <v>2023</v>
      </c>
      <c r="C120" t="s">
        <v>97</v>
      </c>
      <c r="D120" s="1">
        <v>44927</v>
      </c>
      <c r="E120" s="2">
        <v>39100</v>
      </c>
      <c r="F120" t="s">
        <v>5</v>
      </c>
      <c r="G120" t="s">
        <v>6</v>
      </c>
      <c r="H120" t="s">
        <v>6</v>
      </c>
      <c r="I120" t="s">
        <v>47</v>
      </c>
    </row>
    <row r="121" spans="1:9" x14ac:dyDescent="0.35">
      <c r="A121" t="s">
        <v>4</v>
      </c>
      <c r="B121">
        <v>2023</v>
      </c>
      <c r="C121" t="s">
        <v>98</v>
      </c>
      <c r="D121" s="1">
        <v>44927</v>
      </c>
      <c r="E121" s="2">
        <v>1649</v>
      </c>
      <c r="F121" t="s">
        <v>5</v>
      </c>
      <c r="G121" t="s">
        <v>7</v>
      </c>
      <c r="H121" t="s">
        <v>7</v>
      </c>
      <c r="I121" t="s">
        <v>47</v>
      </c>
    </row>
    <row r="122" spans="1:9" x14ac:dyDescent="0.35">
      <c r="A122" t="s">
        <v>4</v>
      </c>
      <c r="B122">
        <v>2023</v>
      </c>
      <c r="C122" t="s">
        <v>99</v>
      </c>
      <c r="D122" s="1">
        <v>44927</v>
      </c>
      <c r="E122" s="2">
        <v>294</v>
      </c>
      <c r="F122" t="s">
        <v>5</v>
      </c>
      <c r="G122" t="s">
        <v>6</v>
      </c>
      <c r="H122" t="s">
        <v>6</v>
      </c>
      <c r="I122" t="s">
        <v>49</v>
      </c>
    </row>
    <row r="123" spans="1:9" x14ac:dyDescent="0.35">
      <c r="A123" t="s">
        <v>4</v>
      </c>
      <c r="B123">
        <v>2023</v>
      </c>
      <c r="C123" t="s">
        <v>99</v>
      </c>
      <c r="D123" s="1">
        <v>44927</v>
      </c>
      <c r="E123" s="2">
        <v>1705</v>
      </c>
      <c r="F123" t="s">
        <v>5</v>
      </c>
      <c r="G123" t="s">
        <v>7</v>
      </c>
      <c r="H123" t="s">
        <v>7</v>
      </c>
      <c r="I123" t="s">
        <v>49</v>
      </c>
    </row>
    <row r="124" spans="1:9" x14ac:dyDescent="0.35">
      <c r="A124" t="s">
        <v>4</v>
      </c>
      <c r="B124">
        <v>2023</v>
      </c>
      <c r="C124" t="s">
        <v>66</v>
      </c>
      <c r="D124" s="1">
        <v>44927</v>
      </c>
      <c r="E124" s="2">
        <v>745</v>
      </c>
      <c r="F124" t="s">
        <v>5</v>
      </c>
      <c r="G124" t="s">
        <v>6</v>
      </c>
      <c r="H124" t="s">
        <v>6</v>
      </c>
      <c r="I124" t="s">
        <v>49</v>
      </c>
    </row>
    <row r="125" spans="1:9" x14ac:dyDescent="0.35">
      <c r="A125" t="s">
        <v>4</v>
      </c>
      <c r="B125">
        <v>2023</v>
      </c>
      <c r="C125" t="s">
        <v>66</v>
      </c>
      <c r="D125" s="1">
        <v>44927</v>
      </c>
      <c r="E125" s="2">
        <v>960</v>
      </c>
      <c r="F125" t="s">
        <v>5</v>
      </c>
      <c r="G125" t="s">
        <v>7</v>
      </c>
      <c r="H125" t="s">
        <v>7</v>
      </c>
      <c r="I125" t="s">
        <v>49</v>
      </c>
    </row>
    <row r="126" spans="1:9" x14ac:dyDescent="0.35">
      <c r="A126" t="s">
        <v>4</v>
      </c>
      <c r="B126">
        <v>2023</v>
      </c>
      <c r="C126" t="s">
        <v>125</v>
      </c>
      <c r="D126" s="1">
        <v>45100</v>
      </c>
      <c r="E126" s="2">
        <v>686</v>
      </c>
      <c r="F126" t="s">
        <v>5</v>
      </c>
      <c r="G126" t="s">
        <v>6</v>
      </c>
      <c r="H126" t="s">
        <v>6</v>
      </c>
      <c r="I126" t="s">
        <v>47</v>
      </c>
    </row>
  </sheetData>
  <autoFilter ref="A1:I126"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ABC5A-3126-480C-BCF2-C1A7F8D80F2E}">
  <dimension ref="A1:M53"/>
  <sheetViews>
    <sheetView zoomScale="86" zoomScaleNormal="86" workbookViewId="0">
      <selection activeCell="D4" sqref="D4"/>
    </sheetView>
  </sheetViews>
  <sheetFormatPr defaultRowHeight="14.5" x14ac:dyDescent="0.35"/>
  <cols>
    <col min="1" max="1" width="39.1796875" customWidth="1"/>
    <col min="2" max="2" width="31.81640625" bestFit="1" customWidth="1"/>
    <col min="3" max="3" width="9.1796875" bestFit="1" customWidth="1"/>
    <col min="4" max="4" width="11.1796875" bestFit="1" customWidth="1"/>
    <col min="5" max="5" width="12.7265625" bestFit="1" customWidth="1"/>
    <col min="6" max="9" width="11.1796875" bestFit="1" customWidth="1"/>
    <col min="10" max="10" width="10.1796875" bestFit="1" customWidth="1"/>
    <col min="11" max="11" width="12.7265625" bestFit="1" customWidth="1"/>
    <col min="12" max="12" width="11.1796875" bestFit="1" customWidth="1"/>
    <col min="13" max="13" width="12.7265625" bestFit="1" customWidth="1"/>
  </cols>
  <sheetData>
    <row r="1" spans="1:2" ht="15.5" x14ac:dyDescent="0.35">
      <c r="B1" s="6" t="s">
        <v>151</v>
      </c>
    </row>
    <row r="3" spans="1:2" x14ac:dyDescent="0.35">
      <c r="A3" t="s">
        <v>145</v>
      </c>
    </row>
    <row r="4" spans="1:2" x14ac:dyDescent="0.35">
      <c r="A4" s="5">
        <v>4097365</v>
      </c>
    </row>
    <row r="7" spans="1:2" x14ac:dyDescent="0.35">
      <c r="A7" s="3" t="s">
        <v>0</v>
      </c>
      <c r="B7" t="s">
        <v>145</v>
      </c>
    </row>
    <row r="8" spans="1:2" x14ac:dyDescent="0.35">
      <c r="A8" s="4">
        <v>2013</v>
      </c>
      <c r="B8" s="5">
        <v>117420</v>
      </c>
    </row>
    <row r="9" spans="1:2" x14ac:dyDescent="0.35">
      <c r="A9" s="4">
        <v>2014</v>
      </c>
      <c r="B9" s="5">
        <v>3002</v>
      </c>
    </row>
    <row r="10" spans="1:2" x14ac:dyDescent="0.35">
      <c r="A10" s="4">
        <v>2015</v>
      </c>
      <c r="B10" s="5">
        <v>100420</v>
      </c>
    </row>
    <row r="11" spans="1:2" x14ac:dyDescent="0.35">
      <c r="A11" s="4">
        <v>2016</v>
      </c>
      <c r="B11" s="5">
        <v>77733</v>
      </c>
    </row>
    <row r="12" spans="1:2" x14ac:dyDescent="0.35">
      <c r="A12" s="4">
        <v>2017</v>
      </c>
      <c r="B12" s="5">
        <v>122006</v>
      </c>
    </row>
    <row r="13" spans="1:2" x14ac:dyDescent="0.35">
      <c r="A13" s="4">
        <v>2018</v>
      </c>
      <c r="B13" s="5">
        <v>613308</v>
      </c>
    </row>
    <row r="14" spans="1:2" x14ac:dyDescent="0.35">
      <c r="A14" s="4">
        <v>2019</v>
      </c>
      <c r="B14" s="5">
        <v>157003</v>
      </c>
    </row>
    <row r="15" spans="1:2" x14ac:dyDescent="0.35">
      <c r="A15" s="4">
        <v>2020</v>
      </c>
      <c r="B15" s="5">
        <v>279157</v>
      </c>
    </row>
    <row r="16" spans="1:2" x14ac:dyDescent="0.35">
      <c r="A16" s="4">
        <v>2021</v>
      </c>
      <c r="B16" s="5">
        <v>23993</v>
      </c>
    </row>
    <row r="17" spans="1:5" x14ac:dyDescent="0.35">
      <c r="A17" s="4">
        <v>2022</v>
      </c>
      <c r="B17" s="5">
        <v>2437411</v>
      </c>
    </row>
    <row r="18" spans="1:5" x14ac:dyDescent="0.35">
      <c r="A18" s="4">
        <v>2023</v>
      </c>
      <c r="B18" s="5">
        <v>165912</v>
      </c>
    </row>
    <row r="19" spans="1:5" x14ac:dyDescent="0.35">
      <c r="A19" s="4" t="s">
        <v>146</v>
      </c>
      <c r="B19" s="5">
        <v>4097365</v>
      </c>
    </row>
    <row r="22" spans="1:5" x14ac:dyDescent="0.35">
      <c r="A22" s="3" t="s">
        <v>2</v>
      </c>
      <c r="B22" t="s">
        <v>145</v>
      </c>
    </row>
    <row r="23" spans="1:5" x14ac:dyDescent="0.35">
      <c r="A23" s="4" t="s">
        <v>6</v>
      </c>
      <c r="B23" s="5">
        <v>4055282</v>
      </c>
    </row>
    <row r="24" spans="1:5" x14ac:dyDescent="0.35">
      <c r="A24" s="4" t="s">
        <v>7</v>
      </c>
      <c r="B24" s="5">
        <v>39983</v>
      </c>
    </row>
    <row r="25" spans="1:5" x14ac:dyDescent="0.35">
      <c r="A25" s="4" t="s">
        <v>8</v>
      </c>
      <c r="B25" s="5">
        <v>2100</v>
      </c>
    </row>
    <row r="26" spans="1:5" x14ac:dyDescent="0.35">
      <c r="A26" s="4" t="s">
        <v>146</v>
      </c>
      <c r="B26" s="5">
        <v>4097365</v>
      </c>
    </row>
    <row r="29" spans="1:5" x14ac:dyDescent="0.35">
      <c r="A29" s="3" t="s">
        <v>147</v>
      </c>
      <c r="B29" s="3" t="s">
        <v>2</v>
      </c>
    </row>
    <row r="30" spans="1:5" x14ac:dyDescent="0.35">
      <c r="A30" s="3" t="s">
        <v>148</v>
      </c>
      <c r="B30" t="s">
        <v>6</v>
      </c>
      <c r="C30" t="s">
        <v>7</v>
      </c>
      <c r="D30" t="s">
        <v>8</v>
      </c>
      <c r="E30" t="s">
        <v>146</v>
      </c>
    </row>
    <row r="31" spans="1:5" x14ac:dyDescent="0.35">
      <c r="A31" s="4" t="s">
        <v>47</v>
      </c>
      <c r="B31">
        <v>54</v>
      </c>
      <c r="C31">
        <v>8</v>
      </c>
      <c r="D31">
        <v>1</v>
      </c>
      <c r="E31">
        <v>63</v>
      </c>
    </row>
    <row r="32" spans="1:5" x14ac:dyDescent="0.35">
      <c r="A32" s="4" t="s">
        <v>48</v>
      </c>
      <c r="B32">
        <v>1</v>
      </c>
      <c r="E32">
        <v>1</v>
      </c>
    </row>
    <row r="33" spans="1:13" x14ac:dyDescent="0.35">
      <c r="A33" s="4" t="s">
        <v>49</v>
      </c>
      <c r="B33">
        <v>39</v>
      </c>
      <c r="C33">
        <v>22</v>
      </c>
      <c r="E33">
        <v>61</v>
      </c>
    </row>
    <row r="34" spans="1:13" x14ac:dyDescent="0.35">
      <c r="A34" s="4" t="s">
        <v>146</v>
      </c>
      <c r="B34">
        <v>94</v>
      </c>
      <c r="C34">
        <v>30</v>
      </c>
      <c r="D34">
        <v>1</v>
      </c>
      <c r="E34">
        <v>125</v>
      </c>
    </row>
    <row r="37" spans="1:13" x14ac:dyDescent="0.35">
      <c r="A37" s="3" t="s">
        <v>145</v>
      </c>
      <c r="B37" s="3" t="s">
        <v>0</v>
      </c>
    </row>
    <row r="38" spans="1:13" x14ac:dyDescent="0.35">
      <c r="A38" s="3" t="s">
        <v>2</v>
      </c>
      <c r="B38">
        <v>2013</v>
      </c>
      <c r="C38">
        <v>2014</v>
      </c>
      <c r="D38">
        <v>2015</v>
      </c>
      <c r="E38">
        <v>2016</v>
      </c>
      <c r="F38">
        <v>2017</v>
      </c>
      <c r="G38">
        <v>2018</v>
      </c>
      <c r="H38">
        <v>2019</v>
      </c>
      <c r="I38">
        <v>2020</v>
      </c>
      <c r="J38">
        <v>2021</v>
      </c>
      <c r="K38">
        <v>2022</v>
      </c>
      <c r="L38">
        <v>2023</v>
      </c>
      <c r="M38" t="s">
        <v>146</v>
      </c>
    </row>
    <row r="39" spans="1:13" x14ac:dyDescent="0.35">
      <c r="A39" s="4" t="s">
        <v>6</v>
      </c>
      <c r="B39" s="5">
        <v>117420</v>
      </c>
      <c r="C39" s="5">
        <v>3002</v>
      </c>
      <c r="D39" s="5">
        <v>100420</v>
      </c>
      <c r="E39" s="5">
        <v>77733</v>
      </c>
      <c r="F39" s="5">
        <v>120000</v>
      </c>
      <c r="G39" s="5">
        <v>604896</v>
      </c>
      <c r="H39" s="5">
        <v>155011</v>
      </c>
      <c r="I39" s="5">
        <v>271858</v>
      </c>
      <c r="J39" s="5">
        <v>23993</v>
      </c>
      <c r="K39" s="5">
        <v>2437411</v>
      </c>
      <c r="L39" s="5">
        <v>143538</v>
      </c>
      <c r="M39" s="5">
        <v>4055282</v>
      </c>
    </row>
    <row r="40" spans="1:13" x14ac:dyDescent="0.35">
      <c r="A40" s="4" t="s">
        <v>7</v>
      </c>
      <c r="B40" s="5"/>
      <c r="C40" s="5"/>
      <c r="D40" s="5"/>
      <c r="E40" s="5"/>
      <c r="F40" s="5">
        <v>2006</v>
      </c>
      <c r="G40" s="5">
        <v>8412</v>
      </c>
      <c r="H40" s="5">
        <v>1992</v>
      </c>
      <c r="I40" s="5">
        <v>7299</v>
      </c>
      <c r="J40" s="5"/>
      <c r="K40" s="5"/>
      <c r="L40" s="5">
        <v>20274</v>
      </c>
      <c r="M40" s="5">
        <v>39983</v>
      </c>
    </row>
    <row r="41" spans="1:13" x14ac:dyDescent="0.35">
      <c r="A41" s="4" t="s">
        <v>8</v>
      </c>
      <c r="B41" s="5"/>
      <c r="C41" s="5"/>
      <c r="D41" s="5"/>
      <c r="E41" s="5"/>
      <c r="F41" s="5"/>
      <c r="G41" s="5"/>
      <c r="H41" s="5"/>
      <c r="I41" s="5"/>
      <c r="J41" s="5"/>
      <c r="K41" s="5"/>
      <c r="L41" s="5">
        <v>2100</v>
      </c>
      <c r="M41" s="5">
        <v>2100</v>
      </c>
    </row>
    <row r="42" spans="1:13" x14ac:dyDescent="0.35">
      <c r="A42" s="4" t="s">
        <v>146</v>
      </c>
      <c r="B42" s="5">
        <v>117420</v>
      </c>
      <c r="C42" s="5">
        <v>3002</v>
      </c>
      <c r="D42" s="5">
        <v>100420</v>
      </c>
      <c r="E42" s="5">
        <v>77733</v>
      </c>
      <c r="F42" s="5">
        <v>122006</v>
      </c>
      <c r="G42" s="5">
        <v>613308</v>
      </c>
      <c r="H42" s="5">
        <v>157003</v>
      </c>
      <c r="I42" s="5">
        <v>279157</v>
      </c>
      <c r="J42" s="5">
        <v>23993</v>
      </c>
      <c r="K42" s="5">
        <v>2437411</v>
      </c>
      <c r="L42" s="5">
        <v>165912</v>
      </c>
      <c r="M42" s="5">
        <v>4097365</v>
      </c>
    </row>
    <row r="46" spans="1:13" x14ac:dyDescent="0.35">
      <c r="A46" s="3" t="s">
        <v>150</v>
      </c>
      <c r="B46" s="3" t="s">
        <v>0</v>
      </c>
    </row>
    <row r="47" spans="1:13" x14ac:dyDescent="0.35">
      <c r="A47" s="3" t="s">
        <v>2</v>
      </c>
      <c r="B47" t="s">
        <v>6</v>
      </c>
      <c r="C47" t="s">
        <v>7</v>
      </c>
      <c r="D47" t="s">
        <v>8</v>
      </c>
      <c r="E47" t="s">
        <v>146</v>
      </c>
    </row>
    <row r="48" spans="1:13" x14ac:dyDescent="0.35">
      <c r="A48" s="4" t="s">
        <v>63</v>
      </c>
      <c r="B48" s="5">
        <v>133439</v>
      </c>
      <c r="C48" s="5">
        <v>1975</v>
      </c>
      <c r="D48" s="5"/>
      <c r="E48" s="5">
        <v>135414</v>
      </c>
    </row>
    <row r="49" spans="1:5" x14ac:dyDescent="0.35">
      <c r="A49" s="4" t="s">
        <v>54</v>
      </c>
      <c r="B49" s="5">
        <v>110000</v>
      </c>
      <c r="C49" s="5">
        <v>1103</v>
      </c>
      <c r="D49" s="5"/>
      <c r="E49" s="5">
        <v>111103</v>
      </c>
    </row>
    <row r="50" spans="1:5" x14ac:dyDescent="0.35">
      <c r="A50" s="4" t="s">
        <v>116</v>
      </c>
      <c r="B50" s="5">
        <v>90860</v>
      </c>
      <c r="C50" s="5"/>
      <c r="D50" s="5"/>
      <c r="E50" s="5">
        <v>90860</v>
      </c>
    </row>
    <row r="51" spans="1:5" x14ac:dyDescent="0.35">
      <c r="A51" s="4" t="s">
        <v>51</v>
      </c>
      <c r="B51" s="5">
        <v>192873</v>
      </c>
      <c r="C51" s="5"/>
      <c r="D51" s="5"/>
      <c r="E51" s="5">
        <v>192873</v>
      </c>
    </row>
    <row r="52" spans="1:5" x14ac:dyDescent="0.35">
      <c r="A52" s="4" t="s">
        <v>100</v>
      </c>
      <c r="B52" s="5">
        <v>3099223</v>
      </c>
      <c r="C52" s="5"/>
      <c r="D52" s="5"/>
      <c r="E52" s="5">
        <v>3099223</v>
      </c>
    </row>
    <row r="53" spans="1:5" x14ac:dyDescent="0.35">
      <c r="A53" s="4" t="s">
        <v>146</v>
      </c>
      <c r="B53" s="5">
        <v>3626395</v>
      </c>
      <c r="C53" s="5">
        <v>3078</v>
      </c>
      <c r="D53" s="5"/>
      <c r="E53" s="5">
        <v>3629473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908AB-ECEF-4A61-8A85-308B52503BEA}">
  <dimension ref="A1:D11"/>
  <sheetViews>
    <sheetView workbookViewId="0">
      <selection activeCell="B14" sqref="B14"/>
    </sheetView>
  </sheetViews>
  <sheetFormatPr defaultRowHeight="14.5" x14ac:dyDescent="0.35"/>
  <cols>
    <col min="1" max="1" width="18.36328125" bestFit="1" customWidth="1"/>
    <col min="2" max="2" width="92.36328125" bestFit="1" customWidth="1"/>
    <col min="3" max="3" width="9.08984375" customWidth="1"/>
  </cols>
  <sheetData>
    <row r="1" spans="1:4" x14ac:dyDescent="0.35">
      <c r="A1" t="s">
        <v>126</v>
      </c>
      <c r="B1" t="s">
        <v>132</v>
      </c>
      <c r="C1">
        <f>COUNTA(Displacement_Data!A2:A126)</f>
        <v>125</v>
      </c>
    </row>
    <row r="2" spans="1:4" x14ac:dyDescent="0.35">
      <c r="A2" t="s">
        <v>127</v>
      </c>
      <c r="B2" t="s">
        <v>134</v>
      </c>
      <c r="C2">
        <f>COUNTIF(Displacement_Data!G2:G126,"Flood")</f>
        <v>94</v>
      </c>
    </row>
    <row r="3" spans="1:4" x14ac:dyDescent="0.35">
      <c r="B3" t="s">
        <v>133</v>
      </c>
      <c r="C3">
        <f>COUNTIF(Displacement_Data!G2:G126,"Storm")</f>
        <v>30</v>
      </c>
    </row>
    <row r="4" spans="1:4" x14ac:dyDescent="0.35">
      <c r="B4" t="s">
        <v>135</v>
      </c>
      <c r="C4">
        <f>COUNTIF(Displacement_Data!G2:G126,"Wave action")</f>
        <v>1</v>
      </c>
    </row>
    <row r="5" spans="1:4" x14ac:dyDescent="0.35">
      <c r="A5" t="s">
        <v>128</v>
      </c>
      <c r="B5" t="s">
        <v>136</v>
      </c>
      <c r="C5">
        <f>COUNTIFS(Displacement_Data!G2:G126,"Flood",Displacement_Data!I2:I126,"No Preventive Evacuation")</f>
        <v>54</v>
      </c>
    </row>
    <row r="6" spans="1:4" x14ac:dyDescent="0.35">
      <c r="B6" t="s">
        <v>137</v>
      </c>
      <c r="C6">
        <f>COUNTIFS(Displacement_Data!G2:G126,"Storm",Displacement_Data!I2:I126,"No Preventive Evacuation")</f>
        <v>8</v>
      </c>
    </row>
    <row r="7" spans="1:4" x14ac:dyDescent="0.35">
      <c r="A7" t="s">
        <v>144</v>
      </c>
      <c r="B7" t="s">
        <v>138</v>
      </c>
      <c r="C7">
        <f>SUM(
    COUNTIFS(Displacement_Data!G2:G126, "Storm", Displacement_Data!I2:I126, "No Preventive Evacuation"),
    COUNTIFS(Displacement_Data!G2:G126, "Storm", Displacement_Data!I2:I126, "Spontaneous Evacuation")
)</f>
        <v>30</v>
      </c>
    </row>
    <row r="8" spans="1:4" x14ac:dyDescent="0.35">
      <c r="A8" t="s">
        <v>129</v>
      </c>
      <c r="B8" t="s">
        <v>140</v>
      </c>
      <c r="C8" s="2">
        <f>SUM(Displacement_Data!E2:E126)</f>
        <v>4097365</v>
      </c>
    </row>
    <row r="9" spans="1:4" x14ac:dyDescent="0.35">
      <c r="A9" t="s">
        <v>130</v>
      </c>
      <c r="B9" t="s">
        <v>141</v>
      </c>
      <c r="C9" s="2">
        <f>MAX(Displacement_Data!E2:E126)</f>
        <v>2437411</v>
      </c>
      <c r="D9" s="2"/>
    </row>
    <row r="10" spans="1:4" x14ac:dyDescent="0.35">
      <c r="A10" t="s">
        <v>131</v>
      </c>
      <c r="B10" t="s">
        <v>142</v>
      </c>
      <c r="C10" s="2">
        <f>MIN(Displacement_Data!E2:E126)</f>
        <v>9</v>
      </c>
    </row>
    <row r="11" spans="1:4" x14ac:dyDescent="0.35">
      <c r="A11" t="s">
        <v>139</v>
      </c>
      <c r="B11" t="s">
        <v>143</v>
      </c>
      <c r="C11" s="2">
        <f>AVERAGE(Displacement_Data!E2:E126)</f>
        <v>32778.92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topLeftCell="F23" zoomScaleNormal="100" workbookViewId="0">
      <selection activeCell="G55" sqref="G55"/>
    </sheetView>
  </sheetViews>
  <sheetFormatPr defaultRowHeight="14.5" x14ac:dyDescent="0.35"/>
  <sheetData>
    <row r="1" spans="1:1" x14ac:dyDescent="0.35">
      <c r="A1" t="s">
        <v>10</v>
      </c>
    </row>
    <row r="3" spans="1:1" x14ac:dyDescent="0.35">
      <c r="A3" t="s">
        <v>11</v>
      </c>
    </row>
    <row r="5" spans="1:1" x14ac:dyDescent="0.35">
      <c r="A5" t="s">
        <v>12</v>
      </c>
    </row>
    <row r="7" spans="1:1" x14ac:dyDescent="0.35">
      <c r="A7" t="s">
        <v>13</v>
      </c>
    </row>
    <row r="9" spans="1:1" x14ac:dyDescent="0.35">
      <c r="A9" t="s">
        <v>14</v>
      </c>
    </row>
    <row r="11" spans="1:1" x14ac:dyDescent="0.35">
      <c r="A11" t="s">
        <v>15</v>
      </c>
    </row>
    <row r="12" spans="1:1" x14ac:dyDescent="0.35">
      <c r="A12" t="s">
        <v>16</v>
      </c>
    </row>
    <row r="14" spans="1:1" x14ac:dyDescent="0.35">
      <c r="A14" t="s">
        <v>17</v>
      </c>
    </row>
    <row r="16" spans="1:1" x14ac:dyDescent="0.35">
      <c r="A16" t="s">
        <v>18</v>
      </c>
    </row>
    <row r="18" spans="1:1" x14ac:dyDescent="0.35">
      <c r="A18" t="s">
        <v>19</v>
      </c>
    </row>
    <row r="20" spans="1:1" x14ac:dyDescent="0.35">
      <c r="A20" t="s">
        <v>20</v>
      </c>
    </row>
    <row r="22" spans="1:1" x14ac:dyDescent="0.35">
      <c r="A22" t="s">
        <v>21</v>
      </c>
    </row>
    <row r="23" spans="1:1" x14ac:dyDescent="0.35">
      <c r="A23" t="s">
        <v>22</v>
      </c>
    </row>
    <row r="24" spans="1:1" x14ac:dyDescent="0.35">
      <c r="A24" t="s">
        <v>23</v>
      </c>
    </row>
    <row r="25" spans="1:1" x14ac:dyDescent="0.35">
      <c r="A25" t="s">
        <v>24</v>
      </c>
    </row>
    <row r="28" spans="1:1" x14ac:dyDescent="0.35">
      <c r="A28" t="s">
        <v>25</v>
      </c>
    </row>
    <row r="30" spans="1:1" x14ac:dyDescent="0.35">
      <c r="A30" t="s">
        <v>26</v>
      </c>
    </row>
    <row r="32" spans="1:1" x14ac:dyDescent="0.35">
      <c r="A32" t="s">
        <v>27</v>
      </c>
    </row>
    <row r="33" spans="1:1" x14ac:dyDescent="0.35">
      <c r="A33" t="s">
        <v>28</v>
      </c>
    </row>
    <row r="35" spans="1:1" x14ac:dyDescent="0.35">
      <c r="A35" t="s">
        <v>29</v>
      </c>
    </row>
    <row r="38" spans="1:1" x14ac:dyDescent="0.35">
      <c r="A38" t="s">
        <v>30</v>
      </c>
    </row>
    <row r="40" spans="1:1" x14ac:dyDescent="0.35">
      <c r="A40" t="s">
        <v>31</v>
      </c>
    </row>
    <row r="41" spans="1:1" x14ac:dyDescent="0.35">
      <c r="A41" t="s">
        <v>32</v>
      </c>
    </row>
    <row r="42" spans="1:1" x14ac:dyDescent="0.35">
      <c r="A42" t="s">
        <v>33</v>
      </c>
    </row>
    <row r="43" spans="1:1" x14ac:dyDescent="0.35">
      <c r="A43" t="s">
        <v>34</v>
      </c>
    </row>
    <row r="44" spans="1:1" x14ac:dyDescent="0.35">
      <c r="A44" t="s">
        <v>35</v>
      </c>
    </row>
    <row r="45" spans="1:1" x14ac:dyDescent="0.35">
      <c r="A45" t="s">
        <v>36</v>
      </c>
    </row>
    <row r="46" spans="1:1" x14ac:dyDescent="0.35">
      <c r="A46" t="s">
        <v>37</v>
      </c>
    </row>
    <row r="47" spans="1:1" x14ac:dyDescent="0.35">
      <c r="A47" t="s">
        <v>38</v>
      </c>
    </row>
    <row r="48" spans="1:1" x14ac:dyDescent="0.35">
      <c r="A48" t="s">
        <v>39</v>
      </c>
    </row>
    <row r="49" spans="1:1" x14ac:dyDescent="0.35">
      <c r="A49" t="s">
        <v>40</v>
      </c>
    </row>
    <row r="50" spans="1:1" x14ac:dyDescent="0.35">
      <c r="A50" t="s">
        <v>41</v>
      </c>
    </row>
    <row r="51" spans="1:1" x14ac:dyDescent="0.35">
      <c r="A51" t="s">
        <v>42</v>
      </c>
    </row>
    <row r="52" spans="1:1" x14ac:dyDescent="0.35">
      <c r="A52" t="s">
        <v>43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Displacement_Data</vt:lpstr>
      <vt:lpstr>Pivot Tables</vt:lpstr>
      <vt:lpstr>EXCEL CALCULATIONS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Ololade Adefala</cp:lastModifiedBy>
  <dcterms:created xsi:type="dcterms:W3CDTF">2024-06-14T10:50:21Z</dcterms:created>
  <dcterms:modified xsi:type="dcterms:W3CDTF">2025-02-12T16:53:31Z</dcterms:modified>
</cp:coreProperties>
</file>