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F\Desktop\Excel\"/>
    </mc:Choice>
  </mc:AlternateContent>
  <bookViews>
    <workbookView xWindow="0" yWindow="0" windowWidth="23040" windowHeight="8244" activeTab="2"/>
  </bookViews>
  <sheets>
    <sheet name="Структура сценария 1" sheetId="12" r:id="rId1"/>
    <sheet name="задание 1" sheetId="1" r:id="rId2"/>
    <sheet name="задание 2" sheetId="14" r:id="rId3"/>
  </sheets>
  <definedNames>
    <definedName name="solver_adj" localSheetId="2" hidden="1">'задание 2'!$I$10,'задание 2'!$I$11,'задание 2'!$I$12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'задание 2'!$H$13</definedName>
    <definedName name="solver_lhs2" localSheetId="2" hidden="1">'задание 2'!$H$17</definedName>
    <definedName name="solver_lhs3" localSheetId="2" hidden="1">'задание 2'!$H$18</definedName>
    <definedName name="solver_lhs4" localSheetId="2" hidden="1">'задание 2'!$H$19</definedName>
    <definedName name="solver_lhs5" localSheetId="2" hidden="1">'задание 2'!$I$13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</definedName>
    <definedName name="solver_nwt" localSheetId="2" hidden="1">1</definedName>
    <definedName name="solver_opt" localSheetId="2" hidden="1">'задание 2'!$G$23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hs1" localSheetId="2" hidden="1">13000</definedName>
    <definedName name="solver_rhs2" localSheetId="2" hidden="1">15000</definedName>
    <definedName name="solver_rhs3" localSheetId="2" hidden="1">29000</definedName>
    <definedName name="solver_rhs4" localSheetId="2" hidden="1">11000</definedName>
    <definedName name="solver_rhs5" localSheetId="2" hidden="1">3000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4" l="1"/>
  <c r="J18" i="14"/>
  <c r="J17" i="14"/>
  <c r="H17" i="14"/>
  <c r="H12" i="14" l="1"/>
  <c r="J12" i="14" s="1"/>
  <c r="H19" i="14" s="1"/>
  <c r="H11" i="14"/>
  <c r="J11" i="14" s="1"/>
  <c r="H18" i="14" s="1"/>
  <c r="B10" i="1"/>
  <c r="B17" i="1" s="1"/>
  <c r="B20" i="1" l="1"/>
  <c r="B21" i="1"/>
  <c r="B23" i="1"/>
  <c r="B22" i="1"/>
  <c r="F12" i="1" l="1"/>
  <c r="I13" i="14"/>
  <c r="H10" i="14"/>
  <c r="J10" i="14" s="1"/>
  <c r="H13" i="14" l="1"/>
  <c r="G23" i="14"/>
</calcChain>
</file>

<file path=xl/sharedStrings.xml><?xml version="1.0" encoding="utf-8"?>
<sst xmlns="http://schemas.openxmlformats.org/spreadsheetml/2006/main" count="60" uniqueCount="53">
  <si>
    <t>Условие задания: 1.Вы инвестируете в новый мюзикл. У Вас есть следующая информация о постановке:
● Постоянные затраты на первое представление пьесы составляют 50 млн. рублей.
● Средняя цена билета - 3500 рублей.
● Театр вмещает 2000 человек, и представления идут 365 дней в году.
Создайте таблицу данных, в которой определяется, как общий доход от постановки изменяется при продолжительности проката пьесы от 1 года до 5 лет и при средней наполненности зала, меняющейся от 70% до 90%. 2. Создайте сценарии для малого среднего числа посетителей (50%), наиболее вероятного (75%) и
большого числа посетителей (90%).</t>
  </si>
  <si>
    <t>Период (дней)</t>
  </si>
  <si>
    <t>Постоянные затраты</t>
  </si>
  <si>
    <t>Количество мест</t>
  </si>
  <si>
    <t>Средняя цена билета</t>
  </si>
  <si>
    <t>Заполненность зала</t>
  </si>
  <si>
    <t>Прибыль:</t>
  </si>
  <si>
    <t>Таблица данных</t>
  </si>
  <si>
    <t>Прибыль</t>
  </si>
  <si>
    <t>Процент заполненности зала</t>
  </si>
  <si>
    <t>Продолжительность (лет)</t>
  </si>
  <si>
    <t>$B$14</t>
  </si>
  <si>
    <t>Автор: SLF , 06.04.2023</t>
  </si>
  <si>
    <t>Структура сценария</t>
  </si>
  <si>
    <t>Изменяемые:</t>
  </si>
  <si>
    <t>Текущие значения: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</si>
  <si>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</si>
  <si>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</si>
  <si>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</si>
  <si>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низкая посещаемость</t>
  </si>
  <si>
    <t>1 год</t>
  </si>
  <si>
    <t>высокая посещаемость</t>
  </si>
  <si>
    <t>прибыль 2 год</t>
  </si>
  <si>
    <t>прибыль3 год</t>
  </si>
  <si>
    <t>прибыль 4 год</t>
  </si>
  <si>
    <t>прибыль 5 год</t>
  </si>
  <si>
    <t>средняя посещаемость</t>
  </si>
  <si>
    <t>Продолжительность:</t>
  </si>
  <si>
    <t>2 года</t>
  </si>
  <si>
    <t>3 года</t>
  </si>
  <si>
    <t>4 года</t>
  </si>
  <si>
    <t>5 лет</t>
  </si>
  <si>
    <t>Условие задания 2:
Завод производит мыши, клавиатуры и джойстики для видеоигр. В таблице приведена прибыль с единицы продукции, количество рабочего времени, затрачиваемое
на единицу продукции, ежемесячный спрос на продукты и количество машинного времени, затрачиваемое на единицу продукции.
Каждый месяц доступно в общей сложности 13 000 часов рабочего времени и 3000 часов машинного времени. Каким образом завод может максимизировать ежемесячную прибыль?</t>
  </si>
  <si>
    <t>Прибыль/единица</t>
  </si>
  <si>
    <t>Рабочее время/единица</t>
  </si>
  <si>
    <t>Машинное время/единица</t>
  </si>
  <si>
    <t>Ежемесячный спрос</t>
  </si>
  <si>
    <t>Мышь</t>
  </si>
  <si>
    <t>Клавиатура</t>
  </si>
  <si>
    <t>Джостик</t>
  </si>
  <si>
    <t>Ограничения</t>
  </si>
  <si>
    <t>рабочее время &lt;= 13000</t>
  </si>
  <si>
    <t>машинное время &lt;=3000</t>
  </si>
  <si>
    <t>Количество часов</t>
  </si>
  <si>
    <t>рабочее время</t>
  </si>
  <si>
    <t>машинное время</t>
  </si>
  <si>
    <t>мышь</t>
  </si>
  <si>
    <t>клавиатура</t>
  </si>
  <si>
    <t>джостик</t>
  </si>
  <si>
    <t>итого:</t>
  </si>
  <si>
    <t>Количество единиц продукта</t>
  </si>
  <si>
    <t>ИТОГО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</si>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</sst>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Calibri"/>
      <family val="2"/>
      <charset val="204"/>
    </font>
    <font>
      <b/>
      <sz val="11"/>
      <color rgb="FF3F3F3F"/>
      <name val="Calibri"/>
      <family val="2"/>
      <charset val="204"/>
    </font>
    <font>
      <b/>
      <sz val="11"/>
      <color theme="0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BF8F"/>
        <bgColor rgb="FFFABF8F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FABF8F"/>
      </patternFill>
    </fill>
    <fill>
      <patternFill patternType="solid">
        <fgColor rgb="FF92D050"/>
        <bgColor indexed="64"/>
      </patternFill>
    </fill>
    <fill>
      <patternFill patternType="solid">
        <fgColor rgb="FFFBD4B4"/>
        <bgColor rgb="FFFBD4B4"/>
      </patternFill>
    </fill>
    <fill>
      <patternFill patternType="solid">
        <fgColor rgb="FFF2F2F2"/>
        <bgColor rgb="FFF2F2F2"/>
      </patternFill>
    </fill>
    <fill>
      <patternFill patternType="solid">
        <fgColor rgb="FFCCC0D9"/>
        <bgColor rgb="FFCCC0D9"/>
      </patternFill>
    </fill>
    <fill>
      <patternFill patternType="solid">
        <fgColor rgb="FFA5A5A5"/>
        <b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double">
        <color rgb="FF3F3F3F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5" borderId="1" xfId="0" applyFont="1" applyFill="1" applyBorder="1"/>
    <xf numFmtId="0" fontId="1" fillId="5" borderId="3" xfId="0" applyFont="1" applyFill="1" applyBorder="1"/>
    <xf numFmtId="164" fontId="1" fillId="6" borderId="2" xfId="0" applyNumberFormat="1" applyFont="1" applyFill="1" applyBorder="1"/>
    <xf numFmtId="10" fontId="1" fillId="6" borderId="2" xfId="0" applyNumberFormat="1" applyFont="1" applyFill="1" applyBorder="1"/>
    <xf numFmtId="2" fontId="1" fillId="6" borderId="4" xfId="0" applyNumberFormat="1" applyFont="1" applyFill="1" applyBorder="1"/>
    <xf numFmtId="2" fontId="1" fillId="6" borderId="2" xfId="0" applyNumberFormat="1" applyFont="1" applyFill="1" applyBorder="1"/>
    <xf numFmtId="0" fontId="1" fillId="7" borderId="0" xfId="0" applyFont="1" applyFill="1" applyBorder="1"/>
    <xf numFmtId="164" fontId="0" fillId="8" borderId="0" xfId="0" applyNumberFormat="1" applyFill="1"/>
    <xf numFmtId="164" fontId="4" fillId="12" borderId="8" xfId="0" applyNumberFormat="1" applyFont="1" applyFill="1" applyBorder="1"/>
    <xf numFmtId="164" fontId="5" fillId="0" borderId="5" xfId="0" applyNumberFormat="1" applyFont="1" applyBorder="1"/>
    <xf numFmtId="164" fontId="5" fillId="0" borderId="9" xfId="0" applyNumberFormat="1" applyFont="1" applyBorder="1"/>
    <xf numFmtId="164" fontId="5" fillId="0" borderId="10" xfId="0" applyNumberFormat="1" applyFont="1" applyBorder="1"/>
    <xf numFmtId="164" fontId="6" fillId="0" borderId="0" xfId="0" applyNumberFormat="1" applyFont="1" applyAlignment="1"/>
    <xf numFmtId="0" fontId="0" fillId="14" borderId="0" xfId="0" applyFill="1"/>
    <xf numFmtId="0" fontId="0" fillId="2" borderId="0" xfId="0" applyFill="1"/>
    <xf numFmtId="164" fontId="6" fillId="0" borderId="12" xfId="0" applyNumberFormat="1" applyFont="1" applyBorder="1" applyAlignment="1"/>
    <xf numFmtId="164" fontId="6" fillId="0" borderId="0" xfId="0" applyNumberFormat="1" applyFont="1" applyBorder="1" applyAlignment="1"/>
    <xf numFmtId="0" fontId="1" fillId="0" borderId="0" xfId="0" applyNumberFormat="1" applyFont="1" applyBorder="1"/>
    <xf numFmtId="164" fontId="5" fillId="0" borderId="0" xfId="0" applyNumberFormat="1" applyFont="1" applyBorder="1"/>
    <xf numFmtId="0" fontId="0" fillId="0" borderId="0" xfId="0" applyBorder="1"/>
    <xf numFmtId="164" fontId="5" fillId="0" borderId="12" xfId="0" applyNumberFormat="1" applyFont="1" applyBorder="1"/>
    <xf numFmtId="0" fontId="1" fillId="0" borderId="6" xfId="0" applyNumberFormat="1" applyFont="1" applyBorder="1"/>
    <xf numFmtId="0" fontId="1" fillId="0" borderId="11" xfId="0" applyNumberFormat="1" applyFont="1" applyBorder="1"/>
    <xf numFmtId="0" fontId="1" fillId="0" borderId="13" xfId="0" applyNumberFormat="1" applyFont="1" applyBorder="1"/>
    <xf numFmtId="0" fontId="4" fillId="12" borderId="14" xfId="0" applyFont="1" applyFill="1" applyBorder="1"/>
    <xf numFmtId="0" fontId="2" fillId="0" borderId="0" xfId="0" applyFont="1" applyFill="1" applyBorder="1" applyAlignment="1">
      <alignment shrinkToFit="1"/>
    </xf>
    <xf numFmtId="10" fontId="1" fillId="0" borderId="0" xfId="0" applyNumberFormat="1" applyFont="1" applyBorder="1"/>
    <xf numFmtId="10" fontId="1" fillId="0" borderId="3" xfId="0" applyNumberFormat="1" applyFont="1" applyBorder="1"/>
    <xf numFmtId="10" fontId="1" fillId="0" borderId="7" xfId="0" applyNumberFormat="1" applyFont="1" applyBorder="1"/>
    <xf numFmtId="0" fontId="2" fillId="0" borderId="0" xfId="0" applyFont="1" applyBorder="1" applyAlignment="1"/>
    <xf numFmtId="10" fontId="1" fillId="0" borderId="15" xfId="0" applyNumberFormat="1" applyFont="1" applyBorder="1"/>
    <xf numFmtId="164" fontId="5" fillId="0" borderId="16" xfId="0" applyNumberFormat="1" applyFont="1" applyBorder="1"/>
    <xf numFmtId="164" fontId="6" fillId="0" borderId="17" xfId="0" applyNumberFormat="1" applyFont="1" applyBorder="1" applyAlignment="1"/>
    <xf numFmtId="164" fontId="6" fillId="0" borderId="18" xfId="0" applyNumberFormat="1" applyFont="1" applyBorder="1" applyAlignment="1"/>
    <xf numFmtId="164" fontId="6" fillId="0" borderId="19" xfId="0" applyNumberFormat="1" applyFont="1" applyBorder="1" applyAlignment="1"/>
    <xf numFmtId="164" fontId="0" fillId="0" borderId="0" xfId="0" applyNumberForma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 applyFill="1" applyBorder="1" applyAlignment="1"/>
    <xf numFmtId="164" fontId="0" fillId="0" borderId="21" xfId="0" applyNumberFormat="1" applyFill="1" applyBorder="1" applyAlignment="1"/>
    <xf numFmtId="0" fontId="7" fillId="17" borderId="22" xfId="0" applyFont="1" applyFill="1" applyBorder="1" applyAlignment="1">
      <alignment horizontal="left"/>
    </xf>
    <xf numFmtId="0" fontId="7" fillId="17" borderId="20" xfId="0" applyFont="1" applyFill="1" applyBorder="1" applyAlignment="1">
      <alignment horizontal="left"/>
    </xf>
    <xf numFmtId="0" fontId="0" fillId="0" borderId="23" xfId="0" applyFill="1" applyBorder="1" applyAlignment="1"/>
    <xf numFmtId="0" fontId="8" fillId="18" borderId="0" xfId="0" applyFont="1" applyFill="1" applyBorder="1" applyAlignment="1">
      <alignment horizontal="left"/>
    </xf>
    <xf numFmtId="0" fontId="9" fillId="18" borderId="23" xfId="0" applyFont="1" applyFill="1" applyBorder="1" applyAlignment="1">
      <alignment horizontal="left"/>
    </xf>
    <xf numFmtId="0" fontId="8" fillId="18" borderId="21" xfId="0" applyFont="1" applyFill="1" applyBorder="1" applyAlignment="1">
      <alignment horizontal="left"/>
    </xf>
    <xf numFmtId="0" fontId="10" fillId="17" borderId="20" xfId="0" applyFont="1" applyFill="1" applyBorder="1" applyAlignment="1">
      <alignment horizontal="right"/>
    </xf>
    <xf numFmtId="0" fontId="10" fillId="17" borderId="22" xfId="0" applyFont="1" applyFill="1" applyBorder="1" applyAlignment="1">
      <alignment horizontal="right"/>
    </xf>
    <xf numFmtId="10" fontId="0" fillId="19" borderId="0" xfId="0" applyNumberFormat="1" applyFill="1" applyBorder="1" applyAlignment="1"/>
    <xf numFmtId="0" fontId="11" fillId="0" borderId="0" xfId="0" applyFont="1" applyFill="1" applyBorder="1" applyAlignment="1">
      <alignment vertical="top" wrapText="1"/>
    </xf>
    <xf numFmtId="0" fontId="0" fillId="0" borderId="15" xfId="0" applyBorder="1"/>
    <xf numFmtId="164" fontId="0" fillId="0" borderId="15" xfId="0" applyNumberFormat="1" applyBorder="1"/>
    <xf numFmtId="0" fontId="0" fillId="2" borderId="15" xfId="0" applyFill="1" applyBorder="1"/>
    <xf numFmtId="0" fontId="0" fillId="16" borderId="15" xfId="0" applyFill="1" applyBorder="1"/>
    <xf numFmtId="0" fontId="0" fillId="3" borderId="15" xfId="0" applyFill="1" applyBorder="1"/>
    <xf numFmtId="0" fontId="0" fillId="2" borderId="0" xfId="0" applyFill="1" applyBorder="1"/>
    <xf numFmtId="0" fontId="0" fillId="15" borderId="25" xfId="0" applyFill="1" applyBorder="1"/>
    <xf numFmtId="0" fontId="0" fillId="20" borderId="15" xfId="0" applyFill="1" applyBorder="1"/>
    <xf numFmtId="0" fontId="0" fillId="4" borderId="15" xfId="0" applyFill="1" applyBorder="1"/>
    <xf numFmtId="164" fontId="0" fillId="15" borderId="0" xfId="0" applyNumberFormat="1" applyFill="1"/>
    <xf numFmtId="0" fontId="1" fillId="16" borderId="15" xfId="0" applyFont="1" applyFill="1" applyBorder="1" applyAlignment="1">
      <alignment horizontal="center" textRotation="90" wrapText="1" shrinkToFit="1"/>
    </xf>
    <xf numFmtId="0" fontId="1" fillId="9" borderId="15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0" fillId="4" borderId="0" xfId="0" applyFill="1" applyAlignment="1">
      <alignment horizontal="left" vertical="top" wrapText="1"/>
    </xf>
    <xf numFmtId="10" fontId="3" fillId="10" borderId="10" xfId="0" applyNumberFormat="1" applyFont="1" applyFill="1" applyBorder="1" applyAlignment="1">
      <alignment horizontal="center"/>
    </xf>
    <xf numFmtId="0" fontId="2" fillId="0" borderId="0" xfId="0" applyFont="1" applyBorder="1"/>
    <xf numFmtId="0" fontId="0" fillId="4" borderId="0" xfId="0" applyFill="1" applyAlignment="1">
      <alignment horizontal="left" vertical="top"/>
    </xf>
    <xf numFmtId="0" fontId="0" fillId="13" borderId="24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20" borderId="26" xfId="0" applyFill="1" applyBorder="1"/>
    <xf numFmtId="0" fontId="0" fillId="13" borderId="27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6" borderId="2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5"/>
  <sheetViews>
    <sheetView showGridLines="0" workbookViewId="0">
      <selection activeCell="D23" sqref="D23"/>
    </sheetView>
  </sheetViews>
  <sheetFormatPr defaultRowHeight="14.4" outlineLevelRow="1" outlineLevelCol="1" x14ac:dyDescent="0.3"/>
  <cols>
    <col min="3" max="3" width="6.109375" customWidth="1"/>
    <col min="4" max="7" width="19.88671875" bestFit="1" customWidth="1" outlineLevel="1"/>
  </cols>
  <sheetData>
    <row r="1" spans="2:7" ht="15" thickBot="1" x14ac:dyDescent="0.35"/>
    <row r="2" spans="2:7" ht="15.6" x14ac:dyDescent="0.3">
      <c r="B2" s="42" t="s">
        <v>13</v>
      </c>
      <c r="C2" s="42"/>
      <c r="D2" s="47"/>
      <c r="E2" s="47"/>
      <c r="F2" s="47"/>
      <c r="G2" s="47"/>
    </row>
    <row r="3" spans="2:7" ht="15.6" collapsed="1" x14ac:dyDescent="0.3">
      <c r="B3" s="41"/>
      <c r="C3" s="41"/>
      <c r="D3" s="48" t="s">
        <v>15</v>
      </c>
      <c r="E3" s="48" t="s">
        <v>19</v>
      </c>
      <c r="F3" s="48" t="s">
        <v>26</v>
      </c>
      <c r="G3" s="48" t="s">
        <v>21</v>
      </c>
    </row>
    <row r="4" spans="2:7" hidden="1" outlineLevel="1" x14ac:dyDescent="0.3">
      <c r="B4" s="44"/>
      <c r="C4" s="44"/>
      <c r="D4" s="37"/>
      <c r="E4" s="50" t="s">
        <v>12</v>
      </c>
      <c r="F4" s="50" t="s">
        <v>12</v>
      </c>
      <c r="G4" s="50" t="s">
        <v>12</v>
      </c>
    </row>
    <row r="5" spans="2:7" x14ac:dyDescent="0.3">
      <c r="B5" s="45" t="s">
        <v>14</v>
      </c>
      <c r="C5" s="45"/>
      <c r="D5" s="43"/>
      <c r="E5" s="43"/>
      <c r="F5" s="43"/>
      <c r="G5" s="43"/>
    </row>
    <row r="6" spans="2:7" outlineLevel="1" x14ac:dyDescent="0.3">
      <c r="B6" s="44"/>
      <c r="C6" s="44" t="s">
        <v>11</v>
      </c>
      <c r="D6" s="38">
        <v>0.5</v>
      </c>
      <c r="E6" s="49">
        <v>0.5</v>
      </c>
      <c r="F6" s="49">
        <v>0.75</v>
      </c>
      <c r="G6" s="49">
        <v>0.9</v>
      </c>
    </row>
    <row r="7" spans="2:7" x14ac:dyDescent="0.3">
      <c r="B7" s="45" t="s">
        <v>27</v>
      </c>
      <c r="C7" s="45"/>
      <c r="D7" s="43"/>
      <c r="E7" s="43"/>
      <c r="F7" s="43"/>
      <c r="G7" s="43"/>
    </row>
    <row r="8" spans="2:7" outlineLevel="1" x14ac:dyDescent="0.3">
      <c r="B8" s="44"/>
      <c r="C8" s="44" t="s">
        <v>20</v>
      </c>
      <c r="D8" s="39">
        <v>1227500000</v>
      </c>
      <c r="E8" s="39">
        <v>1227500000</v>
      </c>
      <c r="F8" s="39">
        <v>1866250000</v>
      </c>
      <c r="G8" s="39">
        <v>2249500000</v>
      </c>
    </row>
    <row r="9" spans="2:7" outlineLevel="1" x14ac:dyDescent="0.3">
      <c r="B9" s="44"/>
      <c r="C9" s="44" t="s">
        <v>28</v>
      </c>
      <c r="D9" s="39">
        <v>2555000000</v>
      </c>
      <c r="E9" s="39">
        <v>2555000000</v>
      </c>
      <c r="F9" s="39">
        <v>3832500000</v>
      </c>
      <c r="G9" s="39">
        <v>4599000000</v>
      </c>
    </row>
    <row r="10" spans="2:7" outlineLevel="1" x14ac:dyDescent="0.3">
      <c r="B10" s="44"/>
      <c r="C10" s="44" t="s">
        <v>29</v>
      </c>
      <c r="D10" s="39">
        <v>3832500000</v>
      </c>
      <c r="E10" s="39">
        <v>3832500000</v>
      </c>
      <c r="F10" s="39">
        <v>5748750000</v>
      </c>
      <c r="G10" s="39">
        <v>6898500000</v>
      </c>
    </row>
    <row r="11" spans="2:7" outlineLevel="1" x14ac:dyDescent="0.3">
      <c r="B11" s="44"/>
      <c r="C11" s="44" t="s">
        <v>30</v>
      </c>
      <c r="D11" s="39">
        <v>5110000000</v>
      </c>
      <c r="E11" s="39">
        <v>5110000000</v>
      </c>
      <c r="F11" s="39">
        <v>7665000000</v>
      </c>
      <c r="G11" s="39">
        <v>9198000000</v>
      </c>
    </row>
    <row r="12" spans="2:7" ht="15" outlineLevel="1" thickBot="1" x14ac:dyDescent="0.35">
      <c r="B12" s="46"/>
      <c r="C12" s="46" t="s">
        <v>31</v>
      </c>
      <c r="D12" s="40">
        <v>6387500000</v>
      </c>
      <c r="E12" s="40">
        <v>6387500000</v>
      </c>
      <c r="F12" s="40">
        <v>9581250000</v>
      </c>
      <c r="G12" s="40">
        <v>11497500000</v>
      </c>
    </row>
    <row r="13" spans="2:7" x14ac:dyDescent="0.3">
      <c r="B13" t="s">
        <v>16</v>
      </c>
    </row>
    <row r="14" spans="2:7" x14ac:dyDescent="0.3">
      <c r="B14" t="s">
        <v>17</v>
      </c>
    </row>
    <row r="15" spans="2:7" x14ac:dyDescent="0.3">
      <c r="B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A2" workbookViewId="0">
      <selection activeCell="A20" sqref="A20"/>
    </sheetView>
  </sheetViews>
  <sheetFormatPr defaultRowHeight="14.4" x14ac:dyDescent="0.3"/>
  <cols>
    <col min="1" max="1" width="22.77734375" customWidth="1"/>
    <col min="2" max="2" width="20.5546875" customWidth="1"/>
    <col min="6" max="6" width="16.5546875" bestFit="1" customWidth="1"/>
    <col min="7" max="7" width="21.109375" customWidth="1"/>
    <col min="8" max="8" width="17" customWidth="1"/>
    <col min="9" max="9" width="22.109375" customWidth="1"/>
    <col min="10" max="10" width="21.33203125" customWidth="1"/>
    <col min="11" max="11" width="21" customWidth="1"/>
  </cols>
  <sheetData>
    <row r="1" spans="1:19" ht="14.4" customHeight="1" x14ac:dyDescent="0.3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</row>
    <row r="2" spans="1:19" x14ac:dyDescent="0.3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</row>
    <row r="3" spans="1:19" x14ac:dyDescent="0.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</row>
    <row r="4" spans="1:19" x14ac:dyDescent="0.3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</row>
    <row r="5" spans="1:19" x14ac:dyDescent="0.3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</row>
    <row r="6" spans="1:19" x14ac:dyDescent="0.3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</row>
    <row r="7" spans="1:19" x14ac:dyDescent="0.3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</row>
    <row r="8" spans="1:19" x14ac:dyDescent="0.3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</row>
    <row r="9" spans="1:19" x14ac:dyDescent="0.3">
      <c r="A9" s="14" t="s">
        <v>10</v>
      </c>
      <c r="B9" s="15">
        <v>1</v>
      </c>
    </row>
    <row r="10" spans="1:19" x14ac:dyDescent="0.3">
      <c r="A10" s="1" t="s">
        <v>1</v>
      </c>
      <c r="B10" s="6">
        <f>365*B9</f>
        <v>365</v>
      </c>
      <c r="E10" s="62" t="s">
        <v>7</v>
      </c>
      <c r="F10" s="62"/>
      <c r="G10" s="62"/>
      <c r="H10" s="62"/>
      <c r="I10" s="62"/>
      <c r="J10" s="62"/>
      <c r="K10" s="62"/>
      <c r="L10" s="30"/>
      <c r="M10" s="30"/>
      <c r="N10" s="30"/>
      <c r="O10" s="30"/>
      <c r="P10" s="30"/>
    </row>
    <row r="11" spans="1:19" ht="15" thickBot="1" x14ac:dyDescent="0.35">
      <c r="A11" s="2" t="s">
        <v>3</v>
      </c>
      <c r="B11" s="5">
        <v>2000</v>
      </c>
      <c r="E11" s="65" t="s">
        <v>8</v>
      </c>
      <c r="F11" s="66"/>
      <c r="G11" s="63" t="s">
        <v>9</v>
      </c>
      <c r="H11" s="63"/>
      <c r="I11" s="63"/>
      <c r="J11" s="63"/>
      <c r="K11" s="63"/>
      <c r="L11" s="30"/>
      <c r="M11" s="30"/>
      <c r="N11" s="30"/>
      <c r="O11" s="30"/>
      <c r="P11" s="30"/>
    </row>
    <row r="12" spans="1:19" ht="15" thickTop="1" x14ac:dyDescent="0.3">
      <c r="A12" s="1" t="s">
        <v>2</v>
      </c>
      <c r="B12" s="3">
        <v>50000000</v>
      </c>
      <c r="E12" s="25"/>
      <c r="F12" s="9">
        <f>B17</f>
        <v>1227500000</v>
      </c>
      <c r="G12" s="28">
        <v>0.7</v>
      </c>
      <c r="H12" s="29">
        <v>0.75</v>
      </c>
      <c r="I12" s="29">
        <v>0.8</v>
      </c>
      <c r="J12" s="29">
        <v>0.85</v>
      </c>
      <c r="K12" s="31">
        <v>0.9</v>
      </c>
      <c r="L12" s="27"/>
      <c r="M12" s="27"/>
      <c r="N12" s="27"/>
      <c r="O12" s="27"/>
      <c r="P12" s="27"/>
    </row>
    <row r="13" spans="1:19" x14ac:dyDescent="0.3">
      <c r="A13" s="1" t="s">
        <v>4</v>
      </c>
      <c r="B13" s="3">
        <v>3500</v>
      </c>
      <c r="E13" s="61" t="s">
        <v>10</v>
      </c>
      <c r="F13" s="22">
        <v>1</v>
      </c>
      <c r="G13" s="10">
        <f t="dataTable" ref="G13:K17" dt2D="1" dtr="1" r1="B14" r2="B9"/>
        <v>1738500000</v>
      </c>
      <c r="H13" s="11">
        <v>1866250000</v>
      </c>
      <c r="I13" s="11">
        <v>1994000000</v>
      </c>
      <c r="J13" s="11">
        <v>2121750000</v>
      </c>
      <c r="K13" s="32">
        <v>2249500000</v>
      </c>
      <c r="L13" s="19"/>
      <c r="M13" s="19"/>
      <c r="N13" s="19"/>
      <c r="O13" s="19"/>
      <c r="P13" s="19"/>
    </row>
    <row r="14" spans="1:19" x14ac:dyDescent="0.3">
      <c r="A14" s="1" t="s">
        <v>5</v>
      </c>
      <c r="B14" s="4">
        <v>0.5</v>
      </c>
      <c r="E14" s="61"/>
      <c r="F14" s="23">
        <v>2</v>
      </c>
      <c r="G14" s="12">
        <v>3527000000</v>
      </c>
      <c r="H14" s="13">
        <v>3782500000</v>
      </c>
      <c r="I14" s="13">
        <v>4038000000</v>
      </c>
      <c r="J14" s="35">
        <v>4293500000</v>
      </c>
      <c r="K14" s="34">
        <v>4549000000</v>
      </c>
      <c r="L14" s="17"/>
      <c r="M14" s="17"/>
      <c r="N14" s="17"/>
      <c r="O14" s="17"/>
      <c r="P14" s="19"/>
    </row>
    <row r="15" spans="1:19" x14ac:dyDescent="0.3">
      <c r="E15" s="61"/>
      <c r="F15" s="23">
        <v>3</v>
      </c>
      <c r="G15" s="12">
        <v>5315500000</v>
      </c>
      <c r="H15" s="13">
        <v>5698750000</v>
      </c>
      <c r="I15" s="13">
        <v>6082000000</v>
      </c>
      <c r="J15" s="13">
        <v>6465250000</v>
      </c>
      <c r="K15" s="34">
        <v>6848500000</v>
      </c>
      <c r="L15" s="17"/>
      <c r="M15" s="17"/>
      <c r="N15" s="17"/>
      <c r="O15" s="17"/>
      <c r="P15" s="19"/>
    </row>
    <row r="16" spans="1:19" x14ac:dyDescent="0.3">
      <c r="E16" s="61"/>
      <c r="F16" s="23">
        <v>4</v>
      </c>
      <c r="G16" s="12">
        <v>7104000000</v>
      </c>
      <c r="H16" s="13">
        <v>7615000000</v>
      </c>
      <c r="I16" s="13">
        <v>8126000000</v>
      </c>
      <c r="J16" s="35">
        <v>8637000000</v>
      </c>
      <c r="K16" s="34">
        <v>9148000000</v>
      </c>
      <c r="L16" s="17"/>
      <c r="M16" s="17"/>
      <c r="N16" s="17"/>
      <c r="O16" s="17"/>
      <c r="P16" s="19"/>
    </row>
    <row r="17" spans="1:17" x14ac:dyDescent="0.3">
      <c r="A17" s="7" t="s">
        <v>6</v>
      </c>
      <c r="B17" s="8">
        <f>B10*B13*(B11*B14)-B12</f>
        <v>1227500000</v>
      </c>
      <c r="E17" s="61"/>
      <c r="F17" s="24">
        <v>5</v>
      </c>
      <c r="G17" s="12">
        <v>8892500000</v>
      </c>
      <c r="H17" s="13">
        <v>9531250000</v>
      </c>
      <c r="I17" s="13">
        <v>10170000000</v>
      </c>
      <c r="J17" s="13">
        <v>10808750000</v>
      </c>
      <c r="K17" s="33">
        <v>11447500000</v>
      </c>
      <c r="L17" s="17"/>
      <c r="M17" s="17"/>
      <c r="N17" s="17"/>
      <c r="O17" s="17"/>
      <c r="P17" s="19"/>
    </row>
    <row r="18" spans="1:17" x14ac:dyDescent="0.3">
      <c r="E18" s="26"/>
      <c r="F18" s="18"/>
      <c r="G18" s="21"/>
      <c r="H18" s="16"/>
      <c r="I18" s="16"/>
      <c r="J18" s="16"/>
      <c r="K18" s="16"/>
      <c r="L18" s="17"/>
      <c r="M18" s="17"/>
      <c r="N18" s="17"/>
      <c r="O18" s="17"/>
      <c r="P18" s="19"/>
    </row>
    <row r="19" spans="1:17" x14ac:dyDescent="0.3">
      <c r="E19" s="26"/>
      <c r="F19" s="18"/>
      <c r="G19" s="19"/>
      <c r="H19" s="17"/>
      <c r="I19" s="17"/>
      <c r="J19" s="17"/>
      <c r="K19" s="17"/>
      <c r="L19" s="17"/>
      <c r="M19" s="17"/>
      <c r="N19" s="17"/>
      <c r="O19" s="17"/>
      <c r="P19" s="19"/>
      <c r="Q19" s="20"/>
    </row>
    <row r="20" spans="1:17" x14ac:dyDescent="0.3">
      <c r="A20" t="s">
        <v>22</v>
      </c>
      <c r="B20" s="36">
        <f>2*(B10*B13*(B11*B14))</f>
        <v>2555000000</v>
      </c>
      <c r="E20" s="26"/>
      <c r="F20" s="18"/>
      <c r="G20" s="19"/>
      <c r="H20" s="17"/>
      <c r="I20" s="17"/>
      <c r="J20" s="17"/>
      <c r="K20" s="17"/>
      <c r="L20" s="17"/>
      <c r="M20" s="17"/>
      <c r="N20" s="17"/>
      <c r="O20" s="17"/>
      <c r="P20" s="19"/>
      <c r="Q20" s="20"/>
    </row>
    <row r="21" spans="1:17" x14ac:dyDescent="0.3">
      <c r="A21" t="s">
        <v>23</v>
      </c>
      <c r="B21" s="36">
        <f>3*(B10*B13*(B11*B14))</f>
        <v>3832500000</v>
      </c>
      <c r="E21" s="26"/>
      <c r="F21" s="18"/>
      <c r="G21" s="19"/>
      <c r="H21" s="17"/>
      <c r="I21" s="17"/>
      <c r="J21" s="17"/>
      <c r="K21" s="17"/>
      <c r="L21" s="17"/>
      <c r="M21" s="17"/>
      <c r="N21" s="17"/>
      <c r="O21" s="17"/>
      <c r="P21" s="19"/>
      <c r="Q21" s="20"/>
    </row>
    <row r="22" spans="1:17" x14ac:dyDescent="0.3">
      <c r="A22" t="s">
        <v>24</v>
      </c>
      <c r="B22" s="36">
        <f>4*(B10*B13*(B11*B14))</f>
        <v>5110000000</v>
      </c>
      <c r="E22" s="26"/>
      <c r="F22" s="18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</row>
    <row r="23" spans="1:17" x14ac:dyDescent="0.3">
      <c r="A23" t="s">
        <v>25</v>
      </c>
      <c r="B23" s="36">
        <f>5*(B10*B13*(B11*B14))</f>
        <v>6387500000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</sheetData>
  <scenarios current="2" sqref="B17 B20 B21 B22 B23">
    <scenario name="низкая посещаемость" locked="1" count="1" user="SLF" comment="Автор: SLF , 06.04.2023">
      <inputCells r="B14" val="0,5" numFmtId="10"/>
    </scenario>
    <scenario name="средняя посещаемость" locked="1" count="1" user="SLF" comment="Автор: SLF , 06.04.2023">
      <inputCells r="B14" val="0,75" numFmtId="10"/>
    </scenario>
    <scenario name="высокая посещаемость" locked="1" count="1" user="SLF" comment="Автор: SLF , 06.04.2023">
      <inputCells r="B14" val="0,9" numFmtId="10"/>
    </scenario>
  </scenarios>
  <mergeCells count="5">
    <mergeCell ref="E13:E17"/>
    <mergeCell ref="E10:K10"/>
    <mergeCell ref="G11:K11"/>
    <mergeCell ref="A1:S8"/>
    <mergeCell ref="E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B7" workbookViewId="0">
      <selection activeCell="I23" sqref="I23"/>
    </sheetView>
  </sheetViews>
  <sheetFormatPr defaultRowHeight="14.4" x14ac:dyDescent="0.3"/>
  <cols>
    <col min="2" max="2" width="24.88671875" customWidth="1"/>
    <col min="3" max="3" width="14.5546875" customWidth="1"/>
    <col min="4" max="4" width="12.88671875" customWidth="1"/>
    <col min="5" max="5" width="14.109375" customWidth="1"/>
    <col min="6" max="6" width="14.77734375" customWidth="1"/>
    <col min="7" max="7" width="16.33203125" customWidth="1"/>
    <col min="8" max="8" width="15.6640625" customWidth="1"/>
    <col min="9" max="9" width="16.88671875" customWidth="1"/>
  </cols>
  <sheetData>
    <row r="1" spans="1:15" x14ac:dyDescent="0.3">
      <c r="A1" s="64" t="s">
        <v>32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15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</row>
    <row r="3" spans="1:15" x14ac:dyDescent="0.3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x14ac:dyDescent="0.3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</row>
    <row r="5" spans="1:15" x14ac:dyDescent="0.3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</row>
    <row r="6" spans="1:15" x14ac:dyDescent="0.3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</row>
    <row r="8" spans="1:15" x14ac:dyDescent="0.3">
      <c r="B8" s="51"/>
      <c r="C8" s="55" t="s">
        <v>37</v>
      </c>
      <c r="D8" s="55" t="s">
        <v>38</v>
      </c>
      <c r="E8" s="55" t="s">
        <v>39</v>
      </c>
      <c r="F8" s="20"/>
      <c r="G8" s="68" t="s">
        <v>43</v>
      </c>
      <c r="H8" s="69"/>
      <c r="I8" s="70"/>
    </row>
    <row r="9" spans="1:15" x14ac:dyDescent="0.3">
      <c r="B9" s="53" t="s">
        <v>33</v>
      </c>
      <c r="C9" s="52">
        <v>800</v>
      </c>
      <c r="D9" s="52">
        <v>1100</v>
      </c>
      <c r="E9" s="52">
        <v>900</v>
      </c>
      <c r="F9" s="20"/>
      <c r="G9" s="51"/>
      <c r="H9" s="54" t="s">
        <v>44</v>
      </c>
      <c r="I9" s="54" t="s">
        <v>45</v>
      </c>
      <c r="J9" s="58" t="s">
        <v>52</v>
      </c>
    </row>
    <row r="10" spans="1:15" x14ac:dyDescent="0.3">
      <c r="B10" s="53" t="s">
        <v>34</v>
      </c>
      <c r="C10" s="51">
        <v>0.2</v>
      </c>
      <c r="D10" s="51">
        <v>0.3</v>
      </c>
      <c r="E10" s="51">
        <v>0.24</v>
      </c>
      <c r="F10" s="20"/>
      <c r="G10" s="59" t="s">
        <v>46</v>
      </c>
      <c r="H10" s="51">
        <f>I10/C11*C10</f>
        <v>3000.0000000000005</v>
      </c>
      <c r="I10" s="51">
        <v>600.00000000000011</v>
      </c>
      <c r="J10" s="58">
        <f>SUM(H10:I10)</f>
        <v>3600.0000000000005</v>
      </c>
    </row>
    <row r="11" spans="1:15" x14ac:dyDescent="0.3">
      <c r="B11" s="53" t="s">
        <v>35</v>
      </c>
      <c r="C11" s="51">
        <v>0.04</v>
      </c>
      <c r="D11" s="51">
        <v>5.5E-2</v>
      </c>
      <c r="E11" s="51">
        <v>0.04</v>
      </c>
      <c r="F11" s="20"/>
      <c r="G11" s="59" t="s">
        <v>47</v>
      </c>
      <c r="H11" s="51">
        <f>I11/D11*D10</f>
        <v>7359.9999999999982</v>
      </c>
      <c r="I11" s="51">
        <v>1349.333333333333</v>
      </c>
      <c r="J11" s="58">
        <f>SUM(H11:I11)</f>
        <v>8709.3333333333321</v>
      </c>
    </row>
    <row r="12" spans="1:15" x14ac:dyDescent="0.3">
      <c r="B12" s="53" t="s">
        <v>36</v>
      </c>
      <c r="C12" s="51">
        <v>15000</v>
      </c>
      <c r="D12" s="51">
        <v>29000</v>
      </c>
      <c r="E12" s="51">
        <v>11000</v>
      </c>
      <c r="F12" s="20"/>
      <c r="G12" s="59" t="s">
        <v>48</v>
      </c>
      <c r="H12" s="51">
        <f>I12/E11*E10</f>
        <v>2639.9999999999995</v>
      </c>
      <c r="I12" s="51">
        <v>439.99999999999994</v>
      </c>
      <c r="J12" s="58">
        <f>SUM(H12:I12)</f>
        <v>3079.9999999999995</v>
      </c>
    </row>
    <row r="13" spans="1:15" x14ac:dyDescent="0.3">
      <c r="G13" s="58" t="s">
        <v>49</v>
      </c>
      <c r="H13" s="58">
        <f>SUM(H10:H12)</f>
        <v>12999.999999999998</v>
      </c>
      <c r="I13" s="58">
        <f>SUM(I10:I12)</f>
        <v>2389.333333333333</v>
      </c>
    </row>
    <row r="14" spans="1:15" x14ac:dyDescent="0.3">
      <c r="B14" s="56" t="s">
        <v>40</v>
      </c>
    </row>
    <row r="15" spans="1:15" x14ac:dyDescent="0.3">
      <c r="B15" s="56" t="s">
        <v>41</v>
      </c>
      <c r="G15" s="68" t="s">
        <v>50</v>
      </c>
      <c r="H15" s="69"/>
      <c r="I15" s="72"/>
    </row>
    <row r="16" spans="1:15" x14ac:dyDescent="0.3">
      <c r="B16" s="56" t="s">
        <v>42</v>
      </c>
      <c r="G16" s="51"/>
      <c r="H16" s="74"/>
      <c r="I16" s="75"/>
      <c r="J16" s="71" t="s">
        <v>51</v>
      </c>
    </row>
    <row r="17" spans="6:10" x14ac:dyDescent="0.3">
      <c r="G17" s="59" t="s">
        <v>46</v>
      </c>
      <c r="H17" s="73">
        <f>J10/(C10+C11)</f>
        <v>15000</v>
      </c>
      <c r="I17" s="73"/>
      <c r="J17" s="71">
        <f>H17</f>
        <v>15000</v>
      </c>
    </row>
    <row r="18" spans="6:10" x14ac:dyDescent="0.3">
      <c r="G18" s="59" t="s">
        <v>47</v>
      </c>
      <c r="H18" s="73">
        <f>J11/(D10+D11)</f>
        <v>24533.333333333332</v>
      </c>
      <c r="I18" s="73"/>
      <c r="J18" s="71">
        <f>H18</f>
        <v>24533.333333333332</v>
      </c>
    </row>
    <row r="19" spans="6:10" x14ac:dyDescent="0.3">
      <c r="G19" s="59" t="s">
        <v>48</v>
      </c>
      <c r="H19" s="73">
        <f>J12/(E10+E11)</f>
        <v>11000</v>
      </c>
      <c r="I19" s="73"/>
      <c r="J19" s="71">
        <f>H19</f>
        <v>11000</v>
      </c>
    </row>
    <row r="23" spans="6:10" x14ac:dyDescent="0.3">
      <c r="F23" s="57" t="s">
        <v>6</v>
      </c>
      <c r="G23" s="60">
        <f>J17*C9+J18*D9+J19*E9</f>
        <v>48886666.666666664</v>
      </c>
    </row>
  </sheetData>
  <mergeCells count="7">
    <mergeCell ref="H19:I19"/>
    <mergeCell ref="H16:I16"/>
    <mergeCell ref="A1:O6"/>
    <mergeCell ref="G8:I8"/>
    <mergeCell ref="G15:I15"/>
    <mergeCell ref="H17:I17"/>
    <mergeCell ref="H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 сценария 1</vt:lpstr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SLF</dc:creator>
  <cp:lastModifiedBy>SLF</cp:lastModifiedBy>
  <dcterms:created xsi:type="dcterms:W3CDTF">2023-04-06T11:45:33Z</dcterms:created>
  <dcterms:modified xsi:type="dcterms:W3CDTF">2023-04-06T19:39:43Z</dcterms:modified>
</cp:coreProperties>
</file>