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Pennink-Model/data/"/>
    </mc:Choice>
  </mc:AlternateContent>
  <xr:revisionPtr revIDLastSave="0" documentId="13_ncr:1_{7FA59B35-549D-2E42-BD64-539BC2C6005D}" xr6:coauthVersionLast="47" xr6:coauthVersionMax="47" xr10:uidLastSave="{00000000-0000-0000-0000-000000000000}"/>
  <bookViews>
    <workbookView xWindow="3900" yWindow="2200" windowWidth="28040" windowHeight="17440" xr2:uid="{0507C63C-88B6-CF44-91C1-3E32D26112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21" i="1"/>
  <c r="B24" i="1"/>
  <c r="A5" i="1"/>
  <c r="E51" i="1" s="1"/>
  <c r="A11" i="1"/>
  <c r="C15" i="1" s="1"/>
  <c r="A17" i="1"/>
  <c r="C19" i="1" s="1"/>
  <c r="F50" i="1"/>
  <c r="E50" i="1"/>
  <c r="F49" i="1"/>
  <c r="E41" i="1"/>
  <c r="F40" i="1"/>
  <c r="E40" i="1"/>
  <c r="G40" i="1" s="1"/>
  <c r="E49" i="1"/>
  <c r="A23" i="1"/>
  <c r="C33" i="1" s="1"/>
  <c r="B34" i="1" s="1"/>
  <c r="C6" i="1"/>
  <c r="C24" i="1" l="1"/>
  <c r="C29" i="1"/>
  <c r="C27" i="1"/>
  <c r="C20" i="1"/>
  <c r="C18" i="1"/>
  <c r="F41" i="1"/>
  <c r="F51" i="1"/>
  <c r="G51" i="1" s="1"/>
  <c r="E43" i="1"/>
  <c r="E53" i="1"/>
  <c r="F43" i="1"/>
  <c r="G43" i="1" s="1"/>
  <c r="C26" i="1"/>
  <c r="E54" i="1"/>
  <c r="F44" i="1"/>
  <c r="F54" i="1"/>
  <c r="E45" i="1"/>
  <c r="C31" i="1"/>
  <c r="F45" i="1"/>
  <c r="F55" i="1"/>
  <c r="E46" i="1"/>
  <c r="F38" i="1"/>
  <c r="F46" i="1"/>
  <c r="E39" i="1"/>
  <c r="E57" i="1"/>
  <c r="F39" i="1"/>
  <c r="F48" i="1"/>
  <c r="F57" i="1"/>
  <c r="G41" i="1"/>
  <c r="C8" i="1"/>
  <c r="F53" i="1"/>
  <c r="E44" i="1"/>
  <c r="C32" i="1"/>
  <c r="C28" i="1"/>
  <c r="E55" i="1"/>
  <c r="E38" i="1"/>
  <c r="E56" i="1"/>
  <c r="F56" i="1"/>
  <c r="E48" i="1"/>
  <c r="G50" i="1"/>
  <c r="G49" i="1"/>
  <c r="C25" i="1"/>
  <c r="C7" i="1"/>
  <c r="C14" i="1"/>
  <c r="C9" i="1"/>
  <c r="C12" i="1"/>
  <c r="C13" i="1"/>
  <c r="G44" i="1" l="1"/>
  <c r="G48" i="1"/>
  <c r="G55" i="1"/>
  <c r="G45" i="1"/>
  <c r="G57" i="1"/>
  <c r="G56" i="1"/>
  <c r="G46" i="1"/>
  <c r="G54" i="1"/>
  <c r="G38" i="1"/>
  <c r="G53" i="1"/>
  <c r="G39" i="1"/>
</calcChain>
</file>

<file path=xl/sharedStrings.xml><?xml version="1.0" encoding="utf-8"?>
<sst xmlns="http://schemas.openxmlformats.org/spreadsheetml/2006/main" count="49" uniqueCount="45">
  <si>
    <t>Afmettingen foto Pennink's Boogkanaal Doorsnede met de peilfilters</t>
  </si>
  <si>
    <t>Links</t>
  </si>
  <si>
    <t>mm</t>
  </si>
  <si>
    <t>m</t>
  </si>
  <si>
    <t>Rechts</t>
  </si>
  <si>
    <t>Hartlijn tot rand arcering rechts</t>
  </si>
  <si>
    <t>Schaal</t>
  </si>
  <si>
    <t>Verticaal</t>
  </si>
  <si>
    <t>Hartlijn tot rand arcering links</t>
  </si>
  <si>
    <t>Horzizontaal</t>
  </si>
  <si>
    <t>Halve kanaalbreedte links</t>
  </si>
  <si>
    <t>Halve kanaalbreedte rechts</t>
  </si>
  <si>
    <t>Halve kanaalbodem links</t>
  </si>
  <si>
    <t>Halve kanaalbodem rechts</t>
  </si>
  <si>
    <t>Diepte peilbuizen</t>
  </si>
  <si>
    <t>x=-15</t>
  </si>
  <si>
    <t>X=-10</t>
  </si>
  <si>
    <t>X=-5</t>
  </si>
  <si>
    <t>X=0</t>
  </si>
  <si>
    <t>Lengte</t>
  </si>
  <si>
    <t>NAP_okf</t>
  </si>
  <si>
    <t>NAP_bkf</t>
  </si>
  <si>
    <t>mm_scherm van NAP -7</t>
  </si>
  <si>
    <t>Stijghoogte</t>
  </si>
  <si>
    <t>Basis tot eerste trap rechts</t>
  </si>
  <si>
    <t>Basis tot maaiveld rechts</t>
  </si>
  <si>
    <t>Basis tot watertafel rechts</t>
  </si>
  <si>
    <t>Basis tot NAP rechts</t>
  </si>
  <si>
    <t>Basis tot maaiveld links</t>
  </si>
  <si>
    <t>Basis tot eerste trap link (x=-10)</t>
  </si>
  <si>
    <t>Basis tot watertafel links</t>
  </si>
  <si>
    <t>Basis (NAP -7 m) tot NAP Links</t>
  </si>
  <si>
    <t>Basis tot watertafel midden (NAP -1.26)</t>
  </si>
  <si>
    <t>Basis tot NAP midden</t>
  </si>
  <si>
    <t>Baiss tot bodem kanaal midden</t>
  </si>
  <si>
    <t>Midden</t>
  </si>
  <si>
    <t>Hartlijn tot -15 m links</t>
  </si>
  <si>
    <t>Op scherm</t>
  </si>
  <si>
    <t>Werkelijk</t>
  </si>
  <si>
    <t>Tot eerste trap</t>
  </si>
  <si>
    <t>Peilfilter halve breedte op takening</t>
  </si>
  <si>
    <t>Toplijn kader</t>
  </si>
  <si>
    <t>Basislijn kader</t>
  </si>
  <si>
    <t>Verticale lijn lijnks van kader</t>
  </si>
  <si>
    <t>x van verticale kaderlijn rechts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</si>
</sst>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6ED7E-8C68-6244-9861-462496EFEB00}">
  <dimension ref="A1:H57"/>
  <sheetViews>
    <sheetView tabSelected="1" topLeftCell="A7" zoomScale="237" zoomScaleNormal="237" workbookViewId="0">
      <selection activeCell="D34" sqref="D34"/>
    </sheetView>
  </sheetViews>
  <sheetFormatPr baseColWidth="10" defaultRowHeight="16" x14ac:dyDescent="0.2"/>
  <sheetData>
    <row r="1" spans="1:4" x14ac:dyDescent="0.2">
      <c r="A1" t="s">
        <v>0</v>
      </c>
    </row>
    <row r="3" spans="1:4" x14ac:dyDescent="0.2">
      <c r="A3" t="s">
        <v>6</v>
      </c>
      <c r="B3" t="s">
        <v>37</v>
      </c>
      <c r="C3" t="s">
        <v>38</v>
      </c>
    </row>
    <row r="4" spans="1:4" x14ac:dyDescent="0.2">
      <c r="A4" t="s">
        <v>7</v>
      </c>
      <c r="B4" s="3" t="s">
        <v>2</v>
      </c>
      <c r="C4" s="3" t="s">
        <v>3</v>
      </c>
    </row>
    <row r="5" spans="1:4" x14ac:dyDescent="0.2">
      <c r="A5">
        <f>7/B9</f>
        <v>7.4468085106382975E-2</v>
      </c>
      <c r="D5" s="2" t="s">
        <v>1</v>
      </c>
    </row>
    <row r="6" spans="1:4" x14ac:dyDescent="0.2">
      <c r="A6">
        <v>-7</v>
      </c>
      <c r="B6">
        <v>192</v>
      </c>
      <c r="C6" s="1">
        <f>A6+B6*$A$5</f>
        <v>7.2978723404255312</v>
      </c>
      <c r="D6" t="s">
        <v>28</v>
      </c>
    </row>
    <row r="7" spans="1:4" x14ac:dyDescent="0.2">
      <c r="A7">
        <v>-7</v>
      </c>
      <c r="B7">
        <v>168</v>
      </c>
      <c r="C7" s="1">
        <f>A7+B7*$A$5</f>
        <v>5.5106382978723403</v>
      </c>
      <c r="D7" t="s">
        <v>29</v>
      </c>
    </row>
    <row r="8" spans="1:4" x14ac:dyDescent="0.2">
      <c r="A8">
        <v>-7</v>
      </c>
      <c r="B8">
        <v>115</v>
      </c>
      <c r="C8" s="1">
        <f>A8+B8*$A$5</f>
        <v>1.5638297872340416</v>
      </c>
      <c r="D8" t="s">
        <v>30</v>
      </c>
    </row>
    <row r="9" spans="1:4" x14ac:dyDescent="0.2">
      <c r="A9">
        <v>-7</v>
      </c>
      <c r="B9">
        <v>94</v>
      </c>
      <c r="C9" s="1">
        <f>A9+B9*$A$5</f>
        <v>0</v>
      </c>
      <c r="D9" t="s">
        <v>31</v>
      </c>
    </row>
    <row r="10" spans="1:4" x14ac:dyDescent="0.2">
      <c r="B10">
        <f>119/65*7</f>
        <v>12.815384615384614</v>
      </c>
      <c r="C10" s="1"/>
      <c r="D10" t="s">
        <v>41</v>
      </c>
    </row>
    <row r="11" spans="1:4" x14ac:dyDescent="0.2">
      <c r="A11">
        <f>7/B15</f>
        <v>7.2916666666666671E-2</v>
      </c>
      <c r="C11" s="1"/>
      <c r="D11" s="2" t="s">
        <v>4</v>
      </c>
    </row>
    <row r="12" spans="1:4" x14ac:dyDescent="0.2">
      <c r="A12">
        <v>-7</v>
      </c>
      <c r="B12">
        <v>200</v>
      </c>
      <c r="C12" s="1">
        <f>A12+B12*$A$11</f>
        <v>7.5833333333333339</v>
      </c>
      <c r="D12" t="s">
        <v>25</v>
      </c>
    </row>
    <row r="13" spans="1:4" x14ac:dyDescent="0.2">
      <c r="A13">
        <v>-7</v>
      </c>
      <c r="B13">
        <v>172</v>
      </c>
      <c r="C13" s="1">
        <f>A13+B13*$A$11</f>
        <v>5.5416666666666679</v>
      </c>
      <c r="D13" t="s">
        <v>24</v>
      </c>
    </row>
    <row r="14" spans="1:4" x14ac:dyDescent="0.2">
      <c r="A14">
        <v>-7</v>
      </c>
      <c r="B14">
        <v>117</v>
      </c>
      <c r="C14" s="1">
        <f>A14+B14*$A$11</f>
        <v>1.53125</v>
      </c>
      <c r="D14" t="s">
        <v>26</v>
      </c>
    </row>
    <row r="15" spans="1:4" x14ac:dyDescent="0.2">
      <c r="A15">
        <v>-7</v>
      </c>
      <c r="B15">
        <v>96</v>
      </c>
      <c r="C15" s="1">
        <f>A15+B15*$A$11</f>
        <v>0</v>
      </c>
      <c r="D15" t="s">
        <v>27</v>
      </c>
    </row>
    <row r="16" spans="1:4" x14ac:dyDescent="0.2">
      <c r="C16" s="1"/>
    </row>
    <row r="17" spans="1:4" x14ac:dyDescent="0.2">
      <c r="A17">
        <f>7/$B$20</f>
        <v>7.3684210526315783E-2</v>
      </c>
      <c r="C17" s="1"/>
      <c r="D17" s="2" t="s">
        <v>35</v>
      </c>
    </row>
    <row r="18" spans="1:4" x14ac:dyDescent="0.2">
      <c r="A18">
        <v>-7</v>
      </c>
      <c r="B18">
        <v>113</v>
      </c>
      <c r="C18" s="1">
        <f>A18+B18*$A$17</f>
        <v>1.3263157894736839</v>
      </c>
      <c r="D18" t="s">
        <v>32</v>
      </c>
    </row>
    <row r="19" spans="1:4" x14ac:dyDescent="0.2">
      <c r="A19">
        <v>-7</v>
      </c>
      <c r="B19">
        <v>104</v>
      </c>
      <c r="C19" s="1">
        <f>A19+B19*$A$17</f>
        <v>0.66315789473684106</v>
      </c>
      <c r="D19" t="s">
        <v>34</v>
      </c>
    </row>
    <row r="20" spans="1:4" x14ac:dyDescent="0.2">
      <c r="A20">
        <v>-7</v>
      </c>
      <c r="B20">
        <v>95</v>
      </c>
      <c r="C20" s="1">
        <f>A20+B20*$A$17</f>
        <v>0</v>
      </c>
      <c r="D20" t="s">
        <v>33</v>
      </c>
    </row>
    <row r="21" spans="1:4" x14ac:dyDescent="0.2">
      <c r="B21">
        <f>176/65*-7</f>
        <v>-18.953846153846154</v>
      </c>
      <c r="C21" s="1"/>
      <c r="D21" t="s">
        <v>42</v>
      </c>
    </row>
    <row r="22" spans="1:4" x14ac:dyDescent="0.2">
      <c r="A22" t="s">
        <v>9</v>
      </c>
      <c r="B22" s="3" t="s">
        <v>2</v>
      </c>
      <c r="C22" s="4" t="s">
        <v>3</v>
      </c>
      <c r="D22" s="2" t="s">
        <v>1</v>
      </c>
    </row>
    <row r="23" spans="1:4" x14ac:dyDescent="0.2">
      <c r="A23">
        <f>-C23/B23</f>
        <v>7.3170731707317069E-2</v>
      </c>
      <c r="B23">
        <v>205</v>
      </c>
      <c r="C23" s="1">
        <v>-15</v>
      </c>
      <c r="D23" t="s">
        <v>36</v>
      </c>
    </row>
    <row r="24" spans="1:4" x14ac:dyDescent="0.2">
      <c r="B24">
        <f>180/142*C23</f>
        <v>-19.014084507042256</v>
      </c>
      <c r="C24" s="1">
        <f>B24*$A$23</f>
        <v>-1.3912744761250431</v>
      </c>
      <c r="D24" t="s">
        <v>43</v>
      </c>
    </row>
    <row r="25" spans="1:4" x14ac:dyDescent="0.2">
      <c r="B25">
        <v>236</v>
      </c>
      <c r="C25" s="1">
        <f>B25*$A$23</f>
        <v>17.268292682926827</v>
      </c>
      <c r="D25" t="s">
        <v>8</v>
      </c>
    </row>
    <row r="26" spans="1:4" x14ac:dyDescent="0.2">
      <c r="B26">
        <v>-25</v>
      </c>
      <c r="C26" s="1">
        <f>B26*$A$23</f>
        <v>-1.8292682926829267</v>
      </c>
      <c r="D26" t="s">
        <v>10</v>
      </c>
    </row>
    <row r="27" spans="1:4" x14ac:dyDescent="0.2">
      <c r="B27">
        <v>150</v>
      </c>
      <c r="C27" s="1">
        <f>B27*$A$23</f>
        <v>10.97560975609756</v>
      </c>
      <c r="D27" t="s">
        <v>39</v>
      </c>
    </row>
    <row r="28" spans="1:4" x14ac:dyDescent="0.2">
      <c r="B28">
        <v>-7.5</v>
      </c>
      <c r="C28" s="1">
        <f>B28*$A$23</f>
        <v>-0.54878048780487798</v>
      </c>
      <c r="D28" t="s">
        <v>12</v>
      </c>
    </row>
    <row r="29" spans="1:4" x14ac:dyDescent="0.2">
      <c r="B29">
        <v>1.5</v>
      </c>
      <c r="C29" s="1">
        <f>B29*$A$23</f>
        <v>0.1097560975609756</v>
      </c>
      <c r="D29" t="s">
        <v>40</v>
      </c>
    </row>
    <row r="30" spans="1:4" x14ac:dyDescent="0.2">
      <c r="C30" s="1"/>
      <c r="D30" t="s">
        <v>4</v>
      </c>
    </row>
    <row r="31" spans="1:4" x14ac:dyDescent="0.2">
      <c r="B31">
        <v>7.5</v>
      </c>
      <c r="C31" s="1">
        <f>B31*$A$23</f>
        <v>0.54878048780487798</v>
      </c>
      <c r="D31" t="s">
        <v>13</v>
      </c>
    </row>
    <row r="32" spans="1:4" x14ac:dyDescent="0.2">
      <c r="B32">
        <v>25</v>
      </c>
      <c r="C32" s="1">
        <f>B32*$A$23</f>
        <v>1.8292682926829267</v>
      </c>
      <c r="D32" t="s">
        <v>11</v>
      </c>
    </row>
    <row r="33" spans="1:8" x14ac:dyDescent="0.2">
      <c r="B33">
        <v>241</v>
      </c>
      <c r="C33" s="1">
        <f>B33*$A$23</f>
        <v>17.634146341463413</v>
      </c>
      <c r="D33" t="s">
        <v>5</v>
      </c>
    </row>
    <row r="34" spans="1:8" x14ac:dyDescent="0.2">
      <c r="B34">
        <f>185/167*C33</f>
        <v>19.534832773477433</v>
      </c>
      <c r="D34" t="s">
        <v>44</v>
      </c>
    </row>
    <row r="36" spans="1:8" x14ac:dyDescent="0.2">
      <c r="A36" t="s">
        <v>14</v>
      </c>
    </row>
    <row r="37" spans="1:8" x14ac:dyDescent="0.2">
      <c r="A37" t="s">
        <v>15</v>
      </c>
      <c r="C37" t="s">
        <v>22</v>
      </c>
      <c r="E37" t="s">
        <v>21</v>
      </c>
      <c r="F37" t="s">
        <v>20</v>
      </c>
      <c r="G37" t="s">
        <v>19</v>
      </c>
      <c r="H37" t="s">
        <v>23</v>
      </c>
    </row>
    <row r="38" spans="1:8" x14ac:dyDescent="0.2">
      <c r="A38">
        <v>1</v>
      </c>
      <c r="B38">
        <v>-7</v>
      </c>
      <c r="C38">
        <v>107</v>
      </c>
      <c r="D38">
        <v>97</v>
      </c>
      <c r="E38" s="1">
        <f>B38+C38*$A$5</f>
        <v>0.96808510638297829</v>
      </c>
      <c r="F38" s="1">
        <f>B38+D38*$A$5</f>
        <v>0.22340425531914843</v>
      </c>
      <c r="G38" s="1">
        <f>E38-F38</f>
        <v>0.74468085106382986</v>
      </c>
      <c r="H38">
        <v>1.48</v>
      </c>
    </row>
    <row r="39" spans="1:8" x14ac:dyDescent="0.2">
      <c r="A39">
        <v>2</v>
      </c>
      <c r="B39">
        <v>-7</v>
      </c>
      <c r="C39">
        <v>85</v>
      </c>
      <c r="D39">
        <v>75</v>
      </c>
      <c r="E39" s="1">
        <f>B39+C39*$A$5</f>
        <v>-0.67021276595744705</v>
      </c>
      <c r="F39" s="1">
        <f>B39+D39*$A$5</f>
        <v>-1.4148936170212769</v>
      </c>
      <c r="G39" s="1">
        <f>E39-F39</f>
        <v>0.74468085106382986</v>
      </c>
      <c r="H39">
        <v>1.49</v>
      </c>
    </row>
    <row r="40" spans="1:8" x14ac:dyDescent="0.2">
      <c r="A40">
        <v>3</v>
      </c>
      <c r="B40">
        <v>-7</v>
      </c>
      <c r="C40">
        <v>65</v>
      </c>
      <c r="D40">
        <v>55</v>
      </c>
      <c r="E40" s="1">
        <f>B40+C40*$A$5</f>
        <v>-2.1595744680851068</v>
      </c>
      <c r="F40" s="1">
        <f>B40+D40*$A$5</f>
        <v>-2.9042553191489366</v>
      </c>
      <c r="G40" s="1">
        <f t="shared" ref="G40:G41" si="0">E40-F40</f>
        <v>0.74468085106382986</v>
      </c>
      <c r="H40">
        <v>1.49</v>
      </c>
    </row>
    <row r="41" spans="1:8" x14ac:dyDescent="0.2">
      <c r="A41">
        <v>4</v>
      </c>
      <c r="B41">
        <v>-7</v>
      </c>
      <c r="C41">
        <v>45</v>
      </c>
      <c r="D41">
        <v>35</v>
      </c>
      <c r="E41" s="1">
        <f>B41+C41*$A$5</f>
        <v>-3.6489361702127661</v>
      </c>
      <c r="F41" s="1">
        <f>B41+D41*$A$5</f>
        <v>-4.3936170212765955</v>
      </c>
      <c r="G41" s="1">
        <f t="shared" si="0"/>
        <v>0.74468085106382942</v>
      </c>
      <c r="H41">
        <v>1.5</v>
      </c>
    </row>
    <row r="42" spans="1:8" x14ac:dyDescent="0.2">
      <c r="A42" t="s">
        <v>16</v>
      </c>
    </row>
    <row r="43" spans="1:8" x14ac:dyDescent="0.2">
      <c r="A43">
        <v>1</v>
      </c>
      <c r="B43">
        <v>-7</v>
      </c>
      <c r="C43">
        <v>107</v>
      </c>
      <c r="D43">
        <v>96</v>
      </c>
      <c r="E43" s="1">
        <f>B43+C43*$A$5</f>
        <v>0.96808510638297829</v>
      </c>
      <c r="F43" s="1">
        <f>B43+D43*$A$5</f>
        <v>0.14893617021276562</v>
      </c>
      <c r="G43" s="1">
        <f t="shared" ref="G43:G46" si="1">E43-F43</f>
        <v>0.81914893617021267</v>
      </c>
      <c r="H43">
        <v>1.41</v>
      </c>
    </row>
    <row r="44" spans="1:8" x14ac:dyDescent="0.2">
      <c r="A44">
        <v>2</v>
      </c>
      <c r="B44">
        <v>-7</v>
      </c>
      <c r="C44">
        <v>80</v>
      </c>
      <c r="D44">
        <v>70</v>
      </c>
      <c r="E44" s="1">
        <f>B44+C44*$A$5</f>
        <v>-1.042553191489362</v>
      </c>
      <c r="F44" s="1">
        <f>B44+D44*$A$5</f>
        <v>-1.7872340425531918</v>
      </c>
      <c r="G44" s="1">
        <f t="shared" si="1"/>
        <v>0.74468085106382986</v>
      </c>
      <c r="H44">
        <v>1.42</v>
      </c>
    </row>
    <row r="45" spans="1:8" x14ac:dyDescent="0.2">
      <c r="A45">
        <v>3</v>
      </c>
      <c r="B45">
        <v>-7</v>
      </c>
      <c r="C45">
        <v>60</v>
      </c>
      <c r="D45">
        <v>50</v>
      </c>
      <c r="E45" s="1">
        <f>B45+C45*$A$5</f>
        <v>-2.5319148936170217</v>
      </c>
      <c r="F45" s="1">
        <f>B45+D45*$A$5</f>
        <v>-3.2765957446808511</v>
      </c>
      <c r="G45" s="1">
        <f t="shared" si="1"/>
        <v>0.74468085106382942</v>
      </c>
      <c r="H45">
        <v>1.43</v>
      </c>
    </row>
    <row r="46" spans="1:8" x14ac:dyDescent="0.2">
      <c r="A46">
        <v>4</v>
      </c>
      <c r="B46">
        <v>-7</v>
      </c>
      <c r="C46">
        <v>35</v>
      </c>
      <c r="D46">
        <v>25</v>
      </c>
      <c r="E46" s="1">
        <f>B46+C46*$A$5</f>
        <v>-4.3936170212765955</v>
      </c>
      <c r="F46" s="1">
        <f>B46+D46*$A$5</f>
        <v>-5.1382978723404253</v>
      </c>
      <c r="G46" s="1">
        <f t="shared" si="1"/>
        <v>0.74468085106382986</v>
      </c>
      <c r="H46">
        <v>1.46</v>
      </c>
    </row>
    <row r="47" spans="1:8" x14ac:dyDescent="0.2">
      <c r="A47" t="s">
        <v>17</v>
      </c>
    </row>
    <row r="48" spans="1:8" x14ac:dyDescent="0.2">
      <c r="A48">
        <v>1</v>
      </c>
      <c r="B48">
        <v>-7</v>
      </c>
      <c r="C48">
        <v>108</v>
      </c>
      <c r="D48">
        <v>98</v>
      </c>
      <c r="E48" s="1">
        <f>B48+C48*$A$5</f>
        <v>1.0425531914893611</v>
      </c>
      <c r="F48" s="1">
        <f>B48+D48*$A$5</f>
        <v>0.29787234042553123</v>
      </c>
      <c r="G48" s="1">
        <f t="shared" ref="G48:G51" si="2">E48-F48</f>
        <v>0.74468085106382986</v>
      </c>
      <c r="H48">
        <v>1.33</v>
      </c>
    </row>
    <row r="49" spans="1:8" x14ac:dyDescent="0.2">
      <c r="A49">
        <v>2</v>
      </c>
      <c r="B49">
        <v>-7</v>
      </c>
      <c r="C49">
        <v>81</v>
      </c>
      <c r="D49">
        <v>71</v>
      </c>
      <c r="E49" s="1">
        <f>B49+C49*$A$5</f>
        <v>-0.96808510638297918</v>
      </c>
      <c r="F49" s="1">
        <f>B49+D49*$A$5</f>
        <v>-1.712765957446809</v>
      </c>
      <c r="G49" s="1">
        <f t="shared" si="2"/>
        <v>0.74468085106382986</v>
      </c>
      <c r="H49">
        <v>1.35</v>
      </c>
    </row>
    <row r="50" spans="1:8" x14ac:dyDescent="0.2">
      <c r="A50">
        <v>3</v>
      </c>
      <c r="B50">
        <v>-7</v>
      </c>
      <c r="C50">
        <v>55</v>
      </c>
      <c r="D50">
        <v>45</v>
      </c>
      <c r="E50" s="1">
        <f>B50+C50*$A$5</f>
        <v>-2.9042553191489366</v>
      </c>
      <c r="F50" s="1">
        <f>B50+D50*$A$5</f>
        <v>-3.6489361702127661</v>
      </c>
      <c r="G50" s="1">
        <f t="shared" si="2"/>
        <v>0.74468085106382942</v>
      </c>
      <c r="H50">
        <v>1.36</v>
      </c>
    </row>
    <row r="51" spans="1:8" x14ac:dyDescent="0.2">
      <c r="A51">
        <v>4</v>
      </c>
      <c r="B51">
        <v>-7</v>
      </c>
      <c r="C51">
        <v>30</v>
      </c>
      <c r="D51">
        <v>20</v>
      </c>
      <c r="E51" s="1">
        <f>B51+C51*$A$5</f>
        <v>-4.7659574468085104</v>
      </c>
      <c r="F51" s="1">
        <f>B51+D51*$A$5</f>
        <v>-5.5106382978723403</v>
      </c>
      <c r="G51" s="1">
        <f t="shared" si="2"/>
        <v>0.74468085106382986</v>
      </c>
      <c r="H51">
        <v>1.41</v>
      </c>
    </row>
    <row r="52" spans="1:8" x14ac:dyDescent="0.2">
      <c r="A52" t="s">
        <v>18</v>
      </c>
    </row>
    <row r="53" spans="1:8" x14ac:dyDescent="0.2">
      <c r="A53">
        <v>1</v>
      </c>
      <c r="B53">
        <v>-7</v>
      </c>
      <c r="C53">
        <v>91</v>
      </c>
      <c r="D53">
        <v>81</v>
      </c>
      <c r="E53" s="1">
        <f>B53+C53*$A$5</f>
        <v>-0.22340425531914931</v>
      </c>
      <c r="F53" s="1">
        <f>B53+D53*$A$5</f>
        <v>-0.96808510638297918</v>
      </c>
      <c r="G53" s="1">
        <f t="shared" ref="G53:G57" si="3">E53-F53</f>
        <v>0.74468085106382986</v>
      </c>
      <c r="H53">
        <v>1.32</v>
      </c>
    </row>
    <row r="54" spans="1:8" x14ac:dyDescent="0.2">
      <c r="A54">
        <v>2</v>
      </c>
      <c r="B54">
        <v>-7</v>
      </c>
      <c r="C54">
        <v>71</v>
      </c>
      <c r="D54">
        <v>61</v>
      </c>
      <c r="E54" s="1">
        <f>B54+C54*$A$5</f>
        <v>-1.712765957446809</v>
      </c>
      <c r="F54" s="1">
        <f>B54+D54*$A$5</f>
        <v>-2.4574468085106389</v>
      </c>
      <c r="G54" s="1">
        <f t="shared" si="3"/>
        <v>0.74468085106382986</v>
      </c>
      <c r="H54">
        <v>1.33</v>
      </c>
    </row>
    <row r="55" spans="1:8" x14ac:dyDescent="0.2">
      <c r="A55">
        <v>3</v>
      </c>
      <c r="B55">
        <v>-7</v>
      </c>
      <c r="C55">
        <v>51</v>
      </c>
      <c r="D55">
        <v>41</v>
      </c>
      <c r="E55" s="1">
        <f>B55+C55*$A$5</f>
        <v>-3.2021276595744683</v>
      </c>
      <c r="F55" s="1">
        <f>B55+D55*$A$5</f>
        <v>-3.9468085106382982</v>
      </c>
      <c r="G55" s="1">
        <f t="shared" si="3"/>
        <v>0.74468085106382986</v>
      </c>
      <c r="H55">
        <v>1.36</v>
      </c>
    </row>
    <row r="56" spans="1:8" x14ac:dyDescent="0.2">
      <c r="A56">
        <v>4</v>
      </c>
      <c r="B56">
        <v>-7</v>
      </c>
      <c r="C56">
        <v>31</v>
      </c>
      <c r="D56">
        <v>21</v>
      </c>
      <c r="E56" s="1">
        <f>B56+C56*$A$5</f>
        <v>-4.6914893617021276</v>
      </c>
      <c r="F56" s="1">
        <f>B56+D56*$A$5</f>
        <v>-5.4361702127659575</v>
      </c>
      <c r="G56" s="1">
        <f t="shared" si="3"/>
        <v>0.74468085106382986</v>
      </c>
      <c r="H56">
        <v>1.39</v>
      </c>
    </row>
    <row r="57" spans="1:8" x14ac:dyDescent="0.2">
      <c r="A57">
        <v>5</v>
      </c>
      <c r="B57">
        <v>-7</v>
      </c>
      <c r="C57">
        <v>10</v>
      </c>
      <c r="D57">
        <v>0</v>
      </c>
      <c r="E57" s="1">
        <f>B57+C57*$A$5</f>
        <v>-6.2553191489361701</v>
      </c>
      <c r="F57" s="1">
        <f>B57+D57*$A$5</f>
        <v>-7</v>
      </c>
      <c r="G57" s="1">
        <f t="shared" si="3"/>
        <v>0.74468085106382986</v>
      </c>
      <c r="H57">
        <v>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Olsthoorn</dc:creator>
  <cp:lastModifiedBy>Theo Olsthoorn</cp:lastModifiedBy>
  <dcterms:created xsi:type="dcterms:W3CDTF">2024-01-30T13:43:35Z</dcterms:created>
  <dcterms:modified xsi:type="dcterms:W3CDTF">2024-01-31T01:17:08Z</dcterms:modified>
</cp:coreProperties>
</file>