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muesiri Ojo\Desktop\National Bureau of Statistics\NBS 2020\Admin Data\Banking Data\"/>
    </mc:Choice>
  </mc:AlternateContent>
  <xr:revisionPtr revIDLastSave="0" documentId="8_{5A7534BB-85F1-4D1F-90F4-4F9E4230F953}" xr6:coauthVersionLast="45" xr6:coauthVersionMax="45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payment systems" sheetId="7" r:id="rId1"/>
    <sheet name="credit &amp; deposit statistics " sheetId="12" r:id="rId2"/>
    <sheet name="SECTORAL CREDIT" sheetId="3" r:id="rId3"/>
    <sheet name="Non Performing Loans" sheetId="11" r:id="rId4"/>
    <sheet name="Staff Strenght" sheetId="1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_WT1" localSheetId="1">[1]Work_sect!#REF!</definedName>
    <definedName name="___WT1">[1]Work_sect!#REF!</definedName>
    <definedName name="___WT5" localSheetId="1">[1]Work_sect!#REF!</definedName>
    <definedName name="___WT5">[1]Work_sect!#REF!</definedName>
    <definedName name="___WT6">[1]Work_sect!#REF!</definedName>
    <definedName name="___WT7">[1]Work_sect!#REF!</definedName>
    <definedName name="__123Graph_ACurrent" hidden="1">[2]CPIINDEX!$O$263:$O$310</definedName>
    <definedName name="__123Graph_BCurrent" hidden="1">[2]CPIINDEX!$S$263:$S$310</definedName>
    <definedName name="__123Graph_XCurrent" hidden="1">[2]CPIINDEX!$B$263:$B$310</definedName>
    <definedName name="__RED3">"Check Box 8"</definedName>
    <definedName name="_1__123Graph_AChart_1A" hidden="1">[2]CPIINDEX!$O$263:$O$310</definedName>
    <definedName name="_10__123Graph_XChart_3A" hidden="1">[2]CPIINDEX!$B$203:$B$310</definedName>
    <definedName name="_11__123Graph_BChart_4A" localSheetId="1" hidden="1">[2]CPIINDEX!#REF!</definedName>
    <definedName name="_11__123Graph_BChart_4A" hidden="1">[2]CPIINDEX!#REF!</definedName>
    <definedName name="_11__123Graph_XChart_4A" hidden="1">[2]CPIINDEX!$B$239:$B$298</definedName>
    <definedName name="_12__123Graph_XChart_1A" hidden="1">[2]CPIINDEX!$B$263:$B$310</definedName>
    <definedName name="_13__123Graph_XChart_2A" hidden="1">[2]CPIINDEX!$B$203:$B$310</definedName>
    <definedName name="_14__123Graph_XChart_3A" hidden="1">[2]CPIINDEX!$B$203:$B$310</definedName>
    <definedName name="_15__123Graph_XChart_4A" hidden="1">[2]CPIINDEX!$B$239:$B$298</definedName>
    <definedName name="_2" localSheetId="1">#REF!</definedName>
    <definedName name="_2">#REF!</definedName>
    <definedName name="_2__123Graph_AChart_2A" hidden="1">[2]CPIINDEX!$K$203:$K$304</definedName>
    <definedName name="_3__123Graph_AChart_3A" hidden="1">[2]CPIINDEX!$O$203:$O$304</definedName>
    <definedName name="_4__123Graph_AChart_4A" hidden="1">[2]CPIINDEX!$O$239:$O$298</definedName>
    <definedName name="_5__123Graph_BChart_1A" hidden="1">[2]CPIINDEX!$S$263:$S$310</definedName>
    <definedName name="_6__123Graph_BChart_3A" localSheetId="1" hidden="1">[2]CPIINDEX!#REF!</definedName>
    <definedName name="_6__123Graph_BChart_3A" hidden="1">[2]CPIINDEX!#REF!</definedName>
    <definedName name="_7__123Graph_BChart_4A" localSheetId="1" hidden="1">[2]CPIINDEX!#REF!</definedName>
    <definedName name="_7__123Graph_BChart_4A" hidden="1">[2]CPIINDEX!#REF!</definedName>
    <definedName name="_8__123Graph_BChart_3A" localSheetId="1" hidden="1">[2]CPIINDEX!#REF!</definedName>
    <definedName name="_8__123Graph_BChart_3A" hidden="1">[2]CPIINDEX!#REF!</definedName>
    <definedName name="_8__123Graph_XChart_1A" hidden="1">[2]CPIINDEX!$B$263:$B$310</definedName>
    <definedName name="_9__123Graph_XChart_2A" hidden="1">[2]CPIINDEX!$B$203:$B$310</definedName>
    <definedName name="_Fill" localSheetId="1" hidden="1">#REF!</definedName>
    <definedName name="_Fill" hidden="1">#REF!</definedName>
    <definedName name="_RED3">"Check Box 8"</definedName>
    <definedName name="_WT1" localSheetId="1">[1]Work_sect!#REF!</definedName>
    <definedName name="_WT1">[1]Work_sect!#REF!</definedName>
    <definedName name="_WT5" localSheetId="1">[1]Work_sect!#REF!</definedName>
    <definedName name="_WT5">[1]Work_sect!#REF!</definedName>
    <definedName name="_WT6" localSheetId="1">[1]Work_sect!#REF!</definedName>
    <definedName name="_WT6">[1]Work_sect!#REF!</definedName>
    <definedName name="_WT7" localSheetId="1">[1]Work_sect!#REF!</definedName>
    <definedName name="_WT7">[1]Work_sect!#REF!</definedName>
    <definedName name="a" localSheetId="1">#REF!</definedName>
    <definedName name="a">#REF!</definedName>
    <definedName name="A._Pre_cutoff_date_original_maturities__subject_to_further_rescheduling_1" localSheetId="1">#REF!</definedName>
    <definedName name="A._Pre_cutoff_date_original_maturities__subject_to_further_rescheduling_1">#REF!</definedName>
    <definedName name="AMPO5">"Gráfico 8"</definedName>
    <definedName name="ass" localSheetId="1">#REF!</definedName>
    <definedName name="ass">#REF!</definedName>
    <definedName name="ASSBOP" localSheetId="1">[1]Work_sect!#REF!</definedName>
    <definedName name="ASSBOP">[1]Work_sect!#REF!</definedName>
    <definedName name="ASSFISC" localSheetId="1">[1]Work_sect!#REF!</definedName>
    <definedName name="ASSFISC">[1]Work_sect!#REF!</definedName>
    <definedName name="ASSGLOBAL" localSheetId="1">[1]Work_sect!#REF!</definedName>
    <definedName name="ASSGLOBAL">[1]Work_sect!#REF!</definedName>
    <definedName name="ASSMON" localSheetId="1">[1]Work_sect!#REF!</definedName>
    <definedName name="ASSMON">[1]Work_sect!#REF!</definedName>
    <definedName name="ASSSECTOR" localSheetId="1">[1]Work_sect!#REF!</definedName>
    <definedName name="ASSSECTOR">[1]Work_sect!#REF!</definedName>
    <definedName name="Assumptions_for_Rescheduling" localSheetId="1">#REF!</definedName>
    <definedName name="Assumptions_for_Rescheduling">#REF!</definedName>
    <definedName name="_xlnm.Auto_Open" localSheetId="1">#REF!</definedName>
    <definedName name="_xlnm.Auto_Open">#REF!</definedName>
    <definedName name="B" localSheetId="1">#REF!</definedName>
    <definedName name="B">#REF!</definedName>
    <definedName name="BACODE">[3]FEB!$M$3:$AP$3</definedName>
    <definedName name="BaseYear">[4]Nominal!$A$4</definedName>
    <definedName name="BG">[5]Analytical!#REF!</definedName>
    <definedName name="bh" localSheetId="1">#REF!</definedName>
    <definedName name="bh">#REF!</definedName>
    <definedName name="BJ" localSheetId="1">#REF!</definedName>
    <definedName name="BJ">#REF!</definedName>
    <definedName name="BKCODE" localSheetId="1">#REF!</definedName>
    <definedName name="BKCODE">#REF!</definedName>
    <definedName name="BLPH14" localSheetId="1" hidden="1">[6]Raw_1!#REF!</definedName>
    <definedName name="BLPH14" hidden="1">[6]Raw_1!#REF!</definedName>
    <definedName name="CONSFLAG" localSheetId="1">#REF!</definedName>
    <definedName name="CONSFLAG">#REF!</definedName>
    <definedName name="contents2" localSheetId="1" hidden="1">[7]MSRV!#REF!</definedName>
    <definedName name="contents2" hidden="1">[7]MSRV!#REF!</definedName>
    <definedName name="CountryName">[4]Nominal!$A$6</definedName>
    <definedName name="CUADRO_10.3.1">'[8]fondo promedio'!$A$36:$L$74</definedName>
    <definedName name="CUADRO_N__4.1.3" localSheetId="1">#REF!</definedName>
    <definedName name="CUADRO_N__4.1.3">#REF!</definedName>
    <definedName name="Date" localSheetId="1">#REF!</definedName>
    <definedName name="Date">#REF!</definedName>
    <definedName name="dd" localSheetId="1">#REF!</definedName>
    <definedName name="dd">#REF!</definedName>
    <definedName name="Department">[4]Nominal!$B$2</definedName>
    <definedName name="Forex3" localSheetId="1">#REF!</definedName>
    <definedName name="Forex3">#REF!</definedName>
    <definedName name="g" localSheetId="1">#REF!</definedName>
    <definedName name="g">#REF!</definedName>
    <definedName name="GRÁFICO_10.3.1.">'[8]GRÁFICO DE FONDO POR AFILIADO'!$A$3:$H$35</definedName>
    <definedName name="GRÁFICO_10.3.2">'[8]GRÁFICO DE FONDO POR AFILIADO'!$A$36:$H$68</definedName>
    <definedName name="GRÁFICO_10.3.3">'[8]GRÁFICO DE FONDO POR AFILIADO'!$A$69:$H$101</definedName>
    <definedName name="GRÁFICO_10.3.4.">'[8]GRÁFICO DE FONDO POR AFILIADO'!$A$103:$H$135</definedName>
    <definedName name="GRÁFICO_N_10.2.4." localSheetId="1">#REF!</definedName>
    <definedName name="GRÁFICO_N_10.2.4.">#REF!</definedName>
    <definedName name="IFEMREPRT" localSheetId="1">#REF!</definedName>
    <definedName name="IFEMREPRT">#REF!</definedName>
    <definedName name="inflow" localSheetId="1">#REF!</definedName>
    <definedName name="inflow">#REF!</definedName>
    <definedName name="Inflow4">#REF!</definedName>
    <definedName name="LEXCODE">#REF!</definedName>
    <definedName name="LEXICON">#REF!</definedName>
    <definedName name="m">#REF!</definedName>
    <definedName name="Macro1">#REF!</definedName>
    <definedName name="Macro2">#REF!</definedName>
    <definedName name="Macro3">#REF!</definedName>
    <definedName name="Macro4">#REF!</definedName>
    <definedName name="Macro5">#REF!</definedName>
    <definedName name="Macro6">#REF!</definedName>
    <definedName name="Macro7">#REF!</definedName>
    <definedName name="Mr">#REF!</definedName>
    <definedName name="n">#REF!</definedName>
    <definedName name="NBSHEET">#REF!</definedName>
    <definedName name="near">#REF!</definedName>
    <definedName name="NeerandReer">#REF!</definedName>
    <definedName name="NewRGDf">#REF!</definedName>
    <definedName name="NLEX">#REF!</definedName>
    <definedName name="nnga" hidden="1">#REF!</definedName>
    <definedName name="outflow">#REF!</definedName>
    <definedName name="period">[9]IN!$D$1:$I$1</definedName>
    <definedName name="PIN" localSheetId="1" hidden="1">{"red33",#N/A,FALSE,"Sheet1"}</definedName>
    <definedName name="PIN" hidden="1">{"red33",#N/A,FALSE,"Sheet1"}</definedName>
    <definedName name="pr_sr" localSheetId="1">#REF!</definedName>
    <definedName name="pr_sr">#REF!</definedName>
    <definedName name="_xlnm.Print_Area" localSheetId="1">'credit &amp; deposit statistics '!$A$1:$N$24</definedName>
    <definedName name="_xlnm.Print_Area" localSheetId="2">'SECTORAL CREDIT'!$A$1:$T$49</definedName>
    <definedName name="_xlnm.Print_Area">#REF!</definedName>
    <definedName name="Print_Area_MI">'[10]Daily Rates'!#REF!</definedName>
    <definedName name="PRINT_TITLES_MI" localSheetId="1">#REF!</definedName>
    <definedName name="PRINT_TITLES_MI">#REF!</definedName>
    <definedName name="print16" localSheetId="1">'[11]16'!#REF!</definedName>
    <definedName name="print16">'[11]16'!#REF!</definedName>
    <definedName name="print20" localSheetId="1">#REF!</definedName>
    <definedName name="print20">#REF!</definedName>
    <definedName name="promgraf" localSheetId="1">[12]GRAFPROM!#REF!</definedName>
    <definedName name="promgraf">[12]GRAFPROM!#REF!</definedName>
    <definedName name="Recover">[13]Macro1!$A$45</definedName>
    <definedName name="Rescheduling_assumptions_continued" localSheetId="1">#REF!</definedName>
    <definedName name="Rescheduling_assumptions_continued">#REF!</definedName>
    <definedName name="RgCcode">[4]EERProfile!$B$2</definedName>
    <definedName name="RgCName">[4]EERProfile!$A$2</definedName>
    <definedName name="RgFdBaseYr">[4]EERProfile!$O$2</definedName>
    <definedName name="RgFdBper">[4]EERProfile!$M$2</definedName>
    <definedName name="RgFdDefBaseYr">[4]EERProfile!$P$2</definedName>
    <definedName name="RgFdEper">[4]EERProfile!$N$2</definedName>
    <definedName name="RgFdGrFoot">[4]EERProfile!$AC$2</definedName>
    <definedName name="RgFdGrSeries">[4]EERProfile!$AA$2:$AA$7</definedName>
    <definedName name="RgFdGrSeriesVal">[4]EERProfile!$AB$2:$AB$7</definedName>
    <definedName name="RgFdGrType">[4]EERProfile!$Z$2</definedName>
    <definedName name="RgFdPartCseries">[4]EERProfile!$K$2</definedName>
    <definedName name="RgFdPartCsource" localSheetId="1">#REF!</definedName>
    <definedName name="RgFdPartCsource">#REF!</definedName>
    <definedName name="RgFdPartEseries" localSheetId="1">#REF!</definedName>
    <definedName name="RgFdPartEseries">#REF!</definedName>
    <definedName name="RgFdPartEsource" localSheetId="1">#REF!</definedName>
    <definedName name="RgFdPartEsource">#REF!</definedName>
    <definedName name="RgFdPartUserFile">[4]EERProfile!$L$2</definedName>
    <definedName name="RgFdReptCSeries" localSheetId="1">#REF!</definedName>
    <definedName name="RgFdReptCSeries">#REF!</definedName>
    <definedName name="RgFdReptCsource" localSheetId="1">#REF!</definedName>
    <definedName name="RgFdReptCsource">#REF!</definedName>
    <definedName name="RgFdReptEseries" localSheetId="1">#REF!</definedName>
    <definedName name="RgFdReptEseries">#REF!</definedName>
    <definedName name="RgFdReptEsource">#REF!</definedName>
    <definedName name="RgFdReptUserFile">[4]EERProfile!$G$2</definedName>
    <definedName name="RgFdSAMethod" localSheetId="1">#REF!</definedName>
    <definedName name="RgFdSAMethod">#REF!</definedName>
    <definedName name="RgFdTbBper" localSheetId="1">#REF!</definedName>
    <definedName name="RgFdTbBper">#REF!</definedName>
    <definedName name="RgFdTbCreate" localSheetId="1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sheet1">#REF!</definedName>
    <definedName name="Source">#REF!</definedName>
    <definedName name="table">#REF!</definedName>
    <definedName name="Table_1._Nigeria__Debt_Sustainability_Analysis__Adjustment_Scenario__2001_2012_1">#REF!</definedName>
    <definedName name="Table_1._Nigeria__Revised_Gross_Domestic_Product_by_Sector_of_Origin_at_Current_Prices__1997_2001_1" localSheetId="1">'credit &amp; deposit statistics '!Table1</definedName>
    <definedName name="Table_1._Nigeria__Revised_Gross_Domestic_Product_by_Sector_of_Origin_at_Current_Prices__1997_2001_1">Table1</definedName>
    <definedName name="Table_16" localSheetId="1">#REF!</definedName>
    <definedName name="Table_16">#REF!</definedName>
    <definedName name="Table_16a" localSheetId="1">#REF!</definedName>
    <definedName name="Table_16a">#REF!</definedName>
    <definedName name="Table_17" localSheetId="1">#REF!</definedName>
    <definedName name="Table_17">#REF!</definedName>
    <definedName name="Table_18">#REF!</definedName>
    <definedName name="Table_18a">#REF!</definedName>
    <definedName name="Table_19">#REF!</definedName>
    <definedName name="Table_20">#REF!</definedName>
    <definedName name="Table_20n">#REF!</definedName>
    <definedName name="Table_3._Nigeria__Debt_Sustainability_Analysis__Debt_Service_Indicators__2000_2010">#REF!</definedName>
    <definedName name="Table_4._Nigeria__Debt_Sustainability_Analysis__Sensitivity_to_Oil_Price_Developments__2000_2010_1">#REF!</definedName>
    <definedName name="Table_debt">[14]Table!$A$3:$AB$73</definedName>
    <definedName name="Table1" localSheetId="1" hidden="1">#REF!</definedName>
    <definedName name="Table1" hidden="1">#REF!</definedName>
    <definedName name="Table11" localSheetId="1">#REF!</definedName>
    <definedName name="Table11">#REF!</definedName>
    <definedName name="Table16" localSheetId="1">#REF!</definedName>
    <definedName name="Table16">#REF!</definedName>
    <definedName name="Table17">#REF!</definedName>
    <definedName name="Table18">#REF!</definedName>
    <definedName name="Table2">#REF!</definedName>
    <definedName name="Table21">#REF!</definedName>
    <definedName name="Table22">#REF!</definedName>
    <definedName name="Table23">#REF!</definedName>
    <definedName name="Table24">#REF!</definedName>
    <definedName name="Table25">#REF!</definedName>
    <definedName name="Table26">#REF!</definedName>
    <definedName name="Table27">#REF!</definedName>
    <definedName name="Table2a">#REF!</definedName>
    <definedName name="Table7">#REF!</definedName>
    <definedName name="TableName">"Dummy"</definedName>
    <definedName name="tableVI" localSheetId="1" hidden="1">{"red33",#N/A,FALSE,"Sheet1"}</definedName>
    <definedName name="tableVI" hidden="1">{"red33",#N/A,FALSE,"Sheet1"}</definedName>
    <definedName name="uuu" localSheetId="1">#REF!</definedName>
    <definedName name="uuu">#REF!</definedName>
    <definedName name="wrn.red97." localSheetId="1" hidden="1">{"red33",#N/A,FALSE,"Sheet1"}</definedName>
    <definedName name="wrn.red97." hidden="1">{"red33",#N/A,FALSE,"Sheet1"}</definedName>
    <definedName name="wrn.st1." localSheetId="1" hidden="1">{"ST1",#N/A,FALSE,"SOURCE"}</definedName>
    <definedName name="wrn.st1." hidden="1">{"ST1",#N/A,FALSE,"SOURCE"}</definedName>
    <definedName name="WT4A">[1]Work_sect!#REF!</definedName>
    <definedName name="WT4B">[1]Work_sect!$B$55</definedName>
    <definedName name="WT4C">[1]Work_sect!$B$66</definedName>
    <definedName name="y" localSheetId="1">#REF!</definedName>
    <definedName name="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7" i="11" l="1"/>
  <c r="F87" i="11" s="1"/>
  <c r="E86" i="11"/>
  <c r="F86" i="11" s="1"/>
  <c r="E85" i="11"/>
  <c r="F85" i="11" s="1"/>
  <c r="E84" i="11"/>
  <c r="F84" i="11" s="1"/>
  <c r="E83" i="11"/>
  <c r="F83" i="11" s="1"/>
  <c r="E82" i="11"/>
  <c r="F82" i="11" s="1"/>
  <c r="E81" i="11"/>
  <c r="F81" i="11" s="1"/>
  <c r="E80" i="11"/>
  <c r="F80" i="11" s="1"/>
  <c r="E79" i="11"/>
  <c r="F79" i="11" s="1"/>
  <c r="E78" i="11"/>
  <c r="F78" i="11" s="1"/>
  <c r="E77" i="11"/>
  <c r="F77" i="11" s="1"/>
  <c r="E76" i="11"/>
  <c r="F76" i="11" s="1"/>
  <c r="E75" i="11"/>
  <c r="F75" i="11" s="1"/>
  <c r="E74" i="11"/>
  <c r="F74" i="11" s="1"/>
  <c r="E73" i="11"/>
  <c r="F73" i="11" s="1"/>
  <c r="E72" i="11"/>
  <c r="F72" i="11" s="1"/>
  <c r="E71" i="11"/>
  <c r="F71" i="11" s="1"/>
  <c r="E70" i="11"/>
  <c r="F70" i="11" s="1"/>
  <c r="E69" i="11"/>
  <c r="F69" i="11" s="1"/>
  <c r="E68" i="11"/>
  <c r="F68" i="11" s="1"/>
  <c r="E67" i="11"/>
  <c r="F67" i="11" s="1"/>
  <c r="E66" i="11"/>
  <c r="F66" i="11" s="1"/>
  <c r="E65" i="11"/>
  <c r="F65" i="11" s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" i="11"/>
  <c r="D56" i="11" l="1"/>
  <c r="D98" i="10" l="1"/>
  <c r="C98" i="10"/>
  <c r="B98" i="10"/>
  <c r="E97" i="10"/>
  <c r="E96" i="10"/>
  <c r="E95" i="10"/>
  <c r="E94" i="10"/>
  <c r="E98" i="10" s="1"/>
  <c r="X11" i="10"/>
  <c r="Q4" i="10"/>
  <c r="Q5" i="10"/>
  <c r="Q6" i="10"/>
  <c r="Q7" i="10"/>
  <c r="Q3" i="10"/>
  <c r="P4" i="10"/>
  <c r="P5" i="10"/>
  <c r="P6" i="10"/>
  <c r="P7" i="10"/>
  <c r="P3" i="10"/>
  <c r="O7" i="10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C47" i="3"/>
  <c r="B47" i="3"/>
  <c r="T24" i="3"/>
  <c r="S24" i="3"/>
  <c r="C87" i="7"/>
  <c r="D87" i="7"/>
  <c r="E87" i="7"/>
  <c r="B87" i="7"/>
  <c r="G65" i="7"/>
  <c r="C65" i="7"/>
  <c r="D65" i="7"/>
  <c r="E65" i="7"/>
  <c r="F65" i="7"/>
  <c r="B65" i="7"/>
  <c r="C43" i="7"/>
  <c r="D43" i="7"/>
  <c r="E43" i="7"/>
  <c r="F43" i="7"/>
  <c r="G43" i="7"/>
  <c r="B43" i="7"/>
  <c r="C21" i="7"/>
  <c r="D21" i="7"/>
  <c r="E21" i="7"/>
  <c r="F21" i="7"/>
  <c r="G21" i="7"/>
  <c r="B21" i="7"/>
  <c r="D55" i="11" l="1"/>
  <c r="S23" i="3" l="1"/>
  <c r="B86" i="7"/>
  <c r="B89" i="7" s="1"/>
  <c r="C86" i="7"/>
  <c r="D86" i="7"/>
  <c r="D89" i="7" s="1"/>
  <c r="E86" i="7"/>
  <c r="E89" i="7" s="1"/>
  <c r="C85" i="7"/>
  <c r="D85" i="7"/>
  <c r="E85" i="7"/>
  <c r="B85" i="7"/>
  <c r="C64" i="7"/>
  <c r="C67" i="7" s="1"/>
  <c r="D64" i="7"/>
  <c r="D67" i="7" s="1"/>
  <c r="E64" i="7"/>
  <c r="E67" i="7" s="1"/>
  <c r="F64" i="7"/>
  <c r="F67" i="7" s="1"/>
  <c r="G64" i="7"/>
  <c r="G67" i="7" s="1"/>
  <c r="B64" i="7"/>
  <c r="B67" i="7" s="1"/>
  <c r="C63" i="7"/>
  <c r="D63" i="7"/>
  <c r="E63" i="7"/>
  <c r="F63" i="7"/>
  <c r="G63" i="7"/>
  <c r="B63" i="7"/>
  <c r="C42" i="7"/>
  <c r="C45" i="7" s="1"/>
  <c r="D42" i="7"/>
  <c r="E42" i="7"/>
  <c r="F42" i="7"/>
  <c r="F45" i="7" s="1"/>
  <c r="G42" i="7"/>
  <c r="G45" i="7" s="1"/>
  <c r="B42" i="7"/>
  <c r="C41" i="7"/>
  <c r="D41" i="7"/>
  <c r="E41" i="7"/>
  <c r="F41" i="7"/>
  <c r="G41" i="7"/>
  <c r="B41" i="7"/>
  <c r="C20" i="7"/>
  <c r="C23" i="7" s="1"/>
  <c r="D20" i="7"/>
  <c r="D23" i="7" s="1"/>
  <c r="E20" i="7"/>
  <c r="E23" i="7" s="1"/>
  <c r="F20" i="7"/>
  <c r="F23" i="7" s="1"/>
  <c r="G20" i="7"/>
  <c r="G23" i="7" s="1"/>
  <c r="C19" i="7"/>
  <c r="D19" i="7"/>
  <c r="E19" i="7"/>
  <c r="F19" i="7"/>
  <c r="G19" i="7"/>
  <c r="B19" i="7"/>
  <c r="B20" i="7"/>
  <c r="B23" i="7" s="1"/>
  <c r="C88" i="7" l="1"/>
  <c r="C89" i="7"/>
  <c r="E44" i="7"/>
  <c r="E45" i="7"/>
  <c r="B44" i="7"/>
  <c r="B45" i="7"/>
  <c r="D44" i="7"/>
  <c r="D45" i="7"/>
  <c r="D22" i="7"/>
  <c r="C44" i="7"/>
  <c r="E66" i="7"/>
  <c r="G66" i="7"/>
  <c r="C66" i="7"/>
  <c r="B22" i="7"/>
  <c r="F44" i="7"/>
  <c r="D46" i="3"/>
  <c r="H46" i="3"/>
  <c r="L46" i="3"/>
  <c r="P46" i="3"/>
  <c r="J46" i="3"/>
  <c r="R46" i="3"/>
  <c r="C46" i="3"/>
  <c r="K46" i="3"/>
  <c r="S46" i="3"/>
  <c r="E46" i="3"/>
  <c r="I46" i="3"/>
  <c r="M46" i="3"/>
  <c r="Q46" i="3"/>
  <c r="F46" i="3"/>
  <c r="N46" i="3"/>
  <c r="G46" i="3"/>
  <c r="O46" i="3"/>
  <c r="B46" i="3"/>
  <c r="G22" i="7"/>
  <c r="F22" i="7"/>
  <c r="B66" i="7"/>
  <c r="D66" i="7"/>
  <c r="F66" i="7"/>
  <c r="E88" i="7"/>
  <c r="C22" i="7"/>
  <c r="E22" i="7"/>
  <c r="G44" i="7"/>
  <c r="D88" i="7"/>
  <c r="B88" i="7"/>
  <c r="G40" i="7"/>
  <c r="R22" i="3" l="1"/>
  <c r="S22" i="3" s="1"/>
  <c r="T23" i="3" s="1"/>
  <c r="R21" i="3"/>
  <c r="S21" i="3" s="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51" i="11"/>
  <c r="D52" i="11"/>
  <c r="D53" i="11"/>
  <c r="D54" i="11"/>
  <c r="D5" i="11"/>
  <c r="G18" i="7"/>
  <c r="F18" i="7"/>
  <c r="E18" i="7"/>
  <c r="D18" i="7"/>
  <c r="C18" i="7"/>
  <c r="B18" i="7"/>
  <c r="D81" i="10"/>
  <c r="C81" i="10"/>
  <c r="B81" i="10"/>
  <c r="E80" i="10"/>
  <c r="M6" i="10" s="1"/>
  <c r="E79" i="10"/>
  <c r="M5" i="10" s="1"/>
  <c r="E78" i="10"/>
  <c r="M4" i="10" s="1"/>
  <c r="E77" i="10"/>
  <c r="M3" i="10" s="1"/>
  <c r="D73" i="10"/>
  <c r="C73" i="10"/>
  <c r="B73" i="10"/>
  <c r="E72" i="10"/>
  <c r="E71" i="10"/>
  <c r="E70" i="10"/>
  <c r="E69" i="10"/>
  <c r="D64" i="10"/>
  <c r="C64" i="10"/>
  <c r="B64" i="10"/>
  <c r="E63" i="10"/>
  <c r="E62" i="10"/>
  <c r="E61" i="10"/>
  <c r="E60" i="10"/>
  <c r="D48" i="10"/>
  <c r="C48" i="10"/>
  <c r="B48" i="10"/>
  <c r="E47" i="10"/>
  <c r="I6" i="10"/>
  <c r="E39" i="10"/>
  <c r="D39" i="10"/>
  <c r="C39" i="10"/>
  <c r="B39" i="10"/>
  <c r="E31" i="10"/>
  <c r="D31" i="10"/>
  <c r="C31" i="10"/>
  <c r="B31" i="10"/>
  <c r="E22" i="10"/>
  <c r="D22" i="10"/>
  <c r="C22" i="10"/>
  <c r="B22" i="10"/>
  <c r="L11" i="10"/>
  <c r="K11" i="10"/>
  <c r="J11" i="10"/>
  <c r="I11" i="10"/>
  <c r="H11" i="10"/>
  <c r="G11" i="10"/>
  <c r="F11" i="10"/>
  <c r="E11" i="10"/>
  <c r="D11" i="10"/>
  <c r="C11" i="10"/>
  <c r="T10" i="10"/>
  <c r="Q10" i="10"/>
  <c r="N10" i="10"/>
  <c r="G7" i="10"/>
  <c r="P10" i="10" s="1"/>
  <c r="F7" i="10"/>
  <c r="O10" i="10" s="1"/>
  <c r="D7" i="10"/>
  <c r="M10" i="10" s="1"/>
  <c r="M11" i="10" s="1"/>
  <c r="J6" i="10"/>
  <c r="J5" i="10"/>
  <c r="I5" i="10"/>
  <c r="J4" i="10"/>
  <c r="I4" i="10"/>
  <c r="J3" i="10"/>
  <c r="I3" i="10"/>
  <c r="S5" i="3"/>
  <c r="H28" i="3" s="1"/>
  <c r="O28" i="3"/>
  <c r="S6" i="3"/>
  <c r="H29" i="3" s="1"/>
  <c r="S7" i="3"/>
  <c r="H30" i="3" s="1"/>
  <c r="K30" i="3"/>
  <c r="S8" i="3"/>
  <c r="J31" i="3" s="1"/>
  <c r="I31" i="3"/>
  <c r="N31" i="3"/>
  <c r="S9" i="3"/>
  <c r="H32" i="3" s="1"/>
  <c r="S32" i="3"/>
  <c r="S10" i="3"/>
  <c r="H33" i="3" s="1"/>
  <c r="S11" i="3"/>
  <c r="H34" i="3" s="1"/>
  <c r="S12" i="3"/>
  <c r="J35" i="3" s="1"/>
  <c r="H35" i="3"/>
  <c r="L35" i="3"/>
  <c r="Q35" i="3"/>
  <c r="S35" i="3"/>
  <c r="S13" i="3"/>
  <c r="H36" i="3" s="1"/>
  <c r="S14" i="3"/>
  <c r="H37" i="3" s="1"/>
  <c r="J37" i="3"/>
  <c r="O37" i="3"/>
  <c r="S15" i="3"/>
  <c r="H38" i="3" s="1"/>
  <c r="M38" i="3"/>
  <c r="Q38" i="3"/>
  <c r="S16" i="3"/>
  <c r="J39" i="3" s="1"/>
  <c r="S17" i="3"/>
  <c r="H40" i="3" s="1"/>
  <c r="S18" i="3"/>
  <c r="H41" i="3" s="1"/>
  <c r="K41" i="3"/>
  <c r="S19" i="3"/>
  <c r="H42" i="3" s="1"/>
  <c r="I42" i="3"/>
  <c r="K42" i="3"/>
  <c r="M42" i="3"/>
  <c r="O42" i="3"/>
  <c r="P42" i="3"/>
  <c r="S42" i="3"/>
  <c r="S20" i="3"/>
  <c r="J43" i="3" s="1"/>
  <c r="G31" i="3"/>
  <c r="G37" i="3"/>
  <c r="G42" i="3"/>
  <c r="G28" i="3"/>
  <c r="F31" i="3"/>
  <c r="F42" i="3"/>
  <c r="E35" i="3"/>
  <c r="E37" i="3"/>
  <c r="E28" i="3"/>
  <c r="C34" i="3"/>
  <c r="C38" i="3"/>
  <c r="C39" i="3"/>
  <c r="C42" i="3"/>
  <c r="D31" i="3"/>
  <c r="D37" i="3"/>
  <c r="D41" i="3"/>
  <c r="D28" i="3"/>
  <c r="B35" i="3"/>
  <c r="B37" i="3"/>
  <c r="B42" i="3"/>
  <c r="E84" i="7"/>
  <c r="D84" i="7"/>
  <c r="C84" i="7"/>
  <c r="B84" i="7"/>
  <c r="G62" i="7"/>
  <c r="F62" i="7"/>
  <c r="E62" i="7"/>
  <c r="D62" i="7"/>
  <c r="C62" i="7"/>
  <c r="B62" i="7"/>
  <c r="C40" i="7"/>
  <c r="D40" i="7"/>
  <c r="E40" i="7"/>
  <c r="F40" i="7"/>
  <c r="B40" i="7"/>
  <c r="E48" i="10"/>
  <c r="T18" i="3"/>
  <c r="T9" i="3"/>
  <c r="E81" i="10" l="1"/>
  <c r="V10" i="10" s="1"/>
  <c r="W11" i="10" s="1"/>
  <c r="B43" i="3"/>
  <c r="B33" i="3"/>
  <c r="C33" i="3"/>
  <c r="F33" i="3"/>
  <c r="O43" i="3"/>
  <c r="N33" i="3"/>
  <c r="I7" i="10"/>
  <c r="R10" i="10" s="1"/>
  <c r="F43" i="3"/>
  <c r="R33" i="3"/>
  <c r="C43" i="3"/>
  <c r="S43" i="3"/>
  <c r="O33" i="3"/>
  <c r="T19" i="3"/>
  <c r="C28" i="3"/>
  <c r="D33" i="3"/>
  <c r="C30" i="3"/>
  <c r="E33" i="3"/>
  <c r="G33" i="3"/>
  <c r="H43" i="3"/>
  <c r="R37" i="3"/>
  <c r="S36" i="3"/>
  <c r="M35" i="3"/>
  <c r="J33" i="3"/>
  <c r="R31" i="3"/>
  <c r="O30" i="3"/>
  <c r="S28" i="3"/>
  <c r="R11" i="10"/>
  <c r="M43" i="3"/>
  <c r="T15" i="3"/>
  <c r="T10" i="3"/>
  <c r="B41" i="3"/>
  <c r="D43" i="3"/>
  <c r="D35" i="3"/>
  <c r="C37" i="3"/>
  <c r="C32" i="3"/>
  <c r="E43" i="3"/>
  <c r="F37" i="3"/>
  <c r="G35" i="3"/>
  <c r="Q43" i="3"/>
  <c r="L43" i="3"/>
  <c r="N37" i="3"/>
  <c r="P35" i="3"/>
  <c r="K35" i="3"/>
  <c r="T20" i="3"/>
  <c r="T11" i="3"/>
  <c r="T16" i="3"/>
  <c r="B38" i="3"/>
  <c r="B31" i="3"/>
  <c r="D42" i="3"/>
  <c r="C41" i="3"/>
  <c r="C35" i="3"/>
  <c r="C31" i="3"/>
  <c r="E42" i="3"/>
  <c r="E31" i="3"/>
  <c r="F35" i="3"/>
  <c r="G43" i="3"/>
  <c r="P43" i="3"/>
  <c r="K43" i="3"/>
  <c r="Q42" i="3"/>
  <c r="L42" i="3"/>
  <c r="S41" i="3"/>
  <c r="S37" i="3"/>
  <c r="K37" i="3"/>
  <c r="O35" i="3"/>
  <c r="I35" i="3"/>
  <c r="P31" i="3"/>
  <c r="S30" i="3"/>
  <c r="K45" i="3"/>
  <c r="O45" i="3"/>
  <c r="S45" i="3"/>
  <c r="F45" i="3"/>
  <c r="E45" i="3"/>
  <c r="C45" i="3"/>
  <c r="B45" i="3"/>
  <c r="P45" i="3"/>
  <c r="T22" i="3"/>
  <c r="R45" i="3"/>
  <c r="G45" i="3"/>
  <c r="H45" i="3"/>
  <c r="L45" i="3"/>
  <c r="D45" i="3"/>
  <c r="J45" i="3"/>
  <c r="I45" i="3"/>
  <c r="M45" i="3"/>
  <c r="Q45" i="3"/>
  <c r="N45" i="3"/>
  <c r="I44" i="3"/>
  <c r="P44" i="3"/>
  <c r="L44" i="3"/>
  <c r="C44" i="3"/>
  <c r="F44" i="3"/>
  <c r="H44" i="3"/>
  <c r="T21" i="3"/>
  <c r="T7" i="3"/>
  <c r="T8" i="3"/>
  <c r="B30" i="3"/>
  <c r="D30" i="3"/>
  <c r="C29" i="3"/>
  <c r="E30" i="3"/>
  <c r="F30" i="3"/>
  <c r="G30" i="3"/>
  <c r="P39" i="3"/>
  <c r="K39" i="3"/>
  <c r="S38" i="3"/>
  <c r="J38" i="3"/>
  <c r="M34" i="3"/>
  <c r="S33" i="3"/>
  <c r="K33" i="3"/>
  <c r="L31" i="3"/>
  <c r="R30" i="3"/>
  <c r="N30" i="3"/>
  <c r="J30" i="3"/>
  <c r="S29" i="3"/>
  <c r="J7" i="10"/>
  <c r="Q39" i="3"/>
  <c r="O34" i="3"/>
  <c r="B39" i="3"/>
  <c r="D29" i="3"/>
  <c r="E29" i="3"/>
  <c r="G29" i="3"/>
  <c r="O39" i="3"/>
  <c r="I39" i="3"/>
  <c r="S34" i="3"/>
  <c r="K34" i="3"/>
  <c r="Q30" i="3"/>
  <c r="M30" i="3"/>
  <c r="I30" i="3"/>
  <c r="O29" i="3"/>
  <c r="Q11" i="10"/>
  <c r="E64" i="10"/>
  <c r="L39" i="3"/>
  <c r="B34" i="3"/>
  <c r="B29" i="3"/>
  <c r="D39" i="3"/>
  <c r="D34" i="3"/>
  <c r="E39" i="3"/>
  <c r="E34" i="3"/>
  <c r="F34" i="3"/>
  <c r="F29" i="3"/>
  <c r="G34" i="3"/>
  <c r="T12" i="3"/>
  <c r="D38" i="3"/>
  <c r="E38" i="3"/>
  <c r="F39" i="3"/>
  <c r="G39" i="3"/>
  <c r="R43" i="3"/>
  <c r="N43" i="3"/>
  <c r="I43" i="3"/>
  <c r="R42" i="3"/>
  <c r="N42" i="3"/>
  <c r="J42" i="3"/>
  <c r="O41" i="3"/>
  <c r="S39" i="3"/>
  <c r="M39" i="3"/>
  <c r="H39" i="3"/>
  <c r="O38" i="3"/>
  <c r="Q34" i="3"/>
  <c r="I34" i="3"/>
  <c r="P30" i="3"/>
  <c r="L30" i="3"/>
  <c r="K29" i="3"/>
  <c r="E41" i="3"/>
  <c r="F41" i="3"/>
  <c r="F38" i="3"/>
  <c r="G41" i="3"/>
  <c r="G38" i="3"/>
  <c r="R41" i="3"/>
  <c r="N41" i="3"/>
  <c r="J41" i="3"/>
  <c r="R38" i="3"/>
  <c r="P38" i="3"/>
  <c r="N38" i="3"/>
  <c r="K38" i="3"/>
  <c r="I38" i="3"/>
  <c r="R34" i="3"/>
  <c r="P34" i="3"/>
  <c r="N34" i="3"/>
  <c r="L34" i="3"/>
  <c r="J34" i="3"/>
  <c r="O32" i="3"/>
  <c r="S31" i="3"/>
  <c r="Q31" i="3"/>
  <c r="O31" i="3"/>
  <c r="M31" i="3"/>
  <c r="K31" i="3"/>
  <c r="H31" i="3"/>
  <c r="R29" i="3"/>
  <c r="N29" i="3"/>
  <c r="J29" i="3"/>
  <c r="N11" i="10"/>
  <c r="E73" i="10"/>
  <c r="U10" i="10" s="1"/>
  <c r="U11" i="10" s="1"/>
  <c r="V11" i="10"/>
  <c r="O11" i="10"/>
  <c r="P11" i="10"/>
  <c r="S40" i="3"/>
  <c r="O40" i="3"/>
  <c r="K40" i="3"/>
  <c r="O36" i="3"/>
  <c r="K36" i="3"/>
  <c r="T6" i="3"/>
  <c r="T14" i="3"/>
  <c r="B28" i="3"/>
  <c r="E44" i="3"/>
  <c r="E40" i="3"/>
  <c r="E36" i="3"/>
  <c r="E32" i="3"/>
  <c r="F28" i="3"/>
  <c r="G44" i="3"/>
  <c r="G40" i="3"/>
  <c r="G36" i="3"/>
  <c r="G32" i="3"/>
  <c r="S44" i="3"/>
  <c r="O44" i="3"/>
  <c r="K44" i="3"/>
  <c r="Q41" i="3"/>
  <c r="M41" i="3"/>
  <c r="I41" i="3"/>
  <c r="R40" i="3"/>
  <c r="N40" i="3"/>
  <c r="J40" i="3"/>
  <c r="L38" i="3"/>
  <c r="Q37" i="3"/>
  <c r="M37" i="3"/>
  <c r="I37" i="3"/>
  <c r="R36" i="3"/>
  <c r="N36" i="3"/>
  <c r="J36" i="3"/>
  <c r="Q33" i="3"/>
  <c r="M33" i="3"/>
  <c r="I33" i="3"/>
  <c r="R32" i="3"/>
  <c r="N32" i="3"/>
  <c r="J32" i="3"/>
  <c r="Q29" i="3"/>
  <c r="M29" i="3"/>
  <c r="I29" i="3"/>
  <c r="R28" i="3"/>
  <c r="N28" i="3"/>
  <c r="J28" i="3"/>
  <c r="K32" i="3"/>
  <c r="K28" i="3"/>
  <c r="M7" i="10"/>
  <c r="T17" i="3"/>
  <c r="T13" i="3"/>
  <c r="B44" i="3"/>
  <c r="B40" i="3"/>
  <c r="B36" i="3"/>
  <c r="B32" i="3"/>
  <c r="D44" i="3"/>
  <c r="D40" i="3"/>
  <c r="D36" i="3"/>
  <c r="D32" i="3"/>
  <c r="R44" i="3"/>
  <c r="N44" i="3"/>
  <c r="J44" i="3"/>
  <c r="P41" i="3"/>
  <c r="L41" i="3"/>
  <c r="Q40" i="3"/>
  <c r="M40" i="3"/>
  <c r="I40" i="3"/>
  <c r="R39" i="3"/>
  <c r="N39" i="3"/>
  <c r="P37" i="3"/>
  <c r="L37" i="3"/>
  <c r="Q36" i="3"/>
  <c r="M36" i="3"/>
  <c r="I36" i="3"/>
  <c r="R35" i="3"/>
  <c r="N35" i="3"/>
  <c r="P33" i="3"/>
  <c r="L33" i="3"/>
  <c r="Q32" i="3"/>
  <c r="M32" i="3"/>
  <c r="I32" i="3"/>
  <c r="P29" i="3"/>
  <c r="L29" i="3"/>
  <c r="Q28" i="3"/>
  <c r="M28" i="3"/>
  <c r="I28" i="3"/>
  <c r="C40" i="3"/>
  <c r="C36" i="3"/>
  <c r="F40" i="3"/>
  <c r="F36" i="3"/>
  <c r="F32" i="3"/>
  <c r="Q44" i="3"/>
  <c r="M44" i="3"/>
  <c r="P40" i="3"/>
  <c r="L40" i="3"/>
  <c r="P36" i="3"/>
  <c r="L36" i="3"/>
  <c r="P32" i="3"/>
  <c r="L32" i="3"/>
  <c r="P28" i="3"/>
  <c r="L28" i="3"/>
  <c r="S10" i="10" l="1"/>
  <c r="S11" i="10" s="1"/>
  <c r="T11" i="10"/>
</calcChain>
</file>

<file path=xl/sharedStrings.xml><?xml version="1.0" encoding="utf-8"?>
<sst xmlns="http://schemas.openxmlformats.org/spreadsheetml/2006/main" count="551" uniqueCount="233">
  <si>
    <t>CHEQUES</t>
  </si>
  <si>
    <t>ATM</t>
  </si>
  <si>
    <t>POS</t>
  </si>
  <si>
    <t>INTERNET (WEB)</t>
  </si>
  <si>
    <t>MOBILE PAYMENTS</t>
  </si>
  <si>
    <t>NIP</t>
  </si>
  <si>
    <t>m-Cash</t>
  </si>
  <si>
    <t>EBILLSPAY</t>
  </si>
  <si>
    <t>REMITA</t>
  </si>
  <si>
    <t>CENTRAL PAY</t>
  </si>
  <si>
    <t>Month</t>
  </si>
  <si>
    <t>Volume</t>
  </si>
  <si>
    <t>Value</t>
  </si>
  <si>
    <t xml:space="preserve">Volume </t>
  </si>
  <si>
    <t xml:space="preserve">Value </t>
  </si>
  <si>
    <t>January</t>
  </si>
  <si>
    <t>February</t>
  </si>
  <si>
    <t>March</t>
  </si>
  <si>
    <t>April</t>
  </si>
  <si>
    <t>May</t>
  </si>
  <si>
    <t>June</t>
  </si>
  <si>
    <t>(In  Millions  of Naira)</t>
  </si>
  <si>
    <t>Sectoral Credit (N'Million)</t>
  </si>
  <si>
    <t>Month-Year</t>
  </si>
  <si>
    <t>Agriculture</t>
  </si>
  <si>
    <t>Industry</t>
  </si>
  <si>
    <t>Construction</t>
  </si>
  <si>
    <t xml:space="preserve"> Trade/General Commerce</t>
  </si>
  <si>
    <t xml:space="preserve"> Government</t>
  </si>
  <si>
    <t>Mining &amp; Quarrying</t>
  </si>
  <si>
    <t xml:space="preserve">Manufacturing </t>
  </si>
  <si>
    <t>Oil &amp; Gas</t>
  </si>
  <si>
    <t>Power and Energy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</si>
  <si>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</si>
  <si>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</si>
  <si>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</si>
  <si>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</si>
  <si>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</si>
  <si>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</si>
  <si>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</si>
  <si>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</si>
  <si>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</si>
  <si>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</si>
  <si>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</si>
  <si>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</si>
  <si>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</si>
  <si>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</si>
  <si>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Services</t>
  </si>
  <si>
    <t>Real Estate</t>
  </si>
  <si>
    <t>Finance, Insurance and Capital Market</t>
  </si>
  <si>
    <t>Education</t>
  </si>
  <si>
    <t xml:space="preserve"> General</t>
  </si>
  <si>
    <t>Information &amp; Communication</t>
  </si>
  <si>
    <t xml:space="preserve"> Transportation &amp; Storage</t>
  </si>
  <si>
    <t>Others</t>
  </si>
  <si>
    <t>Q3 2018</t>
  </si>
  <si>
    <t>Q4 2018</t>
  </si>
  <si>
    <t>CBs</t>
  </si>
  <si>
    <t>MBs</t>
  </si>
  <si>
    <t>NIB</t>
  </si>
  <si>
    <t>DMBs Total</t>
  </si>
  <si>
    <t>Executive Staff</t>
  </si>
  <si>
    <t>Senior Staff</t>
  </si>
  <si>
    <t>Junior Staff</t>
  </si>
  <si>
    <t>Contract Staff</t>
  </si>
  <si>
    <t>Totals</t>
  </si>
  <si>
    <t>Note: CB = Commercial Banks; MBs = Merchant Banks; NIB = Non-Interest Banks; DMBs = Deposit Money Banks</t>
  </si>
  <si>
    <t>DATA ON ALL PAYMENTS CHANNELS FOR 2019</t>
  </si>
  <si>
    <t>Credit and Deposit Statistics</t>
  </si>
  <si>
    <t>Q1 2019</t>
  </si>
  <si>
    <t>Q2 2019</t>
  </si>
  <si>
    <t>ACH/NAPS/PMS</t>
  </si>
  <si>
    <t>DMBs STAFF STRENGTH (Q2 2019)</t>
  </si>
  <si>
    <t>Quarter-Year</t>
  </si>
  <si>
    <t>Total Credit</t>
  </si>
  <si>
    <t>Quarter on Quarter Growth Rate %</t>
  </si>
  <si>
    <t>Banking Sector Credit to Private Sector Sectoral Share as a % of Total Credit</t>
  </si>
  <si>
    <t>Total Credit %</t>
  </si>
  <si>
    <t xml:space="preserve">Staff Strength in the Banking Sector </t>
  </si>
  <si>
    <t>Q on Q growth %</t>
  </si>
  <si>
    <t>Y on Y growth %</t>
  </si>
  <si>
    <t>Total</t>
  </si>
  <si>
    <t> </t>
  </si>
  <si>
    <t>Q1 2014</t>
  </si>
  <si>
    <t>Q2, 2014</t>
  </si>
  <si>
    <t>Q3, 2014</t>
  </si>
  <si>
    <t>Q4, 2014</t>
  </si>
  <si>
    <t>Q1, 2015</t>
  </si>
  <si>
    <t>Q2, 2015</t>
  </si>
  <si>
    <t>Q3, 2015</t>
  </si>
  <si>
    <t>Q4, 2015</t>
  </si>
  <si>
    <t>Q1, 2016</t>
  </si>
  <si>
    <t>Q2, 2016</t>
  </si>
  <si>
    <t>Q3, 2016</t>
  </si>
  <si>
    <t>Staff Strength</t>
  </si>
  <si>
    <t>DMBs STAFF STRENGTH</t>
  </si>
  <si>
    <t>DMBs TOTAL</t>
  </si>
  <si>
    <t>Total Banking Sector</t>
  </si>
  <si>
    <t>DMBs STAFF STRENGTH (DECEMBER 2017)</t>
  </si>
  <si>
    <t>DMBs STAFF STRENGTH (MARCH 2018)</t>
  </si>
  <si>
    <t>DMBs STAFF STRENGTH (JUNE2018)</t>
  </si>
  <si>
    <t>DMBs STAFF STRENGTH (SEPTEMBER 2018)</t>
  </si>
  <si>
    <t>DMBs STAFF STRENGTH (DECEMBER 2018)</t>
  </si>
  <si>
    <t>DMBs STAFF STRENGTH MARCH 2019)</t>
  </si>
  <si>
    <t>DATA ON ALL PAYMENTS CHANNELS FOR 2018</t>
  </si>
  <si>
    <t>values in naira</t>
  </si>
  <si>
    <t>NEFT</t>
  </si>
  <si>
    <t>July</t>
  </si>
  <si>
    <t>August</t>
  </si>
  <si>
    <t>September</t>
  </si>
  <si>
    <t>October</t>
  </si>
  <si>
    <t>November</t>
  </si>
  <si>
    <t>December</t>
  </si>
  <si>
    <t>*NAPS</t>
  </si>
  <si>
    <t>Source:</t>
  </si>
  <si>
    <t>NIBSS, Switches, MMOs</t>
  </si>
  <si>
    <t>note: November 2018 figures are provisional</t>
  </si>
  <si>
    <r>
      <t xml:space="preserve">*NAPS </t>
    </r>
    <r>
      <rPr>
        <sz val="12"/>
        <color rgb="FF000000"/>
        <rFont val="Calibri Light"/>
        <family val="2"/>
      </rPr>
      <t xml:space="preserve">effective October 2018, data for NAPs will comprise of NEFT/NAPS/PMS </t>
    </r>
  </si>
  <si>
    <t xml:space="preserve"> Gross loans</t>
  </si>
  <si>
    <t xml:space="preserve">Specific provisions </t>
  </si>
  <si>
    <t xml:space="preserve">Nonperforming loans </t>
  </si>
  <si>
    <t>1ST QTR 2007</t>
  </si>
  <si>
    <t>2ND QTR 2007</t>
  </si>
  <si>
    <t>3RD QTR 2007</t>
  </si>
  <si>
    <t>4TH QTR 2007</t>
  </si>
  <si>
    <t>1ST QTR 2008</t>
  </si>
  <si>
    <t>2ND QTR 2008</t>
  </si>
  <si>
    <t>3RD QTR 2008</t>
  </si>
  <si>
    <t>4TH QTR 2008</t>
  </si>
  <si>
    <t>1ST QTR 2009</t>
  </si>
  <si>
    <t>2ND QTR 2009</t>
  </si>
  <si>
    <t>3RD QTR 2009</t>
  </si>
  <si>
    <t>4TH QTR 2009</t>
  </si>
  <si>
    <t>1ST QTR 2010</t>
  </si>
  <si>
    <t>2ND QTR 2010</t>
  </si>
  <si>
    <t>3RD QTR  2010</t>
  </si>
  <si>
    <t>4TH QTR 2010</t>
  </si>
  <si>
    <t>1ST QTR 2011</t>
  </si>
  <si>
    <t>2ND QTR 2011</t>
  </si>
  <si>
    <t>3RD QTR 2011</t>
  </si>
  <si>
    <t>4TH QTR 2011</t>
  </si>
  <si>
    <t>1ST QTR 2012</t>
  </si>
  <si>
    <t>2nd QTR 2012</t>
  </si>
  <si>
    <t>3RD QTR 2012</t>
  </si>
  <si>
    <t>4TH QTR 2012</t>
  </si>
  <si>
    <t>1st QTR 2013</t>
  </si>
  <si>
    <t>2nd QTR 2013</t>
  </si>
  <si>
    <t>3RD QTR 2013</t>
  </si>
  <si>
    <t>4th QTR 2013</t>
  </si>
  <si>
    <t>1st QTR 2014</t>
  </si>
  <si>
    <t>2nd QTR 2014</t>
  </si>
  <si>
    <t>3RD QTR 2014</t>
  </si>
  <si>
    <t>4th QTR 2014</t>
  </si>
  <si>
    <t>1ST QTR 2015</t>
  </si>
  <si>
    <t>2nd QTR 2015</t>
  </si>
  <si>
    <t>3rd QTR 2015</t>
  </si>
  <si>
    <t>4th QTR 2015</t>
  </si>
  <si>
    <t>1st QTR 2016</t>
  </si>
  <si>
    <t>2nd QTR 2016</t>
  </si>
  <si>
    <t>3rd QTR 2016</t>
  </si>
  <si>
    <t>4th QTR 2016</t>
  </si>
  <si>
    <t>1st QTR 2017</t>
  </si>
  <si>
    <t>2nd QTR 2017</t>
  </si>
  <si>
    <t>3rd QTR 2017</t>
  </si>
  <si>
    <t>4th QTR 2017</t>
  </si>
  <si>
    <t>1st QTR 2018</t>
  </si>
  <si>
    <t>2nd QTR 2018</t>
  </si>
  <si>
    <t>3rd QTR 2018</t>
  </si>
  <si>
    <t>4th QTR 2018</t>
  </si>
  <si>
    <t>1st QTR 2019</t>
  </si>
  <si>
    <t>2nd QTR 2019</t>
  </si>
  <si>
    <t>Non Performing Loans/Total Loans %</t>
  </si>
  <si>
    <t>(after specific provisions) %</t>
  </si>
  <si>
    <t>Non Performing Loans/Total Loans</t>
  </si>
  <si>
    <t>Loans after Specific Provisions</t>
  </si>
  <si>
    <t>Period</t>
  </si>
  <si>
    <t>NON PERFORMING LOANS</t>
  </si>
  <si>
    <t>Q3 2019</t>
  </si>
  <si>
    <t>Q3 on Q2 (%)</t>
  </si>
  <si>
    <t>3rd QTR 2019</t>
  </si>
  <si>
    <t>DMBs STAFF STRENGTH (Q3 2019)</t>
  </si>
  <si>
    <t xml:space="preserve"> </t>
  </si>
  <si>
    <t>Q4 2019</t>
  </si>
  <si>
    <t>Q4 on Q3 (%)</t>
  </si>
  <si>
    <t>Q4 on Q3</t>
  </si>
  <si>
    <t>Q4 on Q3 growth %</t>
  </si>
  <si>
    <t>DMBs STAFF STRENGTH (Q4 2019)</t>
  </si>
  <si>
    <t>4th QTR 2019</t>
  </si>
  <si>
    <t>DOMESTIC CREDIT  (NET)/DOMESTIC CLAIMS</t>
  </si>
  <si>
    <t>Net claims on central government</t>
  </si>
  <si>
    <t>Claims on central government</t>
  </si>
  <si>
    <t>Liabilities to central government</t>
  </si>
  <si>
    <t>Claims on other sectors</t>
  </si>
  <si>
    <t>Claims on other financial corporations</t>
  </si>
  <si>
    <t>Claims on state and local government</t>
  </si>
  <si>
    <t>Claims on public nonfinancial corporations</t>
  </si>
  <si>
    <t>Claims on private sector</t>
  </si>
  <si>
    <t>Transferable deposits</t>
  </si>
  <si>
    <t>Other deposits</t>
  </si>
  <si>
    <t>Other Deposits held by Central Bank</t>
  </si>
  <si>
    <t>Other Deposits held by Other Depository Corporations</t>
  </si>
  <si>
    <t>Year on Year Sectoral Change in NPLs</t>
  </si>
  <si>
    <t>Sector</t>
  </si>
  <si>
    <t>Total NPL</t>
  </si>
  <si>
    <t>Change in NPLs</t>
  </si>
  <si>
    <t>End-Dec-18</t>
  </si>
  <si>
    <t>End-Dec-19</t>
  </si>
  <si>
    <t>Percentage</t>
  </si>
  <si>
    <t>N'Bn</t>
  </si>
  <si>
    <t>%</t>
  </si>
  <si>
    <t>AGRICULTURE</t>
  </si>
  <si>
    <t>MINING AND QUARRYING</t>
  </si>
  <si>
    <t>MANUFACTURING</t>
  </si>
  <si>
    <t>REAL ESTATE ACTIVITIES</t>
  </si>
  <si>
    <t>PUBLIC UTILITIES</t>
  </si>
  <si>
    <t>GENERAL COMMERCE</t>
  </si>
  <si>
    <t>TRANSPORTATION AND STORAGE</t>
  </si>
  <si>
    <t>FINANCE AND INSURANCE</t>
  </si>
  <si>
    <t>GENERAL</t>
  </si>
  <si>
    <t>GOVERNMENT</t>
  </si>
  <si>
    <t>WATER SUPPLY; SEWERAGE,WASTE MANAGEMENT AND REMEDIATION ACTIVITIES</t>
  </si>
  <si>
    <t>CONSTRUCTION</t>
  </si>
  <si>
    <t>INFORMATION AND COMMUNICATION</t>
  </si>
  <si>
    <t>PROFESSIONAL, SCIENTIFIC AND TECHNICAL ACTIVITIES</t>
  </si>
  <si>
    <t>ADMINISTRATIVE AND SUPPORT SERVICES</t>
  </si>
  <si>
    <t>EDUCATION</t>
  </si>
  <si>
    <t>HUMAN HEALTH AND SOCIAL WORK ACTIVITIES</t>
  </si>
  <si>
    <t>ARTS, ENTERTAINMENT AND RECREATION</t>
  </si>
  <si>
    <t>ACTIVITIES OF EXTRATERRITORIAL ORGANIZATIONS AND BODIES</t>
  </si>
  <si>
    <t>POWER AND ENERGY</t>
  </si>
  <si>
    <t>CAPITAL MARKET</t>
  </si>
  <si>
    <t>OIL AND GAS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</si>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</sst>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  <numFmt numFmtId="167" formatCode="_(* #,##0_);_(* \(#,##0\);_(* &quot;-&quot;??_);_(@_)"/>
    <numFmt numFmtId="168" formatCode="General_)"/>
    <numFmt numFmtId="169" formatCode="[$-409]mmm\-yy;@"/>
    <numFmt numFmtId="170" formatCode="#,##0.0"/>
    <numFmt numFmtId="171" formatCode="_(* #,##0.0_);_(* \(#,##0.0\);_(* &quot;-&quot;??_);_(@_)"/>
    <numFmt numFmtId="172" formatCode="_-* #,##0_-;\-* #,##0_-;_-* &quot;-&quot;??_-;_-@"/>
  </numFmts>
  <fonts count="9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Calibri Light"/>
      <family val="1"/>
      <scheme val="major"/>
    </font>
    <font>
      <b/>
      <sz val="10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sz val="11"/>
      <color indexed="8"/>
      <name val="Calibri"/>
      <family val="2"/>
    </font>
    <font>
      <sz val="10"/>
      <color rgb="FF333333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Times New Roman"/>
      <family val="1"/>
    </font>
    <font>
      <b/>
      <sz val="12"/>
      <name val="Calibri Light"/>
      <family val="1"/>
      <scheme val="major"/>
    </font>
    <font>
      <sz val="12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 Light"/>
      <family val="1"/>
      <scheme val="major"/>
    </font>
    <font>
      <b/>
      <sz val="18"/>
      <name val="Calibri Light"/>
      <family val="1"/>
      <scheme val="major"/>
    </font>
    <font>
      <sz val="11"/>
      <color rgb="FFFF0000"/>
      <name val="Calibri"/>
      <family val="2"/>
      <scheme val="minor"/>
    </font>
    <font>
      <b/>
      <sz val="10"/>
      <color rgb="FFFF0000"/>
      <name val="Calibri Light"/>
      <family val="1"/>
      <scheme val="major"/>
    </font>
    <font>
      <sz val="10"/>
      <color rgb="FFFF0000"/>
      <name val="Calibri Light"/>
      <family val="1"/>
      <scheme val="major"/>
    </font>
    <font>
      <sz val="11"/>
      <name val="Calibri Light"/>
      <family val="1"/>
      <scheme val="major"/>
    </font>
    <font>
      <sz val="11"/>
      <name val="Calibri"/>
      <family val="2"/>
      <scheme val="minor"/>
    </font>
    <font>
      <b/>
      <sz val="11"/>
      <color rgb="FFFF0000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6"/>
      <name val="Calibri Light"/>
      <family val="1"/>
      <scheme val="major"/>
    </font>
    <font>
      <b/>
      <sz val="9"/>
      <name val="Calibri Light"/>
      <family val="1"/>
      <scheme val="major"/>
    </font>
    <font>
      <b/>
      <sz val="1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 Light"/>
      <family val="1"/>
      <scheme val="maj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1"/>
      <name val="Corbel"/>
      <family val="2"/>
    </font>
    <font>
      <sz val="11"/>
      <color theme="1"/>
      <name val="Corbel"/>
      <family val="2"/>
    </font>
    <font>
      <b/>
      <u/>
      <sz val="12"/>
      <color rgb="FF000000"/>
      <name val="Cambria"/>
      <family val="1"/>
    </font>
    <font>
      <u/>
      <sz val="12"/>
      <color rgb="FF000000"/>
      <name val="Cambria"/>
      <family val="1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  <font>
      <b/>
      <sz val="12"/>
      <color theme="1"/>
      <name val="Calibri Light"/>
      <family val="1"/>
      <scheme val="major"/>
    </font>
    <font>
      <b/>
      <u/>
      <sz val="12"/>
      <color theme="1"/>
      <name val="Calibri Light"/>
      <family val="1"/>
      <scheme val="major"/>
    </font>
    <font>
      <u/>
      <sz val="12"/>
      <color theme="1"/>
      <name val="Calibri Light"/>
      <family val="1"/>
      <scheme val="major"/>
    </font>
    <font>
      <b/>
      <u/>
      <sz val="14"/>
      <color rgb="FF000000"/>
      <name val="Calibri"/>
      <family val="2"/>
    </font>
    <font>
      <u/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rgb="FF333333"/>
      <name val="Calibri"/>
      <family val="2"/>
    </font>
    <font>
      <sz val="12"/>
      <color rgb="FF000000"/>
      <name val="Calibri Light"/>
      <family val="2"/>
    </font>
    <font>
      <sz val="12"/>
      <name val="Arial"/>
      <family val="2"/>
    </font>
    <font>
      <b/>
      <sz val="16"/>
      <name val="Arial"/>
      <family val="2"/>
    </font>
    <font>
      <b/>
      <u/>
      <sz val="14"/>
      <name val="Calibri"/>
      <family val="2"/>
      <scheme val="minor"/>
    </font>
    <font>
      <u/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name val="Corbel"/>
      <family val="2"/>
    </font>
    <font>
      <sz val="10"/>
      <name val="Corbel"/>
      <family val="2"/>
    </font>
    <font>
      <b/>
      <sz val="14"/>
      <color rgb="FFFF0000"/>
      <name val="Calibri Light"/>
      <family val="1"/>
      <scheme val="maj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FF0000"/>
      <name val="Corbel"/>
      <family val="2"/>
    </font>
    <font>
      <sz val="11"/>
      <color rgb="FFFF0000"/>
      <name val="Calibri Light"/>
      <family val="1"/>
      <scheme val="major"/>
    </font>
    <font>
      <b/>
      <sz val="11"/>
      <color rgb="FFFF0000"/>
      <name val="Calibri Light"/>
      <family val="2"/>
      <scheme val="major"/>
    </font>
    <font>
      <b/>
      <sz val="14"/>
      <name val="Calibri Light"/>
      <family val="1"/>
      <scheme val="major"/>
    </font>
    <font>
      <sz val="14"/>
      <name val="Calibri Light"/>
      <family val="1"/>
      <scheme val="major"/>
    </font>
    <font>
      <b/>
      <sz val="11"/>
      <name val="Calibri Light"/>
      <family val="2"/>
      <scheme val="major"/>
    </font>
    <font>
      <b/>
      <sz val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Times New Roman"/>
    </font>
    <font>
      <b/>
      <sz val="11"/>
      <name val="Corbel"/>
      <family val="2"/>
    </font>
    <font>
      <sz val="11"/>
      <name val="Corbel"/>
      <family val="2"/>
    </font>
    <font>
      <b/>
      <sz val="11"/>
      <color rgb="FFFF0000"/>
      <name val="Corbel"/>
      <family val="2"/>
    </font>
    <font>
      <b/>
      <sz val="14"/>
      <name val="Corbe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9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8FBFC"/>
        <bgColor rgb="FFF8FBF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8D08D"/>
      </left>
      <right/>
      <top style="thin">
        <color rgb="FFA8D08D"/>
      </top>
      <bottom style="thin">
        <color rgb="FF70AD47"/>
      </bottom>
      <diagonal/>
    </border>
    <border>
      <left/>
      <right/>
      <top style="thin">
        <color rgb="FFA8D08D"/>
      </top>
      <bottom style="thin">
        <color rgb="FF70AD47"/>
      </bottom>
      <diagonal/>
    </border>
    <border>
      <left/>
      <right style="thin">
        <color rgb="FFA8D08D"/>
      </right>
      <top style="thin">
        <color rgb="FFA8D08D"/>
      </top>
      <bottom style="thin">
        <color rgb="FF70AD47"/>
      </bottom>
      <diagonal/>
    </border>
    <border>
      <left style="thin">
        <color rgb="FFA8D08D"/>
      </left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0" fontId="7" fillId="0" borderId="0"/>
    <xf numFmtId="0" fontId="1" fillId="0" borderId="0"/>
    <xf numFmtId="165" fontId="1" fillId="0" borderId="0" applyFont="0" applyFill="0" applyBorder="0" applyAlignment="0" applyProtection="0"/>
    <xf numFmtId="0" fontId="12" fillId="0" borderId="0"/>
    <xf numFmtId="165" fontId="10" fillId="0" borderId="0" applyFont="0" applyFill="0" applyBorder="0" applyAlignment="0" applyProtection="0"/>
    <xf numFmtId="0" fontId="10" fillId="0" borderId="0"/>
    <xf numFmtId="0" fontId="1" fillId="0" borderId="0"/>
    <xf numFmtId="0" fontId="7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8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3">
    <xf numFmtId="0" fontId="0" fillId="0" borderId="0" xfId="0"/>
    <xf numFmtId="165" fontId="3" fillId="0" borderId="0" xfId="1" applyFont="1"/>
    <xf numFmtId="0" fontId="3" fillId="0" borderId="0" xfId="0" applyFont="1"/>
    <xf numFmtId="0" fontId="5" fillId="0" borderId="1" xfId="0" applyFont="1" applyBorder="1"/>
    <xf numFmtId="165" fontId="5" fillId="0" borderId="1" xfId="1" applyFont="1" applyBorder="1"/>
    <xf numFmtId="166" fontId="5" fillId="0" borderId="1" xfId="1" applyNumberFormat="1" applyFont="1" applyBorder="1"/>
    <xf numFmtId="165" fontId="4" fillId="2" borderId="1" xfId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166" fontId="3" fillId="2" borderId="1" xfId="1" applyNumberFormat="1" applyFont="1" applyFill="1" applyBorder="1" applyAlignment="1">
      <alignment horizontal="right"/>
    </xf>
    <xf numFmtId="165" fontId="3" fillId="2" borderId="1" xfId="1" applyFont="1" applyFill="1" applyBorder="1" applyAlignment="1">
      <alignment horizontal="right"/>
    </xf>
    <xf numFmtId="165" fontId="3" fillId="0" borderId="1" xfId="1" applyFont="1" applyBorder="1"/>
    <xf numFmtId="0" fontId="9" fillId="0" borderId="0" xfId="0" applyFont="1"/>
    <xf numFmtId="0" fontId="16" fillId="0" borderId="0" xfId="0" applyFont="1"/>
    <xf numFmtId="17" fontId="14" fillId="0" borderId="0" xfId="7" applyNumberFormat="1" applyFont="1" applyFill="1" applyBorder="1"/>
    <xf numFmtId="17" fontId="14" fillId="0" borderId="5" xfId="7" applyNumberFormat="1" applyFont="1" applyFill="1" applyBorder="1"/>
    <xf numFmtId="165" fontId="15" fillId="0" borderId="6" xfId="1" applyFont="1" applyFill="1" applyBorder="1"/>
    <xf numFmtId="165" fontId="15" fillId="0" borderId="9" xfId="1" applyFont="1" applyFill="1" applyBorder="1"/>
    <xf numFmtId="165" fontId="15" fillId="0" borderId="7" xfId="1" applyFont="1" applyFill="1" applyBorder="1"/>
    <xf numFmtId="165" fontId="15" fillId="0" borderId="8" xfId="1" applyFont="1" applyFill="1" applyBorder="1"/>
    <xf numFmtId="165" fontId="15" fillId="0" borderId="0" xfId="1" applyFont="1" applyFill="1" applyBorder="1"/>
    <xf numFmtId="165" fontId="16" fillId="0" borderId="0" xfId="1" applyFont="1"/>
    <xf numFmtId="165" fontId="0" fillId="0" borderId="0" xfId="1" applyFont="1"/>
    <xf numFmtId="166" fontId="3" fillId="0" borderId="0" xfId="1" applyNumberFormat="1" applyFont="1"/>
    <xf numFmtId="0" fontId="4" fillId="0" borderId="14" xfId="0" applyFont="1" applyBorder="1"/>
    <xf numFmtId="0" fontId="5" fillId="0" borderId="11" xfId="0" applyFont="1" applyBorder="1"/>
    <xf numFmtId="165" fontId="5" fillId="0" borderId="17" xfId="1" applyFont="1" applyBorder="1"/>
    <xf numFmtId="165" fontId="5" fillId="2" borderId="11" xfId="1" applyFont="1" applyFill="1" applyBorder="1"/>
    <xf numFmtId="165" fontId="8" fillId="3" borderId="1" xfId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4" fontId="3" fillId="0" borderId="17" xfId="0" applyNumberFormat="1" applyFont="1" applyBorder="1" applyAlignment="1">
      <alignment horizontal="right"/>
    </xf>
    <xf numFmtId="0" fontId="5" fillId="2" borderId="11" xfId="0" applyFont="1" applyFill="1" applyBorder="1"/>
    <xf numFmtId="165" fontId="4" fillId="2" borderId="17" xfId="1" applyFont="1" applyFill="1" applyBorder="1" applyAlignment="1">
      <alignment horizontal="right"/>
    </xf>
    <xf numFmtId="167" fontId="4" fillId="2" borderId="1" xfId="2" applyNumberFormat="1" applyFont="1" applyFill="1" applyBorder="1" applyAlignment="1">
      <alignment horizontal="right"/>
    </xf>
    <xf numFmtId="0" fontId="6" fillId="2" borderId="11" xfId="0" applyFont="1" applyFill="1" applyBorder="1"/>
    <xf numFmtId="167" fontId="3" fillId="2" borderId="1" xfId="0" applyNumberFormat="1" applyFont="1" applyFill="1" applyBorder="1" applyAlignment="1">
      <alignment horizontal="right"/>
    </xf>
    <xf numFmtId="166" fontId="3" fillId="0" borderId="1" xfId="1" applyNumberFormat="1" applyFont="1" applyBorder="1" applyAlignment="1">
      <alignment horizontal="right"/>
    </xf>
    <xf numFmtId="165" fontId="3" fillId="2" borderId="17" xfId="1" applyFont="1" applyFill="1" applyBorder="1" applyAlignment="1">
      <alignment horizontal="right"/>
    </xf>
    <xf numFmtId="0" fontId="5" fillId="2" borderId="12" xfId="1" applyNumberFormat="1" applyFont="1" applyFill="1" applyBorder="1"/>
    <xf numFmtId="166" fontId="4" fillId="2" borderId="13" xfId="1" applyNumberFormat="1" applyFont="1" applyFill="1" applyBorder="1" applyAlignment="1">
      <alignment horizontal="right"/>
    </xf>
    <xf numFmtId="165" fontId="4" fillId="2" borderId="13" xfId="1" applyFont="1" applyFill="1" applyBorder="1" applyAlignment="1">
      <alignment horizontal="right"/>
    </xf>
    <xf numFmtId="165" fontId="4" fillId="2" borderId="18" xfId="1" applyFont="1" applyFill="1" applyBorder="1" applyAlignment="1">
      <alignment horizontal="right"/>
    </xf>
    <xf numFmtId="166" fontId="0" fillId="0" borderId="0" xfId="1" applyNumberFormat="1" applyFont="1"/>
    <xf numFmtId="43" fontId="3" fillId="0" borderId="1" xfId="0" applyNumberFormat="1" applyFont="1" applyBorder="1" applyAlignment="1">
      <alignment horizontal="right"/>
    </xf>
    <xf numFmtId="0" fontId="2" fillId="0" borderId="0" xfId="0" applyFont="1" applyAlignment="1"/>
    <xf numFmtId="0" fontId="5" fillId="2" borderId="0" xfId="1" applyNumberFormat="1" applyFont="1" applyFill="1" applyBorder="1"/>
    <xf numFmtId="166" fontId="4" fillId="2" borderId="0" xfId="1" applyNumberFormat="1" applyFont="1" applyFill="1" applyBorder="1" applyAlignment="1">
      <alignment horizontal="right"/>
    </xf>
    <xf numFmtId="165" fontId="4" fillId="2" borderId="0" xfId="1" applyFont="1" applyFill="1" applyBorder="1" applyAlignment="1">
      <alignment horizontal="right"/>
    </xf>
    <xf numFmtId="171" fontId="13" fillId="0" borderId="19" xfId="6" applyNumberFormat="1" applyFont="1" applyFill="1" applyBorder="1"/>
    <xf numFmtId="0" fontId="5" fillId="2" borderId="21" xfId="0" applyFont="1" applyFill="1" applyBorder="1"/>
    <xf numFmtId="166" fontId="4" fillId="2" borderId="22" xfId="1" applyNumberFormat="1" applyFont="1" applyFill="1" applyBorder="1" applyAlignment="1">
      <alignment horizontal="right"/>
    </xf>
    <xf numFmtId="165" fontId="4" fillId="2" borderId="22" xfId="1" applyFont="1" applyFill="1" applyBorder="1" applyAlignment="1">
      <alignment horizontal="right"/>
    </xf>
    <xf numFmtId="0" fontId="11" fillId="0" borderId="0" xfId="0" applyFont="1"/>
    <xf numFmtId="0" fontId="23" fillId="2" borderId="0" xfId="1" applyNumberFormat="1" applyFont="1" applyFill="1" applyBorder="1"/>
    <xf numFmtId="167" fontId="24" fillId="0" borderId="0" xfId="3" applyNumberFormat="1" applyFont="1" applyFill="1" applyBorder="1" applyAlignment="1">
      <alignment horizontal="right"/>
    </xf>
    <xf numFmtId="167" fontId="4" fillId="0" borderId="0" xfId="3" applyNumberFormat="1" applyFont="1" applyFill="1" applyBorder="1" applyAlignment="1">
      <alignment horizontal="right"/>
    </xf>
    <xf numFmtId="0" fontId="25" fillId="0" borderId="0" xfId="0" applyFont="1"/>
    <xf numFmtId="0" fontId="26" fillId="0" borderId="0" xfId="0" applyFont="1"/>
    <xf numFmtId="0" fontId="27" fillId="0" borderId="0" xfId="0" applyFont="1"/>
    <xf numFmtId="166" fontId="27" fillId="0" borderId="0" xfId="0" applyNumberFormat="1" applyFont="1"/>
    <xf numFmtId="0" fontId="28" fillId="0" borderId="0" xfId="0" applyFont="1"/>
    <xf numFmtId="4" fontId="22" fillId="0" borderId="0" xfId="0" applyNumberFormat="1" applyFont="1"/>
    <xf numFmtId="166" fontId="22" fillId="0" borderId="0" xfId="1" applyNumberFormat="1" applyFont="1"/>
    <xf numFmtId="165" fontId="22" fillId="0" borderId="0" xfId="1" applyFont="1"/>
    <xf numFmtId="0" fontId="22" fillId="0" borderId="0" xfId="0" applyFont="1"/>
    <xf numFmtId="0" fontId="4" fillId="0" borderId="24" xfId="0" applyFont="1" applyBorder="1"/>
    <xf numFmtId="0" fontId="0" fillId="0" borderId="27" xfId="0" applyBorder="1"/>
    <xf numFmtId="0" fontId="0" fillId="0" borderId="28" xfId="0" applyBorder="1"/>
    <xf numFmtId="166" fontId="0" fillId="0" borderId="28" xfId="1" applyNumberFormat="1" applyFont="1" applyBorder="1"/>
    <xf numFmtId="165" fontId="0" fillId="0" borderId="28" xfId="1" applyFont="1" applyBorder="1"/>
    <xf numFmtId="0" fontId="29" fillId="0" borderId="0" xfId="7" applyFont="1"/>
    <xf numFmtId="0" fontId="30" fillId="0" borderId="3" xfId="7" applyFont="1" applyBorder="1" applyAlignment="1">
      <alignment horizontal="center" vertical="center" wrapText="1"/>
    </xf>
    <xf numFmtId="0" fontId="30" fillId="0" borderId="4" xfId="7" applyFont="1" applyBorder="1" applyAlignment="1">
      <alignment horizontal="center" vertical="center" wrapText="1"/>
    </xf>
    <xf numFmtId="0" fontId="32" fillId="0" borderId="0" xfId="0" applyFont="1"/>
    <xf numFmtId="2" fontId="0" fillId="0" borderId="0" xfId="0" applyNumberFormat="1"/>
    <xf numFmtId="0" fontId="0" fillId="6" borderId="0" xfId="0" applyFill="1"/>
    <xf numFmtId="2" fontId="0" fillId="6" borderId="0" xfId="0" applyNumberFormat="1" applyFill="1"/>
    <xf numFmtId="0" fontId="16" fillId="0" borderId="28" xfId="0" applyFont="1" applyBorder="1"/>
    <xf numFmtId="2" fontId="28" fillId="0" borderId="28" xfId="0" applyNumberFormat="1" applyFont="1" applyBorder="1"/>
    <xf numFmtId="0" fontId="35" fillId="0" borderId="28" xfId="0" applyFont="1" applyBorder="1"/>
    <xf numFmtId="0" fontId="16" fillId="0" borderId="2" xfId="0" applyFont="1" applyBorder="1"/>
    <xf numFmtId="0" fontId="33" fillId="5" borderId="2" xfId="0" applyFont="1" applyFill="1" applyBorder="1"/>
    <xf numFmtId="0" fontId="14" fillId="5" borderId="20" xfId="7" applyFont="1" applyFill="1" applyBorder="1" applyAlignment="1">
      <alignment horizontal="center" vertical="center" wrapText="1"/>
    </xf>
    <xf numFmtId="2" fontId="0" fillId="0" borderId="2" xfId="0" applyNumberFormat="1" applyBorder="1"/>
    <xf numFmtId="2" fontId="0" fillId="6" borderId="2" xfId="0" applyNumberFormat="1" applyFill="1" applyBorder="1"/>
    <xf numFmtId="0" fontId="30" fillId="0" borderId="10" xfId="7" applyFont="1" applyBorder="1" applyAlignment="1">
      <alignment horizontal="center" vertical="center" wrapText="1"/>
    </xf>
    <xf numFmtId="0" fontId="30" fillId="0" borderId="31" xfId="7" applyFont="1" applyBorder="1" applyAlignment="1">
      <alignment horizontal="center" vertical="center" wrapText="1"/>
    </xf>
    <xf numFmtId="0" fontId="20" fillId="0" borderId="3" xfId="7" applyFont="1" applyBorder="1" applyAlignment="1">
      <alignment horizontal="center" vertical="center" wrapText="1"/>
    </xf>
    <xf numFmtId="17" fontId="14" fillId="0" borderId="2" xfId="7" applyNumberFormat="1" applyFont="1" applyBorder="1"/>
    <xf numFmtId="17" fontId="15" fillId="0" borderId="2" xfId="7" applyNumberFormat="1" applyFont="1" applyBorder="1"/>
    <xf numFmtId="0" fontId="35" fillId="0" borderId="0" xfId="0" applyFont="1"/>
    <xf numFmtId="167" fontId="26" fillId="0" borderId="0" xfId="0" applyNumberFormat="1" applyFont="1"/>
    <xf numFmtId="0" fontId="39" fillId="8" borderId="33" xfId="0" applyFont="1" applyFill="1" applyBorder="1" applyAlignment="1">
      <alignment wrapText="1"/>
    </xf>
    <xf numFmtId="0" fontId="39" fillId="8" borderId="34" xfId="0" applyFont="1" applyFill="1" applyBorder="1" applyAlignment="1">
      <alignment wrapText="1"/>
    </xf>
    <xf numFmtId="0" fontId="39" fillId="8" borderId="35" xfId="0" applyFont="1" applyFill="1" applyBorder="1" applyAlignment="1">
      <alignment wrapText="1"/>
    </xf>
    <xf numFmtId="0" fontId="39" fillId="8" borderId="0" xfId="0" applyFont="1" applyFill="1" applyAlignment="1">
      <alignment wrapText="1"/>
    </xf>
    <xf numFmtId="0" fontId="11" fillId="7" borderId="36" xfId="0" applyFont="1" applyFill="1" applyBorder="1" applyAlignment="1">
      <alignment wrapText="1"/>
    </xf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4" fillId="0" borderId="1" xfId="0" applyFont="1" applyBorder="1"/>
    <xf numFmtId="0" fontId="44" fillId="0" borderId="1" xfId="0" applyFont="1" applyBorder="1" applyAlignment="1">
      <alignment horizontal="right"/>
    </xf>
    <xf numFmtId="0" fontId="45" fillId="0" borderId="1" xfId="0" applyFont="1" applyBorder="1" applyAlignment="1">
      <alignment horizontal="right"/>
    </xf>
    <xf numFmtId="167" fontId="44" fillId="0" borderId="1" xfId="6" applyNumberFormat="1" applyFont="1" applyBorder="1"/>
    <xf numFmtId="167" fontId="45" fillId="0" borderId="1" xfId="6" applyNumberFormat="1" applyFont="1" applyBorder="1"/>
    <xf numFmtId="0" fontId="45" fillId="0" borderId="0" xfId="0" applyFont="1"/>
    <xf numFmtId="167" fontId="45" fillId="0" borderId="0" xfId="0" applyNumberFormat="1" applyFont="1"/>
    <xf numFmtId="167" fontId="45" fillId="0" borderId="0" xfId="6" applyNumberFormat="1" applyFont="1"/>
    <xf numFmtId="0" fontId="16" fillId="0" borderId="1" xfId="0" applyFont="1" applyBorder="1"/>
    <xf numFmtId="167" fontId="16" fillId="0" borderId="1" xfId="13" applyNumberFormat="1" applyFont="1" applyBorder="1"/>
    <xf numFmtId="167" fontId="46" fillId="0" borderId="1" xfId="13" applyNumberFormat="1" applyFont="1" applyBorder="1"/>
    <xf numFmtId="167" fontId="19" fillId="0" borderId="0" xfId="6" applyNumberFormat="1" applyFont="1"/>
    <xf numFmtId="0" fontId="47" fillId="0" borderId="0" xfId="0" applyFont="1"/>
    <xf numFmtId="0" fontId="48" fillId="0" borderId="0" xfId="0" applyFont="1"/>
    <xf numFmtId="0" fontId="16" fillId="0" borderId="1" xfId="0" applyFont="1" applyBorder="1" applyAlignment="1">
      <alignment horizontal="right"/>
    </xf>
    <xf numFmtId="0" fontId="46" fillId="0" borderId="1" xfId="0" applyFont="1" applyBorder="1" applyAlignment="1">
      <alignment horizontal="right"/>
    </xf>
    <xf numFmtId="0" fontId="49" fillId="0" borderId="0" xfId="0" applyFont="1"/>
    <xf numFmtId="0" fontId="50" fillId="0" borderId="0" xfId="0" applyFont="1"/>
    <xf numFmtId="0" fontId="51" fillId="0" borderId="37" xfId="0" applyFont="1" applyBorder="1"/>
    <xf numFmtId="0" fontId="52" fillId="0" borderId="37" xfId="0" applyFont="1" applyBorder="1" applyAlignment="1">
      <alignment horizontal="right"/>
    </xf>
    <xf numFmtId="0" fontId="52" fillId="0" borderId="37" xfId="0" applyFont="1" applyBorder="1"/>
    <xf numFmtId="167" fontId="51" fillId="0" borderId="37" xfId="0" applyNumberFormat="1" applyFont="1" applyBorder="1"/>
    <xf numFmtId="167" fontId="52" fillId="0" borderId="37" xfId="0" applyNumberFormat="1" applyFont="1" applyBorder="1"/>
    <xf numFmtId="0" fontId="55" fillId="0" borderId="0" xfId="0" applyFont="1"/>
    <xf numFmtId="0" fontId="56" fillId="0" borderId="0" xfId="0" applyFont="1"/>
    <xf numFmtId="165" fontId="56" fillId="0" borderId="0" xfId="0" applyNumberFormat="1" applyFont="1"/>
    <xf numFmtId="0" fontId="57" fillId="0" borderId="38" xfId="0" applyFont="1" applyBorder="1"/>
    <xf numFmtId="0" fontId="54" fillId="0" borderId="38" xfId="0" applyFont="1" applyBorder="1"/>
    <xf numFmtId="0" fontId="54" fillId="0" borderId="37" xfId="0" applyFont="1" applyBorder="1"/>
    <xf numFmtId="165" fontId="54" fillId="0" borderId="37" xfId="0" applyNumberFormat="1" applyFont="1" applyBorder="1"/>
    <xf numFmtId="165" fontId="54" fillId="3" borderId="38" xfId="0" applyNumberFormat="1" applyFont="1" applyFill="1" applyBorder="1"/>
    <xf numFmtId="172" fontId="57" fillId="3" borderId="37" xfId="0" applyNumberFormat="1" applyFont="1" applyFill="1" applyBorder="1"/>
    <xf numFmtId="165" fontId="57" fillId="3" borderId="37" xfId="0" applyNumberFormat="1" applyFont="1" applyFill="1" applyBorder="1" applyAlignment="1">
      <alignment horizontal="right"/>
    </xf>
    <xf numFmtId="172" fontId="57" fillId="3" borderId="37" xfId="0" applyNumberFormat="1" applyFont="1" applyFill="1" applyBorder="1" applyAlignment="1">
      <alignment horizontal="right"/>
    </xf>
    <xf numFmtId="165" fontId="57" fillId="3" borderId="37" xfId="0" applyNumberFormat="1" applyFont="1" applyFill="1" applyBorder="1"/>
    <xf numFmtId="0" fontId="54" fillId="3" borderId="38" xfId="0" applyFont="1" applyFill="1" applyBorder="1"/>
    <xf numFmtId="165" fontId="57" fillId="3" borderId="37" xfId="0" applyNumberFormat="1" applyFont="1" applyFill="1" applyBorder="1" applyAlignment="1">
      <alignment horizontal="center"/>
    </xf>
    <xf numFmtId="172" fontId="57" fillId="9" borderId="37" xfId="0" applyNumberFormat="1" applyFont="1" applyFill="1" applyBorder="1" applyAlignment="1">
      <alignment horizontal="right"/>
    </xf>
    <xf numFmtId="165" fontId="57" fillId="9" borderId="37" xfId="0" applyNumberFormat="1" applyFont="1" applyFill="1" applyBorder="1" applyAlignment="1">
      <alignment horizontal="right"/>
    </xf>
    <xf numFmtId="0" fontId="55" fillId="3" borderId="38" xfId="0" applyFont="1" applyFill="1" applyBorder="1"/>
    <xf numFmtId="165" fontId="56" fillId="3" borderId="37" xfId="0" applyNumberFormat="1" applyFont="1" applyFill="1" applyBorder="1" applyAlignment="1">
      <alignment horizontal="right"/>
    </xf>
    <xf numFmtId="172" fontId="56" fillId="3" borderId="37" xfId="0" applyNumberFormat="1" applyFont="1" applyFill="1" applyBorder="1" applyAlignment="1">
      <alignment horizontal="right"/>
    </xf>
    <xf numFmtId="172" fontId="56" fillId="3" borderId="37" xfId="0" applyNumberFormat="1" applyFont="1" applyFill="1" applyBorder="1"/>
    <xf numFmtId="165" fontId="56" fillId="3" borderId="37" xfId="0" applyNumberFormat="1" applyFont="1" applyFill="1" applyBorder="1"/>
    <xf numFmtId="165" fontId="57" fillId="0" borderId="37" xfId="0" applyNumberFormat="1" applyFont="1" applyBorder="1" applyAlignment="1">
      <alignment horizontal="right"/>
    </xf>
    <xf numFmtId="172" fontId="57" fillId="0" borderId="37" xfId="0" applyNumberFormat="1" applyFont="1" applyBorder="1" applyAlignment="1">
      <alignment horizontal="right"/>
    </xf>
    <xf numFmtId="172" fontId="57" fillId="0" borderId="37" xfId="0" applyNumberFormat="1" applyFont="1" applyBorder="1"/>
    <xf numFmtId="165" fontId="57" fillId="0" borderId="37" xfId="0" applyNumberFormat="1" applyFont="1" applyBorder="1"/>
    <xf numFmtId="172" fontId="57" fillId="0" borderId="40" xfId="0" applyNumberFormat="1" applyFont="1" applyBorder="1" applyAlignment="1">
      <alignment horizontal="right"/>
    </xf>
    <xf numFmtId="165" fontId="57" fillId="0" borderId="40" xfId="0" applyNumberFormat="1" applyFont="1" applyBorder="1"/>
    <xf numFmtId="172" fontId="56" fillId="0" borderId="37" xfId="0" applyNumberFormat="1" applyFont="1" applyBorder="1"/>
    <xf numFmtId="165" fontId="56" fillId="0" borderId="37" xfId="0" applyNumberFormat="1" applyFont="1" applyBorder="1"/>
    <xf numFmtId="165" fontId="56" fillId="0" borderId="38" xfId="0" applyNumberFormat="1" applyFont="1" applyBorder="1"/>
    <xf numFmtId="164" fontId="56" fillId="10" borderId="40" xfId="0" applyNumberFormat="1" applyFont="1" applyFill="1" applyBorder="1"/>
    <xf numFmtId="165" fontId="56" fillId="10" borderId="41" xfId="0" applyNumberFormat="1" applyFont="1" applyFill="1" applyBorder="1"/>
    <xf numFmtId="165" fontId="57" fillId="0" borderId="38" xfId="0" applyNumberFormat="1" applyFont="1" applyBorder="1" applyAlignment="1">
      <alignment horizontal="right"/>
    </xf>
    <xf numFmtId="172" fontId="57" fillId="10" borderId="42" xfId="0" applyNumberFormat="1" applyFont="1" applyFill="1" applyBorder="1"/>
    <xf numFmtId="4" fontId="57" fillId="10" borderId="43" xfId="0" applyNumberFormat="1" applyFont="1" applyFill="1" applyBorder="1"/>
    <xf numFmtId="172" fontId="56" fillId="0" borderId="39" xfId="0" applyNumberFormat="1" applyFont="1" applyBorder="1" applyAlignment="1">
      <alignment horizontal="right"/>
    </xf>
    <xf numFmtId="172" fontId="57" fillId="10" borderId="44" xfId="0" applyNumberFormat="1" applyFont="1" applyFill="1" applyBorder="1"/>
    <xf numFmtId="4" fontId="57" fillId="10" borderId="45" xfId="0" applyNumberFormat="1" applyFont="1" applyFill="1" applyBorder="1"/>
    <xf numFmtId="172" fontId="57" fillId="0" borderId="39" xfId="0" applyNumberFormat="1" applyFont="1" applyBorder="1"/>
    <xf numFmtId="0" fontId="18" fillId="0" borderId="0" xfId="0" applyFont="1"/>
    <xf numFmtId="172" fontId="54" fillId="0" borderId="37" xfId="0" applyNumberFormat="1" applyFont="1" applyBorder="1"/>
    <xf numFmtId="167" fontId="57" fillId="0" borderId="42" xfId="0" applyNumberFormat="1" applyFont="1" applyBorder="1" applyAlignment="1">
      <alignment horizontal="center"/>
    </xf>
    <xf numFmtId="165" fontId="57" fillId="0" borderId="42" xfId="0" applyNumberFormat="1" applyFont="1" applyBorder="1" applyAlignment="1">
      <alignment horizontal="center"/>
    </xf>
    <xf numFmtId="167" fontId="56" fillId="0" borderId="37" xfId="0" applyNumberFormat="1" applyFont="1" applyBorder="1"/>
    <xf numFmtId="164" fontId="56" fillId="0" borderId="37" xfId="0" applyNumberFormat="1" applyFont="1" applyBorder="1"/>
    <xf numFmtId="172" fontId="57" fillId="0" borderId="0" xfId="0" applyNumberFormat="1" applyFont="1"/>
    <xf numFmtId="172" fontId="57" fillId="0" borderId="42" xfId="0" applyNumberFormat="1" applyFont="1" applyBorder="1" applyAlignment="1">
      <alignment horizontal="center"/>
    </xf>
    <xf numFmtId="3" fontId="58" fillId="3" borderId="46" xfId="0" applyNumberFormat="1" applyFont="1" applyFill="1" applyBorder="1" applyAlignment="1">
      <alignment horizontal="right"/>
    </xf>
    <xf numFmtId="165" fontId="56" fillId="0" borderId="37" xfId="0" applyNumberFormat="1" applyFont="1" applyBorder="1" applyAlignment="1">
      <alignment horizontal="right"/>
    </xf>
    <xf numFmtId="165" fontId="56" fillId="0" borderId="37" xfId="0" applyNumberFormat="1" applyFont="1" applyBorder="1" applyAlignment="1">
      <alignment horizontal="left"/>
    </xf>
    <xf numFmtId="3" fontId="58" fillId="11" borderId="46" xfId="0" applyNumberFormat="1" applyFont="1" applyFill="1" applyBorder="1" applyAlignment="1">
      <alignment horizontal="right"/>
    </xf>
    <xf numFmtId="172" fontId="56" fillId="10" borderId="37" xfId="0" applyNumberFormat="1" applyFont="1" applyFill="1" applyBorder="1"/>
    <xf numFmtId="165" fontId="56" fillId="10" borderId="37" xfId="0" applyNumberFormat="1" applyFont="1" applyFill="1" applyBorder="1"/>
    <xf numFmtId="165" fontId="56" fillId="10" borderId="37" xfId="0" applyNumberFormat="1" applyFont="1" applyFill="1" applyBorder="1" applyAlignment="1">
      <alignment horizontal="right"/>
    </xf>
    <xf numFmtId="0" fontId="55" fillId="12" borderId="0" xfId="0" applyFont="1" applyFill="1"/>
    <xf numFmtId="0" fontId="18" fillId="12" borderId="0" xfId="0" applyFont="1" applyFill="1"/>
    <xf numFmtId="3" fontId="18" fillId="12" borderId="0" xfId="0" applyNumberFormat="1" applyFont="1" applyFill="1"/>
    <xf numFmtId="4" fontId="18" fillId="12" borderId="0" xfId="0" applyNumberFormat="1" applyFont="1" applyFill="1"/>
    <xf numFmtId="165" fontId="18" fillId="12" borderId="0" xfId="0" applyNumberFormat="1" applyFont="1" applyFill="1"/>
    <xf numFmtId="165" fontId="60" fillId="3" borderId="0" xfId="0" applyNumberFormat="1" applyFont="1" applyFill="1" applyAlignment="1">
      <alignment horizontal="center"/>
    </xf>
    <xf numFmtId="165" fontId="18" fillId="0" borderId="0" xfId="0" applyNumberFormat="1" applyFont="1"/>
    <xf numFmtId="0" fontId="28" fillId="0" borderId="0" xfId="0" applyFont="1" applyAlignment="1">
      <alignment horizontal="center"/>
    </xf>
    <xf numFmtId="165" fontId="28" fillId="0" borderId="0" xfId="1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" xfId="0" applyFont="1" applyBorder="1"/>
    <xf numFmtId="165" fontId="11" fillId="0" borderId="0" xfId="13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5" fontId="11" fillId="0" borderId="0" xfId="13" applyFont="1" applyAlignment="1">
      <alignment horizontal="center" vertical="center"/>
    </xf>
    <xf numFmtId="0" fontId="62" fillId="0" borderId="0" xfId="0" applyFont="1"/>
    <xf numFmtId="0" fontId="63" fillId="0" borderId="0" xfId="0" applyFont="1"/>
    <xf numFmtId="0" fontId="64" fillId="0" borderId="1" xfId="0" applyFont="1" applyBorder="1"/>
    <xf numFmtId="0" fontId="65" fillId="0" borderId="1" xfId="0" applyFont="1" applyBorder="1" applyAlignment="1">
      <alignment horizontal="right"/>
    </xf>
    <xf numFmtId="0" fontId="65" fillId="0" borderId="1" xfId="0" applyFont="1" applyBorder="1"/>
    <xf numFmtId="167" fontId="64" fillId="0" borderId="1" xfId="13" applyNumberFormat="1" applyFont="1" applyBorder="1"/>
    <xf numFmtId="167" fontId="65" fillId="0" borderId="1" xfId="13" applyNumberFormat="1" applyFont="1" applyBorder="1"/>
    <xf numFmtId="2" fontId="28" fillId="0" borderId="36" xfId="0" applyNumberFormat="1" applyFont="1" applyBorder="1" applyAlignment="1">
      <alignment wrapText="1"/>
    </xf>
    <xf numFmtId="3" fontId="11" fillId="0" borderId="36" xfId="0" applyNumberFormat="1" applyFont="1" applyFill="1" applyBorder="1" applyAlignment="1">
      <alignment wrapText="1"/>
    </xf>
    <xf numFmtId="167" fontId="11" fillId="0" borderId="0" xfId="0" applyNumberFormat="1" applyFont="1" applyFill="1"/>
    <xf numFmtId="167" fontId="0" fillId="0" borderId="0" xfId="0" applyNumberFormat="1" applyFill="1"/>
    <xf numFmtId="0" fontId="11" fillId="0" borderId="36" xfId="0" applyFont="1" applyFill="1" applyBorder="1" applyAlignment="1">
      <alignment wrapText="1"/>
    </xf>
    <xf numFmtId="2" fontId="11" fillId="0" borderId="36" xfId="0" applyNumberFormat="1" applyFont="1" applyFill="1" applyBorder="1" applyAlignment="1">
      <alignment wrapText="1"/>
    </xf>
    <xf numFmtId="43" fontId="16" fillId="0" borderId="0" xfId="0" applyNumberFormat="1" applyFont="1"/>
    <xf numFmtId="166" fontId="4" fillId="4" borderId="1" xfId="1" applyNumberFormat="1" applyFont="1" applyFill="1" applyBorder="1" applyAlignment="1">
      <alignment horizontal="right"/>
    </xf>
    <xf numFmtId="4" fontId="3" fillId="4" borderId="17" xfId="0" applyNumberFormat="1" applyFont="1" applyFill="1" applyBorder="1" applyAlignment="1">
      <alignment horizontal="right"/>
    </xf>
    <xf numFmtId="165" fontId="4" fillId="4" borderId="17" xfId="1" applyFont="1" applyFill="1" applyBorder="1" applyAlignment="1">
      <alignment horizontal="right"/>
    </xf>
    <xf numFmtId="166" fontId="4" fillId="4" borderId="22" xfId="1" applyNumberFormat="1" applyFont="1" applyFill="1" applyBorder="1" applyAlignment="1">
      <alignment horizontal="right"/>
    </xf>
    <xf numFmtId="165" fontId="4" fillId="4" borderId="23" xfId="1" applyFont="1" applyFill="1" applyBorder="1" applyAlignment="1">
      <alignment horizontal="right"/>
    </xf>
    <xf numFmtId="172" fontId="0" fillId="0" borderId="0" xfId="0" applyNumberFormat="1"/>
    <xf numFmtId="0" fontId="5" fillId="2" borderId="1" xfId="1" applyNumberFormat="1" applyFont="1" applyFill="1" applyBorder="1"/>
    <xf numFmtId="0" fontId="35" fillId="0" borderId="0" xfId="0" applyFont="1" applyBorder="1"/>
    <xf numFmtId="17" fontId="15" fillId="0" borderId="20" xfId="7" applyNumberFormat="1" applyFont="1" applyBorder="1"/>
    <xf numFmtId="2" fontId="26" fillId="0" borderId="28" xfId="0" applyNumberFormat="1" applyFont="1" applyBorder="1"/>
    <xf numFmtId="2" fontId="26" fillId="0" borderId="20" xfId="0" applyNumberFormat="1" applyFont="1" applyBorder="1"/>
    <xf numFmtId="165" fontId="9" fillId="0" borderId="0" xfId="1" applyFont="1"/>
    <xf numFmtId="165" fontId="27" fillId="0" borderId="0" xfId="1" applyFont="1"/>
    <xf numFmtId="0" fontId="20" fillId="0" borderId="0" xfId="0" applyFont="1"/>
    <xf numFmtId="166" fontId="20" fillId="0" borderId="0" xfId="0" applyNumberFormat="1" applyFont="1"/>
    <xf numFmtId="0" fontId="34" fillId="0" borderId="0" xfId="0" applyFont="1"/>
    <xf numFmtId="4" fontId="26" fillId="0" borderId="0" xfId="0" applyNumberFormat="1" applyFont="1"/>
    <xf numFmtId="166" fontId="26" fillId="0" borderId="0" xfId="1" applyNumberFormat="1" applyFont="1"/>
    <xf numFmtId="165" fontId="26" fillId="0" borderId="0" xfId="1" applyFont="1"/>
    <xf numFmtId="166" fontId="72" fillId="2" borderId="1" xfId="1" applyNumberFormat="1" applyFont="1" applyFill="1" applyBorder="1" applyAlignment="1">
      <alignment horizontal="right"/>
    </xf>
    <xf numFmtId="165" fontId="72" fillId="2" borderId="1" xfId="1" applyFont="1" applyFill="1" applyBorder="1" applyAlignment="1">
      <alignment horizontal="right"/>
    </xf>
    <xf numFmtId="167" fontId="72" fillId="0" borderId="1" xfId="3" applyNumberFormat="1" applyFont="1" applyBorder="1" applyAlignment="1">
      <alignment horizontal="right"/>
    </xf>
    <xf numFmtId="165" fontId="72" fillId="0" borderId="1" xfId="1" applyFont="1" applyFill="1" applyBorder="1" applyAlignment="1">
      <alignment horizontal="right"/>
    </xf>
    <xf numFmtId="167" fontId="72" fillId="0" borderId="1" xfId="0" applyNumberFormat="1" applyFont="1" applyBorder="1" applyAlignment="1">
      <alignment horizontal="right"/>
    </xf>
    <xf numFmtId="165" fontId="72" fillId="0" borderId="1" xfId="1" applyFont="1" applyBorder="1" applyAlignment="1">
      <alignment horizontal="right"/>
    </xf>
    <xf numFmtId="0" fontId="73" fillId="0" borderId="0" xfId="0" applyFont="1"/>
    <xf numFmtId="0" fontId="5" fillId="2" borderId="14" xfId="0" applyFont="1" applyFill="1" applyBorder="1"/>
    <xf numFmtId="166" fontId="4" fillId="2" borderId="15" xfId="1" applyNumberFormat="1" applyFont="1" applyFill="1" applyBorder="1" applyAlignment="1">
      <alignment horizontal="right"/>
    </xf>
    <xf numFmtId="165" fontId="4" fillId="2" borderId="15" xfId="1" applyFont="1" applyFill="1" applyBorder="1" applyAlignment="1">
      <alignment horizontal="right"/>
    </xf>
    <xf numFmtId="166" fontId="4" fillId="4" borderId="15" xfId="1" applyNumberFormat="1" applyFont="1" applyFill="1" applyBorder="1" applyAlignment="1">
      <alignment horizontal="right"/>
    </xf>
    <xf numFmtId="165" fontId="4" fillId="4" borderId="16" xfId="1" applyFont="1" applyFill="1" applyBorder="1" applyAlignment="1">
      <alignment horizontal="right" wrapText="1"/>
    </xf>
    <xf numFmtId="167" fontId="4" fillId="0" borderId="13" xfId="3" applyNumberFormat="1" applyFont="1" applyFill="1" applyBorder="1" applyAlignment="1">
      <alignment horizontal="right"/>
    </xf>
    <xf numFmtId="165" fontId="4" fillId="0" borderId="13" xfId="1" applyFont="1" applyFill="1" applyBorder="1" applyAlignment="1">
      <alignment horizontal="right"/>
    </xf>
    <xf numFmtId="167" fontId="4" fillId="0" borderId="13" xfId="0" applyNumberFormat="1" applyFont="1" applyBorder="1" applyAlignment="1">
      <alignment horizontal="right"/>
    </xf>
    <xf numFmtId="165" fontId="4" fillId="0" borderId="13" xfId="1" applyFont="1" applyBorder="1" applyAlignment="1">
      <alignment horizontal="right"/>
    </xf>
    <xf numFmtId="167" fontId="4" fillId="4" borderId="13" xfId="0" applyNumberFormat="1" applyFont="1" applyFill="1" applyBorder="1" applyAlignment="1">
      <alignment horizontal="right"/>
    </xf>
    <xf numFmtId="165" fontId="4" fillId="4" borderId="18" xfId="1" applyFont="1" applyFill="1" applyBorder="1" applyAlignment="1">
      <alignment horizontal="right"/>
    </xf>
    <xf numFmtId="166" fontId="0" fillId="0" borderId="28" xfId="0" applyNumberFormat="1" applyBorder="1"/>
    <xf numFmtId="0" fontId="26" fillId="0" borderId="0" xfId="0" applyFont="1" applyAlignment="1">
      <alignment horizontal="center" vertical="center"/>
    </xf>
    <xf numFmtId="167" fontId="0" fillId="0" borderId="0" xfId="0" applyNumberFormat="1"/>
    <xf numFmtId="2" fontId="34" fillId="0" borderId="36" xfId="0" applyNumberFormat="1" applyFont="1" applyBorder="1" applyAlignment="1">
      <alignment wrapText="1"/>
    </xf>
    <xf numFmtId="0" fontId="71" fillId="8" borderId="0" xfId="0" applyFont="1" applyFill="1" applyAlignment="1">
      <alignment wrapText="1"/>
    </xf>
    <xf numFmtId="0" fontId="64" fillId="0" borderId="14" xfId="0" applyFont="1" applyBorder="1"/>
    <xf numFmtId="0" fontId="65" fillId="0" borderId="15" xfId="0" applyFont="1" applyBorder="1" applyAlignment="1">
      <alignment horizontal="right"/>
    </xf>
    <xf numFmtId="0" fontId="65" fillId="0" borderId="16" xfId="0" applyFont="1" applyBorder="1" applyAlignment="1">
      <alignment horizontal="right"/>
    </xf>
    <xf numFmtId="0" fontId="65" fillId="0" borderId="11" xfId="0" applyFont="1" applyBorder="1"/>
    <xf numFmtId="167" fontId="65" fillId="0" borderId="17" xfId="13" applyNumberFormat="1" applyFont="1" applyBorder="1"/>
    <xf numFmtId="0" fontId="65" fillId="0" borderId="12" xfId="0" applyFont="1" applyBorder="1"/>
    <xf numFmtId="167" fontId="65" fillId="0" borderId="13" xfId="13" applyNumberFormat="1" applyFont="1" applyBorder="1"/>
    <xf numFmtId="0" fontId="65" fillId="0" borderId="13" xfId="0" applyFont="1" applyBorder="1"/>
    <xf numFmtId="167" fontId="65" fillId="0" borderId="18" xfId="13" applyNumberFormat="1" applyFont="1" applyBorder="1"/>
    <xf numFmtId="0" fontId="22" fillId="0" borderId="1" xfId="0" applyFont="1" applyBorder="1"/>
    <xf numFmtId="0" fontId="61" fillId="0" borderId="0" xfId="0" applyFont="1" applyAlignment="1">
      <alignment horizontal="center" wrapText="1"/>
    </xf>
    <xf numFmtId="0" fontId="61" fillId="0" borderId="47" xfId="0" applyFont="1" applyBorder="1" applyAlignment="1">
      <alignment horizontal="center" wrapText="1"/>
    </xf>
    <xf numFmtId="43" fontId="61" fillId="0" borderId="0" xfId="0" applyNumberFormat="1" applyFont="1" applyAlignment="1">
      <alignment horizontal="center" wrapText="1"/>
    </xf>
    <xf numFmtId="0" fontId="26" fillId="2" borderId="0" xfId="0" applyFont="1" applyFill="1"/>
    <xf numFmtId="0" fontId="26" fillId="13" borderId="0" xfId="0" applyFont="1" applyFill="1" applyAlignment="1">
      <alignment horizontal="center" vertical="center"/>
    </xf>
    <xf numFmtId="165" fontId="26" fillId="13" borderId="0" xfId="1" applyFont="1" applyFill="1"/>
    <xf numFmtId="165" fontId="67" fillId="2" borderId="11" xfId="1" applyFont="1" applyFill="1" applyBorder="1"/>
    <xf numFmtId="166" fontId="68" fillId="2" borderId="1" xfId="1" applyNumberFormat="1" applyFont="1" applyFill="1" applyBorder="1" applyAlignment="1">
      <alignment horizontal="right"/>
    </xf>
    <xf numFmtId="165" fontId="68" fillId="2" borderId="1" xfId="1" applyFont="1" applyFill="1" applyBorder="1" applyAlignment="1">
      <alignment horizontal="right"/>
    </xf>
    <xf numFmtId="0" fontId="67" fillId="2" borderId="11" xfId="0" applyFont="1" applyFill="1" applyBorder="1"/>
    <xf numFmtId="0" fontId="67" fillId="2" borderId="12" xfId="0" applyFont="1" applyFill="1" applyBorder="1"/>
    <xf numFmtId="0" fontId="23" fillId="2" borderId="11" xfId="0" applyFont="1" applyFill="1" applyBorder="1"/>
    <xf numFmtId="0" fontId="23" fillId="2" borderId="12" xfId="0" applyFont="1" applyFill="1" applyBorder="1"/>
    <xf numFmtId="0" fontId="4" fillId="0" borderId="1" xfId="0" applyFont="1" applyBorder="1"/>
    <xf numFmtId="165" fontId="5" fillId="2" borderId="1" xfId="1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5" fontId="3" fillId="0" borderId="1" xfId="1" applyFont="1" applyBorder="1" applyAlignment="1">
      <alignment horizontal="right"/>
    </xf>
    <xf numFmtId="165" fontId="67" fillId="2" borderId="1" xfId="1" applyFont="1" applyFill="1" applyBorder="1"/>
    <xf numFmtId="0" fontId="67" fillId="2" borderId="1" xfId="0" applyFont="1" applyFill="1" applyBorder="1"/>
    <xf numFmtId="0" fontId="23" fillId="2" borderId="1" xfId="0" applyFont="1" applyFill="1" applyBorder="1"/>
    <xf numFmtId="167" fontId="72" fillId="2" borderId="1" xfId="1" applyNumberFormat="1" applyFont="1" applyFill="1" applyBorder="1" applyAlignment="1">
      <alignment horizontal="right"/>
    </xf>
    <xf numFmtId="165" fontId="25" fillId="0" borderId="0" xfId="1" applyFont="1"/>
    <xf numFmtId="166" fontId="25" fillId="0" borderId="0" xfId="0" applyNumberFormat="1" applyFont="1"/>
    <xf numFmtId="167" fontId="68" fillId="0" borderId="1" xfId="3" applyNumberFormat="1" applyFont="1" applyBorder="1" applyAlignment="1">
      <alignment horizontal="right"/>
    </xf>
    <xf numFmtId="165" fontId="68" fillId="0" borderId="1" xfId="1" applyFont="1" applyFill="1" applyBorder="1" applyAlignment="1">
      <alignment horizontal="right"/>
    </xf>
    <xf numFmtId="167" fontId="68" fillId="0" borderId="1" xfId="0" applyNumberFormat="1" applyFont="1" applyBorder="1" applyAlignment="1">
      <alignment horizontal="right"/>
    </xf>
    <xf numFmtId="165" fontId="68" fillId="0" borderId="1" xfId="1" applyFont="1" applyBorder="1" applyAlignment="1">
      <alignment horizontal="right"/>
    </xf>
    <xf numFmtId="165" fontId="68" fillId="2" borderId="17" xfId="1" applyFont="1" applyFill="1" applyBorder="1" applyAlignment="1">
      <alignment horizontal="right"/>
    </xf>
    <xf numFmtId="167" fontId="68" fillId="0" borderId="22" xfId="3" applyNumberFormat="1" applyFont="1" applyBorder="1" applyAlignment="1">
      <alignment horizontal="right"/>
    </xf>
    <xf numFmtId="165" fontId="68" fillId="0" borderId="22" xfId="1" applyFont="1" applyFill="1" applyBorder="1" applyAlignment="1">
      <alignment horizontal="right"/>
    </xf>
    <xf numFmtId="167" fontId="68" fillId="0" borderId="22" xfId="0" applyNumberFormat="1" applyFont="1" applyBorder="1" applyAlignment="1">
      <alignment horizontal="right"/>
    </xf>
    <xf numFmtId="165" fontId="68" fillId="0" borderId="22" xfId="1" applyFont="1" applyBorder="1" applyAlignment="1">
      <alignment horizontal="right"/>
    </xf>
    <xf numFmtId="166" fontId="68" fillId="2" borderId="22" xfId="1" applyNumberFormat="1" applyFont="1" applyFill="1" applyBorder="1" applyAlignment="1">
      <alignment horizontal="right"/>
    </xf>
    <xf numFmtId="165" fontId="68" fillId="2" borderId="23" xfId="1" applyFont="1" applyFill="1" applyBorder="1" applyAlignment="1">
      <alignment horizontal="right"/>
    </xf>
    <xf numFmtId="166" fontId="68" fillId="0" borderId="1" xfId="1" applyNumberFormat="1" applyFont="1" applyFill="1" applyBorder="1" applyAlignment="1">
      <alignment horizontal="right"/>
    </xf>
    <xf numFmtId="0" fontId="23" fillId="2" borderId="48" xfId="1" applyNumberFormat="1" applyFont="1" applyFill="1" applyBorder="1"/>
    <xf numFmtId="165" fontId="9" fillId="0" borderId="30" xfId="1" applyFont="1" applyBorder="1"/>
    <xf numFmtId="165" fontId="9" fillId="0" borderId="29" xfId="1" applyFont="1" applyBorder="1"/>
    <xf numFmtId="0" fontId="0" fillId="0" borderId="1" xfId="0" applyBorder="1"/>
    <xf numFmtId="166" fontId="3" fillId="2" borderId="1" xfId="1" applyNumberFormat="1" applyFont="1" applyFill="1" applyBorder="1" applyAlignment="1">
      <alignment horizontal="right" wrapText="1"/>
    </xf>
    <xf numFmtId="165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>
      <alignment horizontal="right"/>
    </xf>
    <xf numFmtId="166" fontId="4" fillId="0" borderId="1" xfId="1" applyNumberFormat="1" applyFont="1" applyFill="1" applyBorder="1" applyAlignment="1">
      <alignment horizontal="right"/>
    </xf>
    <xf numFmtId="165" fontId="4" fillId="0" borderId="1" xfId="1" applyFont="1" applyFill="1" applyBorder="1" applyAlignment="1">
      <alignment horizontal="right"/>
    </xf>
    <xf numFmtId="0" fontId="23" fillId="2" borderId="1" xfId="1" applyNumberFormat="1" applyFont="1" applyFill="1" applyBorder="1"/>
    <xf numFmtId="166" fontId="72" fillId="2" borderId="1" xfId="1" applyNumberFormat="1" applyFont="1" applyFill="1" applyBorder="1" applyAlignment="1">
      <alignment horizontal="center"/>
    </xf>
    <xf numFmtId="165" fontId="72" fillId="2" borderId="1" xfId="1" applyFont="1" applyFill="1" applyBorder="1" applyAlignment="1">
      <alignment horizontal="center"/>
    </xf>
    <xf numFmtId="166" fontId="68" fillId="4" borderId="1" xfId="1" applyNumberFormat="1" applyFont="1" applyFill="1" applyBorder="1" applyAlignment="1">
      <alignment horizontal="center"/>
    </xf>
    <xf numFmtId="165" fontId="68" fillId="4" borderId="1" xfId="1" applyFont="1" applyFill="1" applyBorder="1" applyAlignment="1">
      <alignment horizontal="center"/>
    </xf>
    <xf numFmtId="166" fontId="20" fillId="4" borderId="0" xfId="0" applyNumberFormat="1" applyFont="1" applyFill="1"/>
    <xf numFmtId="165" fontId="68" fillId="2" borderId="22" xfId="1" applyFont="1" applyFill="1" applyBorder="1" applyAlignment="1">
      <alignment horizontal="right"/>
    </xf>
    <xf numFmtId="0" fontId="28" fillId="0" borderId="27" xfId="0" applyFont="1" applyBorder="1"/>
    <xf numFmtId="165" fontId="28" fillId="0" borderId="28" xfId="1" applyFont="1" applyBorder="1"/>
    <xf numFmtId="0" fontId="11" fillId="0" borderId="28" xfId="0" applyFont="1" applyBorder="1"/>
    <xf numFmtId="0" fontId="76" fillId="0" borderId="0" xfId="0" applyFont="1"/>
    <xf numFmtId="17" fontId="35" fillId="0" borderId="0" xfId="7" applyNumberFormat="1" applyFont="1" applyBorder="1"/>
    <xf numFmtId="17" fontId="14" fillId="0" borderId="20" xfId="7" applyNumberFormat="1" applyFont="1" applyBorder="1"/>
    <xf numFmtId="2" fontId="34" fillId="0" borderId="28" xfId="0" applyNumberFormat="1" applyFont="1" applyBorder="1"/>
    <xf numFmtId="2" fontId="34" fillId="0" borderId="20" xfId="0" applyNumberFormat="1" applyFont="1" applyBorder="1"/>
    <xf numFmtId="0" fontId="14" fillId="0" borderId="0" xfId="0" applyFont="1" applyBorder="1"/>
    <xf numFmtId="0" fontId="21" fillId="0" borderId="1" xfId="7" applyFont="1" applyFill="1" applyBorder="1"/>
    <xf numFmtId="0" fontId="15" fillId="0" borderId="1" xfId="7" applyFont="1" applyFill="1" applyBorder="1"/>
    <xf numFmtId="0" fontId="19" fillId="5" borderId="1" xfId="0" applyFont="1" applyFill="1" applyBorder="1"/>
    <xf numFmtId="0" fontId="0" fillId="2" borderId="1" xfId="0" applyFill="1" applyBorder="1"/>
    <xf numFmtId="0" fontId="14" fillId="0" borderId="1" xfId="7" applyFont="1" applyFill="1" applyBorder="1" applyAlignment="1">
      <alignment horizontal="center" vertical="center" wrapText="1"/>
    </xf>
    <xf numFmtId="0" fontId="14" fillId="0" borderId="1" xfId="7" applyFont="1" applyFill="1" applyBorder="1" applyAlignment="1">
      <alignment horizontal="left" vertical="top" wrapText="1"/>
    </xf>
    <xf numFmtId="0" fontId="14" fillId="5" borderId="1" xfId="7" applyFont="1" applyFill="1" applyBorder="1" applyAlignment="1">
      <alignment horizontal="center" vertical="center" wrapText="1"/>
    </xf>
    <xf numFmtId="0" fontId="30" fillId="2" borderId="1" xfId="7" applyFont="1" applyFill="1" applyBorder="1" applyAlignment="1">
      <alignment horizontal="center" vertical="center" wrapText="1"/>
    </xf>
    <xf numFmtId="17" fontId="14" fillId="0" borderId="1" xfId="7" applyNumberFormat="1" applyFont="1" applyFill="1" applyBorder="1"/>
    <xf numFmtId="165" fontId="15" fillId="0" borderId="1" xfId="1" applyFont="1" applyFill="1" applyBorder="1"/>
    <xf numFmtId="165" fontId="31" fillId="0" borderId="1" xfId="0" applyNumberFormat="1" applyFont="1" applyBorder="1"/>
    <xf numFmtId="165" fontId="0" fillId="2" borderId="1" xfId="0" applyNumberFormat="1" applyFill="1" applyBorder="1"/>
    <xf numFmtId="165" fontId="26" fillId="2" borderId="1" xfId="0" applyNumberFormat="1" applyFont="1" applyFill="1" applyBorder="1"/>
    <xf numFmtId="165" fontId="26" fillId="0" borderId="1" xfId="0" applyNumberFormat="1" applyFont="1" applyBorder="1"/>
    <xf numFmtId="165" fontId="25" fillId="0" borderId="1" xfId="6" applyFont="1" applyBorder="1" applyAlignment="1">
      <alignment horizontal="right"/>
    </xf>
    <xf numFmtId="17" fontId="75" fillId="0" borderId="1" xfId="7" applyNumberFormat="1" applyFont="1" applyBorder="1"/>
    <xf numFmtId="165" fontId="76" fillId="0" borderId="1" xfId="1" applyFont="1" applyFill="1" applyBorder="1"/>
    <xf numFmtId="165" fontId="65" fillId="0" borderId="1" xfId="0" applyNumberFormat="1" applyFont="1" applyBorder="1"/>
    <xf numFmtId="165" fontId="77" fillId="0" borderId="1" xfId="6" applyFont="1" applyBorder="1" applyAlignment="1">
      <alignment horizontal="right"/>
    </xf>
    <xf numFmtId="17" fontId="69" fillId="0" borderId="1" xfId="7" applyNumberFormat="1" applyFont="1" applyBorder="1"/>
    <xf numFmtId="165" fontId="53" fillId="0" borderId="1" xfId="0" applyNumberFormat="1" applyFont="1" applyBorder="1"/>
    <xf numFmtId="165" fontId="74" fillId="0" borderId="1" xfId="6" applyFont="1" applyBorder="1" applyAlignment="1">
      <alignment horizontal="right"/>
    </xf>
    <xf numFmtId="165" fontId="69" fillId="0" borderId="1" xfId="1" applyFont="1" applyFill="1" applyBorder="1"/>
    <xf numFmtId="0" fontId="69" fillId="0" borderId="0" xfId="0" applyFont="1"/>
    <xf numFmtId="0" fontId="36" fillId="0" borderId="1" xfId="0" applyFont="1" applyBorder="1"/>
    <xf numFmtId="0" fontId="34" fillId="0" borderId="1" xfId="0" applyFont="1" applyBorder="1"/>
    <xf numFmtId="0" fontId="37" fillId="7" borderId="1" xfId="0" applyFont="1" applyFill="1" applyBorder="1" applyAlignment="1">
      <alignment wrapText="1"/>
    </xf>
    <xf numFmtId="167" fontId="0" fillId="0" borderId="1" xfId="6" applyNumberFormat="1" applyFont="1" applyBorder="1"/>
    <xf numFmtId="167" fontId="26" fillId="0" borderId="1" xfId="6" applyNumberFormat="1" applyFont="1" applyBorder="1"/>
    <xf numFmtId="167" fontId="26" fillId="0" borderId="1" xfId="0" applyNumberFormat="1" applyFont="1" applyBorder="1"/>
    <xf numFmtId="165" fontId="38" fillId="0" borderId="1" xfId="0" applyNumberFormat="1" applyFont="1" applyBorder="1"/>
    <xf numFmtId="0" fontId="28" fillId="0" borderId="1" xfId="0" applyFont="1" applyFill="1" applyBorder="1"/>
    <xf numFmtId="167" fontId="22" fillId="0" borderId="1" xfId="1" applyNumberFormat="1" applyFont="1" applyBorder="1"/>
    <xf numFmtId="167" fontId="26" fillId="0" borderId="32" xfId="6" applyNumberFormat="1" applyFont="1" applyBorder="1"/>
    <xf numFmtId="0" fontId="71" fillId="14" borderId="22" xfId="0" applyFont="1" applyFill="1" applyBorder="1"/>
    <xf numFmtId="0" fontId="28" fillId="8" borderId="0" xfId="0" applyFont="1" applyFill="1" applyBorder="1" applyAlignment="1">
      <alignment wrapText="1"/>
    </xf>
    <xf numFmtId="167" fontId="22" fillId="0" borderId="0" xfId="1" applyNumberFormat="1" applyFont="1"/>
    <xf numFmtId="0" fontId="78" fillId="0" borderId="0" xfId="0" applyFont="1" applyBorder="1"/>
    <xf numFmtId="0" fontId="26" fillId="0" borderId="0" xfId="0" applyFont="1" applyBorder="1"/>
    <xf numFmtId="0" fontId="26" fillId="0" borderId="14" xfId="0" applyFont="1" applyBorder="1"/>
    <xf numFmtId="0" fontId="78" fillId="0" borderId="15" xfId="0" applyFont="1" applyBorder="1"/>
    <xf numFmtId="0" fontId="78" fillId="0" borderId="16" xfId="0" applyFont="1" applyBorder="1"/>
    <xf numFmtId="0" fontId="26" fillId="0" borderId="11" xfId="0" applyFont="1" applyBorder="1"/>
    <xf numFmtId="0" fontId="26" fillId="0" borderId="1" xfId="0" applyFont="1" applyBorder="1"/>
    <xf numFmtId="0" fontId="26" fillId="0" borderId="17" xfId="0" applyFont="1" applyBorder="1"/>
    <xf numFmtId="0" fontId="26" fillId="0" borderId="12" xfId="0" applyFont="1" applyBorder="1"/>
    <xf numFmtId="0" fontId="26" fillId="0" borderId="13" xfId="0" applyFont="1" applyBorder="1"/>
    <xf numFmtId="0" fontId="26" fillId="0" borderId="18" xfId="0" applyFont="1" applyBorder="1"/>
    <xf numFmtId="0" fontId="79" fillId="0" borderId="0" xfId="0" applyFont="1"/>
    <xf numFmtId="0" fontId="80" fillId="0" borderId="0" xfId="0" applyFont="1"/>
    <xf numFmtId="0" fontId="81" fillId="0" borderId="1" xfId="0" applyFont="1" applyBorder="1"/>
    <xf numFmtId="0" fontId="17" fillId="0" borderId="1" xfId="0" applyFont="1" applyBorder="1" applyAlignment="1">
      <alignment horizontal="right"/>
    </xf>
    <xf numFmtId="0" fontId="17" fillId="0" borderId="1" xfId="0" applyFont="1" applyBorder="1"/>
    <xf numFmtId="167" fontId="81" fillId="0" borderId="1" xfId="1" applyNumberFormat="1" applyFont="1" applyBorder="1"/>
    <xf numFmtId="167" fontId="17" fillId="0" borderId="1" xfId="1" applyNumberFormat="1" applyFont="1" applyBorder="1"/>
    <xf numFmtId="0" fontId="54" fillId="0" borderId="38" xfId="0" applyFont="1" applyBorder="1" applyAlignment="1">
      <alignment horizontal="center"/>
    </xf>
    <xf numFmtId="0" fontId="54" fillId="0" borderId="39" xfId="0" applyFont="1" applyBorder="1" applyAlignment="1">
      <alignment horizontal="center"/>
    </xf>
    <xf numFmtId="172" fontId="54" fillId="0" borderId="38" xfId="0" applyNumberFormat="1" applyFont="1" applyBorder="1" applyAlignment="1">
      <alignment horizontal="center"/>
    </xf>
    <xf numFmtId="172" fontId="54" fillId="0" borderId="39" xfId="0" applyNumberFormat="1" applyFont="1" applyBorder="1" applyAlignment="1">
      <alignment horizontal="center"/>
    </xf>
    <xf numFmtId="0" fontId="54" fillId="0" borderId="0" xfId="0" applyFont="1" applyAlignment="1">
      <alignment horizontal="center"/>
    </xf>
    <xf numFmtId="165" fontId="54" fillId="0" borderId="38" xfId="0" applyNumberFormat="1" applyFont="1" applyBorder="1" applyAlignment="1">
      <alignment horizontal="center"/>
    </xf>
    <xf numFmtId="165" fontId="54" fillId="0" borderId="39" xfId="0" applyNumberFormat="1" applyFont="1" applyBorder="1" applyAlignment="1">
      <alignment horizontal="center"/>
    </xf>
    <xf numFmtId="0" fontId="0" fillId="0" borderId="0" xfId="0"/>
    <xf numFmtId="0" fontId="26" fillId="2" borderId="0" xfId="0" applyFont="1" applyFill="1" applyAlignment="1">
      <alignment horizontal="center" vertical="center"/>
    </xf>
    <xf numFmtId="165" fontId="26" fillId="2" borderId="0" xfId="1" applyFont="1" applyFill="1"/>
    <xf numFmtId="0" fontId="84" fillId="0" borderId="0" xfId="0" applyFont="1"/>
    <xf numFmtId="0" fontId="83" fillId="0" borderId="0" xfId="0" applyFont="1" applyAlignment="1">
      <alignment horizontal="right"/>
    </xf>
    <xf numFmtId="0" fontId="83" fillId="0" borderId="14" xfId="0" applyFont="1" applyBorder="1"/>
    <xf numFmtId="169" fontId="83" fillId="0" borderId="15" xfId="0" applyNumberFormat="1" applyFont="1" applyBorder="1"/>
    <xf numFmtId="169" fontId="83" fillId="0" borderId="16" xfId="0" applyNumberFormat="1" applyFont="1" applyBorder="1"/>
    <xf numFmtId="0" fontId="83" fillId="0" borderId="49" xfId="0" applyFont="1" applyBorder="1"/>
    <xf numFmtId="169" fontId="85" fillId="0" borderId="25" xfId="0" applyNumberFormat="1" applyFont="1" applyBorder="1" applyAlignment="1">
      <alignment horizontal="center"/>
    </xf>
    <xf numFmtId="169" fontId="83" fillId="0" borderId="25" xfId="0" applyNumberFormat="1" applyFont="1" applyBorder="1"/>
    <xf numFmtId="169" fontId="85" fillId="2" borderId="25" xfId="0" applyNumberFormat="1" applyFont="1" applyFill="1" applyBorder="1" applyAlignment="1">
      <alignment horizontal="center"/>
    </xf>
    <xf numFmtId="169" fontId="85" fillId="0" borderId="26" xfId="0" applyNumberFormat="1" applyFont="1" applyBorder="1" applyAlignment="1">
      <alignment horizontal="center"/>
    </xf>
    <xf numFmtId="170" fontId="83" fillId="0" borderId="1" xfId="6" applyNumberFormat="1" applyFont="1" applyFill="1" applyBorder="1"/>
    <xf numFmtId="170" fontId="83" fillId="0" borderId="17" xfId="6" applyNumberFormat="1" applyFont="1" applyFill="1" applyBorder="1"/>
    <xf numFmtId="168" fontId="83" fillId="0" borderId="11" xfId="0" applyNumberFormat="1" applyFont="1" applyBorder="1" applyAlignment="1">
      <alignment horizontal="left" indent="2"/>
    </xf>
    <xf numFmtId="168" fontId="84" fillId="0" borderId="11" xfId="0" applyNumberFormat="1" applyFont="1" applyBorder="1" applyAlignment="1">
      <alignment horizontal="left" indent="6"/>
    </xf>
    <xf numFmtId="170" fontId="84" fillId="0" borderId="1" xfId="6" applyNumberFormat="1" applyFont="1" applyFill="1" applyBorder="1"/>
    <xf numFmtId="170" fontId="84" fillId="0" borderId="17" xfId="6" applyNumberFormat="1" applyFont="1" applyFill="1" applyBorder="1"/>
    <xf numFmtId="168" fontId="83" fillId="0" borderId="11" xfId="0" applyNumberFormat="1" applyFont="1" applyBorder="1" applyAlignment="1">
      <alignment horizontal="left"/>
    </xf>
    <xf numFmtId="168" fontId="84" fillId="0" borderId="11" xfId="0" applyNumberFormat="1" applyFont="1" applyBorder="1" applyAlignment="1">
      <alignment horizontal="left" indent="4"/>
    </xf>
    <xf numFmtId="168" fontId="86" fillId="0" borderId="0" xfId="0" applyNumberFormat="1" applyFont="1" applyAlignment="1">
      <alignment horizontal="left"/>
    </xf>
    <xf numFmtId="0" fontId="85" fillId="0" borderId="49" xfId="14" applyFont="1" applyBorder="1"/>
    <xf numFmtId="4" fontId="60" fillId="0" borderId="1" xfId="0" applyNumberFormat="1" applyFont="1" applyBorder="1" applyAlignment="1">
      <alignment wrapText="1"/>
    </xf>
    <xf numFmtId="4" fontId="88" fillId="0" borderId="1" xfId="0" applyNumberFormat="1" applyFont="1" applyBorder="1" applyAlignment="1">
      <alignment wrapText="1"/>
    </xf>
    <xf numFmtId="17" fontId="88" fillId="15" borderId="1" xfId="0" applyNumberFormat="1" applyFont="1" applyFill="1" applyBorder="1" applyAlignment="1">
      <alignment horizontal="center" vertical="center" wrapText="1"/>
    </xf>
    <xf numFmtId="4" fontId="60" fillId="0" borderId="1" xfId="0" applyNumberFormat="1" applyFont="1" applyBorder="1" applyAlignment="1">
      <alignment horizontal="center"/>
    </xf>
    <xf numFmtId="4" fontId="89" fillId="0" borderId="1" xfId="0" applyNumberFormat="1" applyFont="1" applyBorder="1" applyAlignment="1">
      <alignment horizontal="center"/>
    </xf>
    <xf numFmtId="17" fontId="88" fillId="15" borderId="1" xfId="0" applyNumberFormat="1" applyFont="1" applyFill="1" applyBorder="1" applyAlignment="1">
      <alignment horizontal="center" vertical="center"/>
    </xf>
    <xf numFmtId="4" fontId="90" fillId="0" borderId="1" xfId="0" applyNumberFormat="1" applyFont="1" applyBorder="1" applyAlignment="1">
      <alignment horizontal="center"/>
    </xf>
    <xf numFmtId="2" fontId="90" fillId="0" borderId="1" xfId="0" applyNumberFormat="1" applyFont="1" applyBorder="1" applyAlignment="1">
      <alignment horizontal="center"/>
    </xf>
    <xf numFmtId="2" fontId="89" fillId="0" borderId="1" xfId="0" applyNumberFormat="1" applyFont="1" applyBorder="1" applyAlignment="1">
      <alignment horizontal="center"/>
    </xf>
    <xf numFmtId="165" fontId="0" fillId="13" borderId="0" xfId="1" applyFont="1" applyFill="1"/>
    <xf numFmtId="0" fontId="54" fillId="0" borderId="38" xfId="0" applyFont="1" applyBorder="1" applyAlignment="1">
      <alignment horizontal="center"/>
    </xf>
    <xf numFmtId="0" fontId="54" fillId="0" borderId="3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5" fillId="0" borderId="15" xfId="1" applyFont="1" applyBorder="1" applyAlignment="1">
      <alignment horizontal="center"/>
    </xf>
    <xf numFmtId="165" fontId="5" fillId="0" borderId="16" xfId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14" fillId="0" borderId="1" xfId="7" applyFont="1" applyFill="1" applyBorder="1" applyAlignment="1">
      <alignment horizontal="center" vertical="center" wrapText="1"/>
    </xf>
    <xf numFmtId="0" fontId="14" fillId="0" borderId="1" xfId="7" applyFont="1" applyFill="1" applyBorder="1" applyAlignment="1">
      <alignment horizontal="center"/>
    </xf>
    <xf numFmtId="0" fontId="66" fillId="0" borderId="0" xfId="0" applyFont="1" applyAlignment="1">
      <alignment horizontal="center" vertical="center"/>
    </xf>
    <xf numFmtId="0" fontId="61" fillId="0" borderId="47" xfId="0" applyFont="1" applyBorder="1" applyAlignment="1">
      <alignment horizontal="center" wrapText="1"/>
    </xf>
    <xf numFmtId="0" fontId="87" fillId="15" borderId="1" xfId="0" applyFont="1" applyFill="1" applyBorder="1" applyAlignment="1">
      <alignment horizontal="center" vertical="center" wrapText="1"/>
    </xf>
    <xf numFmtId="17" fontId="88" fillId="15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top"/>
    </xf>
  </cellXfs>
  <cellStyles count="21">
    <cellStyle name="Comma" xfId="1" builtinId="3"/>
    <cellStyle name="Comma 11 3 2" xfId="13" xr:uid="{98F425AB-2F9A-4404-883B-E3A5317E066B}"/>
    <cellStyle name="Comma 2" xfId="4" xr:uid="{00000000-0005-0000-0000-000001000000}"/>
    <cellStyle name="Comma 2 2" xfId="16" xr:uid="{2C83FFED-FC28-4F09-AD39-913AEE1E66B8}"/>
    <cellStyle name="Comma 3" xfId="6" xr:uid="{00000000-0005-0000-0000-000002000000}"/>
    <cellStyle name="Comma 3 2" xfId="18" xr:uid="{BE6901C0-878D-4E68-990D-4880995196A6}"/>
    <cellStyle name="Comma 4" xfId="15" xr:uid="{036BB19F-08F9-459F-AF7C-509E09028986}"/>
    <cellStyle name="Comma 6" xfId="11" xr:uid="{00000000-0005-0000-0000-000003000000}"/>
    <cellStyle name="Comma 6 2" xfId="20" xr:uid="{70EDA8D0-2AA9-4B67-ABFB-03EA3070A49D}"/>
    <cellStyle name="Comma 8 2" xfId="10" xr:uid="{00000000-0005-0000-0000-000004000000}"/>
    <cellStyle name="Comma 8 2 2" xfId="19" xr:uid="{789060AD-2564-49ED-A20F-FDE8FE45E8B7}"/>
    <cellStyle name="Normal" xfId="0" builtinId="0"/>
    <cellStyle name="Normal 10 2" xfId="12" xr:uid="{00000000-0005-0000-0000-000006000000}"/>
    <cellStyle name="Normal 11 2" xfId="7" xr:uid="{00000000-0005-0000-0000-000007000000}"/>
    <cellStyle name="Normal 2" xfId="5" xr:uid="{00000000-0005-0000-0000-000008000000}"/>
    <cellStyle name="Normal 2 2" xfId="17" xr:uid="{ECADC304-ED13-458E-81C6-1485D31D9161}"/>
    <cellStyle name="Normal 2 3 2 3" xfId="9" xr:uid="{00000000-0005-0000-0000-000009000000}"/>
    <cellStyle name="Normal 40" xfId="14" xr:uid="{2B6E2E65-3D9E-42BF-B546-A86FA8EBD438}"/>
    <cellStyle name="Normal 7" xfId="2" xr:uid="{00000000-0005-0000-0000-00000A000000}"/>
    <cellStyle name="Normal 7 2 2" xfId="3" xr:uid="{00000000-0005-0000-0000-00000B000000}"/>
    <cellStyle name="Normal 9 2 2 2 2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NGA\Staff%20Report\NGA-re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ttima21250/AppData/Local/Microsoft/Windows/Temporary%20Internet%20Files/Content.Outlook/PVT2AZ9R/DAILY%20CROSS%20RATES%20AS%20AT%20MAY%2010%20201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Lamby\Nigeria\Statistics\Imf\00NGRED_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ebiase\c\MEMORIA\MEM5\CAPIT6\SUCP300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iroma19831/AppData/Local/Microsoft/Windows/Temporary%20Internet%20Files/Content.Outlook/91ZKBVNE/Copy%20of%20Capital%20Outflow%20INFLOW%20CCI%20UTILIZATION%20FOR%202011%20TO%20201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.imf.org/depts/pdr/Policies/Access/ExternalSustainTable_standa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NGA\Staff%20Report\STA-ins\NGCP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BSO\FINA\Documents%20and%20Settings\benobi18332.CENBANK\Local%20Settings\Temporary%20Internet%20Files\OLK61\Back=up\CONS%2006-07\NOV%20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My%20Documents\EWSDATA\NGA\NGA_REE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Ibrahim21153\AppData\Local\Microsoft\Windows\Temporary%20Internet%20Files\Content.Outlook\BFQUFC86\FINA_TABLES_AUG_16_FIN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IMF\Nigeria\Statistics\Bloomberg_Nigeria_D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SYC\Current\Scmon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ebiase\c\COPIA\CAP10\CAP102\FDOAF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NGA\Staff%20Report\SR_Figu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GRealModule"/>
      <sheetName val="Readme"/>
      <sheetName val="TOC"/>
      <sheetName val="In"/>
      <sheetName val="Out"/>
      <sheetName val="Weta"/>
      <sheetName val="Source_sect"/>
      <sheetName val="Source_exp"/>
      <sheetName val="SEI"/>
      <sheetName val="SEI-PIN SR"/>
      <sheetName val="SavInv"/>
      <sheetName val="Work_sect"/>
      <sheetName val="Work_exp"/>
      <sheetName val="Work_exp_muddlethrough"/>
      <sheetName val="SavInv-muddlethrough"/>
      <sheetName val="Work_sect_muddlethrugh"/>
      <sheetName val="SEI-muddlethrugh"/>
      <sheetName val="SEI-WB-Annual meetings"/>
      <sheetName val="SEI-WB-Annual meetings-hard"/>
      <sheetName val="Table 1"/>
      <sheetName val="Table 2"/>
      <sheetName val="Table 3"/>
      <sheetName val="Table 4"/>
      <sheetName val="Table 5"/>
      <sheetName val="charts"/>
      <sheetName val="chart data"/>
      <sheetName val="RED1"/>
      <sheetName val="RED2"/>
      <sheetName val="RED3"/>
      <sheetName val="RED4"/>
      <sheetName val="RED6"/>
      <sheetName val="RED7"/>
      <sheetName val="NGA-real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55">
          <cell r="B55" t="str">
            <v xml:space="preserve"> Implicit Price Deflators (1984 = 100)</v>
          </cell>
        </row>
        <row r="66">
          <cell r="B66" t="str">
            <v>Price Deflators rebased to 1990 = 100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ates"/>
      <sheetName val="2 sement rates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"/>
      <sheetName val="BASIC"/>
      <sheetName val="1"/>
      <sheetName val="2"/>
      <sheetName val="3"/>
      <sheetName val="4"/>
      <sheetName val="5"/>
      <sheetName val="8"/>
      <sheetName val="9"/>
      <sheetName val="10"/>
      <sheetName val="F12"/>
      <sheetName val="F13"/>
      <sheetName val="F14"/>
      <sheetName val="F15"/>
      <sheetName val="F16"/>
      <sheetName val="F17"/>
      <sheetName val="F18"/>
      <sheetName val="F19"/>
      <sheetName val="F20"/>
      <sheetName val="F21"/>
      <sheetName val="23"/>
      <sheetName val="24"/>
      <sheetName val="25"/>
      <sheetName val="26"/>
      <sheetName val="30"/>
      <sheetName val="31"/>
      <sheetName val="32"/>
      <sheetName val="DOTX"/>
      <sheetName val="DOTM"/>
      <sheetName val="Debt"/>
      <sheetName val="IFEM"/>
      <sheetName val="40"/>
      <sheetName val="33"/>
      <sheetName val="34"/>
      <sheetName val="35"/>
      <sheetName val="36"/>
      <sheetName val="37"/>
      <sheetName val="39"/>
      <sheetName val="6"/>
      <sheetName val="7"/>
      <sheetName val="11"/>
      <sheetName val="12"/>
      <sheetName val="13"/>
      <sheetName val="14"/>
      <sheetName val="15"/>
      <sheetName val="17"/>
      <sheetName val="18"/>
      <sheetName val="19"/>
      <sheetName val="20"/>
      <sheetName val="21"/>
      <sheetName val="22"/>
      <sheetName val="F22"/>
      <sheetName val="27"/>
      <sheetName val="28"/>
      <sheetName val="PRINTRED28"/>
      <sheetName val="29"/>
      <sheetName val="Dialog1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PROM"/>
      <sheetName val="promotores"/>
      <sheetName val="sucursales"/>
      <sheetName val="datos"/>
      <sheetName val="GRAFS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CAPT-OUTFLOW 2011 (2)"/>
      <sheetName val="CAPT-OUTFLOW(2012)"/>
      <sheetName val="CAP-OTFLOW  (JAN-MAY, 2013)"/>
      <sheetName val="CCI BY INVESTMENT JAN TO JUN13,"/>
      <sheetName val="CCI BY INVESTMENT TYPE(2012)"/>
      <sheetName val="CCI BY INVEST 2011"/>
      <sheetName val="CCI BY COUNTRY 2013"/>
      <sheetName val="CCI BY COUNTRY 2011"/>
      <sheetName val="CCI BY COUNTRY 2012"/>
      <sheetName val="UTILIZATION NON-VALID 2011"/>
      <sheetName val="UTILIZATION VALID 2011"/>
      <sheetName val="UTILIZATION VALID 2012"/>
      <sheetName val="UTILIZATION NON-VALID 2012"/>
      <sheetName val="UTILIZATION NON-VALID 2013"/>
      <sheetName val="UTILIZATION VALID 2013"/>
      <sheetName val="INFLOW 2011"/>
      <sheetName val="INFLOW 2012"/>
      <sheetName val="INFLOW 2013"/>
    </sheetNames>
    <sheetDataSet>
      <sheetData sheetId="0">
        <row r="45">
          <cell r="A45" t="str">
            <v>Recover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nput_external"/>
      <sheetName val="Table"/>
      <sheetName val="Table_SR"/>
      <sheetName val="Table_GEF"/>
      <sheetName val="A1_historical"/>
      <sheetName val="A2_alternative"/>
      <sheetName val="A3_market"/>
      <sheetName val="B1_irate"/>
      <sheetName val="B2_GDP"/>
      <sheetName val="B3_deflator"/>
      <sheetName val="B4_CAB"/>
      <sheetName val="B5_Combined"/>
      <sheetName val="B6_Depreciation"/>
      <sheetName val="Data_chart"/>
      <sheetName val="Figure"/>
      <sheetName val="External Sustainability-Arg"/>
      <sheetName val="ExtSust-Arg"/>
      <sheetName val="ControlSheet"/>
      <sheetName val="PanelChart"/>
      <sheetName val="Chartdata"/>
      <sheetName val="B3_CAB"/>
      <sheetName val="B4_Combined"/>
      <sheetName val="B5_Depreciation"/>
      <sheetName val="150dp"/>
      <sheetName val="RED47"/>
      <sheetName val="Table3"/>
    </sheetNames>
    <sheetDataSet>
      <sheetData sheetId="0"/>
      <sheetData sheetId="1"/>
      <sheetData sheetId="2">
        <row r="3">
          <cell r="B3" t="str">
            <v>External Debt Sustainability Framework, 1999-2009</v>
          </cell>
        </row>
        <row r="4">
          <cell r="B4" t="str">
            <v>(In percent of GDP, unless otherwise indicated)</v>
          </cell>
        </row>
        <row r="7">
          <cell r="F7" t="str">
            <v xml:space="preserve">Actual </v>
          </cell>
          <cell r="S7" t="str">
            <v>Projections</v>
          </cell>
        </row>
        <row r="8">
          <cell r="C8">
            <v>1994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  <cell r="S8">
            <v>2005</v>
          </cell>
          <cell r="T8">
            <v>2006</v>
          </cell>
          <cell r="U8">
            <v>2007</v>
          </cell>
          <cell r="V8">
            <v>2008</v>
          </cell>
          <cell r="W8">
            <v>2009</v>
          </cell>
          <cell r="X8">
            <v>2010</v>
          </cell>
        </row>
        <row r="9">
          <cell r="AA9" t="str">
            <v>Debt-stabilizing</v>
          </cell>
        </row>
        <row r="10">
          <cell r="S10" t="str">
            <v xml:space="preserve">I.  Baseline  Projections </v>
          </cell>
          <cell r="AA10" t="str">
            <v xml:space="preserve">non-interest </v>
          </cell>
        </row>
        <row r="11">
          <cell r="AA11" t="str">
            <v>current account 6/</v>
          </cell>
        </row>
        <row r="12">
          <cell r="A12">
            <v>1</v>
          </cell>
          <cell r="B12" t="str">
            <v>External debt</v>
          </cell>
          <cell r="C12">
            <v>31.340704666677361</v>
          </cell>
          <cell r="D12">
            <v>32.662319300879389</v>
          </cell>
          <cell r="E12">
            <v>33.794637100239534</v>
          </cell>
          <cell r="F12">
            <v>58.968961161927339</v>
          </cell>
          <cell r="G12">
            <v>49.653987388290879</v>
          </cell>
          <cell r="H12">
            <v>38.526718061664901</v>
          </cell>
          <cell r="I12">
            <v>39.389845348447629</v>
          </cell>
          <cell r="J12">
            <v>36.932704431049835</v>
          </cell>
          <cell r="K12">
            <v>28.377240510095753</v>
          </cell>
          <cell r="L12">
            <v>26.374189292239969</v>
          </cell>
          <cell r="M12">
            <v>26.506294623465958</v>
          </cell>
          <cell r="S12">
            <v>29.253363303090886</v>
          </cell>
          <cell r="T12">
            <v>29.133352418114235</v>
          </cell>
          <cell r="U12">
            <v>28.948315023972814</v>
          </cell>
          <cell r="V12">
            <v>28.884108648373026</v>
          </cell>
          <cell r="W12">
            <v>28.717607837977237</v>
          </cell>
          <cell r="X12">
            <v>27.408414314203611</v>
          </cell>
          <cell r="AA12">
            <v>-0.87403961548090103</v>
          </cell>
        </row>
        <row r="14">
          <cell r="A14">
            <v>2</v>
          </cell>
          <cell r="B14" t="str">
            <v>Change in external debt</v>
          </cell>
          <cell r="D14">
            <v>1.3216146342020281</v>
          </cell>
          <cell r="E14">
            <v>1.1323177993601448</v>
          </cell>
          <cell r="F14">
            <v>25.174324061687805</v>
          </cell>
          <cell r="G14">
            <v>-9.31497377363646</v>
          </cell>
          <cell r="H14">
            <v>-11.127269326625978</v>
          </cell>
          <cell r="I14">
            <v>0.86312728678272777</v>
          </cell>
          <cell r="J14">
            <v>-2.4571409173977941</v>
          </cell>
          <cell r="K14">
            <v>-8.5554639209540824</v>
          </cell>
          <cell r="L14">
            <v>-2.0030512178557842</v>
          </cell>
          <cell r="M14">
            <v>0.13210533122598989</v>
          </cell>
          <cell r="S14">
            <v>2.7470686796249275</v>
          </cell>
          <cell r="T14">
            <v>-0.1200108849766508</v>
          </cell>
          <cell r="U14">
            <v>-0.18503739414142117</v>
          </cell>
          <cell r="V14">
            <v>-6.4206375599788146E-2</v>
          </cell>
          <cell r="W14">
            <v>-0.16650081039578879</v>
          </cell>
          <cell r="X14">
            <v>-1.3091935237736259</v>
          </cell>
          <cell r="Y14">
            <v>0</v>
          </cell>
        </row>
        <row r="15">
          <cell r="A15">
            <v>3</v>
          </cell>
          <cell r="B15" t="str">
            <v>Identified external debt-creating flows (4+8+9)</v>
          </cell>
          <cell r="D15">
            <v>-1.0363676562523754</v>
          </cell>
          <cell r="E15">
            <v>2.8075685004439848</v>
          </cell>
          <cell r="F15">
            <v>13.323926327140109</v>
          </cell>
          <cell r="G15">
            <v>-10.773805338466815</v>
          </cell>
          <cell r="H15">
            <v>-10.243179260469955</v>
          </cell>
          <cell r="I15">
            <v>0.24462151645643904</v>
          </cell>
          <cell r="J15">
            <v>-4.2583202355335272</v>
          </cell>
          <cell r="K15">
            <v>-5.0744817546944336</v>
          </cell>
          <cell r="L15">
            <v>-2.3187855526297723</v>
          </cell>
          <cell r="M15">
            <v>1.2875301855051258E-2</v>
          </cell>
          <cell r="S15">
            <v>1.9200409814348731</v>
          </cell>
          <cell r="T15">
            <v>0.16753790077998643</v>
          </cell>
          <cell r="U15">
            <v>9.4499384401166564E-3</v>
          </cell>
          <cell r="V15">
            <v>0.10465756754746824</v>
          </cell>
          <cell r="W15">
            <v>0.10680127805960071</v>
          </cell>
          <cell r="X15">
            <v>-2.4416557020439877E-2</v>
          </cell>
          <cell r="Y15">
            <v>0</v>
          </cell>
        </row>
        <row r="16">
          <cell r="A16">
            <v>4</v>
          </cell>
          <cell r="B16" t="str">
            <v>Current account deficit, excluding interest payments</v>
          </cell>
          <cell r="D16">
            <v>3.0911403405228386</v>
          </cell>
          <cell r="E16">
            <v>4.2433900009100416</v>
          </cell>
          <cell r="F16">
            <v>-4.1925967455261368</v>
          </cell>
          <cell r="G16">
            <v>-3.319142366718844</v>
          </cell>
          <cell r="H16">
            <v>-1.244114132943114</v>
          </cell>
          <cell r="I16">
            <v>0.8531017839225522</v>
          </cell>
          <cell r="J16">
            <v>0.21794015361399607</v>
          </cell>
          <cell r="K16">
            <v>0.78657133100194698</v>
          </cell>
          <cell r="L16">
            <v>0.82781349110010505</v>
          </cell>
          <cell r="M16">
            <v>0.56915382870300568</v>
          </cell>
          <cell r="S16">
            <v>0.26758260073971502</v>
          </cell>
          <cell r="T16">
            <v>0.87109282685465672</v>
          </cell>
          <cell r="U16">
            <v>0.78304582404535927</v>
          </cell>
          <cell r="V16">
            <v>0.78826652733512448</v>
          </cell>
          <cell r="W16">
            <v>0.86394676288675132</v>
          </cell>
          <cell r="X16">
            <v>0.81438624000576743</v>
          </cell>
          <cell r="Y16">
            <v>0.87403961548090103</v>
          </cell>
        </row>
        <row r="17">
          <cell r="A17">
            <v>5</v>
          </cell>
          <cell r="B17" t="str">
            <v>Deficit in balance of goods and services</v>
          </cell>
          <cell r="D17">
            <v>3.8712429116613869</v>
          </cell>
          <cell r="E17">
            <v>4.855824299790557</v>
          </cell>
          <cell r="F17">
            <v>-2.7089379343370439</v>
          </cell>
          <cell r="G17">
            <v>-2.1299883524274925</v>
          </cell>
          <cell r="H17">
            <v>-2.3271113465511917E-2</v>
          </cell>
          <cell r="I17">
            <v>2.0952923493050264</v>
          </cell>
          <cell r="J17">
            <v>1.5344954075776656</v>
          </cell>
          <cell r="K17">
            <v>1.7761369791457433</v>
          </cell>
          <cell r="L17">
            <v>2.1649046954161051</v>
          </cell>
          <cell r="M17">
            <v>1.8794207904020794</v>
          </cell>
          <cell r="S17">
            <v>1.7442748243373174</v>
          </cell>
          <cell r="T17">
            <v>2.7038975020237288</v>
          </cell>
          <cell r="U17">
            <v>2.9393212535192745</v>
          </cell>
          <cell r="V17">
            <v>3.014477807572888</v>
          </cell>
          <cell r="W17">
            <v>3.1107570315603361</v>
          </cell>
          <cell r="X17">
            <v>3.0954775872624865</v>
          </cell>
        </row>
        <row r="18">
          <cell r="A18">
            <v>6</v>
          </cell>
          <cell r="B18" t="str">
            <v>Exports</v>
          </cell>
          <cell r="C18">
            <v>13.122053146898471</v>
          </cell>
          <cell r="D18">
            <v>11.125352493649149</v>
          </cell>
          <cell r="E18">
            <v>12.053370427838681</v>
          </cell>
          <cell r="F18">
            <v>22.023486842881145</v>
          </cell>
          <cell r="G18">
            <v>22.950755403710836</v>
          </cell>
          <cell r="H18">
            <v>21.29595728582208</v>
          </cell>
          <cell r="I18">
            <v>20.535082075780675</v>
          </cell>
          <cell r="J18">
            <v>20.302749966192845</v>
          </cell>
          <cell r="K18">
            <v>20.374771830224532</v>
          </cell>
          <cell r="L18">
            <v>18.186888584228008</v>
          </cell>
          <cell r="M18">
            <v>17.780339184669394</v>
          </cell>
          <cell r="S18">
            <v>19.769185125932268</v>
          </cell>
          <cell r="T18">
            <v>19.620018823937652</v>
          </cell>
          <cell r="U18">
            <v>19.979670421595848</v>
          </cell>
          <cell r="V18">
            <v>20.546608156393063</v>
          </cell>
          <cell r="W18">
            <v>21.091089050990988</v>
          </cell>
          <cell r="X18">
            <v>21.74571520901403</v>
          </cell>
        </row>
        <row r="19">
          <cell r="A19">
            <v>7</v>
          </cell>
          <cell r="B19" t="str">
            <v xml:space="preserve">Imports </v>
          </cell>
          <cell r="D19">
            <v>14.996595405310536</v>
          </cell>
          <cell r="E19">
            <v>16.909194727629238</v>
          </cell>
          <cell r="F19">
            <v>19.314548908544101</v>
          </cell>
          <cell r="G19">
            <v>20.820767051283344</v>
          </cell>
          <cell r="H19">
            <v>21.272686172356568</v>
          </cell>
          <cell r="I19">
            <v>22.630374425085702</v>
          </cell>
          <cell r="J19">
            <v>21.837245373770511</v>
          </cell>
          <cell r="K19">
            <v>22.150908809370275</v>
          </cell>
          <cell r="L19">
            <v>20.351793279644113</v>
          </cell>
          <cell r="M19">
            <v>19.659759975071474</v>
          </cell>
          <cell r="S19">
            <v>21.513459950269585</v>
          </cell>
          <cell r="T19">
            <v>22.323916325961381</v>
          </cell>
          <cell r="U19">
            <v>22.918991675115123</v>
          </cell>
          <cell r="V19">
            <v>23.561085963965951</v>
          </cell>
          <cell r="W19">
            <v>24.201846082551324</v>
          </cell>
          <cell r="X19">
            <v>24.841192796276516</v>
          </cell>
        </row>
        <row r="20">
          <cell r="A20">
            <v>8</v>
          </cell>
          <cell r="B20" t="str">
            <v>Net non-debt creating capital inflows (negative)</v>
          </cell>
          <cell r="D20">
            <v>-3.7587261409853001</v>
          </cell>
          <cell r="E20">
            <v>-2.8810277034106733</v>
          </cell>
          <cell r="F20">
            <v>-3.1201576139771774</v>
          </cell>
          <cell r="G20">
            <v>-3.2857756269976317</v>
          </cell>
          <cell r="H20">
            <v>-3.612389658732003</v>
          </cell>
          <cell r="I20">
            <v>-1.7478112652211142</v>
          </cell>
          <cell r="J20">
            <v>-2.2370170941375536</v>
          </cell>
          <cell r="K20">
            <v>-1.8175004527825667</v>
          </cell>
          <cell r="L20">
            <v>-3.2475449867511399</v>
          </cell>
          <cell r="M20">
            <v>-1.4628376604759876</v>
          </cell>
          <cell r="S20">
            <v>-1.4794794838447756</v>
          </cell>
          <cell r="T20">
            <v>-1.5791153331554699</v>
          </cell>
          <cell r="U20">
            <v>-1.6177970590720876</v>
          </cell>
          <cell r="V20">
            <v>-1.6160687581681108</v>
          </cell>
          <cell r="W20">
            <v>-1.6140124019239743</v>
          </cell>
          <cell r="X20">
            <v>-1.6117344648541607</v>
          </cell>
          <cell r="Y20">
            <v>-1.6117344648541607</v>
          </cell>
        </row>
        <row r="21">
          <cell r="A21" t="str">
            <v>hide</v>
          </cell>
          <cell r="B21" t="str">
            <v>Net foreign direct investment, equity</v>
          </cell>
          <cell r="D21">
            <v>1.1011226519583903</v>
          </cell>
          <cell r="E21">
            <v>1.9105054695319534</v>
          </cell>
          <cell r="F21">
            <v>2.9388059216289619</v>
          </cell>
          <cell r="G21">
            <v>2.44295627485472</v>
          </cell>
          <cell r="H21">
            <v>2.8103847728247184</v>
          </cell>
          <cell r="I21">
            <v>1.9060551889075283</v>
          </cell>
          <cell r="J21">
            <v>1.4535830272536621</v>
          </cell>
          <cell r="K21">
            <v>1.7406510404283986</v>
          </cell>
          <cell r="L21">
            <v>3.223350192553176</v>
          </cell>
          <cell r="M21">
            <v>1.3786169841157567</v>
          </cell>
          <cell r="S21">
            <v>1.3784146722124986</v>
          </cell>
          <cell r="T21">
            <v>1.3769857098909168</v>
          </cell>
          <cell r="U21">
            <v>1.3752415111546239</v>
          </cell>
          <cell r="V21">
            <v>1.3735132102506464</v>
          </cell>
          <cell r="W21">
            <v>1.3714568540065086</v>
          </cell>
          <cell r="X21">
            <v>1.369178916936697</v>
          </cell>
        </row>
        <row r="22">
          <cell r="A22" t="str">
            <v>hide</v>
          </cell>
          <cell r="B22" t="str">
            <v>Net portfolio investment,equity</v>
          </cell>
          <cell r="D22">
            <v>2.65760348902691</v>
          </cell>
          <cell r="E22">
            <v>0.97052223387871972</v>
          </cell>
          <cell r="F22">
            <v>0.18135169234821547</v>
          </cell>
          <cell r="G22">
            <v>0.8428193521429117</v>
          </cell>
          <cell r="H22">
            <v>0.80200488590728458</v>
          </cell>
          <cell r="I22">
            <v>-0.1582439236864141</v>
          </cell>
          <cell r="J22">
            <v>0.78343406688389139</v>
          </cell>
          <cell r="K22">
            <v>7.6849412354168117E-2</v>
          </cell>
          <cell r="L22">
            <v>2.4194794197963842E-2</v>
          </cell>
          <cell r="M22">
            <v>8.4220676360230839E-2</v>
          </cell>
          <cell r="S22">
            <v>0.10106481163227699</v>
          </cell>
          <cell r="T22">
            <v>0.20212962326455311</v>
          </cell>
          <cell r="U22">
            <v>0.24255554791746373</v>
          </cell>
          <cell r="V22">
            <v>0.24255554791746428</v>
          </cell>
          <cell r="W22">
            <v>0.24255554791746572</v>
          </cell>
          <cell r="X22">
            <v>0.2425555479174637</v>
          </cell>
        </row>
        <row r="23">
          <cell r="A23">
            <v>9</v>
          </cell>
          <cell r="B23" t="str">
            <v>Automatic debt dynamics 1/</v>
          </cell>
          <cell r="D23">
            <v>-0.36878185578991385</v>
          </cell>
          <cell r="E23">
            <v>1.4452062029446167</v>
          </cell>
          <cell r="F23">
            <v>20.636680686643423</v>
          </cell>
          <cell r="G23">
            <v>-4.1688873447503383</v>
          </cell>
          <cell r="H23">
            <v>-5.3866754687948388</v>
          </cell>
          <cell r="I23">
            <v>1.139330997755001</v>
          </cell>
          <cell r="J23">
            <v>-2.2392432950099699</v>
          </cell>
          <cell r="K23">
            <v>-4.0435526329138138</v>
          </cell>
          <cell r="L23">
            <v>0.1009459430212627</v>
          </cell>
          <cell r="M23">
            <v>0.9065591336280332</v>
          </cell>
          <cell r="S23">
            <v>3.1319378645399336</v>
          </cell>
          <cell r="T23">
            <v>0.87556040708079963</v>
          </cell>
          <cell r="U23">
            <v>0.84420117346684498</v>
          </cell>
          <cell r="V23">
            <v>0.93245979838045456</v>
          </cell>
          <cell r="W23">
            <v>0.85686691709682372</v>
          </cell>
          <cell r="X23">
            <v>0.77293166782795342</v>
          </cell>
          <cell r="Y23">
            <v>0.73769484937325969</v>
          </cell>
        </row>
        <row r="24">
          <cell r="A24" t="str">
            <v>hide</v>
          </cell>
          <cell r="B24" t="str">
            <v>Denominator: 1+g+r+gr</v>
          </cell>
          <cell r="D24">
            <v>1.1090008476352009</v>
          </cell>
          <cell r="E24">
            <v>1.0434736949102459</v>
          </cell>
          <cell r="F24">
            <v>0.68013857038512504</v>
          </cell>
          <cell r="G24">
            <v>1.1612690855164858</v>
          </cell>
          <cell r="H24">
            <v>1.2062167455108586</v>
          </cell>
          <cell r="I24">
            <v>1.0498886075662297</v>
          </cell>
          <cell r="J24">
            <v>1.1430796642188585</v>
          </cell>
          <cell r="K24">
            <v>1.2085063273547045</v>
          </cell>
          <cell r="L24">
            <v>1.0734514363268328</v>
          </cell>
          <cell r="M24">
            <v>1.0279245246069721</v>
          </cell>
          <cell r="S24">
            <v>0.95609731868811043</v>
          </cell>
          <cell r="T24">
            <v>1.0492581884106229</v>
          </cell>
          <cell r="U24">
            <v>1.0578192085759333</v>
          </cell>
          <cell r="V24">
            <v>1.0552603556416997</v>
          </cell>
          <cell r="W24">
            <v>1.0562149319344867</v>
          </cell>
          <cell r="X24">
            <v>1.056881260658489</v>
          </cell>
          <cell r="Y24">
            <v>1.056881260658489</v>
          </cell>
        </row>
        <row r="25">
          <cell r="A25">
            <v>10</v>
          </cell>
          <cell r="B25" t="str">
            <v>Contribution from nominal interest rate</v>
          </cell>
          <cell r="D25">
            <v>2.7116155861388718</v>
          </cell>
          <cell r="E25">
            <v>2.8059992073812121</v>
          </cell>
          <cell r="F25">
            <v>4.7434474443680612</v>
          </cell>
          <cell r="G25">
            <v>4.0203175165945888</v>
          </cell>
          <cell r="H25">
            <v>3.1022496924239471</v>
          </cell>
          <cell r="I25">
            <v>2.9700436127329986</v>
          </cell>
          <cell r="J25">
            <v>2.6911968330978349</v>
          </cell>
          <cell r="K25">
            <v>2.3285303143480918</v>
          </cell>
          <cell r="L25">
            <v>2.0426724188745227</v>
          </cell>
          <cell r="M25">
            <v>1.6230384861969329</v>
          </cell>
          <cell r="S25">
            <v>1.9148050655380271</v>
          </cell>
          <cell r="T25">
            <v>2.2488808130056559</v>
          </cell>
          <cell r="U25">
            <v>2.4365974603964378</v>
          </cell>
          <cell r="V25">
            <v>2.4483834990106428</v>
          </cell>
          <cell r="W25">
            <v>2.3941659578164276</v>
          </cell>
          <cell r="X25">
            <v>2.3185109090593672</v>
          </cell>
          <cell r="Y25">
            <v>2.2128134051424526</v>
          </cell>
        </row>
        <row r="26">
          <cell r="A26">
            <v>11</v>
          </cell>
          <cell r="B26" t="str">
            <v xml:space="preserve">Contribution from real GDP growth </v>
          </cell>
          <cell r="D26">
            <v>-0.55121896166263407</v>
          </cell>
          <cell r="E26">
            <v>-1.382064371191583</v>
          </cell>
          <cell r="F26">
            <v>3.0642480462382928</v>
          </cell>
          <cell r="G26">
            <v>-2.6168408298249051</v>
          </cell>
          <cell r="H26">
            <v>-2.7876866530839228</v>
          </cell>
          <cell r="I26">
            <v>-1.8459472030033095</v>
          </cell>
          <cell r="J26">
            <v>-1.2381656016870823</v>
          </cell>
          <cell r="K26">
            <v>-2.0072546232961468</v>
          </cell>
          <cell r="L26">
            <v>8.2789218109836235E-2</v>
          </cell>
          <cell r="M26">
            <v>-0.23185649595264501</v>
          </cell>
          <cell r="S26">
            <v>-0.63183163279552357</v>
          </cell>
          <cell r="T26">
            <v>-1.0315615871951969</v>
          </cell>
          <cell r="U26">
            <v>-1.1704906355753957</v>
          </cell>
          <cell r="V26">
            <v>-1.0972956529337303</v>
          </cell>
          <cell r="W26">
            <v>-1.0938723843060105</v>
          </cell>
          <cell r="X26">
            <v>-1.0868811438699364</v>
          </cell>
          <cell r="Y26">
            <v>-1.0373318303374754</v>
          </cell>
        </row>
        <row r="27">
          <cell r="A27">
            <v>12</v>
          </cell>
          <cell r="B27" t="str">
            <v xml:space="preserve">Contribution from price and exchange rate changes 2/ </v>
          </cell>
          <cell r="D27">
            <v>-2.5291784802661517</v>
          </cell>
          <cell r="E27">
            <v>2.127136675498743E-2</v>
          </cell>
          <cell r="F27">
            <v>12.828985196037067</v>
          </cell>
          <cell r="G27">
            <v>-5.5723640315200216</v>
          </cell>
          <cell r="H27">
            <v>-5.7012385081348631</v>
          </cell>
          <cell r="I27">
            <v>1.5234588025312032E-2</v>
          </cell>
          <cell r="J27">
            <v>-3.6922745264207224</v>
          </cell>
          <cell r="K27">
            <v>-4.3648283239657584</v>
          </cell>
          <cell r="L27">
            <v>-2.0245156939630964</v>
          </cell>
          <cell r="M27">
            <v>-0.48462285661625465</v>
          </cell>
          <cell r="S27">
            <v>1.8489644317974299</v>
          </cell>
          <cell r="T27">
            <v>-0.34175881872965946</v>
          </cell>
          <cell r="U27">
            <v>-0.42190565135419711</v>
          </cell>
          <cell r="V27">
            <v>-0.41862804769645795</v>
          </cell>
          <cell r="W27">
            <v>-0.44342665641359336</v>
          </cell>
          <cell r="X27">
            <v>-0.45869809736147743</v>
          </cell>
          <cell r="Y27">
            <v>-0.43778672543171748</v>
          </cell>
        </row>
        <row r="28">
          <cell r="A28">
            <v>13</v>
          </cell>
          <cell r="B28" t="str">
            <v>Residual, incl. change in gross foreign assets (2-3)</v>
          </cell>
          <cell r="D28">
            <v>2.3579822904544034</v>
          </cell>
          <cell r="E28">
            <v>-1.67525070108384</v>
          </cell>
          <cell r="F28">
            <v>11.850397734547697</v>
          </cell>
          <cell r="G28">
            <v>1.4588315648303549</v>
          </cell>
          <cell r="H28">
            <v>-0.88409006615602337</v>
          </cell>
          <cell r="I28">
            <v>0.61850577032628873</v>
          </cell>
          <cell r="J28">
            <v>1.8011793181357332</v>
          </cell>
          <cell r="K28">
            <v>-3.4809821662596487</v>
          </cell>
          <cell r="L28">
            <v>0.31573433477398805</v>
          </cell>
          <cell r="M28">
            <v>0.11923002937093863</v>
          </cell>
          <cell r="S28">
            <v>0.82702769819005439</v>
          </cell>
          <cell r="T28">
            <v>-0.28754878575663723</v>
          </cell>
          <cell r="U28">
            <v>-0.19448733258153783</v>
          </cell>
          <cell r="V28">
            <v>-0.16886394314725639</v>
          </cell>
          <cell r="W28">
            <v>-0.2733020884553895</v>
          </cell>
          <cell r="X28">
            <v>-1.2847769667531859</v>
          </cell>
          <cell r="Y28">
            <v>0</v>
          </cell>
        </row>
        <row r="30">
          <cell r="B30" t="str">
            <v>External debt-to-exports ratio (in percent)</v>
          </cell>
          <cell r="C30">
            <v>238.83994612599975</v>
          </cell>
          <cell r="D30">
            <v>293.58457918096985</v>
          </cell>
          <cell r="E30">
            <v>280.37499803529499</v>
          </cell>
          <cell r="F30">
            <v>267.7548817887955</v>
          </cell>
          <cell r="G30">
            <v>216.35012231563618</v>
          </cell>
          <cell r="H30">
            <v>180.91094729662288</v>
          </cell>
          <cell r="I30">
            <v>191.81732609145251</v>
          </cell>
          <cell r="J30">
            <v>181.90986192780969</v>
          </cell>
          <cell r="K30">
            <v>139.27635973817448</v>
          </cell>
          <cell r="L30">
            <v>145.01759974002445</v>
          </cell>
          <cell r="M30">
            <v>149.07642845373994</v>
          </cell>
          <cell r="S30">
            <v>147.97455290515606</v>
          </cell>
          <cell r="T30">
            <v>148.48789228769607</v>
          </cell>
          <cell r="U30">
            <v>144.88885158327153</v>
          </cell>
          <cell r="V30">
            <v>140.57847615780688</v>
          </cell>
          <cell r="W30">
            <v>136.1599098488843</v>
          </cell>
          <cell r="X30">
            <v>126.0405282179097</v>
          </cell>
        </row>
        <row r="32">
          <cell r="B32" t="str">
            <v>Gross external financing need (in billions of US dollars) 3/</v>
          </cell>
          <cell r="D32">
            <v>49.809402258051044</v>
          </cell>
          <cell r="E32">
            <v>56.037830081692292</v>
          </cell>
          <cell r="F32">
            <v>36.7023598165907</v>
          </cell>
          <cell r="G32">
            <v>56.411010005177815</v>
          </cell>
          <cell r="H32">
            <v>66.614535826162111</v>
          </cell>
          <cell r="I32">
            <v>61.194110095710101</v>
          </cell>
          <cell r="J32">
            <v>59.862534310445099</v>
          </cell>
          <cell r="K32">
            <v>70.750282676462206</v>
          </cell>
          <cell r="L32">
            <v>68.878287470992504</v>
          </cell>
          <cell r="M32">
            <v>51.2728470236246</v>
          </cell>
          <cell r="S32">
            <v>50.321172660215296</v>
          </cell>
          <cell r="T32">
            <v>59.613123117101296</v>
          </cell>
          <cell r="U32">
            <v>58.859856831764588</v>
          </cell>
          <cell r="V32">
            <v>63.627538241590493</v>
          </cell>
          <cell r="W32">
            <v>69.432686897588894</v>
          </cell>
          <cell r="X32">
            <v>71.815156457356608</v>
          </cell>
        </row>
        <row r="33">
          <cell r="B33" t="str">
            <v>in percent of GDP</v>
          </cell>
          <cell r="D33">
            <v>12.352205104915861</v>
          </cell>
          <cell r="E33">
            <v>13.317814734823841</v>
          </cell>
          <cell r="F33">
            <v>12.824730377479504</v>
          </cell>
          <cell r="G33">
            <v>16.974041737340691</v>
          </cell>
          <cell r="H33">
            <v>16.617475335934021</v>
          </cell>
          <cell r="I33">
            <v>14.53993406613149</v>
          </cell>
          <cell r="J33">
            <v>12.44318087259445</v>
          </cell>
          <cell r="K33">
            <v>12.169018906842885</v>
          </cell>
          <cell r="L33">
            <v>11.036397285224206</v>
          </cell>
          <cell r="M33">
            <v>7.9922892008963773</v>
          </cell>
          <cell r="O33" t="str">
            <v>10-Year</v>
          </cell>
          <cell r="Q33" t="str">
            <v>10-Year</v>
          </cell>
          <cell r="S33">
            <v>8.2041276717685676</v>
          </cell>
          <cell r="T33">
            <v>9.2627760685273088</v>
          </cell>
          <cell r="U33">
            <v>8.6458369770439347</v>
          </cell>
          <cell r="V33">
            <v>8.8567286456715255</v>
          </cell>
          <cell r="W33">
            <v>9.1503959540788422</v>
          </cell>
          <cell r="X33">
            <v>8.9550049182362361</v>
          </cell>
        </row>
        <row r="34">
          <cell r="O34" t="str">
            <v>Historical</v>
          </cell>
          <cell r="Q34" t="str">
            <v xml:space="preserve">Standard </v>
          </cell>
          <cell r="Y34" t="str">
            <v>For debt</v>
          </cell>
          <cell r="AA34" t="str">
            <v>Projected</v>
          </cell>
        </row>
        <row r="35">
          <cell r="B35" t="str">
            <v>Key Macroeconomic Assumptions</v>
          </cell>
          <cell r="O35" t="str">
            <v>Average</v>
          </cell>
          <cell r="Q35" t="str">
            <v>Deviation</v>
          </cell>
          <cell r="Y35" t="str">
            <v>stabilization</v>
          </cell>
          <cell r="AA35" t="str">
            <v>Average</v>
          </cell>
        </row>
        <row r="37">
          <cell r="A37" t="str">
            <v>hide</v>
          </cell>
          <cell r="B37" t="str">
            <v xml:space="preserve">Nominal GDP (US dollars)  </v>
          </cell>
          <cell r="C37">
            <v>363.60927898113795</v>
          </cell>
          <cell r="D37">
            <v>403.24299859810606</v>
          </cell>
          <cell r="E37">
            <v>420.77346169385294</v>
          </cell>
          <cell r="F37">
            <v>286.18426069245726</v>
          </cell>
          <cell r="G37">
            <v>332.33693470354149</v>
          </cell>
          <cell r="H37">
            <v>400.87037579116048</v>
          </cell>
          <cell r="I37">
            <v>420.86924065393282</v>
          </cell>
          <cell r="J37">
            <v>481.0870702867436</v>
          </cell>
          <cell r="K37">
            <v>581.39676845006704</v>
          </cell>
          <cell r="L37">
            <v>624.10119616850341</v>
          </cell>
          <cell r="M37">
            <v>641.52892537815171</v>
          </cell>
          <cell r="S37">
            <v>613.36408541491573</v>
          </cell>
          <cell r="T37">
            <v>643.57728909859304</v>
          </cell>
          <cell r="U37">
            <v>680.78841861171827</v>
          </cell>
          <cell r="V37">
            <v>718.40902874095218</v>
          </cell>
          <cell r="W37">
            <v>758.79434339274542</v>
          </cell>
          <cell r="X37">
            <v>801.95552222545518</v>
          </cell>
          <cell r="Y37">
            <v>847.57176332167592</v>
          </cell>
        </row>
        <row r="38">
          <cell r="B38" t="str">
            <v>Real GDP growth (in percent)</v>
          </cell>
          <cell r="D38">
            <v>1.9505059066729169</v>
          </cell>
          <cell r="E38">
            <v>4.4153258154336239</v>
          </cell>
          <cell r="F38">
            <v>-6.1669941277728739</v>
          </cell>
          <cell r="G38">
            <v>5.1533150618820356</v>
          </cell>
          <cell r="H38">
            <v>6.7719724015153027</v>
          </cell>
          <cell r="I38">
            <v>5.0303764143624807</v>
          </cell>
          <cell r="J38">
            <v>3.5931136761357951</v>
          </cell>
          <cell r="K38">
            <v>6.5681079959744038</v>
          </cell>
          <cell r="L38">
            <v>-0.3131742322188158</v>
          </cell>
          <cell r="M38">
            <v>0.90365233880111973</v>
          </cell>
          <cell r="O38">
            <v>2.7906201250785987</v>
          </cell>
          <cell r="Q38">
            <v>3.917792922964717</v>
          </cell>
          <cell r="S38">
            <v>2.2790531025159932</v>
          </cell>
          <cell r="T38">
            <v>3.700000000000192</v>
          </cell>
          <cell r="U38">
            <v>4.2500000000001759</v>
          </cell>
          <cell r="V38">
            <v>4.0000000000000924</v>
          </cell>
          <cell r="W38">
            <v>3.9999999999995373</v>
          </cell>
          <cell r="X38">
            <v>4.000000000000381</v>
          </cell>
          <cell r="Y38">
            <v>4.000000000000381</v>
          </cell>
          <cell r="AA38">
            <v>3.7048421837527283</v>
          </cell>
        </row>
        <row r="39">
          <cell r="B39" t="str">
            <v>Exchange rate appreciation (US dollar value of local currency, change in percent)</v>
          </cell>
          <cell r="D39">
            <v>-0.65271003326620169</v>
          </cell>
          <cell r="E39">
            <v>-7.6999807414066641</v>
          </cell>
          <cell r="F39">
            <v>-47.419967518347114</v>
          </cell>
          <cell r="G39">
            <v>-15.533158686000048</v>
          </cell>
          <cell r="H39">
            <v>-4.0287724357118133</v>
          </cell>
          <cell r="I39">
            <v>-13.323615612449036</v>
          </cell>
          <cell r="J39">
            <v>-4.44405123842464</v>
          </cell>
          <cell r="K39">
            <v>1.1101044534612026</v>
          </cell>
          <cell r="L39">
            <v>1.2197784760976882</v>
          </cell>
          <cell r="M39">
            <v>-3.2759417558727022</v>
          </cell>
          <cell r="O39">
            <v>-9.4048315091919328</v>
          </cell>
          <cell r="Q39">
            <v>14.499390149632067</v>
          </cell>
          <cell r="S39">
            <v>-10.074391091011181</v>
          </cell>
          <cell r="T39">
            <v>-1.6949152542372503</v>
          </cell>
          <cell r="U39">
            <v>-1.4563106796113501</v>
          </cell>
          <cell r="V39">
            <v>-1.4563106796115832</v>
          </cell>
          <cell r="W39">
            <v>-1.4563106796123826</v>
          </cell>
          <cell r="X39">
            <v>-1.456310679611128</v>
          </cell>
          <cell r="Y39">
            <v>-1.456310679611128</v>
          </cell>
          <cell r="AA39">
            <v>-2.9324248439491463</v>
          </cell>
        </row>
        <row r="40">
          <cell r="A40" t="str">
            <v>hide</v>
          </cell>
          <cell r="B40" t="str">
            <v>GDP deflator (change in domestic currency)</v>
          </cell>
          <cell r="D40">
            <v>9.4930284775049287</v>
          </cell>
          <cell r="E40">
            <v>8.27182712642065</v>
          </cell>
          <cell r="F40">
            <v>37.854492984192412</v>
          </cell>
          <cell r="G40">
            <v>30.744564293556454</v>
          </cell>
          <cell r="H40">
            <v>17.713707368008347</v>
          </cell>
          <cell r="I40">
            <v>15.326075747008261</v>
          </cell>
          <cell r="J40">
            <v>15.474976599303968</v>
          </cell>
          <cell r="K40">
            <v>12.157188511137251</v>
          </cell>
          <cell r="L40">
            <v>6.3847191839087492</v>
          </cell>
          <cell r="M40">
            <v>5.3221779984464312</v>
          </cell>
          <cell r="O40">
            <v>15.874275828948743</v>
          </cell>
          <cell r="Q40">
            <v>10.655367103070978</v>
          </cell>
          <cell r="S40">
            <v>3.9518001174397632</v>
          </cell>
          <cell r="T40">
            <v>2.9266004659106448</v>
          </cell>
          <cell r="U40">
            <v>2.9690172433361584</v>
          </cell>
          <cell r="V40">
            <v>2.9668592564369822</v>
          </cell>
          <cell r="W40">
            <v>3.0600018844765264</v>
          </cell>
          <cell r="X40">
            <v>3.1250188024094294</v>
          </cell>
          <cell r="Y40">
            <v>3.1250188024094294</v>
          </cell>
          <cell r="AA40">
            <v>3.1665496283349177</v>
          </cell>
        </row>
        <row r="41">
          <cell r="B41" t="str">
            <v>GDP deflator in US dollars (change in percent)</v>
          </cell>
          <cell r="D41">
            <v>8.7783564949052373</v>
          </cell>
          <cell r="E41">
            <v>-6.5082710682862199E-2</v>
          </cell>
          <cell r="F41">
            <v>-27.516062811493736</v>
          </cell>
          <cell r="G41">
            <v>10.43580364851897</v>
          </cell>
          <cell r="H41">
            <v>12.971289972511556</v>
          </cell>
          <cell r="I41">
            <v>-3.9527286444929199E-2</v>
          </cell>
          <cell r="J41">
            <v>10.343209471672044</v>
          </cell>
          <cell r="K41">
            <v>13.402250455676267</v>
          </cell>
          <cell r="L41">
            <v>7.6823770903710287</v>
          </cell>
          <cell r="M41">
            <v>1.8718847912007508</v>
          </cell>
          <cell r="O41">
            <v>3.7864499116234329</v>
          </cell>
          <cell r="Q41">
            <v>12.097348448933181</v>
          </cell>
          <cell r="S41">
            <v>-6.5207107725373419</v>
          </cell>
          <cell r="T41">
            <v>1.1820818139461009</v>
          </cell>
          <cell r="U41">
            <v>1.4694684485305975</v>
          </cell>
          <cell r="V41">
            <v>1.4673418886248735</v>
          </cell>
          <cell r="W41">
            <v>1.5591280706241717</v>
          </cell>
          <cell r="X41">
            <v>1.6231981402389462</v>
          </cell>
          <cell r="Y41">
            <v>1.6231981402389462</v>
          </cell>
          <cell r="AA41">
            <v>0.13008459823789131</v>
          </cell>
        </row>
        <row r="42">
          <cell r="B42" t="str">
            <v>Nominal external interest rate (in percent)</v>
          </cell>
          <cell r="D42">
            <v>9.5951383846393998</v>
          </cell>
          <cell r="E42">
            <v>8.9644165616936533</v>
          </cell>
          <cell r="F42">
            <v>9.546489740191948</v>
          </cell>
          <cell r="G42">
            <v>7.9171658343474149</v>
          </cell>
          <cell r="H42">
            <v>7.536122927038261</v>
          </cell>
          <cell r="I42">
            <v>8.0936428272771259</v>
          </cell>
          <cell r="J42">
            <v>7.8097599650656289</v>
          </cell>
          <cell r="K42">
            <v>7.6193814173031509</v>
          </cell>
          <cell r="L42">
            <v>7.7270009436117055</v>
          </cell>
          <cell r="M42">
            <v>6.3257340191824616</v>
          </cell>
          <cell r="O42">
            <v>8.1134852620350735</v>
          </cell>
          <cell r="Q42">
            <v>1.0014975726804585</v>
          </cell>
          <cell r="S42">
            <v>6.9068121930198778</v>
          </cell>
          <cell r="T42">
            <v>8.0662745796357846</v>
          </cell>
          <cell r="U42">
            <v>8.8471781763505177</v>
          </cell>
          <cell r="V42">
            <v>8.9251551939158773</v>
          </cell>
          <cell r="W42">
            <v>8.754827316844974</v>
          </cell>
          <cell r="X42">
            <v>8.5327118687672705</v>
          </cell>
          <cell r="Y42">
            <v>8.5327118687672705</v>
          </cell>
          <cell r="AA42">
            <v>8.3388265547557179</v>
          </cell>
        </row>
        <row r="43">
          <cell r="B43" t="str">
            <v>Growth of exports (US dollar terms, in percent)</v>
          </cell>
          <cell r="D43">
            <v>-5.974886646351429</v>
          </cell>
          <cell r="E43">
            <v>13.051473952294579</v>
          </cell>
          <cell r="F43">
            <v>24.272484164404062</v>
          </cell>
          <cell r="G43">
            <v>21.01627199053091</v>
          </cell>
          <cell r="H43">
            <v>11.924596110196983</v>
          </cell>
          <cell r="I43">
            <v>1.2377534263417589</v>
          </cell>
          <cell r="J43">
            <v>13.014696159634841</v>
          </cell>
          <cell r="K43">
            <v>21.279337608135982</v>
          </cell>
          <cell r="L43">
            <v>-4.1817899325133574</v>
          </cell>
          <cell r="M43">
            <v>0.49463171837988984</v>
          </cell>
          <cell r="O43">
            <v>9.6134568551054222</v>
          </cell>
          <cell r="Q43">
            <v>11.037030952845093</v>
          </cell>
          <cell r="S43">
            <v>6.3042987832864661</v>
          </cell>
          <cell r="T43">
            <v>4.1341121378989154</v>
          </cell>
          <cell r="U43">
            <v>7.7209932499892719</v>
          </cell>
          <cell r="V43">
            <v>8.5204138648357741</v>
          </cell>
          <cell r="W43">
            <v>8.4204410618754721</v>
          </cell>
          <cell r="X43">
            <v>8.9684788132994075</v>
          </cell>
          <cell r="AA43">
            <v>7.3447896518642173</v>
          </cell>
        </row>
        <row r="44">
          <cell r="B44" t="str">
            <v>Growth of imports  (US dollar terms, in percent)</v>
          </cell>
          <cell r="D44">
            <v>-16.186702425684775</v>
          </cell>
          <cell r="E44">
            <v>17.655370592634668</v>
          </cell>
          <cell r="F44">
            <v>-22.311086400667534</v>
          </cell>
          <cell r="G44">
            <v>25.182903457299165</v>
          </cell>
          <cell r="H44">
            <v>23.239793326981161</v>
          </cell>
          <cell r="I44">
            <v>11.689572728856778</v>
          </cell>
          <cell r="J44">
            <v>10.301803410041877</v>
          </cell>
          <cell r="K44">
            <v>22.586493830100252</v>
          </cell>
          <cell r="L44">
            <v>-1.3735196335638356</v>
          </cell>
          <cell r="M44">
            <v>-0.70285626144138691</v>
          </cell>
          <cell r="O44">
            <v>7.0081772624556375</v>
          </cell>
          <cell r="Q44">
            <v>16.699736153228454</v>
          </cell>
          <cell r="S44">
            <v>4.6246820929563226</v>
          </cell>
          <cell r="T44">
            <v>8.8785906895234135</v>
          </cell>
          <cell r="U44">
            <v>8.6016865550341706</v>
          </cell>
          <cell r="V44">
            <v>8.4824337217028969</v>
          </cell>
          <cell r="W44">
            <v>8.4939431563792347</v>
          </cell>
          <cell r="X44">
            <v>8.4801178771137131</v>
          </cell>
          <cell r="AA44">
            <v>7.9269090154516251</v>
          </cell>
        </row>
        <row r="45">
          <cell r="B45" t="str">
            <v xml:space="preserve">Current account balance, excluding interest payments </v>
          </cell>
          <cell r="D45">
            <v>-3.0911403405228386</v>
          </cell>
          <cell r="E45">
            <v>-4.2433900009100416</v>
          </cell>
          <cell r="F45">
            <v>4.1925967455261368</v>
          </cell>
          <cell r="G45">
            <v>3.319142366718844</v>
          </cell>
          <cell r="H45">
            <v>1.244114132943114</v>
          </cell>
          <cell r="I45">
            <v>-0.8531017839225522</v>
          </cell>
          <cell r="J45">
            <v>-0.21794015361399607</v>
          </cell>
          <cell r="K45">
            <v>-0.78657133100194698</v>
          </cell>
          <cell r="L45">
            <v>-0.82781349110010505</v>
          </cell>
          <cell r="M45">
            <v>-0.56915382870300568</v>
          </cell>
          <cell r="O45">
            <v>-0.18332576845863913</v>
          </cell>
          <cell r="Q45">
            <v>2.5770569714646832</v>
          </cell>
          <cell r="S45">
            <v>-0.26758260073971502</v>
          </cell>
          <cell r="T45">
            <v>-0.87109282685465672</v>
          </cell>
          <cell r="U45">
            <v>-0.78304582404535927</v>
          </cell>
          <cell r="V45">
            <v>-0.78826652733512448</v>
          </cell>
          <cell r="W45">
            <v>-0.86394676288675132</v>
          </cell>
          <cell r="X45">
            <v>-0.81438624000576743</v>
          </cell>
          <cell r="AA45">
            <v>-0.73138679697789577</v>
          </cell>
        </row>
        <row r="46">
          <cell r="B46" t="str">
            <v xml:space="preserve">Net non-debt creating capital inflows </v>
          </cell>
          <cell r="D46">
            <v>3.7587261409853001</v>
          </cell>
          <cell r="E46">
            <v>2.8810277034106733</v>
          </cell>
          <cell r="F46">
            <v>3.1201576139771774</v>
          </cell>
          <cell r="G46">
            <v>3.2857756269976317</v>
          </cell>
          <cell r="H46">
            <v>3.612389658732003</v>
          </cell>
          <cell r="I46">
            <v>1.7478112652211142</v>
          </cell>
          <cell r="J46">
            <v>2.2370170941375536</v>
          </cell>
          <cell r="K46">
            <v>1.8175004527825667</v>
          </cell>
          <cell r="L46">
            <v>3.2475449867511399</v>
          </cell>
          <cell r="M46">
            <v>1.4628376604759876</v>
          </cell>
          <cell r="O46">
            <v>2.7170788203471146</v>
          </cell>
          <cell r="Q46">
            <v>0.83220415367493195</v>
          </cell>
          <cell r="S46">
            <v>1.4794794838447756</v>
          </cell>
          <cell r="T46">
            <v>1.5791153331554699</v>
          </cell>
          <cell r="U46">
            <v>1.6177970590720876</v>
          </cell>
          <cell r="V46">
            <v>1.6160687581681108</v>
          </cell>
          <cell r="W46">
            <v>1.6140124019239743</v>
          </cell>
          <cell r="X46">
            <v>1.6117344648541607</v>
          </cell>
          <cell r="AA46">
            <v>1.58636791683643</v>
          </cell>
        </row>
        <row r="48">
          <cell r="AA48" t="str">
            <v>Debt-stabilizing</v>
          </cell>
        </row>
        <row r="49">
          <cell r="S49" t="str">
            <v xml:space="preserve">II. Stress Tests for External Debt Ratio </v>
          </cell>
          <cell r="AA49" t="str">
            <v xml:space="preserve">non-interest </v>
          </cell>
        </row>
        <row r="50">
          <cell r="B50" t="str">
            <v>A. Alternative Scenarios</v>
          </cell>
          <cell r="AA50" t="str">
            <v>current account 6/</v>
          </cell>
        </row>
        <row r="52">
          <cell r="B52" t="str">
            <v>A1. Key variables are at their historical averages in 2005-09 4/</v>
          </cell>
          <cell r="S52">
            <v>29.253363303090886</v>
          </cell>
          <cell r="T52">
            <v>26.829121425710696</v>
          </cell>
          <cell r="U52">
            <v>24.465511452504519</v>
          </cell>
          <cell r="V52">
            <v>22.096976641999596</v>
          </cell>
          <cell r="W52">
            <v>19.598552866887015</v>
          </cell>
          <cell r="X52">
            <v>16.11204591087651</v>
          </cell>
          <cell r="AA52">
            <v>-2.5009960002421492</v>
          </cell>
        </row>
        <row r="53">
          <cell r="B53" t="str">
            <v>A2. Country-specific shock in 2005, with reduction in GDP growth (relative to baseline) of one standard deviation 5/</v>
          </cell>
          <cell r="S53">
            <v>29.253363303090886</v>
          </cell>
          <cell r="T53">
            <v>29.133352418114235</v>
          </cell>
          <cell r="U53">
            <v>28.948315023972814</v>
          </cell>
          <cell r="V53">
            <v>28.884108648373026</v>
          </cell>
          <cell r="W53">
            <v>28.717607837977237</v>
          </cell>
          <cell r="X53">
            <v>27.408414314203611</v>
          </cell>
          <cell r="AA53">
            <v>-0.87403961548090103</v>
          </cell>
        </row>
        <row r="54">
          <cell r="B54" t="str">
            <v>A3. Selected variables are consistent with market forecast in 2005-09</v>
          </cell>
          <cell r="S54">
            <v>29.253363303090886</v>
          </cell>
          <cell r="T54">
            <v>29.133352418114235</v>
          </cell>
          <cell r="U54">
            <v>28.948315023972814</v>
          </cell>
          <cell r="V54">
            <v>28.884108648373026</v>
          </cell>
          <cell r="W54">
            <v>28.717607837977237</v>
          </cell>
          <cell r="X54">
            <v>27.408414314203611</v>
          </cell>
          <cell r="AA54">
            <v>-0.87403961548090103</v>
          </cell>
        </row>
        <row r="56">
          <cell r="B56" t="str">
            <v>B. Bound Tests</v>
          </cell>
          <cell r="S56">
            <v>38.362436203717643</v>
          </cell>
          <cell r="T56">
            <v>38.527900116837472</v>
          </cell>
          <cell r="U56">
            <v>38.387419038301594</v>
          </cell>
          <cell r="V56">
            <v>37.16681898699688</v>
          </cell>
          <cell r="W56">
            <v>36.032126332955464</v>
          </cell>
          <cell r="X56">
            <v>35.114974340195531</v>
          </cell>
          <cell r="AA56">
            <v>-1.6813520341400905</v>
          </cell>
        </row>
        <row r="57">
          <cell r="B57" t="str">
            <v>B2. Real GDP growth is at baseline minus one-half standard deviations</v>
          </cell>
          <cell r="S57">
            <v>38.362436203717643</v>
          </cell>
          <cell r="T57">
            <v>38.883882918112946</v>
          </cell>
          <cell r="U57">
            <v>39.092278481420763</v>
          </cell>
          <cell r="V57">
            <v>38.185953657929879</v>
          </cell>
          <cell r="W57">
            <v>37.340634172405345</v>
          </cell>
          <cell r="X57">
            <v>36.698769476919189</v>
          </cell>
          <cell r="AA57">
            <v>-1.4406636974909182</v>
          </cell>
        </row>
        <row r="58">
          <cell r="B58" t="str">
            <v>B1. Nominal interest rate is at historical average plus two standard deviations in 2005 and 2006</v>
          </cell>
          <cell r="S58">
            <v>29.253363303090886</v>
          </cell>
          <cell r="T58">
            <v>29.70495068237398</v>
          </cell>
          <cell r="U58">
            <v>29.89291328310183</v>
          </cell>
          <cell r="V58">
            <v>29.859133545512876</v>
          </cell>
          <cell r="W58">
            <v>29.721557518217566</v>
          </cell>
          <cell r="X58">
            <v>28.439385204049614</v>
          </cell>
          <cell r="AA58">
            <v>-0.84629113260354516</v>
          </cell>
        </row>
        <row r="59">
          <cell r="B59" t="str">
            <v>B2. Real GDP growth is at historical average minus two standard deviations in 2005 and 2006</v>
          </cell>
          <cell r="S59">
            <v>29.253363303090886</v>
          </cell>
          <cell r="T59">
            <v>31.736189573570137</v>
          </cell>
          <cell r="U59">
            <v>34.462546915320878</v>
          </cell>
          <cell r="V59">
            <v>34.220760665535913</v>
          </cell>
          <cell r="W59">
            <v>33.837001556731181</v>
          </cell>
          <cell r="X59">
            <v>32.089193071931241</v>
          </cell>
          <cell r="AA59">
            <v>-1.0687904914107338</v>
          </cell>
        </row>
        <row r="60">
          <cell r="B60" t="str">
            <v>B3. Change in US dollar GDP deflator is at historical average minus two standard deviations in 2005 and 2006</v>
          </cell>
          <cell r="S60">
            <v>29.253363303090886</v>
          </cell>
          <cell r="T60">
            <v>36.799868785785165</v>
          </cell>
          <cell r="U60">
            <v>46.120544692763907</v>
          </cell>
          <cell r="V60">
            <v>45.501567125655136</v>
          </cell>
          <cell r="W60">
            <v>44.656576952873891</v>
          </cell>
          <cell r="X60">
            <v>41.978512195684587</v>
          </cell>
          <cell r="AA60">
            <v>-1.482291751928845</v>
          </cell>
        </row>
        <row r="61">
          <cell r="B61" t="str">
            <v xml:space="preserve">B4. Non-interest current account is at historical average minus two standard deviations in 2005 and 2006 </v>
          </cell>
          <cell r="S61">
            <v>29.253363303090886</v>
          </cell>
          <cell r="T61">
            <v>33.599699302647579</v>
          </cell>
          <cell r="U61">
            <v>38.098477745884622</v>
          </cell>
          <cell r="V61">
            <v>38.32900903911829</v>
          </cell>
          <cell r="W61">
            <v>38.442697684406475</v>
          </cell>
          <cell r="X61">
            <v>37.39525402354576</v>
          </cell>
          <cell r="AA61">
            <v>-0.60524478004672666</v>
          </cell>
        </row>
        <row r="62">
          <cell r="B62" t="str">
            <v>B5. Combination of B1-B4 using one standard deviation shocks</v>
          </cell>
          <cell r="S62">
            <v>29.253363303090886</v>
          </cell>
          <cell r="T62">
            <v>35.809844075229918</v>
          </cell>
          <cell r="U62">
            <v>43.414313586114815</v>
          </cell>
          <cell r="V62">
            <v>43.466712158062009</v>
          </cell>
          <cell r="W62">
            <v>43.374092436592917</v>
          </cell>
          <cell r="X62">
            <v>41.729527887364398</v>
          </cell>
          <cell r="AA62">
            <v>-1.0535507054529378</v>
          </cell>
        </row>
        <row r="63">
          <cell r="B63" t="str">
            <v>B6. One time 30 percent nominal depreciation in 2005</v>
          </cell>
          <cell r="S63">
            <v>29.253363303090886</v>
          </cell>
          <cell r="T63">
            <v>40.561433172933505</v>
          </cell>
          <cell r="U63">
            <v>39.974736519214531</v>
          </cell>
          <cell r="V63">
            <v>39.543951900023217</v>
          </cell>
          <cell r="W63">
            <v>38.930531279665985</v>
          </cell>
          <cell r="X63">
            <v>36.724989019945198</v>
          </cell>
          <cell r="AA63">
            <v>-1.2750031930061665</v>
          </cell>
        </row>
        <row r="64">
          <cell r="B64" t="str">
            <v>g = real GDP growth rate, e = nominal appreciation (increase in dollar value of domestic currency), and a = share of domestic-currency denominated debt in total external debt.</v>
          </cell>
        </row>
        <row r="65">
          <cell r="B65" t="str">
            <v xml:space="preserve">2/ The contribution from price and exchange rate changes is defined as [-r(1+g) + ea(1+r)]/(1+g+r+gr) times previous period debt stock. r increases with an appreciating domestic currency (e &gt; 0) </v>
          </cell>
        </row>
        <row r="66">
          <cell r="B66" t="str">
            <v xml:space="preserve">1/ Derived as [r - g - r(1+g) + ea(1+r)]/(1+g+r+gr) times previous period debt stock, with r = nominal effective interest rate on external debt; r = change in domestic GDP deflator in US dollar terms, </v>
          </cell>
        </row>
        <row r="67">
          <cell r="B67" t="str">
            <v>g = real GDP growth rate, e = nominal appreciation (increase in dollar value of domestic currency), and a = share of domestic-currency denominated debt in total external debt.</v>
          </cell>
        </row>
        <row r="68">
          <cell r="B68" t="str">
            <v xml:space="preserve">2/ The contribution from price and exchange rate changes is defined as [-r(1+g) + ea(1+r)]/(1+g+r+gr) times previous period debt stock. r increases with an appreciating domestic currency (e &gt; 0) </v>
          </cell>
        </row>
        <row r="69">
          <cell r="B69" t="str">
            <v xml:space="preserve">and rising inflation (based on GDP deflator). </v>
          </cell>
        </row>
        <row r="70">
          <cell r="B70" t="str">
            <v xml:space="preserve">3/ Defined as current account deficit, plus amortization on medium- and long-term debt, plus short-term debt at end of previous period. </v>
          </cell>
        </row>
        <row r="71">
          <cell r="B71" t="str">
            <v>4/ The key variables include real GDP growth; nominal interest rate; dollar deflator growth; and both non-interest current account and non-debt inflows in percent of GDP.</v>
          </cell>
        </row>
        <row r="72">
          <cell r="B72" t="str">
            <v xml:space="preserve">5/ The implied change in other key variables under this scenario is discussed in the text. </v>
          </cell>
        </row>
        <row r="73">
          <cell r="B73" t="str">
            <v xml:space="preserve">6/ Long-run, constant balance that stabilizes the debt ratio assuming that key variables (real GDP growth, nominal interest rate, dollar deflator growth, and non-debt inflows in percent of GDP) remain </v>
          </cell>
        </row>
      </sheetData>
      <sheetData sheetId="3"/>
      <sheetData sheetId="4">
        <row r="2">
          <cell r="B2" t="str">
            <v>Table --. Country: External Sustainability Framework--Gross External Financing Need, 2000-2010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>
        <row r="2">
          <cell r="B2" t="str">
            <v>Table --. Country: External Sustainability Framework--Gross External Financing Need, 2000-2010</v>
          </cell>
        </row>
      </sheetData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INDEX"/>
      <sheetName val="CPICOMP"/>
      <sheetName val="INSINDEX"/>
      <sheetName val="INSPERCHG"/>
      <sheetName val="Receitas por entidade"/>
      <sheetName val="NGCPI"/>
    </sheetNames>
    <sheetDataSet>
      <sheetData sheetId="0" refreshError="1">
        <row r="203">
          <cell r="B203">
            <v>1987</v>
          </cell>
          <cell r="K203">
            <v>0.55710306406684396</v>
          </cell>
          <cell r="O203">
            <v>15.680410168767377</v>
          </cell>
        </row>
        <row r="204">
          <cell r="K204">
            <v>-0.14773776546630479</v>
          </cell>
          <cell r="O204">
            <v>13.069845253032231</v>
          </cell>
        </row>
        <row r="205">
          <cell r="K205">
            <v>0.25892361753281357</v>
          </cell>
          <cell r="O205">
            <v>14.560439560439576</v>
          </cell>
        </row>
        <row r="206">
          <cell r="K206">
            <v>0.14757424829365817</v>
          </cell>
          <cell r="O206">
            <v>14.006719865602669</v>
          </cell>
        </row>
        <row r="207">
          <cell r="K207">
            <v>1.1235955056179803</v>
          </cell>
          <cell r="O207">
            <v>10.307414104882451</v>
          </cell>
        </row>
        <row r="208">
          <cell r="K208">
            <v>0.60109289617484851</v>
          </cell>
          <cell r="O208">
            <v>9.0209238057638697</v>
          </cell>
        </row>
        <row r="209">
          <cell r="K209">
            <v>1.9373528879232493</v>
          </cell>
          <cell r="O209">
            <v>7.5248281130633643</v>
          </cell>
        </row>
        <row r="210">
          <cell r="K210">
            <v>0.74600355239786698</v>
          </cell>
          <cell r="O210">
            <v>5.1538746755653841</v>
          </cell>
        </row>
        <row r="211">
          <cell r="K211">
            <v>1.6748942172073233</v>
          </cell>
          <cell r="O211">
            <v>6.4022140221401402</v>
          </cell>
        </row>
        <row r="212">
          <cell r="K212">
            <v>1.0750823651811903</v>
          </cell>
          <cell r="O212">
            <v>8.9940164547493531</v>
          </cell>
        </row>
        <row r="213">
          <cell r="K213">
            <v>1.2523588951792952</v>
          </cell>
          <cell r="O213">
            <v>9.84552391587561</v>
          </cell>
        </row>
        <row r="214">
          <cell r="K214">
            <v>0.10166045408335211</v>
          </cell>
          <cell r="O214">
            <v>9.7121634168986901</v>
          </cell>
        </row>
        <row r="215">
          <cell r="B215">
            <v>1988</v>
          </cell>
          <cell r="K215">
            <v>3.4867975626269532</v>
          </cell>
          <cell r="O215">
            <v>12.908587257617654</v>
          </cell>
        </row>
        <row r="216">
          <cell r="K216">
            <v>6.2031356509884228</v>
          </cell>
          <cell r="O216">
            <v>20.089878189410548</v>
          </cell>
        </row>
        <row r="217">
          <cell r="K217">
            <v>2.9525032092426073</v>
          </cell>
          <cell r="O217">
            <v>23.316240825178426</v>
          </cell>
        </row>
        <row r="218">
          <cell r="K218">
            <v>7.2942643391521234</v>
          </cell>
          <cell r="O218">
            <v>32.116283791393684</v>
          </cell>
        </row>
        <row r="219">
          <cell r="K219">
            <v>4.9970947123765264</v>
          </cell>
          <cell r="O219">
            <v>37.176945627111515</v>
          </cell>
        </row>
        <row r="220">
          <cell r="K220">
            <v>2.6009961261759917</v>
          </cell>
          <cell r="O220">
            <v>39.903959904426436</v>
          </cell>
        </row>
        <row r="221">
          <cell r="K221">
            <v>4.6925566343041902</v>
          </cell>
          <cell r="O221">
            <v>43.685340365482858</v>
          </cell>
        </row>
        <row r="222">
          <cell r="K222">
            <v>1.2879958784131951</v>
          </cell>
          <cell r="O222">
            <v>44.458337299286676</v>
          </cell>
        </row>
        <row r="223">
          <cell r="K223">
            <v>0.55951169888097674</v>
          </cell>
          <cell r="O223">
            <v>42.87361665324498</v>
          </cell>
        </row>
        <row r="224">
          <cell r="K224">
            <v>-2.9337379868487501</v>
          </cell>
          <cell r="O224">
            <v>37.206990925072844</v>
          </cell>
        </row>
        <row r="225">
          <cell r="K225">
            <v>2.3970818134444905</v>
          </cell>
          <cell r="O225">
            <v>38.758204040223454</v>
          </cell>
        </row>
        <row r="226">
          <cell r="K226">
            <v>0.25445292620864812</v>
          </cell>
          <cell r="O226">
            <v>38.970000816888287</v>
          </cell>
        </row>
        <row r="227">
          <cell r="B227">
            <v>1989</v>
          </cell>
          <cell r="K227">
            <v>11.827411167512691</v>
          </cell>
          <cell r="O227">
            <v>50.170415814587614</v>
          </cell>
        </row>
        <row r="228">
          <cell r="K228">
            <v>5.7648660916931327</v>
          </cell>
          <cell r="O228">
            <v>49.550706033376102</v>
          </cell>
        </row>
        <row r="229">
          <cell r="K229">
            <v>7.8969957081545195</v>
          </cell>
          <cell r="O229">
            <v>56.733167082294258</v>
          </cell>
        </row>
        <row r="230">
          <cell r="K230">
            <v>7.6372315035799554</v>
          </cell>
          <cell r="O230">
            <v>57.234166182452071</v>
          </cell>
        </row>
        <row r="231">
          <cell r="K231">
            <v>3.9911308203991025</v>
          </cell>
          <cell r="O231">
            <v>55.727725511898171</v>
          </cell>
        </row>
        <row r="232">
          <cell r="K232">
            <v>5.6503198294243218</v>
          </cell>
          <cell r="O232">
            <v>60.355987055016193</v>
          </cell>
        </row>
        <row r="233">
          <cell r="K233">
            <v>-2.4217961654893982</v>
          </cell>
          <cell r="O233">
            <v>49.459041731066478</v>
          </cell>
        </row>
        <row r="234">
          <cell r="K234">
            <v>-0.79283005860049105</v>
          </cell>
          <cell r="O234">
            <v>46.388606307222787</v>
          </cell>
        </row>
        <row r="235">
          <cell r="K235">
            <v>-0.41695621959694229</v>
          </cell>
          <cell r="O235">
            <v>44.967121901871529</v>
          </cell>
        </row>
        <row r="236">
          <cell r="K236">
            <v>-0.5233775296580645</v>
          </cell>
          <cell r="O236">
            <v>48.56696195935384</v>
          </cell>
        </row>
        <row r="237">
          <cell r="K237">
            <v>-0.42090494563312708</v>
          </cell>
          <cell r="O237">
            <v>44.47837150127225</v>
          </cell>
        </row>
        <row r="238">
          <cell r="K238">
            <v>0.3874603733709181</v>
          </cell>
          <cell r="O238">
            <v>44.670050761421322</v>
          </cell>
        </row>
        <row r="239">
          <cell r="B239" t="str">
            <v>1990</v>
          </cell>
          <cell r="K239">
            <v>-1.0175438596491171</v>
          </cell>
          <cell r="O239">
            <v>28.052655469813903</v>
          </cell>
        </row>
        <row r="240">
          <cell r="K240">
            <v>1.0280042538106882</v>
          </cell>
          <cell r="O240">
            <v>22.317596566523612</v>
          </cell>
        </row>
        <row r="241">
          <cell r="K241">
            <v>0.59649122807017285</v>
          </cell>
          <cell r="O241">
            <v>14.041368337311045</v>
          </cell>
        </row>
        <row r="242">
          <cell r="K242">
            <v>1.6393442622950838</v>
          </cell>
          <cell r="O242">
            <v>7.6866223207686435</v>
          </cell>
        </row>
        <row r="243">
          <cell r="K243">
            <v>1.7158544955387711</v>
          </cell>
          <cell r="O243">
            <v>5.3304904051172608</v>
          </cell>
        </row>
        <row r="244">
          <cell r="B244" t="str">
            <v xml:space="preserve"> </v>
          </cell>
          <cell r="K244">
            <v>0.57354925775980892</v>
          </cell>
          <cell r="O244">
            <v>0.26908846283215659</v>
          </cell>
        </row>
        <row r="245">
          <cell r="K245">
            <v>0.63737001006372029</v>
          </cell>
          <cell r="O245">
            <v>3.4126163391933639</v>
          </cell>
        </row>
        <row r="246">
          <cell r="K246">
            <v>0.10000000000001119</v>
          </cell>
          <cell r="O246">
            <v>4.3432939541348192</v>
          </cell>
        </row>
        <row r="247">
          <cell r="K247">
            <v>-2.0313020313020402</v>
          </cell>
          <cell r="O247">
            <v>2.6517794836008246</v>
          </cell>
        </row>
        <row r="248">
          <cell r="K248">
            <v>-0.67980965329708098</v>
          </cell>
          <cell r="O248">
            <v>2.4903542616625529</v>
          </cell>
        </row>
        <row r="249">
          <cell r="K249">
            <v>-6.8446269678301697E-2</v>
          </cell>
          <cell r="O249">
            <v>2.8531172948221384</v>
          </cell>
        </row>
        <row r="250">
          <cell r="K250">
            <v>1.0616438356164437</v>
          </cell>
          <cell r="O250">
            <v>3.5438596491228047</v>
          </cell>
        </row>
        <row r="251">
          <cell r="B251" t="str">
            <v>1991</v>
          </cell>
          <cell r="K251">
            <v>-0.57607590647239526</v>
          </cell>
          <cell r="O251">
            <v>4.0056717476072201</v>
          </cell>
        </row>
        <row r="252">
          <cell r="K252">
            <v>4.1581458759373024</v>
          </cell>
          <cell r="O252">
            <v>7.2280701754386056</v>
          </cell>
        </row>
        <row r="253">
          <cell r="K253">
            <v>0.45811518324605505</v>
          </cell>
          <cell r="O253">
            <v>7.0805720265085581</v>
          </cell>
        </row>
        <row r="254">
          <cell r="K254">
            <v>3.1596091205211785</v>
          </cell>
          <cell r="O254">
            <v>8.6822237474262209</v>
          </cell>
        </row>
        <row r="255">
          <cell r="K255">
            <v>4.0101041995579401</v>
          </cell>
          <cell r="O255">
            <v>11.133603238866407</v>
          </cell>
        </row>
        <row r="256">
          <cell r="B256" t="str">
            <v xml:space="preserve"> </v>
          </cell>
          <cell r="K256">
            <v>2.0947176684881663</v>
          </cell>
          <cell r="O256">
            <v>12.814491781281445</v>
          </cell>
        </row>
        <row r="257">
          <cell r="K257">
            <v>0.71364852809989721</v>
          </cell>
          <cell r="O257">
            <v>12.9</v>
          </cell>
        </row>
        <row r="258">
          <cell r="K258">
            <v>2.0076764098021949</v>
          </cell>
          <cell r="O258">
            <v>15.051615051615052</v>
          </cell>
        </row>
        <row r="259">
          <cell r="K259">
            <v>-1.157742402315487</v>
          </cell>
          <cell r="O259">
            <v>16.077498300475867</v>
          </cell>
        </row>
        <row r="260">
          <cell r="K260">
            <v>1.0541727672035206</v>
          </cell>
          <cell r="O260">
            <v>18.104038329911031</v>
          </cell>
        </row>
        <row r="261">
          <cell r="K261">
            <v>0.89829035062298779</v>
          </cell>
          <cell r="O261">
            <v>19.246575342465743</v>
          </cell>
        </row>
        <row r="262">
          <cell r="K262">
            <v>4.2791499138426392</v>
          </cell>
          <cell r="O262">
            <v>23.043036258895278</v>
          </cell>
        </row>
        <row r="263">
          <cell r="B263" t="str">
            <v>1/92</v>
          </cell>
          <cell r="K263">
            <v>4.0484714954557965</v>
          </cell>
          <cell r="O263">
            <v>28.766189502385831</v>
          </cell>
          <cell r="S263">
            <v>15.039151157512487</v>
          </cell>
        </row>
        <row r="264">
          <cell r="K264">
            <v>2.1439915299100054</v>
          </cell>
          <cell r="O264">
            <v>26.276178010471195</v>
          </cell>
          <cell r="S264">
            <v>16.635640548316122</v>
          </cell>
        </row>
        <row r="265">
          <cell r="K265">
            <v>5.4159108577351844</v>
          </cell>
          <cell r="O265">
            <v>32.508143322475583</v>
          </cell>
          <cell r="S265">
            <v>18.770507894663059</v>
          </cell>
        </row>
        <row r="266">
          <cell r="K266">
            <v>7.4237954768928249</v>
          </cell>
          <cell r="O266">
            <v>37.985475213135466</v>
          </cell>
          <cell r="S266">
            <v>21.283764967975529</v>
          </cell>
        </row>
        <row r="267">
          <cell r="K267">
            <v>4.6681922196796233</v>
          </cell>
          <cell r="O267">
            <v>38.858530661809354</v>
          </cell>
          <cell r="S267">
            <v>23.711368653421651</v>
          </cell>
        </row>
        <row r="268">
          <cell r="B268" t="str">
            <v xml:space="preserve"> </v>
          </cell>
          <cell r="K268">
            <v>9.1604722343681786</v>
          </cell>
          <cell r="O268">
            <v>48.46862920011894</v>
          </cell>
          <cell r="S268">
            <v>26.871825678553908</v>
          </cell>
        </row>
        <row r="269">
          <cell r="B269" t="str">
            <v>7/92</v>
          </cell>
          <cell r="K269">
            <v>3.8654115762067009</v>
          </cell>
          <cell r="O269">
            <v>53.114850900501942</v>
          </cell>
          <cell r="S269">
            <v>30.406117430895186</v>
          </cell>
        </row>
        <row r="270">
          <cell r="K270">
            <v>2.4874662553027393</v>
          </cell>
          <cell r="O270">
            <v>53.835021707670052</v>
          </cell>
          <cell r="S270">
            <v>33.797816395718236</v>
          </cell>
        </row>
        <row r="271">
          <cell r="K271">
            <v>-0.48918156161806836</v>
          </cell>
          <cell r="O271">
            <v>54.875549048316245</v>
          </cell>
          <cell r="S271">
            <v>37.069647282121586</v>
          </cell>
        </row>
        <row r="272">
          <cell r="K272">
            <v>-0.43486481376441288</v>
          </cell>
          <cell r="O272">
            <v>52.59345117357288</v>
          </cell>
          <cell r="S272">
            <v>39.903283675220358</v>
          </cell>
        </row>
        <row r="273">
          <cell r="K273">
            <v>0.79756931257120023</v>
          </cell>
          <cell r="O273">
            <v>52.441125789775981</v>
          </cell>
          <cell r="S273">
            <v>42.567584881486241</v>
          </cell>
        </row>
        <row r="274">
          <cell r="K274">
            <v>1.7897513187641323</v>
          </cell>
          <cell r="O274">
            <v>48.801982924814084</v>
          </cell>
          <cell r="S274">
            <v>44.588842715023326</v>
          </cell>
        </row>
        <row r="275">
          <cell r="B275" t="str">
            <v>1993</v>
          </cell>
          <cell r="K275">
            <v>4.7936331667592258</v>
          </cell>
          <cell r="O275">
            <v>49.867654843832732</v>
          </cell>
          <cell r="S275">
            <v>46.225554267676159</v>
          </cell>
        </row>
        <row r="276">
          <cell r="K276">
            <v>5.2808194984104606</v>
          </cell>
          <cell r="O276">
            <v>54.470069966312536</v>
          </cell>
          <cell r="S276">
            <v>48.46923969820083</v>
          </cell>
        </row>
        <row r="277">
          <cell r="K277">
            <v>6.3579936252306624</v>
          </cell>
          <cell r="O277">
            <v>55.850540806293012</v>
          </cell>
          <cell r="S277">
            <v>50.335301062573798</v>
          </cell>
        </row>
        <row r="278">
          <cell r="K278">
            <v>6.7823343848580464</v>
          </cell>
          <cell r="O278">
            <v>54.919908466819223</v>
          </cell>
          <cell r="S278">
            <v>51.693339150001158</v>
          </cell>
        </row>
        <row r="279">
          <cell r="K279">
            <v>9.1875923190546605</v>
          </cell>
          <cell r="O279">
            <v>61.609094884127693</v>
          </cell>
          <cell r="S279">
            <v>53.647982512881121</v>
          </cell>
        </row>
        <row r="280">
          <cell r="B280" t="str">
            <v xml:space="preserve"> </v>
          </cell>
          <cell r="K280">
            <v>5.6006493506493449</v>
          </cell>
          <cell r="O280">
            <v>56.338874424193875</v>
          </cell>
          <cell r="S280">
            <v>54.312033230742699</v>
          </cell>
        </row>
        <row r="281">
          <cell r="B281" t="str">
            <v>7/93</v>
          </cell>
          <cell r="K281">
            <v>3.561363054060962</v>
          </cell>
          <cell r="O281">
            <v>55.881218665638244</v>
          </cell>
          <cell r="S281">
            <v>54.564667854626812</v>
          </cell>
        </row>
        <row r="282">
          <cell r="K282">
            <v>1.9544779811974333</v>
          </cell>
          <cell r="O282">
            <v>55.070555032925682</v>
          </cell>
          <cell r="S282">
            <v>54.668608595028111</v>
          </cell>
        </row>
        <row r="283">
          <cell r="K283">
            <v>1.6136859985440344</v>
          </cell>
          <cell r="O283">
            <v>58.347513707695221</v>
          </cell>
          <cell r="S283">
            <v>55.029233017924462</v>
          </cell>
        </row>
        <row r="284">
          <cell r="K284">
            <v>-0.16716417910447312</v>
          </cell>
          <cell r="O284">
            <v>58.773262438283311</v>
          </cell>
          <cell r="S284">
            <v>55.55183884335915</v>
          </cell>
        </row>
        <row r="285">
          <cell r="K285">
            <v>1.8538452338237033</v>
          </cell>
          <cell r="O285">
            <v>60.437076111529777</v>
          </cell>
          <cell r="S285">
            <v>56.21259233963012</v>
          </cell>
        </row>
        <row r="286">
          <cell r="K286">
            <v>2.3132926256458353</v>
          </cell>
          <cell r="O286">
            <v>61.262261706459384</v>
          </cell>
          <cell r="S286">
            <v>57.156543399118597</v>
          </cell>
        </row>
        <row r="287">
          <cell r="B287" t="str">
            <v>1994</v>
          </cell>
          <cell r="K287">
            <v>2.5134855962355207</v>
          </cell>
          <cell r="O287">
            <v>57.753444012716358</v>
          </cell>
          <cell r="S287">
            <v>57.677972104632921</v>
          </cell>
        </row>
        <row r="288">
          <cell r="K288">
            <v>5.6202418271383614</v>
          </cell>
          <cell r="O288">
            <v>58.262036571045115</v>
          </cell>
          <cell r="S288">
            <v>57.936314032087296</v>
          </cell>
        </row>
        <row r="289">
          <cell r="K289">
            <v>1.2825948696205236</v>
          </cell>
          <cell r="O289">
            <v>50.709779179810724</v>
          </cell>
          <cell r="S289">
            <v>57.349961518526094</v>
          </cell>
        </row>
        <row r="290">
          <cell r="K290">
            <v>6.7817896389325005</v>
          </cell>
          <cell r="O290">
            <v>50.709010339734121</v>
          </cell>
          <cell r="S290">
            <v>56.83018753689435</v>
          </cell>
        </row>
        <row r="291">
          <cell r="K291">
            <v>3.9890228364206637</v>
          </cell>
          <cell r="O291">
            <v>43.533549783549773</v>
          </cell>
          <cell r="S291">
            <v>55.086012920084194</v>
          </cell>
        </row>
        <row r="292">
          <cell r="B292" t="str">
            <v xml:space="preserve"> </v>
          </cell>
          <cell r="K292">
            <v>4.1564561734212857</v>
          </cell>
          <cell r="O292">
            <v>41.570586728157807</v>
          </cell>
          <cell r="S292">
            <v>53.527295043097432</v>
          </cell>
        </row>
        <row r="293">
          <cell r="B293" t="str">
            <v>7/94</v>
          </cell>
          <cell r="K293">
            <v>7.2663107411094163</v>
          </cell>
          <cell r="O293">
            <v>46.635329045027227</v>
          </cell>
          <cell r="S293">
            <v>52.616762292884324</v>
          </cell>
        </row>
        <row r="294">
          <cell r="K294">
            <v>8.6553062257465729</v>
          </cell>
          <cell r="O294">
            <v>56.272749332686224</v>
          </cell>
          <cell r="S294">
            <v>52.837222501709171</v>
          </cell>
        </row>
        <row r="295">
          <cell r="K295">
            <v>4.1537267080745233</v>
          </cell>
          <cell r="O295">
            <v>60.179104477611943</v>
          </cell>
          <cell r="S295">
            <v>53.238472130903467</v>
          </cell>
        </row>
        <row r="296">
          <cell r="K296">
            <v>2.50465896384644</v>
          </cell>
          <cell r="O296">
            <v>64.465972969740434</v>
          </cell>
          <cell r="S296">
            <v>54.01175571059926</v>
          </cell>
        </row>
        <row r="297">
          <cell r="K297">
            <v>6.1668242309650401</v>
          </cell>
          <cell r="O297">
            <v>71.430248943165807</v>
          </cell>
          <cell r="S297">
            <v>55.326076951399081</v>
          </cell>
        </row>
        <row r="298">
          <cell r="K298">
            <v>5.493526953900929</v>
          </cell>
          <cell r="O298">
            <v>76.758866062205897</v>
          </cell>
          <cell r="S298">
            <v>57.040411429584779</v>
          </cell>
        </row>
        <row r="299">
          <cell r="B299" t="str">
            <v>1995</v>
          </cell>
          <cell r="K299">
            <v>3.8374131549899548</v>
          </cell>
          <cell r="O299">
            <v>79.04164800716525</v>
          </cell>
          <cell r="S299">
            <v>59.099174260899325</v>
          </cell>
        </row>
        <row r="300">
          <cell r="K300">
            <v>4.5897948974487068</v>
          </cell>
          <cell r="O300">
            <v>77.29489082043672</v>
          </cell>
          <cell r="S300">
            <v>60.920950858557219</v>
          </cell>
        </row>
        <row r="301">
          <cell r="K301">
            <v>3.5692933157957629</v>
          </cell>
          <cell r="O301">
            <v>81.297749869178432</v>
          </cell>
          <cell r="S301">
            <v>63.510680774605689</v>
          </cell>
        </row>
        <row r="302">
          <cell r="K302">
            <v>8.9822778964382621</v>
          </cell>
          <cell r="O302">
            <v>85.033813584239937</v>
          </cell>
          <cell r="S302">
            <v>66.466563076061917</v>
          </cell>
        </row>
        <row r="303">
          <cell r="K303">
            <v>6.1602839133428677</v>
          </cell>
          <cell r="O303">
            <v>88.897266729500473</v>
          </cell>
          <cell r="S303">
            <v>70.281098183111652</v>
          </cell>
        </row>
        <row r="304">
          <cell r="B304" t="str">
            <v xml:space="preserve"> </v>
          </cell>
          <cell r="K304">
            <v>4.5254964574393819</v>
          </cell>
          <cell r="O304">
            <v>89.566555062890259</v>
          </cell>
          <cell r="S304">
            <v>74.253243213779569</v>
          </cell>
        </row>
        <row r="305">
          <cell r="B305" t="str">
            <v>7/95</v>
          </cell>
          <cell r="O305">
            <v>82.579719925763456</v>
          </cell>
          <cell r="S305">
            <v>77.081320380162694</v>
          </cell>
        </row>
        <row r="306">
          <cell r="O306">
            <v>73.959627329192543</v>
          </cell>
          <cell r="S306">
            <v>78.189460180277479</v>
          </cell>
        </row>
        <row r="307">
          <cell r="O307">
            <v>69.877003354453976</v>
          </cell>
          <cell r="S307">
            <v>78.507820342605498</v>
          </cell>
        </row>
        <row r="308">
          <cell r="O308">
            <v>61.631881317722346</v>
          </cell>
          <cell r="S308">
            <v>77.618412274849916</v>
          </cell>
        </row>
        <row r="309">
          <cell r="O309">
            <v>54.305089389684213</v>
          </cell>
          <cell r="S309">
            <v>75.487603428224332</v>
          </cell>
        </row>
        <row r="310">
          <cell r="O310">
            <v>51.587559249399398</v>
          </cell>
          <cell r="S310">
            <v>72.811518509369378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NOV"/>
    </sheetNames>
    <sheetDataSet>
      <sheetData sheetId="0">
        <row r="3">
          <cell r="M3" t="str">
            <v>CONSVALS</v>
          </cell>
          <cell r="N3" t="str">
            <v>TOTAL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s"/>
      <sheetName val="PCPIq"/>
      <sheetName val="PCPIm"/>
      <sheetName val="ControlSheet"/>
      <sheetName val="EDNA"/>
      <sheetName val="EERProfile"/>
      <sheetName val="Parallel"/>
      <sheetName val="Nominal"/>
      <sheetName val="Sheet1"/>
      <sheetName val="Sheet2"/>
      <sheetName val="Sheet3"/>
      <sheetName val="Panel1"/>
      <sheetName val="Table1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Nigeria</v>
          </cell>
          <cell r="B2">
            <v>694</v>
          </cell>
          <cell r="K2" t="str">
            <v>IcccPCPIN</v>
          </cell>
          <cell r="M2">
            <v>28856</v>
          </cell>
          <cell r="N2">
            <v>36982</v>
          </cell>
          <cell r="O2">
            <v>1990</v>
          </cell>
          <cell r="P2">
            <v>1990</v>
          </cell>
          <cell r="AA2" t="str">
            <v>ERI</v>
          </cell>
          <cell r="AB2" t="b">
            <v>0</v>
          </cell>
        </row>
        <row r="3">
          <cell r="AA3" t="str">
            <v>PCPI</v>
          </cell>
          <cell r="AB3" t="b">
            <v>0</v>
          </cell>
        </row>
        <row r="4">
          <cell r="AA4" t="str">
            <v>PCPISA</v>
          </cell>
          <cell r="AB4" t="b">
            <v>0</v>
          </cell>
        </row>
        <row r="5">
          <cell r="AA5" t="str">
            <v>ENEER</v>
          </cell>
          <cell r="AB5" t="b">
            <v>0</v>
          </cell>
        </row>
        <row r="6">
          <cell r="AA6" t="str">
            <v>EREER</v>
          </cell>
          <cell r="AB6" t="b">
            <v>0</v>
          </cell>
        </row>
        <row r="7">
          <cell r="AA7" t="str">
            <v>PRPI</v>
          </cell>
          <cell r="AB7" t="b">
            <v>0</v>
          </cell>
        </row>
      </sheetData>
      <sheetData sheetId="6" refreshError="1"/>
      <sheetData sheetId="7" refreshError="1">
        <row r="2">
          <cell r="B2" t="str">
            <v>AFR</v>
          </cell>
        </row>
        <row r="4">
          <cell r="A4" t="str">
            <v>INDEX: 1990 = 100</v>
          </cell>
        </row>
        <row r="6">
          <cell r="A6" t="str">
            <v>Nigeria(694)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R300"/>
      <sheetName val="NIB 300"/>
      <sheetName val="NIB 309_310_323_800"/>
      <sheetName val="MBRs360_394_620"/>
      <sheetName val="CREDIT SECTORS(MBR580)"/>
      <sheetName val="CBs_ABS"/>
      <sheetName val="NIB_ABS"/>
      <sheetName val="Analytical"/>
      <sheetName val="Analytical (millions)"/>
      <sheetName val="Table 1"/>
      <sheetName val="Table II"/>
      <sheetName val="Table III"/>
      <sheetName val="Table IV"/>
      <sheetName val="Table V"/>
      <sheetName val="Table VI"/>
      <sheetName val="Table VII"/>
      <sheetName val="Table VIII "/>
      <sheetName val="Table VIII REPORT"/>
      <sheetName val="Data_Graph"/>
      <sheetName val="Interbank Liab."/>
      <sheetName val="Claims on Core PS"/>
      <sheetName val="Sectoral Credit (2)"/>
      <sheetName val="Industry Sector"/>
      <sheetName val="Service Sector"/>
      <sheetName val="Sec_Cred_All_"/>
      <sheetName val="Contri_Other Assets"/>
      <sheetName val="Contri_Other Liab"/>
      <sheetName val="Liquid_Ratio (2)"/>
      <sheetName val="Int_Rates"/>
      <sheetName val="Sectoral Cred"/>
      <sheetName val="Claims on PS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geria_Val"/>
      <sheetName val="Raw_1"/>
      <sheetName val="Raw_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ecurities-nonbanks"/>
      <sheetName val="SecuritiesDMBs"/>
      <sheetName val="SoundnessInd."/>
      <sheetName val="WETA"/>
      <sheetName val="IN"/>
      <sheetName val="SEC-REDEMP"/>
      <sheetName val="OUT"/>
      <sheetName val="DMB"/>
      <sheetName val="DOMDEBT-M"/>
      <sheetName val="SCRDOMDEBT"/>
      <sheetName val="SCSMSRV"/>
      <sheetName val="SCSCBS"/>
      <sheetName val="SCSMSRVHalfYear"/>
      <sheetName val="MSRV"/>
      <sheetName val="CBS"/>
      <sheetName val="ControlSheet"/>
      <sheetName val="from CBS on DMB"/>
      <sheetName val="Sheet1"/>
      <sheetName val="MSRV-PRG"/>
      <sheetName val="DMB-PRG"/>
      <sheetName val="CBS-PRG"/>
      <sheetName val="EDSS_CBSQ"/>
      <sheetName val="EDSS_DMBQ"/>
      <sheetName val="EDSS_CBSM"/>
      <sheetName val="EDSS_DMBM"/>
      <sheetName val="EDSS_OFIM"/>
      <sheetName val="di_RSRV"/>
      <sheetName val="EDSS_OFIQ"/>
      <sheetName val="di_OFI"/>
      <sheetName val="di_CRDT"/>
      <sheetName val="di_LQDT"/>
      <sheetName val="di_INT"/>
      <sheetName val="SCRMSRV"/>
      <sheetName val="SCRMCDEV"/>
      <sheetName val="SCRCBS"/>
      <sheetName val="SCRDMB"/>
      <sheetName val="SCROFI"/>
      <sheetName val="SCRCRDT"/>
      <sheetName val="SCRLQDT"/>
      <sheetName val="SCRINT"/>
      <sheetName val="SCRRSRV"/>
      <sheetName val="Gvt.Securities-others"/>
      <sheetName val="Annual Interest Rate IFS"/>
      <sheetName val="Quarterly Interest Rate IFS"/>
      <sheetName val="Monetary Authorites IFS"/>
      <sheetName val="Banking Survey IFS"/>
      <sheetName val="CBS IFS"/>
      <sheetName val="Commercial Bank Assets IFS"/>
      <sheetName val="Banking Institution IFS"/>
      <sheetName val="Development Bank IFS"/>
      <sheetName val="Financial Survey IFS"/>
      <sheetName val="Nonbank Institution IFS"/>
      <sheetName val="DOMDEBT-M (old)"/>
      <sheetName val="Interest Rate IFS"/>
      <sheetName val="printMRSV"/>
      <sheetName val="VulnInd"/>
      <sheetName val="Figure X"/>
      <sheetName val="Vuln.ind from CBS"/>
      <sheetName val="FinSoundInd"/>
      <sheetName val="monetary aggregates"/>
      <sheetName val="mon aggreg in percent"/>
      <sheetName val="Chart2"/>
      <sheetName val="Chart3"/>
      <sheetName val="data for monetary dev chart"/>
      <sheetName val="data for Figure 3"/>
      <sheetName val="Figure 3"/>
      <sheetName val="Chart1"/>
      <sheetName val="Chart4"/>
      <sheetName val="Chart5"/>
      <sheetName val="Panel1"/>
      <sheetName val="Sheet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 refreshError="1"/>
      <sheetData sheetId="68" refreshError="1"/>
      <sheetData sheetId="69" refreshError="1"/>
      <sheetData sheetId="70"/>
      <sheetData sheetId="7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ndo promedio"/>
      <sheetName val="GRÁFICO DE FONDO POR AFILIADO"/>
    </sheetNames>
    <sheetDataSet>
      <sheetData sheetId="0" refreshError="1">
        <row r="37">
          <cell r="A37" t="str">
            <v>CUADRO N° 10.3.1.</v>
          </cell>
        </row>
        <row r="38">
          <cell r="A38" t="str">
            <v>FONDO POR AFILIADO</v>
          </cell>
        </row>
        <row r="42">
          <cell r="C42" t="str">
            <v>VALOR DEL FONDO</v>
          </cell>
          <cell r="F42" t="str">
            <v>AFILIACIÓN</v>
          </cell>
          <cell r="I42" t="str">
            <v>FONDO</v>
          </cell>
        </row>
        <row r="43">
          <cell r="A43" t="str">
            <v>AFJP</v>
          </cell>
          <cell r="B43" t="str">
            <v>VALOR DEL FONDO</v>
          </cell>
          <cell r="C43" t="str">
            <v>A FIN DE CADA MES</v>
          </cell>
          <cell r="F43" t="str">
            <v>TOTAL</v>
          </cell>
          <cell r="I43" t="str">
            <v>POR AFILIADO</v>
          </cell>
          <cell r="J43" t="str">
            <v>FONDO POR AFILIADO</v>
          </cell>
        </row>
        <row r="44">
          <cell r="B44" t="str">
            <v>al 31 de marzo</v>
          </cell>
          <cell r="I44" t="str">
            <v>PROMEDIO</v>
          </cell>
          <cell r="J44" t="str">
            <v>A FIN DE CADA MES</v>
          </cell>
        </row>
        <row r="45">
          <cell r="B45" t="str">
            <v>de 1995</v>
          </cell>
          <cell r="C45" t="str">
            <v>ABRIL</v>
          </cell>
          <cell r="D45" t="str">
            <v>MAYO</v>
          </cell>
          <cell r="E45" t="str">
            <v>JUNIO</v>
          </cell>
          <cell r="F45" t="str">
            <v>MARZO</v>
          </cell>
          <cell r="G45" t="str">
            <v>ABRIL</v>
          </cell>
          <cell r="H45" t="str">
            <v>MAYO</v>
          </cell>
          <cell r="I45" t="str">
            <v>al 31/03/95</v>
          </cell>
          <cell r="J45" t="str">
            <v>ABRIL</v>
          </cell>
          <cell r="K45" t="str">
            <v>MAYO</v>
          </cell>
          <cell r="L45" t="str">
            <v>JUNIO</v>
          </cell>
        </row>
        <row r="46">
          <cell r="A46" t="str">
            <v>ACTIVA</v>
          </cell>
          <cell r="B46">
            <v>31452098</v>
          </cell>
          <cell r="C46">
            <v>36494986</v>
          </cell>
          <cell r="D46">
            <v>41526314</v>
          </cell>
          <cell r="E46">
            <v>44937065</v>
          </cell>
          <cell r="F46">
            <v>116654</v>
          </cell>
          <cell r="G46">
            <v>120833</v>
          </cell>
          <cell r="H46">
            <v>122107</v>
          </cell>
          <cell r="I46">
            <v>276.51654592769728</v>
          </cell>
          <cell r="J46">
            <v>312.84813208291183</v>
          </cell>
          <cell r="K46">
            <v>343.6669949434343</v>
          </cell>
          <cell r="L46">
            <v>368.01383213083608</v>
          </cell>
        </row>
        <row r="47">
          <cell r="A47" t="str">
            <v>AFIANZAR</v>
          </cell>
          <cell r="B47">
            <v>2185662</v>
          </cell>
          <cell r="C47">
            <v>2585118</v>
          </cell>
          <cell r="D47">
            <v>3009941</v>
          </cell>
          <cell r="E47">
            <v>3436491</v>
          </cell>
          <cell r="F47">
            <v>16721</v>
          </cell>
          <cell r="G47">
            <v>17326</v>
          </cell>
          <cell r="H47">
            <v>17765</v>
          </cell>
          <cell r="I47">
            <v>134.7095223420647</v>
          </cell>
          <cell r="J47">
            <v>154.60307397882903</v>
          </cell>
          <cell r="K47">
            <v>173.72394089807227</v>
          </cell>
          <cell r="L47">
            <v>193.44165493948776</v>
          </cell>
        </row>
        <row r="48">
          <cell r="A48" t="str">
            <v>ANTICIPAR</v>
          </cell>
          <cell r="B48">
            <v>24492057</v>
          </cell>
          <cell r="C48">
            <v>28409232</v>
          </cell>
          <cell r="D48">
            <v>32584727</v>
          </cell>
          <cell r="E48">
            <v>36076217</v>
          </cell>
          <cell r="F48">
            <v>116883</v>
          </cell>
          <cell r="G48">
            <v>120552</v>
          </cell>
          <cell r="H48">
            <v>121880</v>
          </cell>
          <cell r="I48">
            <v>215.11432862563237</v>
          </cell>
          <cell r="J48">
            <v>243.0570057236724</v>
          </cell>
          <cell r="K48">
            <v>270.29602992899328</v>
          </cell>
          <cell r="L48">
            <v>295.99784213980968</v>
          </cell>
        </row>
        <row r="49">
          <cell r="A49" t="str">
            <v>ARAUCA BIT</v>
          </cell>
          <cell r="B49">
            <v>15390802</v>
          </cell>
          <cell r="C49">
            <v>18438452</v>
          </cell>
          <cell r="D49">
            <v>21621892</v>
          </cell>
          <cell r="E49">
            <v>24648855</v>
          </cell>
          <cell r="F49">
            <v>68795</v>
          </cell>
          <cell r="G49">
            <v>67520</v>
          </cell>
          <cell r="H49">
            <v>69565</v>
          </cell>
          <cell r="I49">
            <v>231.14865433137089</v>
          </cell>
          <cell r="J49">
            <v>268.0202340286358</v>
          </cell>
          <cell r="K49">
            <v>320.2294431279621</v>
          </cell>
          <cell r="L49">
            <v>354.32839790124342</v>
          </cell>
        </row>
        <row r="50">
          <cell r="A50" t="str">
            <v>CLARIDAD</v>
          </cell>
          <cell r="B50">
            <v>41661660</v>
          </cell>
          <cell r="C50">
            <v>46639115</v>
          </cell>
          <cell r="D50">
            <v>51761079</v>
          </cell>
          <cell r="E50">
            <v>56316686</v>
          </cell>
          <cell r="F50">
            <v>218083</v>
          </cell>
          <cell r="G50">
            <v>221572</v>
          </cell>
          <cell r="H50">
            <v>222842</v>
          </cell>
          <cell r="I50">
            <v>193.62836547175863</v>
          </cell>
          <cell r="J50">
            <v>213.85947093537783</v>
          </cell>
          <cell r="K50">
            <v>233.60839365984873</v>
          </cell>
          <cell r="L50">
            <v>252.72025022213049</v>
          </cell>
        </row>
        <row r="51">
          <cell r="A51" t="str">
            <v>CONSOLIDAR</v>
          </cell>
          <cell r="B51">
            <v>147897887</v>
          </cell>
          <cell r="C51">
            <v>164224088</v>
          </cell>
          <cell r="D51">
            <v>194537665</v>
          </cell>
          <cell r="E51">
            <v>214813454</v>
          </cell>
          <cell r="F51">
            <v>509386</v>
          </cell>
          <cell r="G51">
            <v>524094</v>
          </cell>
          <cell r="H51">
            <v>534033</v>
          </cell>
          <cell r="I51">
            <v>295.33505131994087</v>
          </cell>
          <cell r="J51">
            <v>322.39615537136865</v>
          </cell>
          <cell r="K51">
            <v>371.18849862810868</v>
          </cell>
          <cell r="L51">
            <v>402.24752777450084</v>
          </cell>
        </row>
        <row r="52">
          <cell r="A52" t="str">
            <v>DIGNITAS</v>
          </cell>
          <cell r="B52">
            <v>15938569</v>
          </cell>
          <cell r="C52">
            <v>17642205</v>
          </cell>
          <cell r="D52">
            <v>19536177</v>
          </cell>
          <cell r="F52">
            <v>65389</v>
          </cell>
          <cell r="G52">
            <v>0</v>
          </cell>
          <cell r="H52">
            <v>0</v>
          </cell>
          <cell r="I52">
            <v>237.42133408806529</v>
          </cell>
          <cell r="J52">
            <v>269.80386609368549</v>
          </cell>
        </row>
        <row r="53">
          <cell r="A53" t="str">
            <v>ETHIKA</v>
          </cell>
          <cell r="B53">
            <v>336588</v>
          </cell>
          <cell r="C53">
            <v>434763</v>
          </cell>
          <cell r="D53">
            <v>550406</v>
          </cell>
          <cell r="E53">
            <v>734793</v>
          </cell>
          <cell r="F53">
            <v>1228</v>
          </cell>
          <cell r="G53">
            <v>1333</v>
          </cell>
          <cell r="H53">
            <v>1454</v>
          </cell>
          <cell r="I53">
            <v>296.55330396475773</v>
          </cell>
          <cell r="J53">
            <v>354.04153094462544</v>
          </cell>
          <cell r="K53">
            <v>412.90772693173295</v>
          </cell>
          <cell r="L53">
            <v>505.35969738651994</v>
          </cell>
        </row>
        <row r="54">
          <cell r="A54" t="str">
            <v>FECUNDA</v>
          </cell>
          <cell r="B54">
            <v>23924556</v>
          </cell>
          <cell r="C54">
            <v>27555865</v>
          </cell>
          <cell r="D54">
            <v>31391690</v>
          </cell>
          <cell r="E54">
            <v>35061139</v>
          </cell>
          <cell r="F54">
            <v>108522</v>
          </cell>
          <cell r="G54">
            <v>111843</v>
          </cell>
          <cell r="H54">
            <v>116728</v>
          </cell>
          <cell r="I54">
            <v>226.76229562579974</v>
          </cell>
          <cell r="J54">
            <v>253.91961998488785</v>
          </cell>
          <cell r="K54">
            <v>280.67639458884327</v>
          </cell>
          <cell r="L54">
            <v>300.36614179973958</v>
          </cell>
        </row>
        <row r="55">
          <cell r="A55" t="str">
            <v>FUTURA</v>
          </cell>
          <cell r="B55">
            <v>21372027</v>
          </cell>
          <cell r="C55">
            <v>24996231</v>
          </cell>
          <cell r="D55">
            <v>28384365</v>
          </cell>
          <cell r="E55">
            <v>31406941</v>
          </cell>
          <cell r="F55">
            <v>34952</v>
          </cell>
          <cell r="G55">
            <v>35767</v>
          </cell>
          <cell r="H55">
            <v>36067</v>
          </cell>
          <cell r="I55">
            <v>625.79137385804643</v>
          </cell>
          <cell r="J55">
            <v>715.15881780727852</v>
          </cell>
          <cell r="K55">
            <v>793.59087986132465</v>
          </cell>
          <cell r="L55">
            <v>870.79438267668502</v>
          </cell>
        </row>
        <row r="56">
          <cell r="A56" t="str">
            <v>GENERAR</v>
          </cell>
          <cell r="B56">
            <v>23822153</v>
          </cell>
          <cell r="C56">
            <v>27373552</v>
          </cell>
          <cell r="D56">
            <v>31012520</v>
          </cell>
          <cell r="E56">
            <v>34275931</v>
          </cell>
          <cell r="F56">
            <v>29897</v>
          </cell>
          <cell r="G56">
            <v>30458</v>
          </cell>
          <cell r="H56">
            <v>30801</v>
          </cell>
          <cell r="I56">
            <v>802.71432422414659</v>
          </cell>
          <cell r="J56">
            <v>915.59527711810551</v>
          </cell>
          <cell r="K56">
            <v>1018.2060542386237</v>
          </cell>
          <cell r="L56">
            <v>1112.8187721177883</v>
          </cell>
        </row>
        <row r="57">
          <cell r="A57" t="str">
            <v>JACARANDÁ</v>
          </cell>
          <cell r="B57">
            <v>10799893</v>
          </cell>
          <cell r="C57">
            <v>12276096</v>
          </cell>
          <cell r="D57">
            <v>13930833</v>
          </cell>
          <cell r="E57">
            <v>15156828</v>
          </cell>
          <cell r="F57">
            <v>53494</v>
          </cell>
          <cell r="G57">
            <v>54553</v>
          </cell>
          <cell r="H57">
            <v>54672</v>
          </cell>
          <cell r="I57">
            <v>207.99824740481097</v>
          </cell>
          <cell r="J57">
            <v>229.4854750065428</v>
          </cell>
          <cell r="K57">
            <v>255.36327974630177</v>
          </cell>
          <cell r="L57">
            <v>277.23200175592626</v>
          </cell>
        </row>
        <row r="58">
          <cell r="A58" t="str">
            <v>MÁS VIDA</v>
          </cell>
          <cell r="B58">
            <v>2609412</v>
          </cell>
          <cell r="C58">
            <v>3151231</v>
          </cell>
          <cell r="D58">
            <v>3862167</v>
          </cell>
          <cell r="E58">
            <v>4632247</v>
          </cell>
          <cell r="F58">
            <v>15512</v>
          </cell>
          <cell r="G58">
            <v>18542</v>
          </cell>
          <cell r="H58">
            <v>21700</v>
          </cell>
          <cell r="I58">
            <v>197.56299212598427</v>
          </cell>
          <cell r="J58">
            <v>203.1479499742135</v>
          </cell>
          <cell r="K58">
            <v>208.29290259950383</v>
          </cell>
          <cell r="L58">
            <v>213.46760368663595</v>
          </cell>
        </row>
        <row r="59">
          <cell r="A59" t="str">
            <v>MÁXIMA</v>
          </cell>
          <cell r="B59">
            <v>135750103</v>
          </cell>
          <cell r="C59">
            <v>155718751</v>
          </cell>
          <cell r="D59">
            <v>175988251</v>
          </cell>
          <cell r="E59">
            <v>189550207</v>
          </cell>
          <cell r="F59">
            <v>490909</v>
          </cell>
          <cell r="G59">
            <v>501751</v>
          </cell>
          <cell r="H59">
            <v>511756</v>
          </cell>
          <cell r="I59">
            <v>280.54787496770859</v>
          </cell>
          <cell r="J59">
            <v>317.20492188980035</v>
          </cell>
          <cell r="K59">
            <v>350.74818186710144</v>
          </cell>
          <cell r="L59">
            <v>370.39176287136837</v>
          </cell>
        </row>
        <row r="60">
          <cell r="A60" t="str">
            <v>NACIÓN</v>
          </cell>
          <cell r="B60">
            <v>80076398</v>
          </cell>
          <cell r="C60">
            <v>89247308</v>
          </cell>
          <cell r="D60">
            <v>99444006</v>
          </cell>
          <cell r="E60">
            <v>109883985</v>
          </cell>
          <cell r="F60">
            <v>401972</v>
          </cell>
          <cell r="G60">
            <v>409936</v>
          </cell>
          <cell r="H60">
            <v>412884</v>
          </cell>
          <cell r="I60">
            <v>200.19099499999999</v>
          </cell>
          <cell r="J60">
            <v>222.02369319256067</v>
          </cell>
          <cell r="K60">
            <v>242.58422290308732</v>
          </cell>
          <cell r="L60">
            <v>266.13766820705087</v>
          </cell>
        </row>
        <row r="61">
          <cell r="A61" t="str">
            <v>ORÍGENES</v>
          </cell>
          <cell r="B61">
            <v>66878672</v>
          </cell>
          <cell r="C61">
            <v>79636618</v>
          </cell>
          <cell r="D61">
            <v>94303177</v>
          </cell>
          <cell r="E61">
            <v>104294240</v>
          </cell>
          <cell r="F61">
            <v>344970</v>
          </cell>
          <cell r="G61">
            <v>363379</v>
          </cell>
          <cell r="H61">
            <v>383341</v>
          </cell>
          <cell r="I61">
            <v>200.44018593833823</v>
          </cell>
          <cell r="J61">
            <v>230.85085079862017</v>
          </cell>
          <cell r="K61">
            <v>259.51741019706697</v>
          </cell>
          <cell r="L61">
            <v>272.06648910500053</v>
          </cell>
        </row>
        <row r="62">
          <cell r="A62" t="str">
            <v>PATRIMONIO</v>
          </cell>
          <cell r="B62">
            <v>21411320</v>
          </cell>
          <cell r="C62">
            <v>24080865</v>
          </cell>
          <cell r="D62">
            <v>27396402</v>
          </cell>
          <cell r="E62">
            <v>29306503</v>
          </cell>
          <cell r="F62">
            <v>111090</v>
          </cell>
          <cell r="G62">
            <v>112193</v>
          </cell>
          <cell r="H62">
            <v>112437</v>
          </cell>
          <cell r="I62">
            <v>193.33020316027088</v>
          </cell>
          <cell r="J62">
            <v>216.76897110450986</v>
          </cell>
          <cell r="K62">
            <v>244.1899405488756</v>
          </cell>
          <cell r="L62">
            <v>260.64821188754593</v>
          </cell>
        </row>
        <row r="63">
          <cell r="A63" t="str">
            <v>PREVINTER</v>
          </cell>
          <cell r="B63">
            <v>73314792</v>
          </cell>
          <cell r="C63">
            <v>86799303</v>
          </cell>
          <cell r="D63">
            <v>101588876</v>
          </cell>
          <cell r="E63">
            <v>114659509</v>
          </cell>
          <cell r="F63">
            <v>245409</v>
          </cell>
          <cell r="G63">
            <v>262463</v>
          </cell>
          <cell r="H63">
            <v>277078</v>
          </cell>
          <cell r="I63">
            <v>315.28904408855556</v>
          </cell>
          <cell r="J63">
            <v>353.69241959341343</v>
          </cell>
          <cell r="K63">
            <v>387.0597989049885</v>
          </cell>
          <cell r="L63">
            <v>413.8167194797133</v>
          </cell>
        </row>
        <row r="64">
          <cell r="A64" t="str">
            <v>PREVISOL</v>
          </cell>
          <cell r="B64">
            <v>30352660</v>
          </cell>
          <cell r="C64">
            <v>35584979</v>
          </cell>
          <cell r="D64">
            <v>40583444</v>
          </cell>
          <cell r="E64">
            <v>44446312</v>
          </cell>
          <cell r="F64">
            <v>115299</v>
          </cell>
          <cell r="G64">
            <v>117813</v>
          </cell>
          <cell r="H64">
            <v>117668</v>
          </cell>
          <cell r="I64">
            <v>269.01947228943425</v>
          </cell>
          <cell r="J64">
            <v>308.63215639337722</v>
          </cell>
          <cell r="K64">
            <v>344.47339427737177</v>
          </cell>
          <cell r="L64">
            <v>377.7264166978278</v>
          </cell>
        </row>
        <row r="65">
          <cell r="A65" t="str">
            <v>PROFESIÓN</v>
          </cell>
          <cell r="B65">
            <v>3379487</v>
          </cell>
          <cell r="C65">
            <v>4092347</v>
          </cell>
          <cell r="D65">
            <v>4920419</v>
          </cell>
          <cell r="E65">
            <v>5469379</v>
          </cell>
          <cell r="F65">
            <v>8505</v>
          </cell>
          <cell r="G65">
            <v>9572</v>
          </cell>
          <cell r="H65">
            <v>10427</v>
          </cell>
          <cell r="I65">
            <v>421.69790366858001</v>
          </cell>
          <cell r="J65">
            <v>481.16954732510288</v>
          </cell>
          <cell r="K65">
            <v>514.0429377350606</v>
          </cell>
          <cell r="L65">
            <v>524.54004028004215</v>
          </cell>
        </row>
        <row r="66">
          <cell r="A66" t="str">
            <v>PRORENTA</v>
          </cell>
          <cell r="B66">
            <v>23563913</v>
          </cell>
          <cell r="C66">
            <v>26643232</v>
          </cell>
          <cell r="D66">
            <v>29781493</v>
          </cell>
          <cell r="E66">
            <v>32704930</v>
          </cell>
          <cell r="F66">
            <v>83792</v>
          </cell>
          <cell r="G66">
            <v>85400</v>
          </cell>
          <cell r="H66">
            <v>85973</v>
          </cell>
          <cell r="I66">
            <v>284.33420614426723</v>
          </cell>
          <cell r="J66">
            <v>317.96868436127556</v>
          </cell>
          <cell r="K66">
            <v>348.72942622950819</v>
          </cell>
          <cell r="L66">
            <v>380.40931455224313</v>
          </cell>
        </row>
        <row r="67">
          <cell r="A67" t="str">
            <v>SAN JOSÉ</v>
          </cell>
          <cell r="B67">
            <v>6566701</v>
          </cell>
          <cell r="C67">
            <v>7497400</v>
          </cell>
          <cell r="D67">
            <v>8388411</v>
          </cell>
          <cell r="E67">
            <v>9238586</v>
          </cell>
          <cell r="F67">
            <v>22730</v>
          </cell>
          <cell r="G67">
            <v>23208</v>
          </cell>
          <cell r="H67">
            <v>23322</v>
          </cell>
          <cell r="I67">
            <v>292.89478144513828</v>
          </cell>
          <cell r="J67">
            <v>329.84601847778265</v>
          </cell>
          <cell r="K67">
            <v>361.44480351602897</v>
          </cell>
          <cell r="L67">
            <v>396.13180687762627</v>
          </cell>
        </row>
        <row r="68">
          <cell r="A68" t="str">
            <v>SAVIA</v>
          </cell>
          <cell r="B68">
            <v>4727359</v>
          </cell>
          <cell r="C68">
            <v>5427231</v>
          </cell>
          <cell r="D68">
            <v>5903014</v>
          </cell>
          <cell r="E68">
            <v>6276262</v>
          </cell>
          <cell r="F68">
            <v>44487</v>
          </cell>
          <cell r="G68">
            <v>44550</v>
          </cell>
          <cell r="H68">
            <v>43999</v>
          </cell>
          <cell r="I68">
            <v>105.50021201097994</v>
          </cell>
          <cell r="J68">
            <v>121.99588643873491</v>
          </cell>
          <cell r="K68">
            <v>132.50312008978676</v>
          </cell>
          <cell r="L68">
            <v>142.64556012636652</v>
          </cell>
        </row>
        <row r="69">
          <cell r="A69" t="str">
            <v>SIEMBRA</v>
          </cell>
          <cell r="B69">
            <v>136112479</v>
          </cell>
          <cell r="C69">
            <v>148899642</v>
          </cell>
          <cell r="D69">
            <v>171863998</v>
          </cell>
          <cell r="E69">
            <v>208593775</v>
          </cell>
          <cell r="F69">
            <v>418123</v>
          </cell>
          <cell r="G69">
            <v>493812</v>
          </cell>
          <cell r="H69">
            <v>498958</v>
          </cell>
          <cell r="I69">
            <v>332.34399210846948</v>
          </cell>
          <cell r="J69">
            <v>356.11444957584251</v>
          </cell>
          <cell r="K69">
            <v>348.03528063311546</v>
          </cell>
          <cell r="L69">
            <v>418.05878450691239</v>
          </cell>
        </row>
        <row r="70">
          <cell r="A70" t="str">
            <v>UNIDOS</v>
          </cell>
          <cell r="B70">
            <v>5888660</v>
          </cell>
          <cell r="C70">
            <v>6715538</v>
          </cell>
          <cell r="D70">
            <v>7645222</v>
          </cell>
          <cell r="E70">
            <v>8394786</v>
          </cell>
          <cell r="F70">
            <v>15084</v>
          </cell>
          <cell r="G70">
            <v>15418</v>
          </cell>
          <cell r="H70">
            <v>15642</v>
          </cell>
          <cell r="I70">
            <v>395.50406340251192</v>
          </cell>
          <cell r="J70">
            <v>445.20936091222489</v>
          </cell>
          <cell r="K70">
            <v>495.86340640809442</v>
          </cell>
          <cell r="L70">
            <v>536.68239355581125</v>
          </cell>
        </row>
        <row r="72">
          <cell r="A72" t="str">
            <v>TOTAL</v>
          </cell>
          <cell r="B72">
            <v>949905908</v>
          </cell>
          <cell r="C72">
            <v>1080564148</v>
          </cell>
          <cell r="D72">
            <v>1241516489</v>
          </cell>
          <cell r="E72">
            <v>1364315121</v>
          </cell>
          <cell r="F72">
            <v>3657886</v>
          </cell>
          <cell r="G72">
            <v>3763888</v>
          </cell>
          <cell r="H72">
            <v>3843099</v>
          </cell>
          <cell r="I72">
            <v>264.94564394583864</v>
          </cell>
          <cell r="J72">
            <v>295.40673164773312</v>
          </cell>
          <cell r="K72">
            <v>329.84947718954442</v>
          </cell>
          <cell r="L72">
            <v>355.00389685511612</v>
          </cell>
        </row>
        <row r="74">
          <cell r="I74" t="str">
            <v>PROMEDIO SISTEMA</v>
          </cell>
        </row>
      </sheetData>
      <sheetData sheetId="1" refreshError="1">
        <row r="4">
          <cell r="A4" t="str">
            <v>GRÁFICO N° 10.3.1</v>
          </cell>
        </row>
        <row r="37">
          <cell r="A37" t="str">
            <v>GRÁFICO N° 10.3.2.</v>
          </cell>
        </row>
        <row r="70">
          <cell r="A70" t="str">
            <v>GRÁFICO N° 10.3.3.</v>
          </cell>
        </row>
        <row r="104">
          <cell r="A104" t="str">
            <v>GRÁFICO N° 10.3.4.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Monthly data"/>
      <sheetName val="Sheet1"/>
      <sheetName val="NIBOR (monthly avrg.)"/>
      <sheetName val="Ex. rates"/>
      <sheetName val="EER"/>
      <sheetName val="SR_FIG1"/>
      <sheetName val="SR_FIG2"/>
      <sheetName val="SR_FIG4"/>
      <sheetName val="SR_FIG3"/>
      <sheetName val="SR_FIG4 (2)"/>
      <sheetName val="SR_FIG3v2"/>
    </sheetNames>
    <sheetDataSet>
      <sheetData sheetId="0" refreshError="1">
        <row r="1">
          <cell r="D1">
            <v>1997</v>
          </cell>
          <cell r="E1">
            <v>1998</v>
          </cell>
          <cell r="F1">
            <v>1999</v>
          </cell>
          <cell r="G1">
            <v>2000</v>
          </cell>
          <cell r="H1">
            <v>2001</v>
          </cell>
          <cell r="I1">
            <v>2002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0"/>
  <sheetViews>
    <sheetView view="pageBreakPreview" topLeftCell="A83" zoomScaleNormal="100" zoomScaleSheetLayoutView="100" workbookViewId="0">
      <selection activeCell="F88" sqref="F88"/>
    </sheetView>
  </sheetViews>
  <sheetFormatPr defaultRowHeight="14.5" x14ac:dyDescent="0.35"/>
  <cols>
    <col min="1" max="1" width="29" customWidth="1"/>
    <col min="2" max="2" width="16.453125" bestFit="1" customWidth="1"/>
    <col min="3" max="3" width="28.54296875" bestFit="1" customWidth="1"/>
    <col min="4" max="4" width="14.90625" bestFit="1" customWidth="1"/>
    <col min="5" max="5" width="28.54296875" bestFit="1" customWidth="1"/>
    <col min="6" max="6" width="16.453125" bestFit="1" customWidth="1"/>
    <col min="7" max="7" width="26.54296875" bestFit="1" customWidth="1"/>
    <col min="8" max="8" width="14.54296875" bestFit="1" customWidth="1"/>
    <col min="9" max="9" width="13.453125" bestFit="1" customWidth="1"/>
    <col min="10" max="10" width="13.54296875" bestFit="1" customWidth="1"/>
    <col min="11" max="11" width="15.54296875" bestFit="1" customWidth="1"/>
    <col min="12" max="12" width="14.54296875" bestFit="1" customWidth="1"/>
    <col min="13" max="13" width="12.453125" bestFit="1" customWidth="1"/>
  </cols>
  <sheetData>
    <row r="1" spans="1:13" ht="19.5" x14ac:dyDescent="0.45">
      <c r="A1" s="418" t="s">
        <v>67</v>
      </c>
      <c r="B1" s="418"/>
      <c r="C1" s="418"/>
      <c r="D1" s="418"/>
      <c r="E1" s="418"/>
      <c r="F1" s="418"/>
      <c r="G1" s="418"/>
      <c r="H1" s="43"/>
      <c r="I1" s="43"/>
      <c r="J1" s="43"/>
      <c r="K1" s="43"/>
      <c r="L1" s="22"/>
      <c r="M1" s="1"/>
    </row>
    <row r="2" spans="1:13" x14ac:dyDescent="0.35">
      <c r="A2" s="2"/>
      <c r="B2" s="2"/>
      <c r="C2" s="2"/>
      <c r="D2" s="2"/>
      <c r="E2" s="2"/>
      <c r="F2" s="2"/>
      <c r="G2" s="1"/>
      <c r="H2" s="1"/>
      <c r="I2" s="1"/>
      <c r="J2" s="2"/>
      <c r="K2" s="2"/>
      <c r="L2" s="22"/>
      <c r="M2" s="1"/>
    </row>
    <row r="3" spans="1:13" ht="19.5" customHeight="1" x14ac:dyDescent="0.35">
      <c r="A3" s="273"/>
      <c r="B3" s="419" t="s">
        <v>0</v>
      </c>
      <c r="C3" s="419"/>
      <c r="D3" s="419" t="s">
        <v>71</v>
      </c>
      <c r="E3" s="419"/>
      <c r="F3" s="419" t="s">
        <v>1</v>
      </c>
      <c r="G3" s="419"/>
    </row>
    <row r="4" spans="1:13" ht="19.5" customHeight="1" x14ac:dyDescent="0.35">
      <c r="A4" s="3" t="s">
        <v>10</v>
      </c>
      <c r="B4" s="3" t="s">
        <v>11</v>
      </c>
      <c r="C4" s="3" t="s">
        <v>12</v>
      </c>
      <c r="D4" s="3" t="s">
        <v>11</v>
      </c>
      <c r="E4" s="3" t="s">
        <v>12</v>
      </c>
      <c r="F4" s="3" t="s">
        <v>11</v>
      </c>
      <c r="G4" s="4" t="s">
        <v>12</v>
      </c>
    </row>
    <row r="5" spans="1:13" ht="19.5" customHeight="1" x14ac:dyDescent="0.35">
      <c r="A5" s="274" t="s">
        <v>15</v>
      </c>
      <c r="B5" s="7">
        <v>174880</v>
      </c>
      <c r="C5" s="6">
        <v>403215.89967438002</v>
      </c>
      <c r="D5" s="7">
        <v>3688778</v>
      </c>
      <c r="E5" s="6">
        <v>2249568.2351370002</v>
      </c>
      <c r="F5" s="7">
        <v>68524175</v>
      </c>
      <c r="G5" s="6">
        <v>523232.28809135</v>
      </c>
    </row>
    <row r="6" spans="1:13" ht="19.5" customHeight="1" x14ac:dyDescent="0.35">
      <c r="A6" s="275" t="s">
        <v>16</v>
      </c>
      <c r="B6" s="7">
        <v>640497</v>
      </c>
      <c r="C6" s="6">
        <v>372364.15334100003</v>
      </c>
      <c r="D6" s="7">
        <v>3609115</v>
      </c>
      <c r="E6" s="6">
        <v>1973935.8064270001</v>
      </c>
      <c r="F6" s="7">
        <v>60803325</v>
      </c>
      <c r="G6" s="6">
        <v>465822.38869199</v>
      </c>
    </row>
    <row r="7" spans="1:13" ht="19.5" customHeight="1" x14ac:dyDescent="0.35">
      <c r="A7" s="275" t="s">
        <v>17</v>
      </c>
      <c r="B7" s="32">
        <v>653032</v>
      </c>
      <c r="C7" s="6">
        <v>377173.289017</v>
      </c>
      <c r="D7" s="7">
        <v>3397546</v>
      </c>
      <c r="E7" s="6">
        <v>1929365.3171979999</v>
      </c>
      <c r="F7" s="7">
        <v>73632232</v>
      </c>
      <c r="G7" s="6">
        <v>550211.24160017993</v>
      </c>
    </row>
    <row r="8" spans="1:13" ht="19.5" customHeight="1" x14ac:dyDescent="0.35">
      <c r="A8" s="276" t="s">
        <v>18</v>
      </c>
      <c r="B8" s="8">
        <v>638248</v>
      </c>
      <c r="C8" s="34">
        <v>379815.86356600001</v>
      </c>
      <c r="D8" s="8">
        <v>3437001</v>
      </c>
      <c r="E8" s="10">
        <v>1844989.784794</v>
      </c>
      <c r="F8" s="35">
        <v>75043037</v>
      </c>
      <c r="G8" s="277">
        <v>575868.84838267998</v>
      </c>
    </row>
    <row r="9" spans="1:13" ht="19.5" customHeight="1" x14ac:dyDescent="0.35">
      <c r="A9" s="276" t="s">
        <v>19</v>
      </c>
      <c r="B9" s="8">
        <v>718139</v>
      </c>
      <c r="C9" s="9">
        <v>401755.09097747999</v>
      </c>
      <c r="D9" s="8">
        <v>3779534</v>
      </c>
      <c r="E9" s="9">
        <v>1948728.4950823102</v>
      </c>
      <c r="F9" s="8">
        <v>75433302</v>
      </c>
      <c r="G9" s="9">
        <v>580863.44115096994</v>
      </c>
    </row>
    <row r="10" spans="1:13" ht="19.5" customHeight="1" x14ac:dyDescent="0.35">
      <c r="A10" s="214" t="s">
        <v>20</v>
      </c>
      <c r="B10" s="7">
        <v>591741</v>
      </c>
      <c r="C10" s="6">
        <v>336593.82830400002</v>
      </c>
      <c r="D10" s="7">
        <v>2733893</v>
      </c>
      <c r="E10" s="6">
        <v>1649879.268501</v>
      </c>
      <c r="F10" s="7">
        <v>71183606</v>
      </c>
      <c r="G10" s="6">
        <v>542430.61759498995</v>
      </c>
    </row>
    <row r="11" spans="1:13" s="56" customFormat="1" ht="19.5" customHeight="1" x14ac:dyDescent="0.35">
      <c r="A11" s="278" t="s">
        <v>107</v>
      </c>
      <c r="B11" s="267">
        <v>697915</v>
      </c>
      <c r="C11" s="268">
        <v>402809.78229377</v>
      </c>
      <c r="D11" s="267">
        <v>3728071</v>
      </c>
      <c r="E11" s="268">
        <v>2026062.1429900001</v>
      </c>
      <c r="F11" s="267">
        <v>71383197</v>
      </c>
      <c r="G11" s="268">
        <v>547469.00834665005</v>
      </c>
    </row>
    <row r="12" spans="1:13" s="56" customFormat="1" ht="19.5" customHeight="1" x14ac:dyDescent="0.35">
      <c r="A12" s="279" t="s">
        <v>108</v>
      </c>
      <c r="B12" s="267">
        <v>587515</v>
      </c>
      <c r="C12" s="268">
        <v>345512.21479154</v>
      </c>
      <c r="D12" s="267">
        <v>3592894</v>
      </c>
      <c r="E12" s="268">
        <v>1922066.7601800901</v>
      </c>
      <c r="F12" s="267">
        <v>73988365</v>
      </c>
      <c r="G12" s="268">
        <v>563198.60210757994</v>
      </c>
    </row>
    <row r="13" spans="1:13" s="56" customFormat="1" ht="19.5" customHeight="1" x14ac:dyDescent="0.35">
      <c r="A13" s="279" t="s">
        <v>109</v>
      </c>
      <c r="B13" s="267">
        <v>637240</v>
      </c>
      <c r="C13" s="268">
        <v>351378.03253602004</v>
      </c>
      <c r="D13" s="267">
        <v>4624912</v>
      </c>
      <c r="E13" s="268">
        <v>2421410.3790557901</v>
      </c>
      <c r="F13" s="267">
        <v>67454875</v>
      </c>
      <c r="G13" s="268">
        <v>512258.37409768999</v>
      </c>
    </row>
    <row r="14" spans="1:13" s="63" customFormat="1" ht="19.5" customHeight="1" x14ac:dyDescent="0.35">
      <c r="A14" s="280" t="s">
        <v>110</v>
      </c>
      <c r="B14" s="281">
        <v>686133</v>
      </c>
      <c r="C14" s="228">
        <v>375239.13331399998</v>
      </c>
      <c r="D14" s="281">
        <v>3660691</v>
      </c>
      <c r="E14" s="228">
        <v>2105385.3937039999</v>
      </c>
      <c r="F14" s="281">
        <v>66766722</v>
      </c>
      <c r="G14" s="228">
        <v>519534.03241556999</v>
      </c>
    </row>
    <row r="15" spans="1:13" s="63" customFormat="1" ht="19.5" customHeight="1" x14ac:dyDescent="0.35">
      <c r="A15" s="280" t="s">
        <v>111</v>
      </c>
      <c r="B15" s="281">
        <v>597485</v>
      </c>
      <c r="C15" s="228">
        <v>344194.59042299999</v>
      </c>
      <c r="D15" s="281">
        <v>3938595</v>
      </c>
      <c r="E15" s="228">
        <v>2374111.1577070002</v>
      </c>
      <c r="F15" s="281">
        <v>65980978</v>
      </c>
      <c r="G15" s="228">
        <v>529791.84068849997</v>
      </c>
    </row>
    <row r="16" spans="1:13" s="63" customFormat="1" ht="19.5" customHeight="1" x14ac:dyDescent="0.35">
      <c r="A16" s="280" t="s">
        <v>112</v>
      </c>
      <c r="B16" s="281">
        <v>652412</v>
      </c>
      <c r="C16" s="228">
        <v>391616.470256</v>
      </c>
      <c r="D16" s="281">
        <v>7120552</v>
      </c>
      <c r="E16" s="228">
        <v>2686495.3900210001</v>
      </c>
      <c r="F16" s="281">
        <v>69626108</v>
      </c>
      <c r="G16" s="228">
        <v>601931.57664280001</v>
      </c>
    </row>
    <row r="17" spans="1:13" ht="19.5" customHeight="1" x14ac:dyDescent="0.35">
      <c r="A17" s="44"/>
      <c r="B17" s="45"/>
      <c r="C17" s="46"/>
      <c r="D17" s="45"/>
      <c r="E17" s="46"/>
      <c r="F17" s="45"/>
      <c r="G17" s="46"/>
    </row>
    <row r="18" spans="1:13" s="56" customFormat="1" ht="19.5" customHeight="1" x14ac:dyDescent="0.35">
      <c r="A18" s="44" t="s">
        <v>69</v>
      </c>
      <c r="B18" s="54">
        <f t="shared" ref="B18:G18" si="0">SUM(B5:B7)</f>
        <v>1468409</v>
      </c>
      <c r="C18" s="54">
        <f t="shared" si="0"/>
        <v>1152753.3420323799</v>
      </c>
      <c r="D18" s="54">
        <f t="shared" si="0"/>
        <v>10695439</v>
      </c>
      <c r="E18" s="54">
        <f t="shared" si="0"/>
        <v>6152869.3587620007</v>
      </c>
      <c r="F18" s="54">
        <f t="shared" si="0"/>
        <v>202959732</v>
      </c>
      <c r="G18" s="54">
        <f t="shared" si="0"/>
        <v>1539265.9183835201</v>
      </c>
      <c r="H18" s="55"/>
      <c r="I18" s="55"/>
      <c r="J18" s="55"/>
      <c r="K18" s="55"/>
      <c r="L18" s="55"/>
      <c r="M18" s="55"/>
    </row>
    <row r="19" spans="1:13" s="56" customFormat="1" ht="19.5" customHeight="1" x14ac:dyDescent="0.35">
      <c r="A19" s="55" t="s">
        <v>70</v>
      </c>
      <c r="B19" s="283">
        <f t="shared" ref="B19:G19" si="1">SUM(B8:B10)</f>
        <v>1948128</v>
      </c>
      <c r="C19" s="283">
        <f t="shared" si="1"/>
        <v>1118164.7828474799</v>
      </c>
      <c r="D19" s="283">
        <f t="shared" si="1"/>
        <v>9950428</v>
      </c>
      <c r="E19" s="283">
        <f t="shared" si="1"/>
        <v>5443597.5483773109</v>
      </c>
      <c r="F19" s="283">
        <f t="shared" si="1"/>
        <v>221659945</v>
      </c>
      <c r="G19" s="283">
        <f t="shared" si="1"/>
        <v>1699162.90712864</v>
      </c>
      <c r="H19" s="55"/>
      <c r="I19" s="55"/>
      <c r="J19" s="55"/>
      <c r="K19" s="55"/>
      <c r="L19" s="55"/>
      <c r="M19" s="55"/>
    </row>
    <row r="20" spans="1:13" s="56" customFormat="1" ht="19.5" customHeight="1" x14ac:dyDescent="0.35">
      <c r="A20" s="55" t="s">
        <v>177</v>
      </c>
      <c r="B20" s="283">
        <f t="shared" ref="B20:G20" si="2">SUM(B11:B13)</f>
        <v>1922670</v>
      </c>
      <c r="C20" s="283">
        <f t="shared" si="2"/>
        <v>1099700.0296213301</v>
      </c>
      <c r="D20" s="283">
        <f t="shared" si="2"/>
        <v>11945877</v>
      </c>
      <c r="E20" s="283">
        <f t="shared" si="2"/>
        <v>6369539.2822258808</v>
      </c>
      <c r="F20" s="283">
        <f t="shared" si="2"/>
        <v>212826437</v>
      </c>
      <c r="G20" s="283">
        <f t="shared" si="2"/>
        <v>1622925.9845519201</v>
      </c>
      <c r="H20" s="55"/>
      <c r="I20" s="55"/>
      <c r="J20" s="55"/>
      <c r="K20" s="55"/>
      <c r="L20" s="55"/>
      <c r="M20" s="55"/>
    </row>
    <row r="21" spans="1:13" s="59" customFormat="1" ht="19.5" customHeight="1" x14ac:dyDescent="0.35">
      <c r="A21" s="57" t="s">
        <v>182</v>
      </c>
      <c r="B21" s="58">
        <f>SUM(B14:B16)</f>
        <v>1936030</v>
      </c>
      <c r="C21" s="58">
        <f t="shared" ref="C21:G21" si="3">SUM(C14:C16)</f>
        <v>1111050.1939930001</v>
      </c>
      <c r="D21" s="58">
        <f t="shared" si="3"/>
        <v>14719838</v>
      </c>
      <c r="E21" s="58">
        <f t="shared" si="3"/>
        <v>7165991.9414320001</v>
      </c>
      <c r="F21" s="58">
        <f t="shared" si="3"/>
        <v>202373808</v>
      </c>
      <c r="G21" s="58">
        <f t="shared" si="3"/>
        <v>1651257.44974687</v>
      </c>
      <c r="H21" s="57"/>
      <c r="I21" s="57"/>
      <c r="J21" s="57"/>
      <c r="K21" s="57"/>
      <c r="L21" s="57"/>
      <c r="M21" s="57"/>
    </row>
    <row r="22" spans="1:13" s="56" customFormat="1" ht="19.5" customHeight="1" x14ac:dyDescent="0.35">
      <c r="A22" s="55" t="s">
        <v>178</v>
      </c>
      <c r="B22" s="282">
        <f t="shared" ref="B22:G23" si="4">(B20-B19)/B19*100</f>
        <v>-1.3067929828019516</v>
      </c>
      <c r="C22" s="282">
        <f t="shared" si="4"/>
        <v>-1.6513445521981227</v>
      </c>
      <c r="D22" s="282">
        <f t="shared" si="4"/>
        <v>20.053901199023802</v>
      </c>
      <c r="E22" s="282">
        <f t="shared" si="4"/>
        <v>17.009738975369057</v>
      </c>
      <c r="F22" s="282">
        <f t="shared" si="4"/>
        <v>-3.9851620463047577</v>
      </c>
      <c r="G22" s="283">
        <f t="shared" si="4"/>
        <v>-4.4867341593249694</v>
      </c>
      <c r="H22" s="55"/>
      <c r="I22" s="55"/>
      <c r="J22" s="55"/>
      <c r="K22" s="55"/>
      <c r="L22" s="55"/>
      <c r="M22" s="55"/>
    </row>
    <row r="23" spans="1:13" s="59" customFormat="1" ht="19.5" customHeight="1" x14ac:dyDescent="0.35">
      <c r="A23" s="57" t="s">
        <v>183</v>
      </c>
      <c r="B23" s="220">
        <f t="shared" si="4"/>
        <v>0.69486703386436566</v>
      </c>
      <c r="C23" s="220">
        <f t="shared" si="4"/>
        <v>1.0321145826992748</v>
      </c>
      <c r="D23" s="220">
        <f t="shared" si="4"/>
        <v>23.221074518011527</v>
      </c>
      <c r="E23" s="220">
        <f t="shared" si="4"/>
        <v>12.504085835982053</v>
      </c>
      <c r="F23" s="220">
        <f t="shared" si="4"/>
        <v>-4.9113395625751135</v>
      </c>
      <c r="G23" s="220">
        <f t="shared" si="4"/>
        <v>1.7457028518014654</v>
      </c>
      <c r="H23" s="220"/>
      <c r="I23" s="220"/>
      <c r="J23" s="220"/>
      <c r="K23" s="220"/>
      <c r="L23" s="220"/>
      <c r="M23" s="220"/>
    </row>
    <row r="24" spans="1:13" s="59" customFormat="1" ht="19.5" customHeight="1" thickBot="1" x14ac:dyDescent="0.4">
      <c r="A24" s="57"/>
      <c r="B24" s="220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</row>
    <row r="25" spans="1:13" ht="19.5" customHeight="1" x14ac:dyDescent="0.35">
      <c r="A25" s="23"/>
      <c r="B25" s="420" t="s">
        <v>2</v>
      </c>
      <c r="C25" s="420"/>
      <c r="D25" s="420" t="s">
        <v>3</v>
      </c>
      <c r="E25" s="420"/>
      <c r="F25" s="421" t="s">
        <v>4</v>
      </c>
      <c r="G25" s="422"/>
      <c r="H25" s="11"/>
      <c r="I25" s="11"/>
      <c r="J25" s="11"/>
      <c r="K25" s="11"/>
      <c r="L25" s="11"/>
      <c r="M25" s="11"/>
    </row>
    <row r="26" spans="1:13" ht="19.5" customHeight="1" x14ac:dyDescent="0.35">
      <c r="A26" s="24" t="s">
        <v>10</v>
      </c>
      <c r="B26" s="4" t="s">
        <v>11</v>
      </c>
      <c r="C26" s="4" t="s">
        <v>12</v>
      </c>
      <c r="D26" s="3" t="s">
        <v>11</v>
      </c>
      <c r="E26" s="3" t="s">
        <v>12</v>
      </c>
      <c r="F26" s="5" t="s">
        <v>11</v>
      </c>
      <c r="G26" s="25" t="s">
        <v>12</v>
      </c>
      <c r="H26" s="11"/>
      <c r="I26" s="11"/>
      <c r="J26" s="11"/>
      <c r="K26" s="11"/>
      <c r="L26" s="11"/>
      <c r="M26" s="11"/>
    </row>
    <row r="27" spans="1:13" ht="19.5" customHeight="1" x14ac:dyDescent="0.35">
      <c r="A27" s="26" t="s">
        <v>15</v>
      </c>
      <c r="B27" s="7">
        <v>28162746</v>
      </c>
      <c r="C27" s="27">
        <v>222921.88179324</v>
      </c>
      <c r="D27" s="7">
        <v>6607162</v>
      </c>
      <c r="E27" s="6">
        <v>36407.992391439991</v>
      </c>
      <c r="F27" s="208">
        <v>12402234</v>
      </c>
      <c r="G27" s="209">
        <v>250206.07605169003</v>
      </c>
      <c r="H27" s="11"/>
      <c r="I27" s="11"/>
      <c r="J27" s="11"/>
      <c r="K27" s="11"/>
      <c r="L27" s="11"/>
      <c r="M27" s="11"/>
    </row>
    <row r="28" spans="1:13" ht="19.5" customHeight="1" x14ac:dyDescent="0.35">
      <c r="A28" s="30" t="s">
        <v>16</v>
      </c>
      <c r="B28" s="8">
        <v>25778644</v>
      </c>
      <c r="C28" s="9">
        <v>193425.96297600001</v>
      </c>
      <c r="D28" s="7">
        <v>6347246</v>
      </c>
      <c r="E28" s="6">
        <v>32014.214922679999</v>
      </c>
      <c r="F28" s="208">
        <v>12812336</v>
      </c>
      <c r="G28" s="210">
        <v>232411.21319643999</v>
      </c>
      <c r="H28" s="11"/>
      <c r="I28" s="11"/>
      <c r="J28" s="11"/>
      <c r="K28" s="11"/>
      <c r="L28" s="11"/>
      <c r="M28" s="11"/>
    </row>
    <row r="29" spans="1:13" ht="19.5" customHeight="1" thickBot="1" x14ac:dyDescent="0.4">
      <c r="A29" s="48" t="s">
        <v>17</v>
      </c>
      <c r="B29" s="49">
        <v>29820754</v>
      </c>
      <c r="C29" s="50">
        <v>217457.82519100001</v>
      </c>
      <c r="D29" s="49">
        <v>7427703</v>
      </c>
      <c r="E29" s="50">
        <v>39222.612500129995</v>
      </c>
      <c r="F29" s="211">
        <v>16258436</v>
      </c>
      <c r="G29" s="212">
        <v>327488.38999154005</v>
      </c>
      <c r="H29" s="11"/>
      <c r="I29" s="11"/>
      <c r="J29" s="11"/>
      <c r="K29" s="11"/>
      <c r="L29" s="11"/>
      <c r="M29" s="11"/>
    </row>
    <row r="30" spans="1:13" s="56" customFormat="1" ht="19.5" customHeight="1" x14ac:dyDescent="0.35">
      <c r="A30" s="234" t="s">
        <v>18</v>
      </c>
      <c r="B30" s="235">
        <v>33368778</v>
      </c>
      <c r="C30" s="236">
        <v>246096.86545400001</v>
      </c>
      <c r="D30" s="235">
        <v>11174073</v>
      </c>
      <c r="E30" s="236">
        <v>43655.496351240006</v>
      </c>
      <c r="F30" s="237">
        <v>19148956</v>
      </c>
      <c r="G30" s="238">
        <v>372450.30522109999</v>
      </c>
      <c r="H30" s="55"/>
      <c r="I30" s="55"/>
      <c r="J30" s="55"/>
      <c r="K30" s="55"/>
      <c r="L30" s="55"/>
      <c r="M30" s="55"/>
    </row>
    <row r="31" spans="1:13" s="56" customFormat="1" ht="19.5" customHeight="1" x14ac:dyDescent="0.35">
      <c r="A31" s="30" t="s">
        <v>19</v>
      </c>
      <c r="B31" s="7">
        <v>35466679</v>
      </c>
      <c r="C31" s="6">
        <v>257731.39779597</v>
      </c>
      <c r="D31" s="7">
        <v>10563897</v>
      </c>
      <c r="E31" s="6">
        <v>41929.659549249998</v>
      </c>
      <c r="F31" s="208">
        <v>21214603</v>
      </c>
      <c r="G31" s="210">
        <v>389315.18994376005</v>
      </c>
      <c r="H31" s="55"/>
      <c r="I31" s="55"/>
      <c r="J31" s="55"/>
      <c r="K31" s="55"/>
      <c r="L31" s="55"/>
      <c r="M31" s="55"/>
    </row>
    <row r="32" spans="1:13" s="56" customFormat="1" ht="19.5" customHeight="1" thickBot="1" x14ac:dyDescent="0.4">
      <c r="A32" s="37" t="s">
        <v>20</v>
      </c>
      <c r="B32" s="239">
        <v>35097558</v>
      </c>
      <c r="C32" s="240">
        <v>245990.038313</v>
      </c>
      <c r="D32" s="241">
        <v>5856819</v>
      </c>
      <c r="E32" s="242">
        <v>30673.220892420002</v>
      </c>
      <c r="F32" s="243">
        <v>22937368</v>
      </c>
      <c r="G32" s="244">
        <v>393873.38446587004</v>
      </c>
      <c r="H32" s="55"/>
      <c r="I32" s="55"/>
      <c r="J32" s="55"/>
      <c r="K32" s="55"/>
      <c r="L32" s="55"/>
      <c r="M32" s="55"/>
    </row>
    <row r="33" spans="1:13" s="56" customFormat="1" ht="19.5" customHeight="1" x14ac:dyDescent="0.35">
      <c r="A33" s="266" t="s">
        <v>107</v>
      </c>
      <c r="B33" s="284">
        <v>39224406</v>
      </c>
      <c r="C33" s="285">
        <v>279474.58268059004</v>
      </c>
      <c r="D33" s="286">
        <v>7331646</v>
      </c>
      <c r="E33" s="287">
        <v>31727.14262644</v>
      </c>
      <c r="F33" s="267">
        <v>28315044</v>
      </c>
      <c r="G33" s="288">
        <v>425705.52651692997</v>
      </c>
      <c r="H33" s="55"/>
      <c r="I33" s="55"/>
      <c r="J33" s="55"/>
      <c r="K33" s="55"/>
      <c r="L33" s="55"/>
      <c r="M33" s="55"/>
    </row>
    <row r="34" spans="1:13" s="56" customFormat="1" ht="19.5" customHeight="1" x14ac:dyDescent="0.35">
      <c r="A34" s="269" t="s">
        <v>108</v>
      </c>
      <c r="B34" s="284">
        <v>41379830</v>
      </c>
      <c r="C34" s="285">
        <v>294035.90726965998</v>
      </c>
      <c r="D34" s="286">
        <v>9747397</v>
      </c>
      <c r="E34" s="287">
        <v>46540.167357120001</v>
      </c>
      <c r="F34" s="267">
        <v>37291635</v>
      </c>
      <c r="G34" s="288">
        <v>485260.52856298001</v>
      </c>
      <c r="H34" s="55"/>
      <c r="I34" s="55"/>
      <c r="J34" s="55"/>
      <c r="K34" s="55"/>
      <c r="L34" s="55"/>
      <c r="M34" s="55"/>
    </row>
    <row r="35" spans="1:13" s="56" customFormat="1" ht="19.5" customHeight="1" thickBot="1" x14ac:dyDescent="0.4">
      <c r="A35" s="270" t="s">
        <v>109</v>
      </c>
      <c r="B35" s="289">
        <v>40740772</v>
      </c>
      <c r="C35" s="290">
        <v>283352.84953882999</v>
      </c>
      <c r="D35" s="291">
        <v>9613824</v>
      </c>
      <c r="E35" s="292">
        <v>42299.63217823</v>
      </c>
      <c r="F35" s="293">
        <v>47460653</v>
      </c>
      <c r="G35" s="294">
        <v>517145.51138342998</v>
      </c>
      <c r="H35" s="55"/>
      <c r="I35" s="55"/>
      <c r="J35" s="55"/>
      <c r="K35" s="55"/>
      <c r="L35" s="55"/>
      <c r="M35" s="55"/>
    </row>
    <row r="36" spans="1:13" s="63" customFormat="1" ht="19.5" customHeight="1" x14ac:dyDescent="0.35">
      <c r="A36" s="271" t="s">
        <v>110</v>
      </c>
      <c r="B36" s="229">
        <v>41602024</v>
      </c>
      <c r="C36" s="230">
        <v>287746.65485400002</v>
      </c>
      <c r="D36" s="231">
        <v>9135016</v>
      </c>
      <c r="E36" s="232">
        <v>46392.42140123</v>
      </c>
      <c r="F36" s="227">
        <v>42043290</v>
      </c>
      <c r="G36" s="228">
        <v>471396.90498191991</v>
      </c>
      <c r="H36" s="233"/>
      <c r="I36" s="233"/>
      <c r="J36" s="233"/>
      <c r="K36" s="233"/>
      <c r="L36" s="233"/>
      <c r="M36" s="233"/>
    </row>
    <row r="37" spans="1:13" s="63" customFormat="1" ht="19.5" customHeight="1" x14ac:dyDescent="0.35">
      <c r="A37" s="271" t="s">
        <v>111</v>
      </c>
      <c r="B37" s="229">
        <v>41833763</v>
      </c>
      <c r="C37" s="230">
        <v>303828.676698</v>
      </c>
      <c r="D37" s="231">
        <v>9114595</v>
      </c>
      <c r="E37" s="232">
        <v>40673.55766933001</v>
      </c>
      <c r="F37" s="227">
        <v>48775160</v>
      </c>
      <c r="G37" s="228">
        <v>472534.52490326995</v>
      </c>
      <c r="H37" s="233"/>
      <c r="I37" s="233"/>
      <c r="J37" s="233"/>
      <c r="K37" s="233"/>
      <c r="L37" s="233"/>
      <c r="M37" s="233"/>
    </row>
    <row r="38" spans="1:13" s="63" customFormat="1" ht="19.5" customHeight="1" thickBot="1" x14ac:dyDescent="0.4">
      <c r="A38" s="272" t="s">
        <v>112</v>
      </c>
      <c r="B38" s="229">
        <v>46138228</v>
      </c>
      <c r="C38" s="230">
        <v>372687.22107999999</v>
      </c>
      <c r="D38" s="231">
        <v>10577629</v>
      </c>
      <c r="E38" s="232">
        <v>46603.983853500009</v>
      </c>
      <c r="F38" s="227">
        <v>68605493</v>
      </c>
      <c r="G38" s="228">
        <v>743173.98137651011</v>
      </c>
      <c r="H38" s="233"/>
      <c r="I38" s="233"/>
      <c r="J38" s="233"/>
      <c r="K38" s="233"/>
      <c r="L38" s="233"/>
      <c r="M38" s="233"/>
    </row>
    <row r="39" spans="1:13" ht="19.5" customHeight="1" x14ac:dyDescent="0.35">
      <c r="A39" s="52"/>
      <c r="B39" s="53"/>
      <c r="C39" s="53"/>
      <c r="D39" s="53"/>
      <c r="E39" s="53"/>
      <c r="F39" s="53"/>
      <c r="G39" s="53"/>
      <c r="H39" s="11"/>
      <c r="I39" s="11"/>
      <c r="J39" s="11"/>
      <c r="K39" s="11"/>
      <c r="L39" s="11"/>
      <c r="M39" s="11"/>
    </row>
    <row r="40" spans="1:13" s="56" customFormat="1" ht="19.5" customHeight="1" x14ac:dyDescent="0.35">
      <c r="A40" s="44" t="s">
        <v>69</v>
      </c>
      <c r="B40" s="54">
        <f>SUM(B27:B29)</f>
        <v>83762144</v>
      </c>
      <c r="C40" s="54">
        <f t="shared" ref="C40:G40" si="5">SUM(C27:C29)</f>
        <v>633805.66996024002</v>
      </c>
      <c r="D40" s="54">
        <f t="shared" si="5"/>
        <v>20382111</v>
      </c>
      <c r="E40" s="54">
        <f t="shared" si="5"/>
        <v>107644.81981424999</v>
      </c>
      <c r="F40" s="54">
        <f t="shared" si="5"/>
        <v>41473006</v>
      </c>
      <c r="G40" s="54">
        <f t="shared" si="5"/>
        <v>810105.67923967005</v>
      </c>
      <c r="H40" s="55"/>
      <c r="I40" s="55"/>
      <c r="J40" s="55"/>
      <c r="K40" s="55"/>
      <c r="L40" s="55"/>
      <c r="M40" s="55"/>
    </row>
    <row r="41" spans="1:13" s="223" customFormat="1" ht="19.5" customHeight="1" x14ac:dyDescent="0.35">
      <c r="A41" s="221" t="s">
        <v>70</v>
      </c>
      <c r="B41" s="222">
        <f>SUM(B30:B32)</f>
        <v>103933015</v>
      </c>
      <c r="C41" s="222">
        <f t="shared" ref="C41:G41" si="6">SUM(C30:C32)</f>
        <v>749818.30156297004</v>
      </c>
      <c r="D41" s="222">
        <f t="shared" si="6"/>
        <v>27594789</v>
      </c>
      <c r="E41" s="222">
        <f t="shared" si="6"/>
        <v>116258.37679291001</v>
      </c>
      <c r="F41" s="222">
        <f t="shared" si="6"/>
        <v>63300927</v>
      </c>
      <c r="G41" s="222">
        <f t="shared" si="6"/>
        <v>1155638.87963073</v>
      </c>
      <c r="H41" s="221"/>
      <c r="I41" s="221"/>
      <c r="J41" s="221"/>
      <c r="K41" s="221"/>
      <c r="L41" s="221"/>
      <c r="M41" s="221"/>
    </row>
    <row r="42" spans="1:13" s="223" customFormat="1" ht="19.5" customHeight="1" x14ac:dyDescent="0.35">
      <c r="A42" s="221" t="s">
        <v>177</v>
      </c>
      <c r="B42" s="222">
        <f>SUM(B33:B35)</f>
        <v>121345008</v>
      </c>
      <c r="C42" s="222">
        <f t="shared" ref="C42:G42" si="7">SUM(C33:C35)</f>
        <v>856863.33948908001</v>
      </c>
      <c r="D42" s="222">
        <f t="shared" si="7"/>
        <v>26692867</v>
      </c>
      <c r="E42" s="222">
        <f t="shared" si="7"/>
        <v>120566.94216179001</v>
      </c>
      <c r="F42" s="222">
        <f t="shared" si="7"/>
        <v>113067332</v>
      </c>
      <c r="G42" s="222">
        <f t="shared" si="7"/>
        <v>1428111.5664633401</v>
      </c>
      <c r="H42" s="221"/>
      <c r="I42" s="221"/>
      <c r="J42" s="221"/>
      <c r="K42" s="221"/>
      <c r="L42" s="221"/>
      <c r="M42" s="221"/>
    </row>
    <row r="43" spans="1:13" s="59" customFormat="1" ht="19.5" customHeight="1" x14ac:dyDescent="0.35">
      <c r="A43" s="57" t="s">
        <v>182</v>
      </c>
      <c r="B43" s="58">
        <f>SUM(B36:B38)</f>
        <v>129574015</v>
      </c>
      <c r="C43" s="58">
        <f t="shared" ref="C43:G43" si="8">SUM(C36:C38)</f>
        <v>964262.55263200006</v>
      </c>
      <c r="D43" s="58">
        <f t="shared" si="8"/>
        <v>28827240</v>
      </c>
      <c r="E43" s="58">
        <f t="shared" si="8"/>
        <v>133669.96292406003</v>
      </c>
      <c r="F43" s="58">
        <f t="shared" si="8"/>
        <v>159423943</v>
      </c>
      <c r="G43" s="58">
        <f t="shared" si="8"/>
        <v>1687105.4112617001</v>
      </c>
      <c r="H43" s="57"/>
      <c r="I43" s="57"/>
      <c r="J43" s="57"/>
      <c r="K43" s="57"/>
      <c r="L43" s="57"/>
      <c r="M43" s="57"/>
    </row>
    <row r="44" spans="1:13" s="56" customFormat="1" ht="19.5" customHeight="1" x14ac:dyDescent="0.35">
      <c r="A44" s="44" t="s">
        <v>178</v>
      </c>
      <c r="B44" s="224">
        <f t="shared" ref="B44:G44" si="9">(B42-B41)/B41*100</f>
        <v>16.753091402188229</v>
      </c>
      <c r="C44" s="224">
        <f t="shared" si="9"/>
        <v>14.276130324236997</v>
      </c>
      <c r="D44" s="224">
        <f t="shared" si="9"/>
        <v>-3.2684504309853577</v>
      </c>
      <c r="E44" s="224">
        <f t="shared" si="9"/>
        <v>3.7060257400245677</v>
      </c>
      <c r="F44" s="224">
        <f t="shared" si="9"/>
        <v>78.618761775795164</v>
      </c>
      <c r="G44" s="224">
        <f t="shared" si="9"/>
        <v>23.577667006121782</v>
      </c>
      <c r="H44" s="225"/>
      <c r="I44" s="226"/>
      <c r="J44" s="226"/>
      <c r="L44" s="225"/>
    </row>
    <row r="45" spans="1:13" s="63" customFormat="1" ht="19.5" customHeight="1" thickBot="1" x14ac:dyDescent="0.4">
      <c r="A45" s="52" t="s">
        <v>183</v>
      </c>
      <c r="B45" s="60">
        <f>(B43-B42)/B42*100</f>
        <v>6.7814961123081385</v>
      </c>
      <c r="C45" s="60">
        <f t="shared" ref="C45:G45" si="10">(C43-C42)/C42*100</f>
        <v>12.533995585218847</v>
      </c>
      <c r="D45" s="60">
        <f t="shared" si="10"/>
        <v>7.9960425382556322</v>
      </c>
      <c r="E45" s="60">
        <f t="shared" si="10"/>
        <v>10.867838668983532</v>
      </c>
      <c r="F45" s="60">
        <f t="shared" si="10"/>
        <v>40.999119887254437</v>
      </c>
      <c r="G45" s="60">
        <f t="shared" si="10"/>
        <v>18.135406986426673</v>
      </c>
      <c r="H45" s="61"/>
      <c r="I45" s="62"/>
      <c r="J45" s="62"/>
      <c r="L45" s="61"/>
    </row>
    <row r="46" spans="1:13" s="66" customFormat="1" ht="19.5" customHeight="1" thickBot="1" x14ac:dyDescent="0.4">
      <c r="A46" s="296"/>
      <c r="B46" s="297"/>
      <c r="C46" s="297"/>
      <c r="D46" s="297"/>
      <c r="E46" s="297"/>
      <c r="F46" s="297"/>
      <c r="G46" s="298"/>
      <c r="H46" s="219"/>
      <c r="I46" s="68"/>
      <c r="J46" s="68"/>
      <c r="L46" s="67"/>
    </row>
    <row r="47" spans="1:13" ht="19.5" customHeight="1" x14ac:dyDescent="0.35">
      <c r="A47" s="299"/>
      <c r="B47" s="419" t="s">
        <v>5</v>
      </c>
      <c r="C47" s="419"/>
      <c r="D47" s="419" t="s">
        <v>6</v>
      </c>
      <c r="E47" s="419"/>
      <c r="F47" s="423" t="s">
        <v>7</v>
      </c>
      <c r="G47" s="423"/>
      <c r="L47" s="41"/>
    </row>
    <row r="48" spans="1:13" ht="19.5" customHeight="1" x14ac:dyDescent="0.35">
      <c r="A48" s="3" t="s">
        <v>10</v>
      </c>
      <c r="B48" s="3" t="s">
        <v>11</v>
      </c>
      <c r="C48" s="4" t="s">
        <v>12</v>
      </c>
      <c r="D48" s="3" t="s">
        <v>11</v>
      </c>
      <c r="E48" s="4" t="s">
        <v>12</v>
      </c>
      <c r="F48" s="5" t="s">
        <v>11</v>
      </c>
      <c r="G48" s="4" t="s">
        <v>12</v>
      </c>
      <c r="L48" s="41"/>
    </row>
    <row r="49" spans="1:13" ht="19.5" customHeight="1" x14ac:dyDescent="0.35">
      <c r="A49" s="274" t="s">
        <v>15</v>
      </c>
      <c r="B49" s="7">
        <v>72290331</v>
      </c>
      <c r="C49" s="6">
        <v>8114079.4950646507</v>
      </c>
      <c r="D49" s="28">
        <v>17574</v>
      </c>
      <c r="E49" s="6">
        <v>54.312952000000003</v>
      </c>
      <c r="F49" s="7">
        <v>134656</v>
      </c>
      <c r="G49" s="6">
        <v>49763.558764319998</v>
      </c>
      <c r="L49" s="41"/>
    </row>
    <row r="50" spans="1:13" ht="19.5" customHeight="1" x14ac:dyDescent="0.35">
      <c r="A50" s="275" t="s">
        <v>16</v>
      </c>
      <c r="B50" s="7">
        <v>72586346</v>
      </c>
      <c r="C50" s="6">
        <v>7469188.6966700004</v>
      </c>
      <c r="D50" s="7">
        <v>19009</v>
      </c>
      <c r="E50" s="6">
        <v>61.722641000000003</v>
      </c>
      <c r="F50" s="7">
        <v>93313</v>
      </c>
      <c r="G50" s="6">
        <v>44947.715321999996</v>
      </c>
      <c r="L50" s="41"/>
    </row>
    <row r="51" spans="1:13" ht="19.5" customHeight="1" x14ac:dyDescent="0.35">
      <c r="A51" s="275" t="s">
        <v>17</v>
      </c>
      <c r="B51" s="7">
        <v>87939425</v>
      </c>
      <c r="C51" s="6">
        <v>8583976.6007170007</v>
      </c>
      <c r="D51" s="7">
        <v>22121</v>
      </c>
      <c r="E51" s="6">
        <v>67.408848000000006</v>
      </c>
      <c r="F51" s="7">
        <v>88565</v>
      </c>
      <c r="G51" s="6">
        <v>46933.453093999997</v>
      </c>
      <c r="L51" s="41"/>
    </row>
    <row r="52" spans="1:13" ht="19.5" customHeight="1" x14ac:dyDescent="0.35">
      <c r="A52" s="276" t="s">
        <v>18</v>
      </c>
      <c r="B52" s="300">
        <v>87941859</v>
      </c>
      <c r="C52" s="301">
        <v>8276860.2355730003</v>
      </c>
      <c r="D52" s="302">
        <v>21123</v>
      </c>
      <c r="E52" s="301">
        <v>66.021783999999997</v>
      </c>
      <c r="F52" s="302">
        <v>95784</v>
      </c>
      <c r="G52" s="9">
        <v>47858.117511999997</v>
      </c>
      <c r="L52" s="41"/>
    </row>
    <row r="53" spans="1:13" ht="19.5" customHeight="1" x14ac:dyDescent="0.35">
      <c r="A53" s="276" t="s">
        <v>19</v>
      </c>
      <c r="B53" s="8">
        <v>95980494</v>
      </c>
      <c r="C53" s="9">
        <v>9038597.7949665301</v>
      </c>
      <c r="D53" s="8">
        <v>23859</v>
      </c>
      <c r="E53" s="9">
        <v>87.150784000000002</v>
      </c>
      <c r="F53" s="8">
        <v>118623</v>
      </c>
      <c r="G53" s="9">
        <v>49306.114333999998</v>
      </c>
      <c r="L53" s="41"/>
    </row>
    <row r="54" spans="1:13" ht="19.5" customHeight="1" x14ac:dyDescent="0.35">
      <c r="A54" s="214" t="s">
        <v>20</v>
      </c>
      <c r="B54" s="7">
        <v>87422196</v>
      </c>
      <c r="C54" s="6">
        <v>7867473.0724240001</v>
      </c>
      <c r="D54" s="7">
        <v>15511</v>
      </c>
      <c r="E54" s="6">
        <v>44.229072000000002</v>
      </c>
      <c r="F54" s="303">
        <v>85710</v>
      </c>
      <c r="G54" s="304">
        <v>42754.797159000002</v>
      </c>
      <c r="L54" s="41"/>
    </row>
    <row r="55" spans="1:13" s="56" customFormat="1" ht="19.5" customHeight="1" x14ac:dyDescent="0.35">
      <c r="A55" s="278" t="s">
        <v>107</v>
      </c>
      <c r="B55" s="267">
        <v>96892250</v>
      </c>
      <c r="C55" s="268">
        <v>8969344.3915166594</v>
      </c>
      <c r="D55" s="267">
        <v>16441</v>
      </c>
      <c r="E55" s="268">
        <v>46.501159999999999</v>
      </c>
      <c r="F55" s="295">
        <v>77682</v>
      </c>
      <c r="G55" s="285">
        <v>48888.771383599997</v>
      </c>
      <c r="L55" s="225"/>
    </row>
    <row r="56" spans="1:13" s="56" customFormat="1" ht="19.5" customHeight="1" x14ac:dyDescent="0.35">
      <c r="A56" s="279" t="s">
        <v>108</v>
      </c>
      <c r="B56" s="267">
        <v>101056721</v>
      </c>
      <c r="C56" s="268">
        <v>8730240.19922846</v>
      </c>
      <c r="D56" s="267">
        <v>23639</v>
      </c>
      <c r="E56" s="268">
        <v>41.906002520000001</v>
      </c>
      <c r="F56" s="295">
        <v>74909</v>
      </c>
      <c r="G56" s="285">
        <v>48698.469940089999</v>
      </c>
      <c r="L56" s="225"/>
    </row>
    <row r="57" spans="1:13" s="56" customFormat="1" ht="19.5" customHeight="1" x14ac:dyDescent="0.35">
      <c r="A57" s="279" t="s">
        <v>109</v>
      </c>
      <c r="B57" s="267">
        <v>101039601</v>
      </c>
      <c r="C57" s="268">
        <v>8482308.2642854396</v>
      </c>
      <c r="D57" s="308">
        <v>36968</v>
      </c>
      <c r="E57" s="309">
        <v>42.231023999999998</v>
      </c>
      <c r="F57" s="308">
        <v>105741</v>
      </c>
      <c r="G57" s="309">
        <v>49742.079332610003</v>
      </c>
      <c r="L57" s="225"/>
    </row>
    <row r="58" spans="1:13" s="63" customFormat="1" ht="19.5" customHeight="1" x14ac:dyDescent="0.35">
      <c r="A58" s="305" t="s">
        <v>110</v>
      </c>
      <c r="B58" s="227">
        <v>106512178</v>
      </c>
      <c r="C58" s="228">
        <v>9331215.9490590002</v>
      </c>
      <c r="D58" s="306">
        <v>25899</v>
      </c>
      <c r="E58" s="307">
        <v>39.222537000000003</v>
      </c>
      <c r="F58" s="306">
        <v>92895</v>
      </c>
      <c r="G58" s="306">
        <v>64464.571977</v>
      </c>
      <c r="L58" s="61"/>
    </row>
    <row r="59" spans="1:13" s="63" customFormat="1" ht="19.5" customHeight="1" x14ac:dyDescent="0.35">
      <c r="A59" s="305" t="s">
        <v>111</v>
      </c>
      <c r="B59" s="227">
        <v>109556449</v>
      </c>
      <c r="C59" s="228">
        <v>9622379.3375879992</v>
      </c>
      <c r="D59" s="306">
        <v>11840</v>
      </c>
      <c r="E59" s="307">
        <v>21.551003999999999</v>
      </c>
      <c r="F59" s="306">
        <v>64023</v>
      </c>
      <c r="G59" s="306">
        <v>68672.912872999994</v>
      </c>
      <c r="L59" s="61"/>
    </row>
    <row r="60" spans="1:13" s="63" customFormat="1" ht="19.5" customHeight="1" x14ac:dyDescent="0.35">
      <c r="A60" s="305" t="s">
        <v>112</v>
      </c>
      <c r="B60" s="227">
        <v>126567379</v>
      </c>
      <c r="C60" s="228">
        <v>10736898.834279001</v>
      </c>
      <c r="D60" s="306">
        <v>17506</v>
      </c>
      <c r="E60" s="307">
        <v>28.663651000000002</v>
      </c>
      <c r="F60" s="306">
        <v>67904</v>
      </c>
      <c r="G60" s="306">
        <v>90555.827890999994</v>
      </c>
      <c r="L60" s="61"/>
    </row>
    <row r="61" spans="1:13" ht="19.5" customHeight="1" x14ac:dyDescent="0.35">
      <c r="B61" s="21"/>
      <c r="C61" s="21"/>
      <c r="D61" s="21"/>
      <c r="E61" s="21"/>
      <c r="F61" s="21"/>
      <c r="G61" s="21"/>
    </row>
    <row r="62" spans="1:13" s="56" customFormat="1" ht="19.5" customHeight="1" x14ac:dyDescent="0.35">
      <c r="A62" s="44" t="s">
        <v>69</v>
      </c>
      <c r="B62" s="54">
        <f t="shared" ref="B62:G62" si="11">SUM(B49:B51)</f>
        <v>232816102</v>
      </c>
      <c r="C62" s="54">
        <f t="shared" si="11"/>
        <v>24167244.79245165</v>
      </c>
      <c r="D62" s="54">
        <f t="shared" si="11"/>
        <v>58704</v>
      </c>
      <c r="E62" s="54">
        <f t="shared" si="11"/>
        <v>183.44444100000001</v>
      </c>
      <c r="F62" s="54">
        <f t="shared" si="11"/>
        <v>316534</v>
      </c>
      <c r="G62" s="54">
        <f t="shared" si="11"/>
        <v>141644.72718031998</v>
      </c>
      <c r="H62" s="55"/>
      <c r="I62" s="55"/>
      <c r="J62" s="55"/>
      <c r="K62" s="55"/>
      <c r="L62" s="55"/>
      <c r="M62" s="55"/>
    </row>
    <row r="63" spans="1:13" s="223" customFormat="1" ht="19.5" customHeight="1" x14ac:dyDescent="0.35">
      <c r="A63" s="221" t="s">
        <v>70</v>
      </c>
      <c r="B63" s="222">
        <f>SUM(B52:B54)</f>
        <v>271344549</v>
      </c>
      <c r="C63" s="222">
        <f t="shared" ref="C63:G63" si="12">SUM(C52:C54)</f>
        <v>25182931.10296353</v>
      </c>
      <c r="D63" s="222">
        <f t="shared" si="12"/>
        <v>60493</v>
      </c>
      <c r="E63" s="222">
        <f t="shared" si="12"/>
        <v>197.40164000000001</v>
      </c>
      <c r="F63" s="222">
        <f t="shared" si="12"/>
        <v>300117</v>
      </c>
      <c r="G63" s="222">
        <f t="shared" si="12"/>
        <v>139919.02900499999</v>
      </c>
      <c r="H63" s="221"/>
      <c r="I63" s="221"/>
      <c r="J63" s="221"/>
      <c r="K63" s="221"/>
      <c r="L63" s="221"/>
      <c r="M63" s="221"/>
    </row>
    <row r="64" spans="1:13" s="223" customFormat="1" ht="19.5" customHeight="1" x14ac:dyDescent="0.35">
      <c r="A64" s="221" t="s">
        <v>177</v>
      </c>
      <c r="B64" s="222">
        <f>SUM(B55:B57)</f>
        <v>298988572</v>
      </c>
      <c r="C64" s="222">
        <f t="shared" ref="C64:G64" si="13">SUM(C55:C57)</f>
        <v>26181892.855030559</v>
      </c>
      <c r="D64" s="222">
        <f t="shared" si="13"/>
        <v>77048</v>
      </c>
      <c r="E64" s="310">
        <f t="shared" si="13"/>
        <v>130.63818652</v>
      </c>
      <c r="F64" s="222">
        <f t="shared" si="13"/>
        <v>258332</v>
      </c>
      <c r="G64" s="222">
        <f t="shared" si="13"/>
        <v>147329.3206563</v>
      </c>
      <c r="H64" s="221"/>
      <c r="I64" s="221"/>
      <c r="J64" s="221"/>
      <c r="K64" s="221"/>
      <c r="L64" s="221"/>
      <c r="M64" s="221"/>
    </row>
    <row r="65" spans="1:13" s="59" customFormat="1" ht="19.5" customHeight="1" x14ac:dyDescent="0.35">
      <c r="A65" s="57" t="s">
        <v>182</v>
      </c>
      <c r="B65" s="58">
        <f>SUM(B58:B60)</f>
        <v>342636006</v>
      </c>
      <c r="C65" s="58">
        <f t="shared" ref="C65:F65" si="14">SUM(C58:C60)</f>
        <v>29690494.120926</v>
      </c>
      <c r="D65" s="58">
        <f t="shared" si="14"/>
        <v>55245</v>
      </c>
      <c r="E65" s="58">
        <f t="shared" si="14"/>
        <v>89.43719200000001</v>
      </c>
      <c r="F65" s="58">
        <f t="shared" si="14"/>
        <v>224822</v>
      </c>
      <c r="G65" s="58">
        <f>SUM(G58:G60)</f>
        <v>223693.312741</v>
      </c>
      <c r="H65" s="57"/>
      <c r="I65" s="57"/>
      <c r="J65" s="57"/>
      <c r="K65" s="57"/>
      <c r="L65" s="57"/>
      <c r="M65" s="57"/>
    </row>
    <row r="66" spans="1:13" s="56" customFormat="1" ht="19.5" customHeight="1" x14ac:dyDescent="0.35">
      <c r="A66" s="44" t="s">
        <v>178</v>
      </c>
      <c r="B66" s="226">
        <f t="shared" ref="B66:G66" si="15">(B64-B63)/B63*100</f>
        <v>10.187793748530396</v>
      </c>
      <c r="C66" s="226">
        <f t="shared" si="15"/>
        <v>3.9668208120121151</v>
      </c>
      <c r="D66" s="226">
        <f t="shared" si="15"/>
        <v>27.366802770568494</v>
      </c>
      <c r="E66" s="226">
        <f t="shared" si="15"/>
        <v>-33.821124019030442</v>
      </c>
      <c r="F66" s="226">
        <f t="shared" si="15"/>
        <v>-13.922903401006941</v>
      </c>
      <c r="G66" s="226">
        <f t="shared" si="15"/>
        <v>5.2961285566348542</v>
      </c>
      <c r="H66" s="225"/>
      <c r="I66" s="226"/>
      <c r="J66" s="226"/>
      <c r="L66" s="225"/>
    </row>
    <row r="67" spans="1:13" s="63" customFormat="1" ht="19.5" customHeight="1" thickBot="1" x14ac:dyDescent="0.4">
      <c r="A67" s="52" t="s">
        <v>183</v>
      </c>
      <c r="B67" s="62">
        <f>(B65-B64)/B64*100</f>
        <v>14.598361973513823</v>
      </c>
      <c r="C67" s="62">
        <f t="shared" ref="C67:F67" si="16">(C65-C64)/C64*100</f>
        <v>13.400869392150547</v>
      </c>
      <c r="D67" s="62">
        <f t="shared" si="16"/>
        <v>-28.297944138718723</v>
      </c>
      <c r="E67" s="62">
        <f t="shared" si="16"/>
        <v>-31.538247443210139</v>
      </c>
      <c r="F67" s="62">
        <f t="shared" si="16"/>
        <v>-12.971679853831503</v>
      </c>
      <c r="G67" s="62">
        <f>(G65-G64)/G64*100</f>
        <v>51.832175526585914</v>
      </c>
      <c r="H67" s="61"/>
      <c r="I67" s="62"/>
      <c r="J67" s="62"/>
      <c r="L67" s="61"/>
    </row>
    <row r="68" spans="1:13" s="66" customFormat="1" ht="19.5" customHeight="1" thickBot="1" x14ac:dyDescent="0.4">
      <c r="A68" s="65"/>
      <c r="B68" s="245"/>
      <c r="C68" s="245"/>
      <c r="D68" s="245"/>
      <c r="E68" s="245"/>
      <c r="F68" s="245"/>
      <c r="G68" s="245"/>
    </row>
    <row r="69" spans="1:13" ht="19.5" customHeight="1" x14ac:dyDescent="0.35">
      <c r="A69" s="64"/>
      <c r="B69" s="424" t="s">
        <v>8</v>
      </c>
      <c r="C69" s="424"/>
      <c r="D69" s="424" t="s">
        <v>9</v>
      </c>
      <c r="E69" s="425"/>
    </row>
    <row r="70" spans="1:13" ht="19.5" customHeight="1" x14ac:dyDescent="0.35">
      <c r="A70" s="24" t="s">
        <v>10</v>
      </c>
      <c r="B70" s="5" t="s">
        <v>11</v>
      </c>
      <c r="C70" s="4" t="s">
        <v>12</v>
      </c>
      <c r="D70" s="4" t="s">
        <v>13</v>
      </c>
      <c r="E70" s="25" t="s">
        <v>14</v>
      </c>
    </row>
    <row r="71" spans="1:13" ht="19.5" customHeight="1" x14ac:dyDescent="0.35">
      <c r="A71" s="26" t="s">
        <v>15</v>
      </c>
      <c r="B71" s="7">
        <v>3098077</v>
      </c>
      <c r="C71" s="6">
        <v>1715013.9100323999</v>
      </c>
      <c r="D71" s="28">
        <v>67148</v>
      </c>
      <c r="E71" s="29">
        <v>591.35040695000009</v>
      </c>
    </row>
    <row r="72" spans="1:13" ht="19.5" customHeight="1" x14ac:dyDescent="0.35">
      <c r="A72" s="30" t="s">
        <v>16</v>
      </c>
      <c r="B72" s="7">
        <v>3863748</v>
      </c>
      <c r="C72" s="6">
        <v>1671810.2269444801</v>
      </c>
      <c r="D72" s="7">
        <v>79126</v>
      </c>
      <c r="E72" s="31">
        <v>502.39455099999998</v>
      </c>
    </row>
    <row r="73" spans="1:13" ht="19.5" customHeight="1" x14ac:dyDescent="0.35">
      <c r="A73" s="30" t="s">
        <v>17</v>
      </c>
      <c r="B73" s="7">
        <v>3611215</v>
      </c>
      <c r="C73" s="42">
        <v>1579284.1160788797</v>
      </c>
      <c r="D73" s="7">
        <v>86453</v>
      </c>
      <c r="E73" s="31">
        <v>510.07846599999999</v>
      </c>
    </row>
    <row r="74" spans="1:13" ht="19.5" customHeight="1" x14ac:dyDescent="0.35">
      <c r="A74" s="33" t="s">
        <v>18</v>
      </c>
      <c r="B74" s="8">
        <v>3609831</v>
      </c>
      <c r="C74" s="9">
        <v>1641216.0840095801</v>
      </c>
      <c r="D74" s="8">
        <v>68479</v>
      </c>
      <c r="E74" s="36">
        <v>440.55839800000001</v>
      </c>
    </row>
    <row r="75" spans="1:13" ht="19.5" customHeight="1" x14ac:dyDescent="0.35">
      <c r="A75" s="33" t="s">
        <v>19</v>
      </c>
      <c r="B75" s="8">
        <v>4074409</v>
      </c>
      <c r="C75" s="9">
        <v>1733441.4300180001</v>
      </c>
      <c r="D75" s="8">
        <v>63398</v>
      </c>
      <c r="E75" s="36">
        <v>415.78946400000001</v>
      </c>
    </row>
    <row r="76" spans="1:13" ht="19.5" customHeight="1" thickBot="1" x14ac:dyDescent="0.4">
      <c r="A76" s="37" t="s">
        <v>20</v>
      </c>
      <c r="B76" s="38">
        <v>3357566</v>
      </c>
      <c r="C76" s="39">
        <v>1498523.9983126004</v>
      </c>
      <c r="D76" s="38">
        <v>33916</v>
      </c>
      <c r="E76" s="40">
        <v>375.18492199999997</v>
      </c>
    </row>
    <row r="77" spans="1:13" s="56" customFormat="1" ht="19.5" customHeight="1" x14ac:dyDescent="0.35">
      <c r="A77" s="266" t="s">
        <v>107</v>
      </c>
      <c r="B77" s="267">
        <v>4651981</v>
      </c>
      <c r="C77" s="268">
        <v>1729472.6783126404</v>
      </c>
      <c r="D77" s="267">
        <v>35335</v>
      </c>
      <c r="E77" s="288">
        <v>440.86533100000003</v>
      </c>
    </row>
    <row r="78" spans="1:13" s="56" customFormat="1" ht="19.5" customHeight="1" x14ac:dyDescent="0.35">
      <c r="A78" s="269" t="s">
        <v>108</v>
      </c>
      <c r="B78" s="267">
        <v>4180692</v>
      </c>
      <c r="C78" s="268">
        <v>1698450.3383060205</v>
      </c>
      <c r="D78" s="267">
        <v>34317</v>
      </c>
      <c r="E78" s="288">
        <v>353.50127363999997</v>
      </c>
    </row>
    <row r="79" spans="1:13" s="56" customFormat="1" ht="19.5" customHeight="1" thickBot="1" x14ac:dyDescent="0.4">
      <c r="A79" s="270" t="s">
        <v>109</v>
      </c>
      <c r="B79" s="293">
        <v>4276118</v>
      </c>
      <c r="C79" s="311">
        <v>1549576.5272231004</v>
      </c>
      <c r="D79" s="293">
        <v>41621</v>
      </c>
      <c r="E79" s="294">
        <v>407.31459651</v>
      </c>
    </row>
    <row r="80" spans="1:13" s="56" customFormat="1" ht="19.5" customHeight="1" x14ac:dyDescent="0.35">
      <c r="A80" s="305" t="s">
        <v>110</v>
      </c>
      <c r="B80" s="227">
        <v>4540689</v>
      </c>
      <c r="C80" s="228">
        <v>1745689.2870389898</v>
      </c>
      <c r="D80" s="227">
        <v>62003</v>
      </c>
      <c r="E80" s="228">
        <v>508.793882</v>
      </c>
    </row>
    <row r="81" spans="1:13" s="56" customFormat="1" ht="19.5" customHeight="1" x14ac:dyDescent="0.35">
      <c r="A81" s="305" t="s">
        <v>111</v>
      </c>
      <c r="B81" s="227">
        <v>3774280</v>
      </c>
      <c r="C81" s="228">
        <v>1540828.30549759</v>
      </c>
      <c r="D81" s="227">
        <v>50571</v>
      </c>
      <c r="E81" s="228">
        <v>464.25953199999998</v>
      </c>
    </row>
    <row r="82" spans="1:13" s="56" customFormat="1" ht="19.5" customHeight="1" x14ac:dyDescent="0.35">
      <c r="A82" s="305" t="s">
        <v>112</v>
      </c>
      <c r="B82" s="227">
        <v>5442602</v>
      </c>
      <c r="C82" s="228">
        <v>2621326.85331881</v>
      </c>
      <c r="D82" s="227">
        <v>40796</v>
      </c>
      <c r="E82" s="228">
        <v>465.96442100000002</v>
      </c>
    </row>
    <row r="83" spans="1:13" ht="19.5" customHeight="1" x14ac:dyDescent="0.35">
      <c r="B83" s="21"/>
      <c r="C83" s="21"/>
      <c r="D83" s="21"/>
      <c r="E83" s="21"/>
    </row>
    <row r="84" spans="1:13" s="56" customFormat="1" ht="19.5" customHeight="1" x14ac:dyDescent="0.35">
      <c r="A84" s="44" t="s">
        <v>69</v>
      </c>
      <c r="B84" s="54">
        <f>SUM(B71:B73)</f>
        <v>10573040</v>
      </c>
      <c r="C84" s="54">
        <f t="shared" ref="C84:E84" si="17">SUM(C71:C73)</f>
        <v>4966108.2530557597</v>
      </c>
      <c r="D84" s="54">
        <f t="shared" si="17"/>
        <v>232727</v>
      </c>
      <c r="E84" s="54">
        <f t="shared" si="17"/>
        <v>1603.82342395</v>
      </c>
      <c r="F84" s="54"/>
      <c r="G84" s="54"/>
      <c r="H84" s="55"/>
      <c r="I84" s="55"/>
      <c r="J84" s="55"/>
      <c r="K84" s="55"/>
      <c r="L84" s="55"/>
      <c r="M84" s="55"/>
    </row>
    <row r="85" spans="1:13" s="223" customFormat="1" ht="19.5" customHeight="1" x14ac:dyDescent="0.35">
      <c r="A85" s="221" t="s">
        <v>70</v>
      </c>
      <c r="B85" s="222">
        <f>SUM(B74:B76)</f>
        <v>11041806</v>
      </c>
      <c r="C85" s="222">
        <f t="shared" ref="C85:E85" si="18">SUM(C74:C76)</f>
        <v>4873181.5123401806</v>
      </c>
      <c r="D85" s="222">
        <f t="shared" si="18"/>
        <v>165793</v>
      </c>
      <c r="E85" s="222">
        <f t="shared" si="18"/>
        <v>1231.532784</v>
      </c>
      <c r="F85" s="222"/>
      <c r="G85" s="222"/>
      <c r="H85" s="221"/>
      <c r="I85" s="221"/>
      <c r="J85" s="221"/>
      <c r="K85" s="221"/>
      <c r="L85" s="221"/>
      <c r="M85" s="221"/>
    </row>
    <row r="86" spans="1:13" s="223" customFormat="1" ht="19.5" customHeight="1" x14ac:dyDescent="0.35">
      <c r="A86" s="221" t="s">
        <v>177</v>
      </c>
      <c r="B86" s="222">
        <f>SUM(B77:B79)</f>
        <v>13108791</v>
      </c>
      <c r="C86" s="222">
        <f t="shared" ref="C86:E86" si="19">SUM(C77:C79)</f>
        <v>4977499.5438417606</v>
      </c>
      <c r="D86" s="222">
        <f t="shared" si="19"/>
        <v>111273</v>
      </c>
      <c r="E86" s="222">
        <f t="shared" si="19"/>
        <v>1201.6812011500001</v>
      </c>
      <c r="F86" s="222"/>
      <c r="G86" s="222"/>
      <c r="H86" s="221"/>
      <c r="I86" s="221"/>
      <c r="J86" s="221"/>
      <c r="K86" s="221"/>
      <c r="L86" s="221"/>
      <c r="M86" s="221"/>
    </row>
    <row r="87" spans="1:13" s="59" customFormat="1" ht="19.5" customHeight="1" x14ac:dyDescent="0.35">
      <c r="A87" s="57" t="s">
        <v>182</v>
      </c>
      <c r="B87" s="58">
        <f>SUM(B80:B82)</f>
        <v>13757571</v>
      </c>
      <c r="C87" s="58">
        <f t="shared" ref="C87:E87" si="20">SUM(C80:C82)</f>
        <v>5907844.4458553903</v>
      </c>
      <c r="D87" s="58">
        <f t="shared" si="20"/>
        <v>153370</v>
      </c>
      <c r="E87" s="58">
        <f t="shared" si="20"/>
        <v>1439.0178350000001</v>
      </c>
      <c r="F87" s="58"/>
      <c r="G87" s="58"/>
      <c r="H87" s="57"/>
      <c r="I87" s="57"/>
      <c r="J87" s="57"/>
      <c r="K87" s="57"/>
      <c r="L87" s="57"/>
      <c r="M87" s="57"/>
    </row>
    <row r="88" spans="1:13" s="56" customFormat="1" ht="19.5" customHeight="1" thickBot="1" x14ac:dyDescent="0.4">
      <c r="A88" s="44" t="s">
        <v>178</v>
      </c>
      <c r="B88" s="224">
        <f>(B86-B85)/B85*100</f>
        <v>18.719627930430946</v>
      </c>
      <c r="C88" s="224">
        <f>(C86-C85)/C85*100</f>
        <v>2.1406555704403636</v>
      </c>
      <c r="D88" s="224">
        <f>(D86-D85)/D85*100</f>
        <v>-32.884379919538219</v>
      </c>
      <c r="E88" s="224">
        <f>(E86-E85)/E85*100</f>
        <v>-2.4239373273557843</v>
      </c>
      <c r="F88" s="58"/>
      <c r="G88" s="224"/>
      <c r="H88" s="225"/>
      <c r="I88" s="226"/>
      <c r="J88" s="226"/>
      <c r="L88" s="225"/>
    </row>
    <row r="89" spans="1:13" s="314" customFormat="1" ht="15" thickBot="1" x14ac:dyDescent="0.4">
      <c r="A89" s="312" t="s">
        <v>184</v>
      </c>
      <c r="B89" s="313">
        <f>(B87-B86)/B86*100</f>
        <v>4.9491978322028327</v>
      </c>
      <c r="C89" s="313">
        <f t="shared" ref="C89:E89" si="21">(C87-C86)/C86*100</f>
        <v>18.691009287276916</v>
      </c>
      <c r="D89" s="313">
        <f t="shared" si="21"/>
        <v>37.832178515902335</v>
      </c>
      <c r="E89" s="313">
        <f t="shared" si="21"/>
        <v>19.750382516000965</v>
      </c>
      <c r="F89" s="224"/>
    </row>
    <row r="90" spans="1:13" ht="15" thickBot="1" x14ac:dyDescent="0.4">
      <c r="F90" s="314"/>
    </row>
    <row r="92" spans="1:13" ht="15.5" x14ac:dyDescent="0.35">
      <c r="A92" s="380" t="s">
        <v>104</v>
      </c>
      <c r="B92" s="380"/>
      <c r="C92" s="380"/>
      <c r="D92" s="380"/>
      <c r="E92" s="380"/>
      <c r="G92" s="380"/>
    </row>
    <row r="93" spans="1:13" ht="15.5" x14ac:dyDescent="0.35">
      <c r="A93" s="124" t="s">
        <v>105</v>
      </c>
      <c r="B93" s="125"/>
      <c r="C93" s="125"/>
      <c r="D93" s="125"/>
      <c r="E93" s="125"/>
      <c r="F93" s="380"/>
      <c r="G93" s="126"/>
    </row>
    <row r="94" spans="1:13" ht="15.5" x14ac:dyDescent="0.35">
      <c r="A94" s="127"/>
      <c r="B94" s="416" t="s">
        <v>0</v>
      </c>
      <c r="C94" s="417"/>
      <c r="D94" s="416" t="s">
        <v>106</v>
      </c>
      <c r="E94" s="417"/>
      <c r="F94" s="125"/>
      <c r="G94" s="377"/>
    </row>
    <row r="95" spans="1:13" ht="15.5" x14ac:dyDescent="0.35">
      <c r="A95" s="128" t="s">
        <v>10</v>
      </c>
      <c r="B95" s="129" t="s">
        <v>11</v>
      </c>
      <c r="C95" s="129" t="s">
        <v>12</v>
      </c>
      <c r="D95" s="129" t="s">
        <v>11</v>
      </c>
      <c r="E95" s="129" t="s">
        <v>12</v>
      </c>
      <c r="F95" s="376" t="s">
        <v>1</v>
      </c>
      <c r="G95" s="130" t="s">
        <v>12</v>
      </c>
    </row>
    <row r="96" spans="1:13" ht="15.5" x14ac:dyDescent="0.35">
      <c r="A96" s="131" t="s">
        <v>15</v>
      </c>
      <c r="B96" s="132">
        <v>885166</v>
      </c>
      <c r="C96" s="133">
        <v>449252355416.65997</v>
      </c>
      <c r="D96" s="134">
        <v>3101976</v>
      </c>
      <c r="E96" s="133">
        <v>1377882768854.5537</v>
      </c>
      <c r="F96" s="129" t="s">
        <v>11</v>
      </c>
      <c r="G96" s="135">
        <v>516363441750.81995</v>
      </c>
    </row>
    <row r="97" spans="1:11" ht="15.5" x14ac:dyDescent="0.35">
      <c r="A97" s="136" t="s">
        <v>16</v>
      </c>
      <c r="B97" s="132">
        <v>784659</v>
      </c>
      <c r="C97" s="135">
        <v>426910391998.81</v>
      </c>
      <c r="D97" s="132">
        <v>3110417</v>
      </c>
      <c r="E97" s="135">
        <v>1163990864951.3301</v>
      </c>
      <c r="F97" s="132">
        <v>69370277</v>
      </c>
      <c r="G97" s="135">
        <v>484963158498.52002</v>
      </c>
    </row>
    <row r="98" spans="1:11" ht="15.5" x14ac:dyDescent="0.35">
      <c r="A98" s="136" t="s">
        <v>17</v>
      </c>
      <c r="B98" s="132">
        <v>806284</v>
      </c>
      <c r="C98" s="137">
        <v>440727298283.22998</v>
      </c>
      <c r="D98" s="138">
        <v>4065931</v>
      </c>
      <c r="E98" s="139">
        <v>1327971561578.04</v>
      </c>
      <c r="F98" s="132">
        <v>66329905</v>
      </c>
      <c r="G98" s="135">
        <v>567622520138.47998</v>
      </c>
    </row>
    <row r="99" spans="1:11" ht="15.5" x14ac:dyDescent="0.35">
      <c r="A99" s="140" t="s">
        <v>18</v>
      </c>
      <c r="B99" s="132">
        <v>737353</v>
      </c>
      <c r="C99" s="141">
        <v>435008489386.45001</v>
      </c>
      <c r="D99" s="142">
        <v>3732592</v>
      </c>
      <c r="E99" s="141">
        <v>1366403069585.3501</v>
      </c>
      <c r="F99" s="132">
        <v>76670671</v>
      </c>
      <c r="G99" s="144">
        <v>523187011009.66003</v>
      </c>
    </row>
    <row r="100" spans="1:11" ht="15.5" x14ac:dyDescent="0.35">
      <c r="A100" s="140" t="s">
        <v>19</v>
      </c>
      <c r="B100" s="132">
        <v>798737</v>
      </c>
      <c r="C100" s="144">
        <v>446444951323.28003</v>
      </c>
      <c r="D100" s="143">
        <v>2424498</v>
      </c>
      <c r="E100" s="144">
        <v>1122983234496.2</v>
      </c>
      <c r="F100" s="143">
        <v>70947764</v>
      </c>
      <c r="G100" s="144">
        <v>559351309039.21997</v>
      </c>
    </row>
    <row r="101" spans="1:11" ht="15.5" x14ac:dyDescent="0.35">
      <c r="A101" s="136" t="s">
        <v>20</v>
      </c>
      <c r="B101" s="132">
        <v>732157</v>
      </c>
      <c r="C101" s="133">
        <v>397623905335.52002</v>
      </c>
      <c r="D101" s="134">
        <v>2611920</v>
      </c>
      <c r="E101" s="133">
        <v>1089736877596.5129</v>
      </c>
      <c r="F101" s="143">
        <v>75191266</v>
      </c>
      <c r="G101" s="135">
        <v>520628095284.23999</v>
      </c>
    </row>
    <row r="102" spans="1:11" ht="15.5" x14ac:dyDescent="0.35">
      <c r="A102" s="128" t="s">
        <v>107</v>
      </c>
      <c r="B102" s="132">
        <v>715436</v>
      </c>
      <c r="C102" s="145">
        <v>413473595085</v>
      </c>
      <c r="D102" s="146">
        <v>2406968</v>
      </c>
      <c r="E102" s="145">
        <v>1195316371250</v>
      </c>
      <c r="F102" s="132">
        <v>71278931</v>
      </c>
      <c r="G102" s="148">
        <v>513688104976.73999</v>
      </c>
    </row>
    <row r="103" spans="1:11" ht="15.5" x14ac:dyDescent="0.35">
      <c r="A103" s="128" t="s">
        <v>108</v>
      </c>
      <c r="B103" s="132">
        <v>685571</v>
      </c>
      <c r="C103" s="145">
        <v>396607919832.03998</v>
      </c>
      <c r="D103" s="146">
        <v>3013910</v>
      </c>
      <c r="E103" s="145">
        <v>1310824492995.343</v>
      </c>
      <c r="F103" s="147">
        <v>72981547</v>
      </c>
      <c r="G103" s="148">
        <v>556231621540.47998</v>
      </c>
    </row>
    <row r="104" spans="1:11" ht="15.5" x14ac:dyDescent="0.35">
      <c r="A104" s="128" t="s">
        <v>109</v>
      </c>
      <c r="B104" s="132">
        <v>665837</v>
      </c>
      <c r="C104" s="145">
        <v>370864069975.60999</v>
      </c>
      <c r="D104" s="149">
        <v>2292640</v>
      </c>
      <c r="E104" s="150">
        <v>1075852304618.0599</v>
      </c>
      <c r="F104" s="147">
        <v>75792100</v>
      </c>
      <c r="G104" s="152">
        <v>521093807977.58997</v>
      </c>
    </row>
    <row r="105" spans="1:11" ht="15.5" x14ac:dyDescent="0.35">
      <c r="A105" s="128" t="s">
        <v>110</v>
      </c>
      <c r="B105" s="132">
        <v>778007</v>
      </c>
      <c r="C105" s="153">
        <v>424029218672.40997</v>
      </c>
      <c r="D105" s="154"/>
      <c r="E105" s="155"/>
      <c r="F105" s="151">
        <v>71496724</v>
      </c>
      <c r="G105" s="148">
        <v>532887648022.13</v>
      </c>
    </row>
    <row r="106" spans="1:11" ht="15.5" x14ac:dyDescent="0.35">
      <c r="A106" s="128" t="s">
        <v>111</v>
      </c>
      <c r="B106" s="132">
        <v>723227</v>
      </c>
      <c r="C106" s="156">
        <v>415491466385.46002</v>
      </c>
      <c r="D106" s="157"/>
      <c r="E106" s="158"/>
      <c r="F106" s="151">
        <v>73084212</v>
      </c>
      <c r="G106" s="152">
        <v>545999285921.15002</v>
      </c>
    </row>
    <row r="107" spans="1:11" ht="15.5" x14ac:dyDescent="0.35">
      <c r="A107" s="128" t="s">
        <v>112</v>
      </c>
      <c r="B107" s="132">
        <v>706844</v>
      </c>
      <c r="C107" s="156">
        <v>418901287996</v>
      </c>
      <c r="D107" s="160"/>
      <c r="E107" s="161"/>
      <c r="F107" s="159">
        <v>73371402</v>
      </c>
      <c r="G107" s="148">
        <v>638069895511.33997</v>
      </c>
    </row>
    <row r="108" spans="1:11" ht="15.5" x14ac:dyDescent="0.35">
      <c r="A108" s="163"/>
      <c r="B108" s="163"/>
      <c r="C108" s="163"/>
      <c r="D108" s="163"/>
      <c r="E108" s="163"/>
      <c r="F108" s="162">
        <v>79004508</v>
      </c>
      <c r="G108" s="163"/>
    </row>
    <row r="109" spans="1:11" ht="15.5" x14ac:dyDescent="0.35">
      <c r="A109" s="163"/>
      <c r="B109" s="163"/>
      <c r="C109" s="163"/>
      <c r="D109" s="163"/>
      <c r="E109" s="163"/>
      <c r="F109" s="163"/>
      <c r="G109" s="163"/>
    </row>
    <row r="110" spans="1:11" ht="15.5" x14ac:dyDescent="0.35">
      <c r="A110" s="127"/>
      <c r="B110" s="416" t="s">
        <v>2</v>
      </c>
      <c r="C110" s="417"/>
      <c r="D110" s="416" t="s">
        <v>3</v>
      </c>
      <c r="E110" s="417"/>
      <c r="F110" s="163"/>
      <c r="G110" s="382"/>
    </row>
    <row r="111" spans="1:11" ht="15.5" x14ac:dyDescent="0.35">
      <c r="A111" s="128" t="s">
        <v>10</v>
      </c>
      <c r="B111" s="130" t="s">
        <v>11</v>
      </c>
      <c r="C111" s="130" t="s">
        <v>12</v>
      </c>
      <c r="D111" s="129" t="s">
        <v>11</v>
      </c>
      <c r="E111" s="129" t="s">
        <v>12</v>
      </c>
      <c r="F111" s="381" t="s">
        <v>4</v>
      </c>
      <c r="G111" s="130" t="s">
        <v>12</v>
      </c>
    </row>
    <row r="112" spans="1:11" ht="15.5" x14ac:dyDescent="0.35">
      <c r="A112" s="131" t="s">
        <v>15</v>
      </c>
      <c r="B112" s="134">
        <v>16102962</v>
      </c>
      <c r="C112" s="133">
        <v>152099692255.12</v>
      </c>
      <c r="D112" s="132">
        <v>3181510</v>
      </c>
      <c r="E112" s="135">
        <v>21359309157.760002</v>
      </c>
      <c r="F112" s="164" t="s">
        <v>11</v>
      </c>
      <c r="G112" s="135">
        <v>102830379686.02</v>
      </c>
      <c r="J112" s="213"/>
      <c r="K112" s="213"/>
    </row>
    <row r="113" spans="1:11" ht="15.5" x14ac:dyDescent="0.35">
      <c r="A113" s="136" t="s">
        <v>16</v>
      </c>
      <c r="B113" s="143">
        <v>16731362</v>
      </c>
      <c r="C113" s="144">
        <v>144876032407.97</v>
      </c>
      <c r="D113" s="132">
        <v>3072375</v>
      </c>
      <c r="E113" s="135">
        <v>19027486044.169998</v>
      </c>
      <c r="F113" s="132">
        <v>4369622</v>
      </c>
      <c r="G113" s="135">
        <v>102705168311.42998</v>
      </c>
      <c r="J113" s="213"/>
      <c r="K113" s="213"/>
    </row>
    <row r="114" spans="1:11" ht="15.5" x14ac:dyDescent="0.35">
      <c r="A114" s="136" t="s">
        <v>17</v>
      </c>
      <c r="B114" s="134">
        <v>20728441</v>
      </c>
      <c r="C114" s="133">
        <v>177755617743.91</v>
      </c>
      <c r="D114" s="132">
        <v>3380371</v>
      </c>
      <c r="E114" s="135">
        <v>20355559565.459999</v>
      </c>
      <c r="F114" s="132">
        <v>4777447</v>
      </c>
      <c r="G114" s="135">
        <v>123580213424.72002</v>
      </c>
      <c r="J114" s="213"/>
      <c r="K114" s="213"/>
    </row>
    <row r="115" spans="1:11" ht="15.5" x14ac:dyDescent="0.35">
      <c r="A115" s="140" t="s">
        <v>18</v>
      </c>
      <c r="B115" s="142">
        <v>20751162</v>
      </c>
      <c r="C115" s="141">
        <v>172313929221.53</v>
      </c>
      <c r="D115" s="143">
        <v>3495876</v>
      </c>
      <c r="E115" s="144">
        <v>17300579419.139999</v>
      </c>
      <c r="F115" s="132">
        <v>6107608</v>
      </c>
      <c r="G115" s="144">
        <v>125640866202.14998</v>
      </c>
      <c r="J115" s="213"/>
      <c r="K115" s="213"/>
    </row>
    <row r="116" spans="1:11" ht="15.5" x14ac:dyDescent="0.35">
      <c r="A116" s="140" t="s">
        <v>19</v>
      </c>
      <c r="B116" s="143">
        <v>23180315</v>
      </c>
      <c r="C116" s="144">
        <v>189483701484.36002</v>
      </c>
      <c r="D116" s="143">
        <v>3304791</v>
      </c>
      <c r="E116" s="144">
        <v>19081055402.040001</v>
      </c>
      <c r="F116" s="143">
        <v>5955903</v>
      </c>
      <c r="G116" s="144">
        <v>147536343100.41</v>
      </c>
      <c r="J116" s="213"/>
      <c r="K116" s="213"/>
    </row>
    <row r="117" spans="1:11" ht="15.5" x14ac:dyDescent="0.35">
      <c r="A117" s="136" t="s">
        <v>20</v>
      </c>
      <c r="B117" s="165">
        <v>23298442</v>
      </c>
      <c r="C117" s="166">
        <v>181827918155.92001</v>
      </c>
      <c r="D117" s="167">
        <v>3033580</v>
      </c>
      <c r="E117" s="152">
        <v>16873970913.120001</v>
      </c>
      <c r="F117" s="143">
        <v>7565702</v>
      </c>
      <c r="G117" s="135">
        <v>137388728346.85004</v>
      </c>
      <c r="J117" s="213"/>
      <c r="K117" s="213"/>
    </row>
    <row r="118" spans="1:11" ht="15.5" x14ac:dyDescent="0.35">
      <c r="A118" s="128" t="s">
        <v>107</v>
      </c>
      <c r="B118" s="147">
        <v>26990305</v>
      </c>
      <c r="C118" s="148">
        <v>199520136709.53992</v>
      </c>
      <c r="D118" s="147">
        <v>3930816</v>
      </c>
      <c r="E118" s="148">
        <v>20510308558.489998</v>
      </c>
      <c r="F118" s="132">
        <v>7165260</v>
      </c>
      <c r="G118" s="148">
        <v>150049500152.04999</v>
      </c>
      <c r="J118" s="213"/>
      <c r="K118" s="213"/>
    </row>
    <row r="119" spans="1:11" ht="15.5" x14ac:dyDescent="0.35">
      <c r="A119" s="128" t="s">
        <v>108</v>
      </c>
      <c r="B119" s="147">
        <v>29885436</v>
      </c>
      <c r="C119" s="148">
        <v>227505816519.39011</v>
      </c>
      <c r="D119" s="147">
        <v>5002812</v>
      </c>
      <c r="E119" s="148">
        <v>24881841670.650002</v>
      </c>
      <c r="F119" s="147">
        <v>8448066</v>
      </c>
      <c r="G119" s="148">
        <v>176939670235.81998</v>
      </c>
      <c r="J119" s="213"/>
      <c r="K119" s="213"/>
    </row>
    <row r="120" spans="1:11" ht="15.5" x14ac:dyDescent="0.35">
      <c r="A120" s="128" t="s">
        <v>109</v>
      </c>
      <c r="B120" s="147">
        <v>29162526</v>
      </c>
      <c r="C120" s="148">
        <v>223380636604.14999</v>
      </c>
      <c r="D120" s="147">
        <v>5031416</v>
      </c>
      <c r="E120" s="148">
        <v>23679360163.959999</v>
      </c>
      <c r="F120" s="147">
        <v>8409540</v>
      </c>
      <c r="G120" s="152">
        <v>171092544616.02005</v>
      </c>
      <c r="J120" s="213"/>
      <c r="K120" s="213"/>
    </row>
    <row r="121" spans="1:11" ht="15.5" x14ac:dyDescent="0.35">
      <c r="A121" s="128" t="s">
        <v>110</v>
      </c>
      <c r="B121" s="168">
        <v>27727169</v>
      </c>
      <c r="C121" s="152">
        <v>212368604541.14999</v>
      </c>
      <c r="D121" s="147">
        <v>5358319</v>
      </c>
      <c r="E121" s="148">
        <v>26024438338.470001</v>
      </c>
      <c r="F121" s="151">
        <v>8040342</v>
      </c>
      <c r="G121" s="152">
        <v>219657277162.64001</v>
      </c>
      <c r="J121" s="213"/>
      <c r="K121" s="213"/>
    </row>
    <row r="122" spans="1:11" ht="15.5" x14ac:dyDescent="0.35">
      <c r="A122" s="128" t="s">
        <v>111</v>
      </c>
      <c r="B122" s="147">
        <v>29405429</v>
      </c>
      <c r="C122" s="145">
        <v>230026803467.07999</v>
      </c>
      <c r="D122" s="147">
        <v>5766482</v>
      </c>
      <c r="E122" s="148">
        <v>168203848833.07001</v>
      </c>
      <c r="F122" s="151">
        <v>9460794</v>
      </c>
      <c r="G122" s="152">
        <v>227161507825.15005</v>
      </c>
      <c r="J122" s="213"/>
      <c r="K122" s="213"/>
    </row>
    <row r="123" spans="1:11" ht="15.5" x14ac:dyDescent="0.35">
      <c r="A123" s="128" t="s">
        <v>112</v>
      </c>
      <c r="B123" s="147">
        <v>31926618</v>
      </c>
      <c r="C123" s="145">
        <v>271950012038</v>
      </c>
      <c r="D123" s="147">
        <v>6257553</v>
      </c>
      <c r="E123" s="148">
        <v>27303232646.189999</v>
      </c>
      <c r="F123" s="151">
        <v>10904858</v>
      </c>
      <c r="G123" s="152">
        <v>289669220478.98999</v>
      </c>
      <c r="J123" s="213"/>
      <c r="K123" s="213"/>
    </row>
    <row r="124" spans="1:11" ht="15.5" x14ac:dyDescent="0.35">
      <c r="A124" s="163"/>
      <c r="B124" s="163"/>
      <c r="C124" s="163"/>
      <c r="D124" s="169"/>
      <c r="E124" s="169"/>
      <c r="F124" s="151">
        <v>13448304</v>
      </c>
      <c r="G124" s="163"/>
    </row>
    <row r="125" spans="1:11" ht="15.5" x14ac:dyDescent="0.35">
      <c r="A125" s="163"/>
      <c r="B125" s="163"/>
      <c r="C125" s="163"/>
      <c r="D125" s="163"/>
      <c r="E125" s="163"/>
      <c r="F125" s="163"/>
      <c r="G125" s="163"/>
    </row>
    <row r="126" spans="1:11" ht="15.5" x14ac:dyDescent="0.35">
      <c r="A126" s="127"/>
      <c r="B126" s="416" t="s">
        <v>5</v>
      </c>
      <c r="C126" s="417"/>
      <c r="D126" s="416" t="s">
        <v>6</v>
      </c>
      <c r="E126" s="417"/>
      <c r="F126" s="163"/>
      <c r="G126" s="379"/>
    </row>
    <row r="127" spans="1:11" ht="15.5" x14ac:dyDescent="0.35">
      <c r="A127" s="128" t="s">
        <v>10</v>
      </c>
      <c r="B127" s="129" t="s">
        <v>11</v>
      </c>
      <c r="C127" s="130" t="s">
        <v>12</v>
      </c>
      <c r="D127" s="129" t="s">
        <v>11</v>
      </c>
      <c r="E127" s="130" t="s">
        <v>12</v>
      </c>
      <c r="F127" s="378" t="s">
        <v>7</v>
      </c>
      <c r="G127" s="130" t="s">
        <v>12</v>
      </c>
    </row>
    <row r="128" spans="1:11" ht="15.5" x14ac:dyDescent="0.35">
      <c r="A128" s="131" t="s">
        <v>15</v>
      </c>
      <c r="B128" s="134">
        <v>41021420</v>
      </c>
      <c r="C128" s="133">
        <v>5749285923677.6699</v>
      </c>
      <c r="D128" s="134">
        <v>11782</v>
      </c>
      <c r="E128" s="133">
        <v>124958703</v>
      </c>
      <c r="F128" s="164" t="s">
        <v>11</v>
      </c>
      <c r="G128" s="133">
        <v>43206251099.650002</v>
      </c>
    </row>
    <row r="129" spans="1:7" ht="15.5" x14ac:dyDescent="0.35">
      <c r="A129" s="136" t="s">
        <v>16</v>
      </c>
      <c r="B129" s="132">
        <v>43863265</v>
      </c>
      <c r="C129" s="135">
        <v>5601943795563.2695</v>
      </c>
      <c r="D129" s="132">
        <v>14848</v>
      </c>
      <c r="E129" s="135">
        <v>126213055</v>
      </c>
      <c r="F129" s="134">
        <v>87076</v>
      </c>
      <c r="G129" s="135">
        <v>41818977793.879997</v>
      </c>
    </row>
    <row r="130" spans="1:7" ht="15.5" x14ac:dyDescent="0.35">
      <c r="A130" s="136" t="s">
        <v>17</v>
      </c>
      <c r="B130" s="134">
        <v>54905660</v>
      </c>
      <c r="C130" s="133">
        <v>6450987143867.6396</v>
      </c>
      <c r="D130" s="134">
        <v>21610</v>
      </c>
      <c r="E130" s="133">
        <v>160039133</v>
      </c>
      <c r="F130" s="132">
        <v>78860</v>
      </c>
      <c r="G130" s="133">
        <v>40900234641.540001</v>
      </c>
    </row>
    <row r="131" spans="1:7" ht="15.5" x14ac:dyDescent="0.35">
      <c r="A131" s="140" t="s">
        <v>18</v>
      </c>
      <c r="B131" s="142">
        <v>52025357</v>
      </c>
      <c r="C131" s="141">
        <v>6019146243808.9502</v>
      </c>
      <c r="D131" s="142">
        <v>17908</v>
      </c>
      <c r="E131" s="141">
        <v>130766884</v>
      </c>
      <c r="F131" s="134">
        <v>79537</v>
      </c>
      <c r="G131" s="141">
        <v>41727310159.700005</v>
      </c>
    </row>
    <row r="132" spans="1:7" ht="15.5" x14ac:dyDescent="0.35">
      <c r="A132" s="140" t="s">
        <v>19</v>
      </c>
      <c r="B132" s="143">
        <v>58646458</v>
      </c>
      <c r="C132" s="144">
        <v>6626982839513.0498</v>
      </c>
      <c r="D132" s="143">
        <v>21267</v>
      </c>
      <c r="E132" s="144">
        <v>143037567.30000001</v>
      </c>
      <c r="F132" s="142">
        <v>92548</v>
      </c>
      <c r="G132" s="144">
        <v>46837603227.060005</v>
      </c>
    </row>
    <row r="133" spans="1:7" ht="15.5" x14ac:dyDescent="0.35">
      <c r="A133" s="136" t="s">
        <v>20</v>
      </c>
      <c r="B133" s="134">
        <v>57946494</v>
      </c>
      <c r="C133" s="133">
        <v>6444647439187.7012</v>
      </c>
      <c r="D133" s="134">
        <v>20997</v>
      </c>
      <c r="E133" s="133">
        <v>122428082</v>
      </c>
      <c r="F133" s="143">
        <v>97268</v>
      </c>
      <c r="G133" s="166">
        <v>42159017570.859993</v>
      </c>
    </row>
    <row r="134" spans="1:7" ht="15.5" x14ac:dyDescent="0.35">
      <c r="A134" s="128" t="s">
        <v>107</v>
      </c>
      <c r="B134" s="147">
        <v>60957648</v>
      </c>
      <c r="C134" s="148">
        <v>6444916938243</v>
      </c>
      <c r="D134" s="147">
        <v>19216</v>
      </c>
      <c r="E134" s="148">
        <v>68706093</v>
      </c>
      <c r="F134" s="170">
        <v>78133</v>
      </c>
      <c r="G134" s="135">
        <v>37668980505</v>
      </c>
    </row>
    <row r="135" spans="1:7" ht="15.5" x14ac:dyDescent="0.35">
      <c r="A135" s="128" t="s">
        <v>108</v>
      </c>
      <c r="B135" s="171">
        <v>66312916</v>
      </c>
      <c r="C135" s="145">
        <v>6855013212568.1797</v>
      </c>
      <c r="D135" s="147">
        <v>20954</v>
      </c>
      <c r="E135" s="148">
        <v>76274307.019999996</v>
      </c>
      <c r="F135" s="132">
        <v>79714</v>
      </c>
      <c r="G135" s="148">
        <v>39314925386.229996</v>
      </c>
    </row>
    <row r="136" spans="1:7" ht="15.5" x14ac:dyDescent="0.35">
      <c r="A136" s="128" t="s">
        <v>109</v>
      </c>
      <c r="B136" s="147">
        <v>65548414</v>
      </c>
      <c r="C136" s="148">
        <v>6655399057788.6904</v>
      </c>
      <c r="D136" s="147">
        <v>21891</v>
      </c>
      <c r="E136" s="148">
        <v>65663255.799999997</v>
      </c>
      <c r="F136" s="147">
        <v>84955</v>
      </c>
      <c r="G136" s="148">
        <v>38395764542.57</v>
      </c>
    </row>
    <row r="137" spans="1:7" ht="15.5" x14ac:dyDescent="0.35">
      <c r="A137" s="128" t="s">
        <v>110</v>
      </c>
      <c r="B137" s="151">
        <v>70238031</v>
      </c>
      <c r="C137" s="152">
        <v>7328148331533.0596</v>
      </c>
      <c r="D137" s="167">
        <v>18326</v>
      </c>
      <c r="E137" s="152">
        <v>59225901</v>
      </c>
      <c r="F137" s="147">
        <v>114508</v>
      </c>
      <c r="G137" s="152">
        <v>39801966964.980003</v>
      </c>
    </row>
    <row r="138" spans="1:7" ht="15.5" x14ac:dyDescent="0.35">
      <c r="A138" s="128" t="s">
        <v>111</v>
      </c>
      <c r="B138" s="151">
        <v>74056061</v>
      </c>
      <c r="C138" s="172">
        <v>7851839489970.0703</v>
      </c>
      <c r="D138" s="151">
        <v>19528</v>
      </c>
      <c r="E138" s="173">
        <v>54177680</v>
      </c>
      <c r="F138" s="151">
        <v>99547</v>
      </c>
      <c r="G138" s="152">
        <v>42013180346.169998</v>
      </c>
    </row>
    <row r="139" spans="1:7" ht="15.5" x14ac:dyDescent="0.35">
      <c r="A139" s="128" t="s">
        <v>112</v>
      </c>
      <c r="B139" s="151">
        <v>83915331</v>
      </c>
      <c r="C139" s="172">
        <v>8394715282656</v>
      </c>
      <c r="D139" s="151">
        <v>21001</v>
      </c>
      <c r="E139" s="152">
        <v>67240661</v>
      </c>
      <c r="F139" s="151">
        <v>86371</v>
      </c>
      <c r="G139" s="152">
        <v>46370295370</v>
      </c>
    </row>
    <row r="140" spans="1:7" ht="15.5" x14ac:dyDescent="0.35">
      <c r="A140" s="163"/>
      <c r="B140" s="163"/>
      <c r="C140" s="163"/>
      <c r="D140" s="163"/>
      <c r="E140" s="163"/>
      <c r="F140" s="151">
        <v>74825</v>
      </c>
      <c r="G140" s="163"/>
    </row>
    <row r="141" spans="1:7" ht="15.5" x14ac:dyDescent="0.35">
      <c r="A141" s="163"/>
      <c r="B141" s="163"/>
      <c r="C141" s="163"/>
      <c r="D141" s="163"/>
      <c r="E141" s="163"/>
      <c r="F141" s="163"/>
      <c r="G141" s="163"/>
    </row>
    <row r="142" spans="1:7" ht="15.5" x14ac:dyDescent="0.35">
      <c r="A142" s="127"/>
      <c r="B142" s="416" t="s">
        <v>8</v>
      </c>
      <c r="C142" s="417"/>
      <c r="D142" s="416" t="s">
        <v>113</v>
      </c>
      <c r="E142" s="417"/>
      <c r="F142" s="163"/>
      <c r="G142" s="377"/>
    </row>
    <row r="143" spans="1:7" ht="15.5" x14ac:dyDescent="0.35">
      <c r="A143" s="128" t="s">
        <v>10</v>
      </c>
      <c r="B143" s="164" t="s">
        <v>11</v>
      </c>
      <c r="C143" s="130" t="s">
        <v>12</v>
      </c>
      <c r="D143" s="130" t="s">
        <v>13</v>
      </c>
      <c r="E143" s="130" t="s">
        <v>14</v>
      </c>
      <c r="F143" s="376" t="s">
        <v>9</v>
      </c>
      <c r="G143" s="130" t="s">
        <v>14</v>
      </c>
    </row>
    <row r="144" spans="1:7" ht="15.5" x14ac:dyDescent="0.35">
      <c r="A144" s="131" t="s">
        <v>15</v>
      </c>
      <c r="B144" s="134">
        <v>3439705</v>
      </c>
      <c r="C144" s="133">
        <v>1519416547999.53</v>
      </c>
      <c r="D144" s="134">
        <v>1015977</v>
      </c>
      <c r="E144" s="133">
        <v>538980648384.96002</v>
      </c>
      <c r="F144" s="130" t="s">
        <v>13</v>
      </c>
      <c r="G144" s="133">
        <v>763071384.70999992</v>
      </c>
    </row>
    <row r="145" spans="1:7" ht="15.5" x14ac:dyDescent="0.35">
      <c r="A145" s="136" t="s">
        <v>16</v>
      </c>
      <c r="B145" s="132">
        <v>3779520</v>
      </c>
      <c r="C145" s="135">
        <v>2105011681707.47</v>
      </c>
      <c r="D145" s="132">
        <v>1261678</v>
      </c>
      <c r="E145" s="135">
        <v>616894003647.13</v>
      </c>
      <c r="F145" s="134">
        <v>56746</v>
      </c>
      <c r="G145" s="135">
        <v>706817359.50000012</v>
      </c>
    </row>
    <row r="146" spans="1:7" ht="15.5" x14ac:dyDescent="0.35">
      <c r="A146" s="136" t="s">
        <v>17</v>
      </c>
      <c r="B146" s="134">
        <v>3761144</v>
      </c>
      <c r="C146" s="133">
        <v>1704065879908.46</v>
      </c>
      <c r="D146" s="134">
        <v>1600975</v>
      </c>
      <c r="E146" s="133">
        <v>628143621905</v>
      </c>
      <c r="F146" s="132">
        <v>55401</v>
      </c>
      <c r="G146" s="133">
        <v>728379622.89999998</v>
      </c>
    </row>
    <row r="147" spans="1:7" ht="15.5" x14ac:dyDescent="0.35">
      <c r="A147" s="140" t="s">
        <v>18</v>
      </c>
      <c r="B147" s="142">
        <v>3504073</v>
      </c>
      <c r="C147" s="141">
        <v>1412077884266.8799</v>
      </c>
      <c r="D147" s="142">
        <v>1536024</v>
      </c>
      <c r="E147" s="141">
        <v>685525545185.22998</v>
      </c>
      <c r="F147" s="134">
        <v>59722</v>
      </c>
      <c r="G147" s="141">
        <v>572514562.26000011</v>
      </c>
    </row>
    <row r="148" spans="1:7" ht="15.5" x14ac:dyDescent="0.35">
      <c r="A148" s="140" t="s">
        <v>19</v>
      </c>
      <c r="B148" s="143">
        <v>3472594</v>
      </c>
      <c r="C148" s="144">
        <v>1439949924833.8501</v>
      </c>
      <c r="D148" s="143">
        <v>2047708</v>
      </c>
      <c r="E148" s="144">
        <v>797943727821.20996</v>
      </c>
      <c r="F148" s="142">
        <v>64365</v>
      </c>
      <c r="G148" s="144">
        <v>646641450.85000002</v>
      </c>
    </row>
    <row r="149" spans="1:7" ht="15.5" x14ac:dyDescent="0.35">
      <c r="A149" s="136" t="s">
        <v>20</v>
      </c>
      <c r="B149" s="132">
        <v>2343528</v>
      </c>
      <c r="C149" s="135">
        <v>1138533150508.05</v>
      </c>
      <c r="D149" s="132">
        <v>1394303</v>
      </c>
      <c r="E149" s="135">
        <v>736177624868.66003</v>
      </c>
      <c r="F149" s="143">
        <v>75793</v>
      </c>
      <c r="G149" s="135">
        <v>561716119.87</v>
      </c>
    </row>
    <row r="150" spans="1:7" ht="15.5" x14ac:dyDescent="0.35">
      <c r="A150" s="128" t="s">
        <v>107</v>
      </c>
      <c r="B150" s="132">
        <v>3685213</v>
      </c>
      <c r="C150" s="135">
        <v>1280614356494.49</v>
      </c>
      <c r="D150" s="132">
        <v>1309501</v>
      </c>
      <c r="E150" s="135">
        <v>654140220661</v>
      </c>
      <c r="F150" s="132">
        <v>77366</v>
      </c>
      <c r="G150" s="135">
        <v>591143295</v>
      </c>
    </row>
    <row r="151" spans="1:7" ht="15.5" x14ac:dyDescent="0.35">
      <c r="A151" s="128" t="s">
        <v>108</v>
      </c>
      <c r="B151" s="147">
        <v>3722839</v>
      </c>
      <c r="C151" s="148">
        <v>1304379672581.02</v>
      </c>
      <c r="D151" s="174">
        <v>1688011</v>
      </c>
      <c r="E151" s="148">
        <v>707687040057.72998</v>
      </c>
      <c r="F151" s="132">
        <v>91478</v>
      </c>
      <c r="G151" s="148">
        <v>443097997.72000003</v>
      </c>
    </row>
    <row r="152" spans="1:7" ht="15.5" x14ac:dyDescent="0.35">
      <c r="A152" s="128" t="s">
        <v>109</v>
      </c>
      <c r="B152" s="147">
        <v>3500669</v>
      </c>
      <c r="C152" s="148">
        <v>1642119695782.1599</v>
      </c>
      <c r="D152" s="147">
        <v>1670975</v>
      </c>
      <c r="E152" s="148">
        <v>726461635573.31995</v>
      </c>
      <c r="F152" s="147">
        <v>113821</v>
      </c>
      <c r="G152" s="148">
        <v>532968463.78000003</v>
      </c>
    </row>
    <row r="153" spans="1:7" ht="15.5" x14ac:dyDescent="0.35">
      <c r="A153" s="128" t="s">
        <v>110</v>
      </c>
      <c r="B153" s="167">
        <v>4149945</v>
      </c>
      <c r="C153" s="152">
        <v>1485521054126.79</v>
      </c>
      <c r="D153" s="175">
        <v>4476809</v>
      </c>
      <c r="E153" s="176">
        <v>2097783670163.4399</v>
      </c>
      <c r="F153" s="147">
        <v>134717</v>
      </c>
      <c r="G153" s="172">
        <v>810847490.36000001</v>
      </c>
    </row>
    <row r="154" spans="1:7" ht="15.5" x14ac:dyDescent="0.35">
      <c r="A154" s="128" t="s">
        <v>111</v>
      </c>
      <c r="B154" s="151">
        <v>4256877</v>
      </c>
      <c r="C154" s="152">
        <v>1408088924419.0601</v>
      </c>
      <c r="D154" s="175">
        <v>4278971</v>
      </c>
      <c r="E154" s="176">
        <v>2105285847071.1201</v>
      </c>
      <c r="F154" s="167">
        <v>198720</v>
      </c>
      <c r="G154" s="152">
        <v>800046590.46000004</v>
      </c>
    </row>
    <row r="155" spans="1:7" ht="15.5" x14ac:dyDescent="0.35">
      <c r="A155" s="128" t="s">
        <v>112</v>
      </c>
      <c r="B155" s="151">
        <v>4845739</v>
      </c>
      <c r="C155" s="152">
        <v>2056208654943.0801</v>
      </c>
      <c r="D155" s="175">
        <v>5103824</v>
      </c>
      <c r="E155" s="177">
        <v>1783882054221</v>
      </c>
      <c r="F155" s="151">
        <v>203203</v>
      </c>
      <c r="G155" s="172">
        <v>944311276</v>
      </c>
    </row>
    <row r="156" spans="1:7" ht="15.5" x14ac:dyDescent="0.35">
      <c r="A156" s="163"/>
      <c r="B156" s="163"/>
      <c r="C156" s="163"/>
      <c r="D156" s="163"/>
      <c r="E156" s="163"/>
      <c r="F156" s="151">
        <v>129048</v>
      </c>
      <c r="G156" s="163"/>
    </row>
    <row r="157" spans="1:7" ht="15.5" x14ac:dyDescent="0.35">
      <c r="A157" s="178" t="s">
        <v>117</v>
      </c>
      <c r="B157" s="179"/>
      <c r="C157" s="180"/>
      <c r="D157" s="181"/>
      <c r="E157" s="182"/>
      <c r="F157" s="163"/>
      <c r="G157" s="163"/>
    </row>
    <row r="158" spans="1:7" ht="15.5" x14ac:dyDescent="0.35">
      <c r="A158" s="163" t="s">
        <v>114</v>
      </c>
      <c r="B158" s="163" t="s">
        <v>115</v>
      </c>
      <c r="C158" s="163"/>
      <c r="D158" s="163"/>
      <c r="E158" s="183"/>
      <c r="F158" s="179"/>
      <c r="G158" s="184"/>
    </row>
    <row r="159" spans="1:7" ht="15.5" x14ac:dyDescent="0.35">
      <c r="A159" s="163" t="s">
        <v>116</v>
      </c>
      <c r="B159" s="163"/>
      <c r="C159" s="163"/>
      <c r="D159" s="163"/>
      <c r="E159" s="163"/>
      <c r="F159" s="184"/>
      <c r="G159" s="163"/>
    </row>
    <row r="160" spans="1:7" ht="15.5" x14ac:dyDescent="0.35">
      <c r="F160" s="163"/>
    </row>
  </sheetData>
  <mergeCells count="20">
    <mergeCell ref="B47:C47"/>
    <mergeCell ref="D47:E47"/>
    <mergeCell ref="F47:G47"/>
    <mergeCell ref="B69:C69"/>
    <mergeCell ref="D69:E69"/>
    <mergeCell ref="A1:G1"/>
    <mergeCell ref="B3:C3"/>
    <mergeCell ref="D3:E3"/>
    <mergeCell ref="F3:G3"/>
    <mergeCell ref="B25:C25"/>
    <mergeCell ref="D25:E25"/>
    <mergeCell ref="F25:G25"/>
    <mergeCell ref="B126:C126"/>
    <mergeCell ref="D126:E126"/>
    <mergeCell ref="B142:C142"/>
    <mergeCell ref="D142:E142"/>
    <mergeCell ref="B94:C94"/>
    <mergeCell ref="D94:E94"/>
    <mergeCell ref="B110:C110"/>
    <mergeCell ref="D110:E110"/>
  </mergeCells>
  <pageMargins left="0.7" right="0.7" top="0.75" bottom="0.75" header="0.3" footer="0.3"/>
  <pageSetup scale="2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FA9E-F2AA-43A0-B5EA-63894C598DE9}">
  <sheetPr>
    <pageSetUpPr fitToPage="1"/>
  </sheetPr>
  <dimension ref="A1:N18"/>
  <sheetViews>
    <sheetView view="pageBreakPreview" zoomScale="80" zoomScaleNormal="100" zoomScaleSheetLayoutView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3" sqref="C23"/>
    </sheetView>
  </sheetViews>
  <sheetFormatPr defaultColWidth="8.90625" defaultRowHeight="14.5" x14ac:dyDescent="0.35"/>
  <cols>
    <col min="1" max="1" width="63.6328125" style="383" customWidth="1"/>
    <col min="2" max="14" width="14.54296875" style="383" bestFit="1" customWidth="1"/>
    <col min="15" max="16384" width="8.90625" style="383"/>
  </cols>
  <sheetData>
    <row r="1" spans="1:14" ht="18.5" x14ac:dyDescent="0.45">
      <c r="A1" s="404" t="s">
        <v>68</v>
      </c>
      <c r="B1" s="386"/>
      <c r="C1" s="386"/>
      <c r="D1" s="386"/>
      <c r="E1" s="386"/>
      <c r="F1" s="386"/>
      <c r="G1" s="386"/>
      <c r="H1" s="386"/>
      <c r="I1" s="97"/>
      <c r="J1" s="97"/>
      <c r="K1" s="97"/>
      <c r="L1" s="97"/>
      <c r="M1" s="97"/>
      <c r="N1" s="97"/>
    </row>
    <row r="2" spans="1:14" ht="19" thickBot="1" x14ac:dyDescent="0.5">
      <c r="A2" s="404" t="s">
        <v>21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</row>
    <row r="3" spans="1:14" ht="24.75" customHeight="1" x14ac:dyDescent="0.35">
      <c r="A3" s="388"/>
      <c r="B3" s="389">
        <v>43435</v>
      </c>
      <c r="C3" s="389">
        <v>43466</v>
      </c>
      <c r="D3" s="389">
        <v>43497</v>
      </c>
      <c r="E3" s="389">
        <v>43525</v>
      </c>
      <c r="F3" s="389">
        <v>43556</v>
      </c>
      <c r="G3" s="389">
        <v>43586</v>
      </c>
      <c r="H3" s="389">
        <v>43617</v>
      </c>
      <c r="I3" s="389">
        <v>43647</v>
      </c>
      <c r="J3" s="389">
        <v>43678</v>
      </c>
      <c r="K3" s="389">
        <v>43709</v>
      </c>
      <c r="L3" s="389">
        <v>43739</v>
      </c>
      <c r="M3" s="389">
        <v>43770</v>
      </c>
      <c r="N3" s="390">
        <v>43800</v>
      </c>
    </row>
    <row r="4" spans="1:14" ht="24.75" customHeight="1" x14ac:dyDescent="0.35">
      <c r="A4" s="391"/>
      <c r="B4" s="392" t="s">
        <v>56</v>
      </c>
      <c r="C4" s="393"/>
      <c r="D4" s="393"/>
      <c r="E4" s="394" t="s">
        <v>69</v>
      </c>
      <c r="F4" s="393"/>
      <c r="G4" s="393"/>
      <c r="H4" s="392" t="s">
        <v>70</v>
      </c>
      <c r="I4" s="393"/>
      <c r="J4" s="393"/>
      <c r="K4" s="392" t="s">
        <v>177</v>
      </c>
      <c r="L4" s="393"/>
      <c r="M4" s="393"/>
      <c r="N4" s="395" t="s">
        <v>182</v>
      </c>
    </row>
    <row r="5" spans="1:14" x14ac:dyDescent="0.35">
      <c r="A5" s="405" t="s">
        <v>188</v>
      </c>
      <c r="B5" s="396">
        <v>28416542.024018541</v>
      </c>
      <c r="C5" s="396">
        <v>30857928.817944907</v>
      </c>
      <c r="D5" s="396">
        <v>32210740.476181749</v>
      </c>
      <c r="E5" s="396">
        <v>32818411.609157868</v>
      </c>
      <c r="F5" s="396">
        <v>32904315.301181294</v>
      </c>
      <c r="G5" s="396">
        <v>32119642.607168458</v>
      </c>
      <c r="H5" s="396">
        <v>32038485.59041927</v>
      </c>
      <c r="I5" s="396">
        <v>33890661.476399414</v>
      </c>
      <c r="J5" s="396">
        <v>34141050.241718858</v>
      </c>
      <c r="K5" s="396">
        <v>35618558.518512398</v>
      </c>
      <c r="L5" s="396">
        <v>34706349.10557133</v>
      </c>
      <c r="M5" s="396">
        <v>34985076.396411583</v>
      </c>
      <c r="N5" s="397">
        <v>36182587.002203986</v>
      </c>
    </row>
    <row r="6" spans="1:14" x14ac:dyDescent="0.35">
      <c r="A6" s="398" t="s">
        <v>189</v>
      </c>
      <c r="B6" s="396">
        <v>4914707.3441471504</v>
      </c>
      <c r="C6" s="396">
        <v>6231611.5134683903</v>
      </c>
      <c r="D6" s="396">
        <v>6645519.2657884471</v>
      </c>
      <c r="E6" s="396">
        <v>7233796.6976932073</v>
      </c>
      <c r="F6" s="396">
        <v>7646760.9729316067</v>
      </c>
      <c r="G6" s="396">
        <v>6723400.5292191869</v>
      </c>
      <c r="H6" s="396">
        <v>7650622.8819631394</v>
      </c>
      <c r="I6" s="396">
        <v>8791064.0817118511</v>
      </c>
      <c r="J6" s="396">
        <v>8963076.3721399792</v>
      </c>
      <c r="K6" s="396">
        <v>9920311.3221183196</v>
      </c>
      <c r="L6" s="396">
        <v>8684557.3571237195</v>
      </c>
      <c r="M6" s="396">
        <v>8470848.9250686411</v>
      </c>
      <c r="N6" s="397">
        <v>9482792.0656740479</v>
      </c>
    </row>
    <row r="7" spans="1:14" x14ac:dyDescent="0.35">
      <c r="A7" s="399" t="s">
        <v>190</v>
      </c>
      <c r="B7" s="400">
        <v>12557984.918578301</v>
      </c>
      <c r="C7" s="400">
        <v>12906712.906961901</v>
      </c>
      <c r="D7" s="400">
        <v>13480022.022005077</v>
      </c>
      <c r="E7" s="400">
        <v>13798270.912946658</v>
      </c>
      <c r="F7" s="400">
        <v>14697424.015796887</v>
      </c>
      <c r="G7" s="400">
        <v>14165538.013080798</v>
      </c>
      <c r="H7" s="400">
        <v>14377213.94038133</v>
      </c>
      <c r="I7" s="400">
        <v>15311936.42290961</v>
      </c>
      <c r="J7" s="400">
        <v>15544186.578334928</v>
      </c>
      <c r="K7" s="400">
        <v>16327917.736974739</v>
      </c>
      <c r="L7" s="400">
        <v>15557267.3711177</v>
      </c>
      <c r="M7" s="400">
        <v>16061491.482790671</v>
      </c>
      <c r="N7" s="401">
        <v>16547528.979469759</v>
      </c>
    </row>
    <row r="8" spans="1:14" x14ac:dyDescent="0.35">
      <c r="A8" s="399" t="s">
        <v>191</v>
      </c>
      <c r="B8" s="400">
        <v>-7643277.5744311502</v>
      </c>
      <c r="C8" s="400">
        <v>-6675101.3934935108</v>
      </c>
      <c r="D8" s="400">
        <v>-6834502.7562166303</v>
      </c>
      <c r="E8" s="400">
        <v>-6564474.2152534509</v>
      </c>
      <c r="F8" s="400">
        <v>-7050663.0428652801</v>
      </c>
      <c r="G8" s="400">
        <v>-7442137.4838616112</v>
      </c>
      <c r="H8" s="400">
        <v>-6726591.0584181901</v>
      </c>
      <c r="I8" s="400">
        <v>-6520872.3411977598</v>
      </c>
      <c r="J8" s="400">
        <v>-6581110.2061949493</v>
      </c>
      <c r="K8" s="400">
        <v>-6407606.4148564199</v>
      </c>
      <c r="L8" s="400">
        <v>-6872710.0139939804</v>
      </c>
      <c r="M8" s="400">
        <v>-7590642.5577220302</v>
      </c>
      <c r="N8" s="401">
        <v>-7064736.9137957105</v>
      </c>
    </row>
    <row r="9" spans="1:14" x14ac:dyDescent="0.35">
      <c r="A9" s="398" t="s">
        <v>192</v>
      </c>
      <c r="B9" s="396">
        <v>23501834.679871392</v>
      </c>
      <c r="C9" s="396">
        <v>24626317.304476514</v>
      </c>
      <c r="D9" s="396">
        <v>25565221.210393302</v>
      </c>
      <c r="E9" s="396">
        <v>25584614.911464661</v>
      </c>
      <c r="F9" s="396">
        <v>25257554.328249685</v>
      </c>
      <c r="G9" s="396">
        <v>25396242.077949271</v>
      </c>
      <c r="H9" s="396">
        <v>24387862.708456133</v>
      </c>
      <c r="I9" s="396">
        <v>25099597.394687563</v>
      </c>
      <c r="J9" s="396">
        <v>25177973.869578876</v>
      </c>
      <c r="K9" s="396">
        <v>25698247.196394078</v>
      </c>
      <c r="L9" s="396">
        <v>26021791.748447612</v>
      </c>
      <c r="M9" s="396">
        <v>26514227.47134294</v>
      </c>
      <c r="N9" s="397">
        <v>26699794.936529934</v>
      </c>
    </row>
    <row r="10" spans="1:14" x14ac:dyDescent="0.35">
      <c r="A10" s="399" t="s">
        <v>193</v>
      </c>
      <c r="B10" s="400">
        <v>7796458.7084438913</v>
      </c>
      <c r="C10" s="400">
        <v>8818479.2457892299</v>
      </c>
      <c r="D10" s="400">
        <v>9212090.0482244212</v>
      </c>
      <c r="E10" s="400">
        <v>9290314.09292835</v>
      </c>
      <c r="F10" s="400">
        <v>9281486.8382092603</v>
      </c>
      <c r="G10" s="400">
        <v>9314540.299903024</v>
      </c>
      <c r="H10" s="400">
        <v>8375776.2643783456</v>
      </c>
      <c r="I10" s="400">
        <v>8451800.2750475891</v>
      </c>
      <c r="J10" s="400">
        <v>8420360.3324445598</v>
      </c>
      <c r="K10" s="400">
        <v>8593589.9635182396</v>
      </c>
      <c r="L10" s="400">
        <v>8575662.731967859</v>
      </c>
      <c r="M10" s="400">
        <v>8474819.6931171678</v>
      </c>
      <c r="N10" s="401">
        <v>8439845.79734849</v>
      </c>
    </row>
    <row r="11" spans="1:14" x14ac:dyDescent="0.35">
      <c r="A11" s="399" t="s">
        <v>194</v>
      </c>
      <c r="B11" s="400">
        <v>1746271.8563528699</v>
      </c>
      <c r="C11" s="400">
        <v>1762331.3456180501</v>
      </c>
      <c r="D11" s="400">
        <v>1772306.39557263</v>
      </c>
      <c r="E11" s="400">
        <v>1777703.0764486899</v>
      </c>
      <c r="F11" s="400">
        <v>1782012.75903212</v>
      </c>
      <c r="G11" s="400">
        <v>1752386.4939492401</v>
      </c>
      <c r="H11" s="400">
        <v>1764770.04479603</v>
      </c>
      <c r="I11" s="400">
        <v>1715771.1907968901</v>
      </c>
      <c r="J11" s="400">
        <v>1625463.7620831202</v>
      </c>
      <c r="K11" s="400">
        <v>1755607.2759775901</v>
      </c>
      <c r="L11" s="400">
        <v>1739394.1701100799</v>
      </c>
      <c r="M11" s="400">
        <v>1802959.8429544298</v>
      </c>
      <c r="N11" s="401">
        <v>1869680.6272576801</v>
      </c>
    </row>
    <row r="12" spans="1:14" x14ac:dyDescent="0.35">
      <c r="A12" s="399" t="s">
        <v>195</v>
      </c>
      <c r="B12" s="400">
        <v>765518.67049112986</v>
      </c>
      <c r="C12" s="400">
        <v>767405.89637647988</v>
      </c>
      <c r="D12" s="400">
        <v>618537.49205962999</v>
      </c>
      <c r="E12" s="400">
        <v>844108.03556453995</v>
      </c>
      <c r="F12" s="400">
        <v>831338.86217474006</v>
      </c>
      <c r="G12" s="400">
        <v>793006.75337561988</v>
      </c>
      <c r="H12" s="400">
        <v>773128.50861195009</v>
      </c>
      <c r="I12" s="400">
        <v>837895.57036074006</v>
      </c>
      <c r="J12" s="400">
        <v>828655.30964856001</v>
      </c>
      <c r="K12" s="400">
        <v>903642.36046232004</v>
      </c>
      <c r="L12" s="400">
        <v>1060558.9538831802</v>
      </c>
      <c r="M12" s="400">
        <v>1113812.5791337301</v>
      </c>
      <c r="N12" s="401">
        <v>1140522.38907232</v>
      </c>
    </row>
    <row r="13" spans="1:14" x14ac:dyDescent="0.35">
      <c r="A13" s="399" t="s">
        <v>196</v>
      </c>
      <c r="B13" s="400">
        <v>13193585.444583502</v>
      </c>
      <c r="C13" s="400">
        <v>13278100.816692756</v>
      </c>
      <c r="D13" s="400">
        <v>13962287.274536619</v>
      </c>
      <c r="E13" s="400">
        <v>13672489.706523079</v>
      </c>
      <c r="F13" s="400">
        <v>13362715.868833568</v>
      </c>
      <c r="G13" s="400">
        <v>13536308.530721387</v>
      </c>
      <c r="H13" s="400">
        <v>13474187.890669808</v>
      </c>
      <c r="I13" s="400">
        <v>14094130.358482344</v>
      </c>
      <c r="J13" s="400">
        <v>14303494.465402635</v>
      </c>
      <c r="K13" s="400">
        <v>14445407.596435929</v>
      </c>
      <c r="L13" s="400">
        <v>14646175.892486494</v>
      </c>
      <c r="M13" s="400">
        <v>15122635.356137611</v>
      </c>
      <c r="N13" s="401">
        <v>15249746.122851446</v>
      </c>
    </row>
    <row r="15" spans="1:14" x14ac:dyDescent="0.35">
      <c r="A15" s="402" t="s">
        <v>197</v>
      </c>
      <c r="B15" s="396">
        <v>8489690.5</v>
      </c>
      <c r="C15" s="396">
        <v>8408518.1999999993</v>
      </c>
      <c r="D15" s="396">
        <v>8048645.4000000004</v>
      </c>
      <c r="E15" s="396">
        <v>8068807.5</v>
      </c>
      <c r="F15" s="396">
        <v>7912354.2000000002</v>
      </c>
      <c r="G15" s="396">
        <v>7953049.9000000004</v>
      </c>
      <c r="H15" s="396">
        <v>7846603.0999999996</v>
      </c>
      <c r="I15" s="396">
        <v>8220784.0999999996</v>
      </c>
      <c r="J15" s="396">
        <v>8050601.5999999996</v>
      </c>
      <c r="K15" s="396">
        <v>8038717.2000000002</v>
      </c>
      <c r="L15" s="396">
        <v>8305472.7000000002</v>
      </c>
      <c r="M15" s="396">
        <v>8282282.2000000002</v>
      </c>
      <c r="N15" s="396">
        <v>8507260.4000000004</v>
      </c>
    </row>
    <row r="16" spans="1:14" x14ac:dyDescent="0.35">
      <c r="A16" s="402" t="s">
        <v>198</v>
      </c>
      <c r="B16" s="396">
        <v>16035302.1</v>
      </c>
      <c r="C16" s="396">
        <v>15756376.6</v>
      </c>
      <c r="D16" s="396">
        <v>15812400.800000001</v>
      </c>
      <c r="E16" s="396">
        <v>16437466</v>
      </c>
      <c r="F16" s="396">
        <v>16539591.5</v>
      </c>
      <c r="G16" s="396">
        <v>16865616.199999999</v>
      </c>
      <c r="H16" s="396">
        <v>17532382.699999999</v>
      </c>
      <c r="I16" s="396">
        <v>17750328.800000001</v>
      </c>
      <c r="J16" s="396">
        <v>17266410.100000001</v>
      </c>
      <c r="K16" s="396">
        <v>17162506.199999999</v>
      </c>
      <c r="L16" s="396">
        <v>17300843.399999999</v>
      </c>
      <c r="M16" s="396">
        <v>17713796.199999999</v>
      </c>
      <c r="N16" s="397">
        <v>18229016</v>
      </c>
    </row>
    <row r="17" spans="1:14" x14ac:dyDescent="0.35">
      <c r="A17" s="403" t="s">
        <v>199</v>
      </c>
      <c r="B17" s="400">
        <v>1493999.4000000004</v>
      </c>
      <c r="C17" s="400">
        <v>1186295.0999999996</v>
      </c>
      <c r="D17" s="400">
        <v>950725.60000000149</v>
      </c>
      <c r="E17" s="400">
        <v>1180832.6999999993</v>
      </c>
      <c r="F17" s="400">
        <v>976049.19999999925</v>
      </c>
      <c r="G17" s="400">
        <v>1309496.7999999989</v>
      </c>
      <c r="H17" s="400">
        <v>1633811.6999999993</v>
      </c>
      <c r="I17" s="400">
        <v>1577521.8000000007</v>
      </c>
      <c r="J17" s="400">
        <v>1594812.1000000015</v>
      </c>
      <c r="K17" s="400">
        <v>1278373.5</v>
      </c>
      <c r="L17" s="400">
        <v>632045.79999999888</v>
      </c>
      <c r="M17" s="400">
        <v>574614.39999999851</v>
      </c>
      <c r="N17" s="401">
        <v>1356867</v>
      </c>
    </row>
    <row r="18" spans="1:14" x14ac:dyDescent="0.35">
      <c r="A18" s="403" t="s">
        <v>200</v>
      </c>
      <c r="B18" s="400">
        <v>14541302.699999999</v>
      </c>
      <c r="C18" s="400">
        <v>14570081.5</v>
      </c>
      <c r="D18" s="400">
        <v>14861675.199999999</v>
      </c>
      <c r="E18" s="400">
        <v>15256633.300000001</v>
      </c>
      <c r="F18" s="400">
        <v>15563542.300000001</v>
      </c>
      <c r="G18" s="400">
        <v>15556119.4</v>
      </c>
      <c r="H18" s="400">
        <v>15898571</v>
      </c>
      <c r="I18" s="400">
        <v>16172807</v>
      </c>
      <c r="J18" s="400">
        <v>15671598</v>
      </c>
      <c r="K18" s="400">
        <v>15884132.699999999</v>
      </c>
      <c r="L18" s="400">
        <v>16668797.6</v>
      </c>
      <c r="M18" s="400">
        <v>17139181.800000001</v>
      </c>
      <c r="N18" s="401">
        <v>16872149</v>
      </c>
    </row>
  </sheetData>
  <pageMargins left="0.7" right="0.7" top="0.75" bottom="0.75" header="0.3" footer="0.3"/>
  <pageSetup scale="3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49"/>
  <sheetViews>
    <sheetView view="pageBreakPreview" zoomScale="52" zoomScaleNormal="100" zoomScaleSheetLayoutView="100" workbookViewId="0">
      <selection activeCell="A13" sqref="A13:A16"/>
    </sheetView>
  </sheetViews>
  <sheetFormatPr defaultRowHeight="15.5" x14ac:dyDescent="0.35"/>
  <cols>
    <col min="1" max="1" width="19.54296875" style="12" customWidth="1"/>
    <col min="2" max="9" width="25.90625" style="12" customWidth="1"/>
    <col min="10" max="10" width="18.08984375" style="12" customWidth="1"/>
    <col min="11" max="11" width="25.08984375" style="12" bestFit="1" customWidth="1"/>
    <col min="12" max="12" width="17" style="12" bestFit="1" customWidth="1"/>
    <col min="13" max="13" width="19.54296875" style="12" customWidth="1"/>
    <col min="14" max="14" width="17.453125" style="12" bestFit="1" customWidth="1"/>
    <col min="15" max="15" width="19.81640625" style="12" bestFit="1" customWidth="1"/>
    <col min="16" max="16" width="19.08984375" style="12" customWidth="1"/>
    <col min="17" max="17" width="20.90625" style="12" customWidth="1"/>
    <col min="18" max="18" width="18.90625" style="12" customWidth="1"/>
    <col min="19" max="19" width="27.453125" style="79" customWidth="1"/>
    <col min="20" max="20" width="12.54296875" style="12" customWidth="1"/>
    <col min="21" max="21" width="9.08984375" style="12" customWidth="1"/>
    <col min="22" max="244" width="9.08984375" style="12"/>
    <col min="245" max="245" width="19.54296875" style="12" customWidth="1"/>
    <col min="246" max="253" width="25.90625" style="12" customWidth="1"/>
    <col min="254" max="254" width="16.08984375" style="12" bestFit="1" customWidth="1"/>
    <col min="255" max="500" width="9.08984375" style="12"/>
    <col min="501" max="501" width="19.54296875" style="12" customWidth="1"/>
    <col min="502" max="509" width="25.90625" style="12" customWidth="1"/>
    <col min="510" max="510" width="16.08984375" style="12" bestFit="1" customWidth="1"/>
    <col min="511" max="756" width="9.08984375" style="12"/>
    <col min="757" max="757" width="19.54296875" style="12" customWidth="1"/>
    <col min="758" max="765" width="25.90625" style="12" customWidth="1"/>
    <col min="766" max="766" width="16.08984375" style="12" bestFit="1" customWidth="1"/>
    <col min="767" max="1012" width="9.08984375" style="12"/>
    <col min="1013" max="1013" width="19.54296875" style="12" customWidth="1"/>
    <col min="1014" max="1021" width="25.90625" style="12" customWidth="1"/>
    <col min="1022" max="1022" width="16.08984375" style="12" bestFit="1" customWidth="1"/>
    <col min="1023" max="1268" width="9.08984375" style="12"/>
    <col min="1269" max="1269" width="19.54296875" style="12" customWidth="1"/>
    <col min="1270" max="1277" width="25.90625" style="12" customWidth="1"/>
    <col min="1278" max="1278" width="16.08984375" style="12" bestFit="1" customWidth="1"/>
    <col min="1279" max="1524" width="9.08984375" style="12"/>
    <col min="1525" max="1525" width="19.54296875" style="12" customWidth="1"/>
    <col min="1526" max="1533" width="25.90625" style="12" customWidth="1"/>
    <col min="1534" max="1534" width="16.08984375" style="12" bestFit="1" customWidth="1"/>
    <col min="1535" max="1780" width="9.08984375" style="12"/>
    <col min="1781" max="1781" width="19.54296875" style="12" customWidth="1"/>
    <col min="1782" max="1789" width="25.90625" style="12" customWidth="1"/>
    <col min="1790" max="1790" width="16.08984375" style="12" bestFit="1" customWidth="1"/>
    <col min="1791" max="2036" width="9.08984375" style="12"/>
    <col min="2037" max="2037" width="19.54296875" style="12" customWidth="1"/>
    <col min="2038" max="2045" width="25.90625" style="12" customWidth="1"/>
    <col min="2046" max="2046" width="16.08984375" style="12" bestFit="1" customWidth="1"/>
    <col min="2047" max="2292" width="9.08984375" style="12"/>
    <col min="2293" max="2293" width="19.54296875" style="12" customWidth="1"/>
    <col min="2294" max="2301" width="25.90625" style="12" customWidth="1"/>
    <col min="2302" max="2302" width="16.08984375" style="12" bestFit="1" customWidth="1"/>
    <col min="2303" max="2548" width="9.08984375" style="12"/>
    <col min="2549" max="2549" width="19.54296875" style="12" customWidth="1"/>
    <col min="2550" max="2557" width="25.90625" style="12" customWidth="1"/>
    <col min="2558" max="2558" width="16.08984375" style="12" bestFit="1" customWidth="1"/>
    <col min="2559" max="2804" width="9.08984375" style="12"/>
    <col min="2805" max="2805" width="19.54296875" style="12" customWidth="1"/>
    <col min="2806" max="2813" width="25.90625" style="12" customWidth="1"/>
    <col min="2814" max="2814" width="16.08984375" style="12" bestFit="1" customWidth="1"/>
    <col min="2815" max="3060" width="9.08984375" style="12"/>
    <col min="3061" max="3061" width="19.54296875" style="12" customWidth="1"/>
    <col min="3062" max="3069" width="25.90625" style="12" customWidth="1"/>
    <col min="3070" max="3070" width="16.08984375" style="12" bestFit="1" customWidth="1"/>
    <col min="3071" max="3316" width="9.08984375" style="12"/>
    <col min="3317" max="3317" width="19.54296875" style="12" customWidth="1"/>
    <col min="3318" max="3325" width="25.90625" style="12" customWidth="1"/>
    <col min="3326" max="3326" width="16.08984375" style="12" bestFit="1" customWidth="1"/>
    <col min="3327" max="3572" width="9.08984375" style="12"/>
    <col min="3573" max="3573" width="19.54296875" style="12" customWidth="1"/>
    <col min="3574" max="3581" width="25.90625" style="12" customWidth="1"/>
    <col min="3582" max="3582" width="16.08984375" style="12" bestFit="1" customWidth="1"/>
    <col min="3583" max="3828" width="9.08984375" style="12"/>
    <col min="3829" max="3829" width="19.54296875" style="12" customWidth="1"/>
    <col min="3830" max="3837" width="25.90625" style="12" customWidth="1"/>
    <col min="3838" max="3838" width="16.08984375" style="12" bestFit="1" customWidth="1"/>
    <col min="3839" max="4084" width="9.08984375" style="12"/>
    <col min="4085" max="4085" width="19.54296875" style="12" customWidth="1"/>
    <col min="4086" max="4093" width="25.90625" style="12" customWidth="1"/>
    <col min="4094" max="4094" width="16.08984375" style="12" bestFit="1" customWidth="1"/>
    <col min="4095" max="4340" width="9.08984375" style="12"/>
    <col min="4341" max="4341" width="19.54296875" style="12" customWidth="1"/>
    <col min="4342" max="4349" width="25.90625" style="12" customWidth="1"/>
    <col min="4350" max="4350" width="16.08984375" style="12" bestFit="1" customWidth="1"/>
    <col min="4351" max="4596" width="9.08984375" style="12"/>
    <col min="4597" max="4597" width="19.54296875" style="12" customWidth="1"/>
    <col min="4598" max="4605" width="25.90625" style="12" customWidth="1"/>
    <col min="4606" max="4606" width="16.08984375" style="12" bestFit="1" customWidth="1"/>
    <col min="4607" max="4852" width="9.08984375" style="12"/>
    <col min="4853" max="4853" width="19.54296875" style="12" customWidth="1"/>
    <col min="4854" max="4861" width="25.90625" style="12" customWidth="1"/>
    <col min="4862" max="4862" width="16.08984375" style="12" bestFit="1" customWidth="1"/>
    <col min="4863" max="5108" width="9.08984375" style="12"/>
    <col min="5109" max="5109" width="19.54296875" style="12" customWidth="1"/>
    <col min="5110" max="5117" width="25.90625" style="12" customWidth="1"/>
    <col min="5118" max="5118" width="16.08984375" style="12" bestFit="1" customWidth="1"/>
    <col min="5119" max="5364" width="9.08984375" style="12"/>
    <col min="5365" max="5365" width="19.54296875" style="12" customWidth="1"/>
    <col min="5366" max="5373" width="25.90625" style="12" customWidth="1"/>
    <col min="5374" max="5374" width="16.08984375" style="12" bestFit="1" customWidth="1"/>
    <col min="5375" max="5620" width="9.08984375" style="12"/>
    <col min="5621" max="5621" width="19.54296875" style="12" customWidth="1"/>
    <col min="5622" max="5629" width="25.90625" style="12" customWidth="1"/>
    <col min="5630" max="5630" width="16.08984375" style="12" bestFit="1" customWidth="1"/>
    <col min="5631" max="5876" width="9.08984375" style="12"/>
    <col min="5877" max="5877" width="19.54296875" style="12" customWidth="1"/>
    <col min="5878" max="5885" width="25.90625" style="12" customWidth="1"/>
    <col min="5886" max="5886" width="16.08984375" style="12" bestFit="1" customWidth="1"/>
    <col min="5887" max="6132" width="9.08984375" style="12"/>
    <col min="6133" max="6133" width="19.54296875" style="12" customWidth="1"/>
    <col min="6134" max="6141" width="25.90625" style="12" customWidth="1"/>
    <col min="6142" max="6142" width="16.08984375" style="12" bestFit="1" customWidth="1"/>
    <col min="6143" max="6388" width="9.08984375" style="12"/>
    <col min="6389" max="6389" width="19.54296875" style="12" customWidth="1"/>
    <col min="6390" max="6397" width="25.90625" style="12" customWidth="1"/>
    <col min="6398" max="6398" width="16.08984375" style="12" bestFit="1" customWidth="1"/>
    <col min="6399" max="6644" width="9.08984375" style="12"/>
    <col min="6645" max="6645" width="19.54296875" style="12" customWidth="1"/>
    <col min="6646" max="6653" width="25.90625" style="12" customWidth="1"/>
    <col min="6654" max="6654" width="16.08984375" style="12" bestFit="1" customWidth="1"/>
    <col min="6655" max="6900" width="9.08984375" style="12"/>
    <col min="6901" max="6901" width="19.54296875" style="12" customWidth="1"/>
    <col min="6902" max="6909" width="25.90625" style="12" customWidth="1"/>
    <col min="6910" max="6910" width="16.08984375" style="12" bestFit="1" customWidth="1"/>
    <col min="6911" max="7156" width="9.08984375" style="12"/>
    <col min="7157" max="7157" width="19.54296875" style="12" customWidth="1"/>
    <col min="7158" max="7165" width="25.90625" style="12" customWidth="1"/>
    <col min="7166" max="7166" width="16.08984375" style="12" bestFit="1" customWidth="1"/>
    <col min="7167" max="7412" width="9.08984375" style="12"/>
    <col min="7413" max="7413" width="19.54296875" style="12" customWidth="1"/>
    <col min="7414" max="7421" width="25.90625" style="12" customWidth="1"/>
    <col min="7422" max="7422" width="16.08984375" style="12" bestFit="1" customWidth="1"/>
    <col min="7423" max="7668" width="9.08984375" style="12"/>
    <col min="7669" max="7669" width="19.54296875" style="12" customWidth="1"/>
    <col min="7670" max="7677" width="25.90625" style="12" customWidth="1"/>
    <col min="7678" max="7678" width="16.08984375" style="12" bestFit="1" customWidth="1"/>
    <col min="7679" max="7924" width="9.08984375" style="12"/>
    <col min="7925" max="7925" width="19.54296875" style="12" customWidth="1"/>
    <col min="7926" max="7933" width="25.90625" style="12" customWidth="1"/>
    <col min="7934" max="7934" width="16.08984375" style="12" bestFit="1" customWidth="1"/>
    <col min="7935" max="8180" width="9.08984375" style="12"/>
    <col min="8181" max="8181" width="19.54296875" style="12" customWidth="1"/>
    <col min="8182" max="8189" width="25.90625" style="12" customWidth="1"/>
    <col min="8190" max="8190" width="16.08984375" style="12" bestFit="1" customWidth="1"/>
    <col min="8191" max="8436" width="9.08984375" style="12"/>
    <col min="8437" max="8437" width="19.54296875" style="12" customWidth="1"/>
    <col min="8438" max="8445" width="25.90625" style="12" customWidth="1"/>
    <col min="8446" max="8446" width="16.08984375" style="12" bestFit="1" customWidth="1"/>
    <col min="8447" max="8692" width="9.08984375" style="12"/>
    <col min="8693" max="8693" width="19.54296875" style="12" customWidth="1"/>
    <col min="8694" max="8701" width="25.90625" style="12" customWidth="1"/>
    <col min="8702" max="8702" width="16.08984375" style="12" bestFit="1" customWidth="1"/>
    <col min="8703" max="8948" width="9.08984375" style="12"/>
    <col min="8949" max="8949" width="19.54296875" style="12" customWidth="1"/>
    <col min="8950" max="8957" width="25.90625" style="12" customWidth="1"/>
    <col min="8958" max="8958" width="16.08984375" style="12" bestFit="1" customWidth="1"/>
    <col min="8959" max="9204" width="9.08984375" style="12"/>
    <col min="9205" max="9205" width="19.54296875" style="12" customWidth="1"/>
    <col min="9206" max="9213" width="25.90625" style="12" customWidth="1"/>
    <col min="9214" max="9214" width="16.08984375" style="12" bestFit="1" customWidth="1"/>
    <col min="9215" max="9460" width="9.08984375" style="12"/>
    <col min="9461" max="9461" width="19.54296875" style="12" customWidth="1"/>
    <col min="9462" max="9469" width="25.90625" style="12" customWidth="1"/>
    <col min="9470" max="9470" width="16.08984375" style="12" bestFit="1" customWidth="1"/>
    <col min="9471" max="9716" width="9.08984375" style="12"/>
    <col min="9717" max="9717" width="19.54296875" style="12" customWidth="1"/>
    <col min="9718" max="9725" width="25.90625" style="12" customWidth="1"/>
    <col min="9726" max="9726" width="16.08984375" style="12" bestFit="1" customWidth="1"/>
    <col min="9727" max="9972" width="9.08984375" style="12"/>
    <col min="9973" max="9973" width="19.54296875" style="12" customWidth="1"/>
    <col min="9974" max="9981" width="25.90625" style="12" customWidth="1"/>
    <col min="9982" max="9982" width="16.08984375" style="12" bestFit="1" customWidth="1"/>
    <col min="9983" max="10228" width="9.08984375" style="12"/>
    <col min="10229" max="10229" width="19.54296875" style="12" customWidth="1"/>
    <col min="10230" max="10237" width="25.90625" style="12" customWidth="1"/>
    <col min="10238" max="10238" width="16.08984375" style="12" bestFit="1" customWidth="1"/>
    <col min="10239" max="10484" width="9.08984375" style="12"/>
    <col min="10485" max="10485" width="19.54296875" style="12" customWidth="1"/>
    <col min="10486" max="10493" width="25.90625" style="12" customWidth="1"/>
    <col min="10494" max="10494" width="16.08984375" style="12" bestFit="1" customWidth="1"/>
    <col min="10495" max="10740" width="9.08984375" style="12"/>
    <col min="10741" max="10741" width="19.54296875" style="12" customWidth="1"/>
    <col min="10742" max="10749" width="25.90625" style="12" customWidth="1"/>
    <col min="10750" max="10750" width="16.08984375" style="12" bestFit="1" customWidth="1"/>
    <col min="10751" max="10996" width="9.08984375" style="12"/>
    <col min="10997" max="10997" width="19.54296875" style="12" customWidth="1"/>
    <col min="10998" max="11005" width="25.90625" style="12" customWidth="1"/>
    <col min="11006" max="11006" width="16.08984375" style="12" bestFit="1" customWidth="1"/>
    <col min="11007" max="11252" width="9.08984375" style="12"/>
    <col min="11253" max="11253" width="19.54296875" style="12" customWidth="1"/>
    <col min="11254" max="11261" width="25.90625" style="12" customWidth="1"/>
    <col min="11262" max="11262" width="16.08984375" style="12" bestFit="1" customWidth="1"/>
    <col min="11263" max="11508" width="9.08984375" style="12"/>
    <col min="11509" max="11509" width="19.54296875" style="12" customWidth="1"/>
    <col min="11510" max="11517" width="25.90625" style="12" customWidth="1"/>
    <col min="11518" max="11518" width="16.08984375" style="12" bestFit="1" customWidth="1"/>
    <col min="11519" max="11764" width="9.08984375" style="12"/>
    <col min="11765" max="11765" width="19.54296875" style="12" customWidth="1"/>
    <col min="11766" max="11773" width="25.90625" style="12" customWidth="1"/>
    <col min="11774" max="11774" width="16.08984375" style="12" bestFit="1" customWidth="1"/>
    <col min="11775" max="12020" width="9.08984375" style="12"/>
    <col min="12021" max="12021" width="19.54296875" style="12" customWidth="1"/>
    <col min="12022" max="12029" width="25.90625" style="12" customWidth="1"/>
    <col min="12030" max="12030" width="16.08984375" style="12" bestFit="1" customWidth="1"/>
    <col min="12031" max="12276" width="9.08984375" style="12"/>
    <col min="12277" max="12277" width="19.54296875" style="12" customWidth="1"/>
    <col min="12278" max="12285" width="25.90625" style="12" customWidth="1"/>
    <col min="12286" max="12286" width="16.08984375" style="12" bestFit="1" customWidth="1"/>
    <col min="12287" max="12532" width="9.08984375" style="12"/>
    <col min="12533" max="12533" width="19.54296875" style="12" customWidth="1"/>
    <col min="12534" max="12541" width="25.90625" style="12" customWidth="1"/>
    <col min="12542" max="12542" width="16.08984375" style="12" bestFit="1" customWidth="1"/>
    <col min="12543" max="12788" width="9.08984375" style="12"/>
    <col min="12789" max="12789" width="19.54296875" style="12" customWidth="1"/>
    <col min="12790" max="12797" width="25.90625" style="12" customWidth="1"/>
    <col min="12798" max="12798" width="16.08984375" style="12" bestFit="1" customWidth="1"/>
    <col min="12799" max="13044" width="9.08984375" style="12"/>
    <col min="13045" max="13045" width="19.54296875" style="12" customWidth="1"/>
    <col min="13046" max="13053" width="25.90625" style="12" customWidth="1"/>
    <col min="13054" max="13054" width="16.08984375" style="12" bestFit="1" customWidth="1"/>
    <col min="13055" max="13300" width="9.08984375" style="12"/>
    <col min="13301" max="13301" width="19.54296875" style="12" customWidth="1"/>
    <col min="13302" max="13309" width="25.90625" style="12" customWidth="1"/>
    <col min="13310" max="13310" width="16.08984375" style="12" bestFit="1" customWidth="1"/>
    <col min="13311" max="13556" width="9.08984375" style="12"/>
    <col min="13557" max="13557" width="19.54296875" style="12" customWidth="1"/>
    <col min="13558" max="13565" width="25.90625" style="12" customWidth="1"/>
    <col min="13566" max="13566" width="16.08984375" style="12" bestFit="1" customWidth="1"/>
    <col min="13567" max="13812" width="9.08984375" style="12"/>
    <col min="13813" max="13813" width="19.54296875" style="12" customWidth="1"/>
    <col min="13814" max="13821" width="25.90625" style="12" customWidth="1"/>
    <col min="13822" max="13822" width="16.08984375" style="12" bestFit="1" customWidth="1"/>
    <col min="13823" max="14068" width="9.08984375" style="12"/>
    <col min="14069" max="14069" width="19.54296875" style="12" customWidth="1"/>
    <col min="14070" max="14077" width="25.90625" style="12" customWidth="1"/>
    <col min="14078" max="14078" width="16.08984375" style="12" bestFit="1" customWidth="1"/>
    <col min="14079" max="14324" width="9.08984375" style="12"/>
    <col min="14325" max="14325" width="19.54296875" style="12" customWidth="1"/>
    <col min="14326" max="14333" width="25.90625" style="12" customWidth="1"/>
    <col min="14334" max="14334" width="16.08984375" style="12" bestFit="1" customWidth="1"/>
    <col min="14335" max="14580" width="9.08984375" style="12"/>
    <col min="14581" max="14581" width="19.54296875" style="12" customWidth="1"/>
    <col min="14582" max="14589" width="25.90625" style="12" customWidth="1"/>
    <col min="14590" max="14590" width="16.08984375" style="12" bestFit="1" customWidth="1"/>
    <col min="14591" max="14836" width="9.08984375" style="12"/>
    <col min="14837" max="14837" width="19.54296875" style="12" customWidth="1"/>
    <col min="14838" max="14845" width="25.90625" style="12" customWidth="1"/>
    <col min="14846" max="14846" width="16.08984375" style="12" bestFit="1" customWidth="1"/>
    <col min="14847" max="15092" width="9.08984375" style="12"/>
    <col min="15093" max="15093" width="19.54296875" style="12" customWidth="1"/>
    <col min="15094" max="15101" width="25.90625" style="12" customWidth="1"/>
    <col min="15102" max="15102" width="16.08984375" style="12" bestFit="1" customWidth="1"/>
    <col min="15103" max="15348" width="9.08984375" style="12"/>
    <col min="15349" max="15349" width="19.54296875" style="12" customWidth="1"/>
    <col min="15350" max="15357" width="25.90625" style="12" customWidth="1"/>
    <col min="15358" max="15358" width="16.08984375" style="12" bestFit="1" customWidth="1"/>
    <col min="15359" max="15604" width="9.08984375" style="12"/>
    <col min="15605" max="15605" width="19.54296875" style="12" customWidth="1"/>
    <col min="15606" max="15613" width="25.90625" style="12" customWidth="1"/>
    <col min="15614" max="15614" width="16.08984375" style="12" bestFit="1" customWidth="1"/>
    <col min="15615" max="15860" width="9.08984375" style="12"/>
    <col min="15861" max="15861" width="19.54296875" style="12" customWidth="1"/>
    <col min="15862" max="15869" width="25.90625" style="12" customWidth="1"/>
    <col min="15870" max="15870" width="16.08984375" style="12" bestFit="1" customWidth="1"/>
    <col min="15871" max="16116" width="9.08984375" style="12"/>
    <col min="16117" max="16117" width="19.54296875" style="12" customWidth="1"/>
    <col min="16118" max="16125" width="25.90625" style="12" customWidth="1"/>
    <col min="16126" max="16126" width="16.08984375" style="12" bestFit="1" customWidth="1"/>
    <col min="16127" max="16384" width="9.08984375" style="12"/>
  </cols>
  <sheetData>
    <row r="2" spans="1:20" ht="23.5" x14ac:dyDescent="0.55000000000000004">
      <c r="A2" s="321" t="s">
        <v>22</v>
      </c>
      <c r="B2" s="322"/>
      <c r="C2" s="322"/>
      <c r="D2" s="322"/>
      <c r="E2" s="322"/>
      <c r="F2" s="322"/>
      <c r="G2" s="322"/>
      <c r="H2" s="322"/>
      <c r="I2" s="322"/>
      <c r="J2" s="322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35">
      <c r="A3" s="426" t="s">
        <v>23</v>
      </c>
      <c r="B3" s="426" t="s">
        <v>24</v>
      </c>
      <c r="C3" s="426" t="s">
        <v>25</v>
      </c>
      <c r="D3" s="426"/>
      <c r="E3" s="426"/>
      <c r="F3" s="426"/>
      <c r="G3" s="426" t="s">
        <v>26</v>
      </c>
      <c r="H3" s="426" t="s">
        <v>27</v>
      </c>
      <c r="I3" s="426" t="s">
        <v>28</v>
      </c>
      <c r="J3" s="427" t="s">
        <v>47</v>
      </c>
      <c r="K3" s="427"/>
      <c r="L3" s="427"/>
      <c r="M3" s="427"/>
      <c r="N3" s="427"/>
      <c r="O3" s="427"/>
      <c r="P3" s="427"/>
      <c r="Q3" s="427"/>
      <c r="R3" s="427"/>
      <c r="S3" s="323"/>
      <c r="T3" s="324"/>
    </row>
    <row r="4" spans="1:20" ht="36" x14ac:dyDescent="0.35">
      <c r="A4" s="426"/>
      <c r="B4" s="426"/>
      <c r="C4" s="325" t="s">
        <v>29</v>
      </c>
      <c r="D4" s="325" t="s">
        <v>30</v>
      </c>
      <c r="E4" s="325" t="s">
        <v>31</v>
      </c>
      <c r="F4" s="325" t="s">
        <v>32</v>
      </c>
      <c r="G4" s="426"/>
      <c r="H4" s="426"/>
      <c r="I4" s="426"/>
      <c r="J4" s="325" t="s">
        <v>48</v>
      </c>
      <c r="K4" s="325" t="s">
        <v>49</v>
      </c>
      <c r="L4" s="325" t="s">
        <v>50</v>
      </c>
      <c r="M4" s="325" t="s">
        <v>31</v>
      </c>
      <c r="N4" s="325" t="s">
        <v>32</v>
      </c>
      <c r="O4" s="325" t="s">
        <v>51</v>
      </c>
      <c r="P4" s="325" t="s">
        <v>52</v>
      </c>
      <c r="Q4" s="326" t="s">
        <v>53</v>
      </c>
      <c r="R4" s="325" t="s">
        <v>54</v>
      </c>
      <c r="S4" s="327" t="s">
        <v>74</v>
      </c>
      <c r="T4" s="328" t="s">
        <v>75</v>
      </c>
    </row>
    <row r="5" spans="1:20" ht="22.5" customHeight="1" x14ac:dyDescent="0.35">
      <c r="A5" s="329" t="s">
        <v>33</v>
      </c>
      <c r="B5" s="330">
        <v>466381.34101969015</v>
      </c>
      <c r="C5" s="330">
        <v>222302.53182620002</v>
      </c>
      <c r="D5" s="330">
        <v>1878091.9752318098</v>
      </c>
      <c r="E5" s="330">
        <v>2153166.8051774502</v>
      </c>
      <c r="F5" s="330">
        <v>282697.74652923003</v>
      </c>
      <c r="G5" s="330">
        <v>585520.35221556993</v>
      </c>
      <c r="H5" s="330">
        <v>1250693.7773279699</v>
      </c>
      <c r="I5" s="330">
        <v>766339.93510236987</v>
      </c>
      <c r="J5" s="330">
        <v>615323.51486607012</v>
      </c>
      <c r="K5" s="330">
        <v>757275.4661703601</v>
      </c>
      <c r="L5" s="330">
        <v>79696.474296829998</v>
      </c>
      <c r="M5" s="330">
        <v>1073491.1323830597</v>
      </c>
      <c r="N5" s="330">
        <v>163928.21444323001</v>
      </c>
      <c r="O5" s="330">
        <v>1472227.5447007599</v>
      </c>
      <c r="P5" s="330">
        <v>771560.80996630003</v>
      </c>
      <c r="Q5" s="330">
        <v>458442.91101353004</v>
      </c>
      <c r="R5" s="330">
        <v>359961.17967874929</v>
      </c>
      <c r="S5" s="331">
        <f>SUM(B5:R5)</f>
        <v>13357101.711949179</v>
      </c>
      <c r="T5" s="324"/>
    </row>
    <row r="6" spans="1:20" ht="22.5" customHeight="1" x14ac:dyDescent="0.35">
      <c r="A6" s="329" t="s">
        <v>34</v>
      </c>
      <c r="B6" s="330">
        <v>484947.80441579997</v>
      </c>
      <c r="C6" s="330">
        <v>17937.354341639999</v>
      </c>
      <c r="D6" s="330">
        <v>1909491.6437699599</v>
      </c>
      <c r="E6" s="330">
        <v>2058656.5399891997</v>
      </c>
      <c r="F6" s="330">
        <v>353910.83145691996</v>
      </c>
      <c r="G6" s="330">
        <v>641300.42072128004</v>
      </c>
      <c r="H6" s="330">
        <v>1058732.1066012499</v>
      </c>
      <c r="I6" s="330">
        <v>696874.18617133005</v>
      </c>
      <c r="J6" s="330">
        <v>548210.63966299</v>
      </c>
      <c r="K6" s="330">
        <v>811924.98920004</v>
      </c>
      <c r="L6" s="330">
        <v>64642.822941219994</v>
      </c>
      <c r="M6" s="330">
        <v>1147238.8551287099</v>
      </c>
      <c r="N6" s="330">
        <v>161243.67152947999</v>
      </c>
      <c r="O6" s="330">
        <v>1859908.5212981601</v>
      </c>
      <c r="P6" s="330">
        <v>848856.41017629008</v>
      </c>
      <c r="Q6" s="330">
        <v>413138.37415602989</v>
      </c>
      <c r="R6" s="330">
        <v>356410.37478017062</v>
      </c>
      <c r="S6" s="331">
        <f t="shared" ref="S6:S14" si="0">SUM(B6:R6)</f>
        <v>13433425.546340471</v>
      </c>
      <c r="T6" s="332">
        <f>(S6-S5)/S5*100</f>
        <v>0.57141014598259265</v>
      </c>
    </row>
    <row r="7" spans="1:20" ht="22.5" customHeight="1" x14ac:dyDescent="0.35">
      <c r="A7" s="329" t="s">
        <v>35</v>
      </c>
      <c r="B7" s="330">
        <v>469924.38344256999</v>
      </c>
      <c r="C7" s="330">
        <v>12142.759463620003</v>
      </c>
      <c r="D7" s="330">
        <v>1958451.1848845398</v>
      </c>
      <c r="E7" s="330">
        <v>2241331.2623964399</v>
      </c>
      <c r="F7" s="330">
        <v>359567.75610233995</v>
      </c>
      <c r="G7" s="330">
        <v>554253.16184351</v>
      </c>
      <c r="H7" s="330">
        <v>1029996.28681154</v>
      </c>
      <c r="I7" s="330">
        <v>618389.78720900998</v>
      </c>
      <c r="J7" s="330">
        <v>637701.12474862998</v>
      </c>
      <c r="K7" s="330">
        <v>790241.68370012997</v>
      </c>
      <c r="L7" s="330">
        <v>79141.134096730006</v>
      </c>
      <c r="M7" s="330">
        <v>1212083.3017949399</v>
      </c>
      <c r="N7" s="330">
        <v>169399.07431433001</v>
      </c>
      <c r="O7" s="330">
        <v>1288867.6719511701</v>
      </c>
      <c r="P7" s="330">
        <v>825436.03364932991</v>
      </c>
      <c r="Q7" s="330">
        <v>420878.32913080003</v>
      </c>
      <c r="R7" s="330">
        <v>346076.13882290944</v>
      </c>
      <c r="S7" s="331">
        <f t="shared" si="0"/>
        <v>13013881.074362541</v>
      </c>
      <c r="T7" s="332">
        <f t="shared" ref="T7:T23" si="1">(S7-S6)/S6*100</f>
        <v>-3.1231384022686801</v>
      </c>
    </row>
    <row r="8" spans="1:20" ht="22.5" customHeight="1" x14ac:dyDescent="0.35">
      <c r="A8" s="329" t="s">
        <v>36</v>
      </c>
      <c r="B8" s="330">
        <v>449307.28689471009</v>
      </c>
      <c r="C8" s="330">
        <v>11714.175419899999</v>
      </c>
      <c r="D8" s="330">
        <v>1736192.9922172499</v>
      </c>
      <c r="E8" s="330">
        <v>2272812.2864843397</v>
      </c>
      <c r="F8" s="330">
        <v>340308.56681650999</v>
      </c>
      <c r="G8" s="330">
        <v>531739.22905256005</v>
      </c>
      <c r="H8" s="330">
        <v>985693.67361212987</v>
      </c>
      <c r="I8" s="330">
        <v>922888.20793875004</v>
      </c>
      <c r="J8" s="330">
        <v>692205.95036034996</v>
      </c>
      <c r="K8" s="330">
        <v>791381.96068669995</v>
      </c>
      <c r="L8" s="330">
        <v>74158.668639900003</v>
      </c>
      <c r="M8" s="330">
        <v>1155533.7290411498</v>
      </c>
      <c r="N8" s="330">
        <v>162437.93532741</v>
      </c>
      <c r="O8" s="330">
        <v>1390492.7890155795</v>
      </c>
      <c r="P8" s="330">
        <v>816381.28890912991</v>
      </c>
      <c r="Q8" s="330">
        <v>420608.69773237</v>
      </c>
      <c r="R8" s="330">
        <v>332347.46980439872</v>
      </c>
      <c r="S8" s="331">
        <f t="shared" si="0"/>
        <v>13086204.907953139</v>
      </c>
      <c r="T8" s="332">
        <f t="shared" si="1"/>
        <v>0.5557437721870484</v>
      </c>
    </row>
    <row r="9" spans="1:20" ht="22.5" customHeight="1" x14ac:dyDescent="0.35">
      <c r="A9" s="329" t="s">
        <v>37</v>
      </c>
      <c r="B9" s="330">
        <v>485633.74120467994</v>
      </c>
      <c r="C9" s="330">
        <v>11336.493600189999</v>
      </c>
      <c r="D9" s="330">
        <v>1862589.0670146905</v>
      </c>
      <c r="E9" s="330">
        <v>2237712.1106113605</v>
      </c>
      <c r="F9" s="330">
        <v>357587.99033865001</v>
      </c>
      <c r="G9" s="330">
        <v>519036.23525363003</v>
      </c>
      <c r="H9" s="330">
        <v>950542.64119580993</v>
      </c>
      <c r="I9" s="330">
        <v>1230301.3476065602</v>
      </c>
      <c r="J9" s="330">
        <v>663932.91157268011</v>
      </c>
      <c r="K9" s="330">
        <v>763054.6706418799</v>
      </c>
      <c r="L9" s="330">
        <v>83303.801595020021</v>
      </c>
      <c r="M9" s="330">
        <v>1032842.6392942501</v>
      </c>
      <c r="N9" s="330">
        <v>169972.39378497997</v>
      </c>
      <c r="O9" s="330">
        <v>1295464.1533720002</v>
      </c>
      <c r="P9" s="330">
        <v>829440.85931559012</v>
      </c>
      <c r="Q9" s="330">
        <v>389545.46145368007</v>
      </c>
      <c r="R9" s="330">
        <v>325301.94243468903</v>
      </c>
      <c r="S9" s="331">
        <f t="shared" si="0"/>
        <v>13207598.460290341</v>
      </c>
      <c r="T9" s="332">
        <f t="shared" si="1"/>
        <v>0.9276452049396261</v>
      </c>
    </row>
    <row r="10" spans="1:20" ht="22.5" customHeight="1" x14ac:dyDescent="0.35">
      <c r="A10" s="329" t="s">
        <v>38</v>
      </c>
      <c r="B10" s="330">
        <v>480639.21542912</v>
      </c>
      <c r="C10" s="330">
        <v>16328.380556720002</v>
      </c>
      <c r="D10" s="330">
        <v>2058036.9355240995</v>
      </c>
      <c r="E10" s="330">
        <v>3366153.6210046397</v>
      </c>
      <c r="F10" s="330">
        <v>447228.39813534997</v>
      </c>
      <c r="G10" s="330">
        <v>607390.32939969993</v>
      </c>
      <c r="H10" s="330">
        <v>1020014.6051023098</v>
      </c>
      <c r="I10" s="330">
        <v>1384963.25012045</v>
      </c>
      <c r="J10" s="330">
        <v>716722.07009027002</v>
      </c>
      <c r="K10" s="330">
        <v>856276.90877178998</v>
      </c>
      <c r="L10" s="330">
        <v>87762.105451280004</v>
      </c>
      <c r="M10" s="330">
        <v>1136996.3334759499</v>
      </c>
      <c r="N10" s="330">
        <v>237997.45646246002</v>
      </c>
      <c r="O10" s="330">
        <v>1326067.14694469</v>
      </c>
      <c r="P10" s="330">
        <v>944571.11407198012</v>
      </c>
      <c r="Q10" s="330">
        <v>456889.25114382</v>
      </c>
      <c r="R10" s="330">
        <v>393416.61702398956</v>
      </c>
      <c r="S10" s="331">
        <f t="shared" si="0"/>
        <v>15537453.738708619</v>
      </c>
      <c r="T10" s="332">
        <f t="shared" si="1"/>
        <v>17.640264317719584</v>
      </c>
    </row>
    <row r="11" spans="1:20" ht="22.5" customHeight="1" x14ac:dyDescent="0.35">
      <c r="A11" s="329" t="s">
        <v>39</v>
      </c>
      <c r="B11" s="330">
        <v>491281.18349994009</v>
      </c>
      <c r="C11" s="330">
        <v>27282.409205099997</v>
      </c>
      <c r="D11" s="330">
        <v>2130441.3028027504</v>
      </c>
      <c r="E11" s="330">
        <v>3647251.1418163204</v>
      </c>
      <c r="F11" s="330">
        <v>428448.58548282</v>
      </c>
      <c r="G11" s="330">
        <v>631405.25832983991</v>
      </c>
      <c r="H11" s="330">
        <v>973006.59252619999</v>
      </c>
      <c r="I11" s="330">
        <v>1366684.4108713497</v>
      </c>
      <c r="J11" s="330">
        <v>760234.27353253018</v>
      </c>
      <c r="K11" s="330">
        <v>933341.92879611009</v>
      </c>
      <c r="L11" s="330">
        <v>89311.847301620001</v>
      </c>
      <c r="M11" s="330">
        <v>1200353.87720142</v>
      </c>
      <c r="N11" s="330">
        <v>301363.58966611</v>
      </c>
      <c r="O11" s="330">
        <v>1390094.0227881204</v>
      </c>
      <c r="P11" s="330">
        <v>957940.64887978986</v>
      </c>
      <c r="Q11" s="330">
        <v>459224.34109591006</v>
      </c>
      <c r="R11" s="330">
        <v>397437.8196494095</v>
      </c>
      <c r="S11" s="331">
        <f t="shared" si="0"/>
        <v>16185103.233445341</v>
      </c>
      <c r="T11" s="332">
        <f t="shared" si="1"/>
        <v>4.1683116527853326</v>
      </c>
    </row>
    <row r="12" spans="1:20" ht="22.5" customHeight="1" x14ac:dyDescent="0.35">
      <c r="A12" s="329" t="s">
        <v>40</v>
      </c>
      <c r="B12" s="330">
        <v>525945.19187370013</v>
      </c>
      <c r="C12" s="330">
        <v>21283.459844779998</v>
      </c>
      <c r="D12" s="330">
        <v>2215741.0667404598</v>
      </c>
      <c r="E12" s="330">
        <v>3587904.7526988811</v>
      </c>
      <c r="F12" s="330">
        <v>432293.83173112001</v>
      </c>
      <c r="G12" s="330">
        <v>631092.00482720998</v>
      </c>
      <c r="H12" s="330">
        <v>984899.20775122987</v>
      </c>
      <c r="I12" s="330">
        <v>1361853.0883924898</v>
      </c>
      <c r="J12" s="330">
        <v>791475.05265897</v>
      </c>
      <c r="K12" s="330">
        <v>937424.49342917989</v>
      </c>
      <c r="L12" s="330">
        <v>87221.214094070005</v>
      </c>
      <c r="M12" s="330">
        <v>1267746.0674673098</v>
      </c>
      <c r="N12" s="330">
        <v>293993.48189359996</v>
      </c>
      <c r="O12" s="330">
        <v>1314483.43543726</v>
      </c>
      <c r="P12" s="330">
        <v>845936.3771344499</v>
      </c>
      <c r="Q12" s="330">
        <v>450755.68715679005</v>
      </c>
      <c r="R12" s="330">
        <v>367237.0847632587</v>
      </c>
      <c r="S12" s="331">
        <f t="shared" si="0"/>
        <v>16117285.49789476</v>
      </c>
      <c r="T12" s="332">
        <f t="shared" si="1"/>
        <v>-0.41901330237078827</v>
      </c>
    </row>
    <row r="13" spans="1:20" ht="22.5" customHeight="1" x14ac:dyDescent="0.35">
      <c r="A13" s="329" t="s">
        <v>41</v>
      </c>
      <c r="B13" s="330">
        <v>556544.58633673994</v>
      </c>
      <c r="C13" s="330">
        <v>8229.259359919999</v>
      </c>
      <c r="D13" s="330">
        <v>2142390.1545133903</v>
      </c>
      <c r="E13" s="330">
        <v>3575664.8539814502</v>
      </c>
      <c r="F13" s="330">
        <v>472083.74572362995</v>
      </c>
      <c r="G13" s="330">
        <v>617770.13737820007</v>
      </c>
      <c r="H13" s="330">
        <v>953092.55236604018</v>
      </c>
      <c r="I13" s="330">
        <v>1369061.2678016</v>
      </c>
      <c r="J13" s="330">
        <v>780073.06368300004</v>
      </c>
      <c r="K13" s="330">
        <v>943452.99923524982</v>
      </c>
      <c r="L13" s="330">
        <v>86379.301653039991</v>
      </c>
      <c r="M13" s="330">
        <v>1296144.8568093604</v>
      </c>
      <c r="N13" s="330">
        <v>305976.01267554995</v>
      </c>
      <c r="O13" s="330">
        <v>1278945.0089379398</v>
      </c>
      <c r="P13" s="330">
        <v>820343.51819053991</v>
      </c>
      <c r="Q13" s="330">
        <v>431941.49160349002</v>
      </c>
      <c r="R13" s="330">
        <v>364393.94973493926</v>
      </c>
      <c r="S13" s="331">
        <f t="shared" si="0"/>
        <v>16002486.759984082</v>
      </c>
      <c r="T13" s="333">
        <f t="shared" si="1"/>
        <v>-0.71227092133891667</v>
      </c>
    </row>
    <row r="14" spans="1:20" ht="22.5" customHeight="1" x14ac:dyDescent="0.35">
      <c r="A14" s="329" t="s">
        <v>42</v>
      </c>
      <c r="B14" s="330">
        <v>501088.16417133989</v>
      </c>
      <c r="C14" s="330">
        <v>11417.17624897</v>
      </c>
      <c r="D14" s="330">
        <v>2216749.9526981399</v>
      </c>
      <c r="E14" s="330">
        <v>3528162.5294705802</v>
      </c>
      <c r="F14" s="330">
        <v>466086.88762829994</v>
      </c>
      <c r="G14" s="330">
        <v>630677.08482363017</v>
      </c>
      <c r="H14" s="330">
        <v>960049.1098600101</v>
      </c>
      <c r="I14" s="330">
        <v>1367342.2688160203</v>
      </c>
      <c r="J14" s="330">
        <v>794601.67923551006</v>
      </c>
      <c r="K14" s="330">
        <v>909862.88245345978</v>
      </c>
      <c r="L14" s="330">
        <v>75071.550682639994</v>
      </c>
      <c r="M14" s="330">
        <v>1090554.0090930201</v>
      </c>
      <c r="N14" s="330">
        <v>302182.64936374006</v>
      </c>
      <c r="O14" s="330">
        <v>1282417.5369388501</v>
      </c>
      <c r="P14" s="330">
        <v>786223.68577793986</v>
      </c>
      <c r="Q14" s="330">
        <v>403147.52507337992</v>
      </c>
      <c r="R14" s="330">
        <v>384936.02615066711</v>
      </c>
      <c r="S14" s="331">
        <f t="shared" si="0"/>
        <v>15710570.718486197</v>
      </c>
      <c r="T14" s="333">
        <f t="shared" si="1"/>
        <v>-1.8241917389230491</v>
      </c>
    </row>
    <row r="15" spans="1:20" ht="22.5" customHeight="1" x14ac:dyDescent="0.35">
      <c r="A15" s="329" t="s">
        <v>43</v>
      </c>
      <c r="B15" s="330">
        <v>491496.69</v>
      </c>
      <c r="C15" s="330">
        <v>11761.54</v>
      </c>
      <c r="D15" s="330">
        <v>2267425.12</v>
      </c>
      <c r="E15" s="330">
        <v>3542289.06</v>
      </c>
      <c r="F15" s="330">
        <v>459248.46</v>
      </c>
      <c r="G15" s="330">
        <v>653606.29</v>
      </c>
      <c r="H15" s="330">
        <v>954231.99</v>
      </c>
      <c r="I15" s="330">
        <v>1369946.93</v>
      </c>
      <c r="J15" s="330">
        <v>798390.74</v>
      </c>
      <c r="K15" s="330">
        <v>916848.46</v>
      </c>
      <c r="L15" s="330">
        <v>77185.83</v>
      </c>
      <c r="M15" s="330">
        <v>1141452.78</v>
      </c>
      <c r="N15" s="330">
        <v>296871.78999999998</v>
      </c>
      <c r="O15" s="330">
        <v>1287117.9099999999</v>
      </c>
      <c r="P15" s="330">
        <v>822626.6</v>
      </c>
      <c r="Q15" s="330">
        <v>373260.09</v>
      </c>
      <c r="R15" s="330">
        <v>361538.63</v>
      </c>
      <c r="S15" s="331">
        <f t="shared" ref="S15:S24" si="2">R15+Q15+P15+O15+N15+M15+L15+K15+J15+I15+H15+G15+F15+E15+D15+C15+B15</f>
        <v>15825298.909999998</v>
      </c>
      <c r="T15" s="334">
        <f t="shared" si="1"/>
        <v>0.73026113162651363</v>
      </c>
    </row>
    <row r="16" spans="1:20" ht="22.5" customHeight="1" x14ac:dyDescent="0.35">
      <c r="A16" s="329" t="s">
        <v>44</v>
      </c>
      <c r="B16" s="330">
        <v>528243.81267300004</v>
      </c>
      <c r="C16" s="330">
        <v>25254.653369650001</v>
      </c>
      <c r="D16" s="330">
        <v>2171372.3784340601</v>
      </c>
      <c r="E16" s="330">
        <v>3576319.2707175994</v>
      </c>
      <c r="F16" s="330">
        <v>453906.92987685004</v>
      </c>
      <c r="G16" s="330">
        <v>657081.45745407988</v>
      </c>
      <c r="H16" s="330">
        <v>1023775.5439508101</v>
      </c>
      <c r="I16" s="330">
        <v>1391375.0115275697</v>
      </c>
      <c r="J16" s="330">
        <v>753649.39079064992</v>
      </c>
      <c r="K16" s="330">
        <v>1125903.3331120398</v>
      </c>
      <c r="L16" s="330">
        <v>72532.943508840006</v>
      </c>
      <c r="M16" s="330">
        <v>1161115.13580411</v>
      </c>
      <c r="N16" s="330">
        <v>301101.20750522998</v>
      </c>
      <c r="O16" s="330">
        <v>1037697.28221331</v>
      </c>
      <c r="P16" s="330">
        <v>774365.18195547012</v>
      </c>
      <c r="Q16" s="330">
        <v>332087.49443931994</v>
      </c>
      <c r="R16" s="330">
        <v>354813.39569142926</v>
      </c>
      <c r="S16" s="331">
        <f t="shared" si="2"/>
        <v>15740594.423024021</v>
      </c>
      <c r="T16" s="335">
        <f t="shared" si="1"/>
        <v>-0.53524731164763317</v>
      </c>
    </row>
    <row r="17" spans="1:20" ht="22.5" customHeight="1" x14ac:dyDescent="0.35">
      <c r="A17" s="329" t="s">
        <v>45</v>
      </c>
      <c r="B17" s="330">
        <v>501673.77867752011</v>
      </c>
      <c r="C17" s="330">
        <v>10461.969371270001</v>
      </c>
      <c r="D17" s="330">
        <v>2073540.6566450503</v>
      </c>
      <c r="E17" s="330">
        <v>3420825.5153006697</v>
      </c>
      <c r="F17" s="330">
        <v>426510.44359737</v>
      </c>
      <c r="G17" s="330">
        <v>647961.0936078201</v>
      </c>
      <c r="H17" s="330">
        <v>1054005.6523247398</v>
      </c>
      <c r="I17" s="330">
        <v>1411526.5843676198</v>
      </c>
      <c r="J17" s="330">
        <v>784228.51454711996</v>
      </c>
      <c r="K17" s="330">
        <v>999491.89158305002</v>
      </c>
      <c r="L17" s="330">
        <v>73489.470820930015</v>
      </c>
      <c r="M17" s="330">
        <v>1207718.6457494702</v>
      </c>
      <c r="N17" s="330">
        <v>302706.19470174995</v>
      </c>
      <c r="O17" s="330">
        <v>1148762.6628605097</v>
      </c>
      <c r="P17" s="330">
        <v>865325.64457636001</v>
      </c>
      <c r="Q17" s="330">
        <v>291673.36243440997</v>
      </c>
      <c r="R17" s="330">
        <v>384881.47190945997</v>
      </c>
      <c r="S17" s="331">
        <f t="shared" si="2"/>
        <v>15604783.553075122</v>
      </c>
      <c r="T17" s="335">
        <f t="shared" si="1"/>
        <v>-0.86280648810979232</v>
      </c>
    </row>
    <row r="18" spans="1:20" ht="22.5" customHeight="1" x14ac:dyDescent="0.35">
      <c r="A18" s="329" t="s">
        <v>46</v>
      </c>
      <c r="B18" s="330">
        <v>523075.99084568996</v>
      </c>
      <c r="C18" s="330">
        <v>10176.360380620001</v>
      </c>
      <c r="D18" s="330">
        <v>2018973.2471060804</v>
      </c>
      <c r="E18" s="330">
        <v>3454425.5262266006</v>
      </c>
      <c r="F18" s="330">
        <v>416343.96833044</v>
      </c>
      <c r="G18" s="330">
        <v>612846.90222417994</v>
      </c>
      <c r="H18" s="330">
        <v>1044359.3135859501</v>
      </c>
      <c r="I18" s="330">
        <v>1474130.6731513303</v>
      </c>
      <c r="J18" s="330">
        <v>744563.15413568995</v>
      </c>
      <c r="K18" s="330">
        <v>991217.43111440004</v>
      </c>
      <c r="L18" s="330">
        <v>71848.371095899973</v>
      </c>
      <c r="M18" s="330">
        <v>1235658.6391181198</v>
      </c>
      <c r="N18" s="330">
        <v>319914.40739268006</v>
      </c>
      <c r="O18" s="330">
        <v>942676.62558982999</v>
      </c>
      <c r="P18" s="330">
        <v>814571.7772902</v>
      </c>
      <c r="Q18" s="330">
        <v>304446.48520245001</v>
      </c>
      <c r="R18" s="330">
        <v>361705.05163581949</v>
      </c>
      <c r="S18" s="331">
        <f t="shared" si="2"/>
        <v>15340933.92442598</v>
      </c>
      <c r="T18" s="335">
        <f t="shared" si="1"/>
        <v>-1.690825302073137</v>
      </c>
    </row>
    <row r="19" spans="1:20" ht="22.5" customHeight="1" x14ac:dyDescent="0.35">
      <c r="A19" s="329" t="s">
        <v>55</v>
      </c>
      <c r="B19" s="330">
        <v>591784.18918612006</v>
      </c>
      <c r="C19" s="330">
        <v>6204.0118141099992</v>
      </c>
      <c r="D19" s="330">
        <v>2149724.28417966</v>
      </c>
      <c r="E19" s="330">
        <v>3597973.857657</v>
      </c>
      <c r="F19" s="330">
        <v>422780.02648612007</v>
      </c>
      <c r="G19" s="330">
        <v>581028.27355410997</v>
      </c>
      <c r="H19" s="330">
        <v>1073709.5614671402</v>
      </c>
      <c r="I19" s="330">
        <v>1401668.6534768199</v>
      </c>
      <c r="J19" s="330">
        <v>710200.61397584004</v>
      </c>
      <c r="K19" s="330">
        <v>1056045.3618406004</v>
      </c>
      <c r="L19" s="330">
        <v>60597.180368519999</v>
      </c>
      <c r="M19" s="330">
        <v>1226374.69600932</v>
      </c>
      <c r="N19" s="330">
        <v>325687.85289375001</v>
      </c>
      <c r="O19" s="330">
        <v>975690.14260178991</v>
      </c>
      <c r="P19" s="330">
        <v>736837.04478410014</v>
      </c>
      <c r="Q19" s="330">
        <v>311463.91844907001</v>
      </c>
      <c r="R19" s="330">
        <v>362185.10611842986</v>
      </c>
      <c r="S19" s="331">
        <f t="shared" si="2"/>
        <v>15589954.7748625</v>
      </c>
      <c r="T19" s="335">
        <f t="shared" si="1"/>
        <v>1.623244397396344</v>
      </c>
    </row>
    <row r="20" spans="1:20" ht="22.5" customHeight="1" x14ac:dyDescent="0.35">
      <c r="A20" s="329" t="s">
        <v>56</v>
      </c>
      <c r="B20" s="330">
        <v>610149.6550204301</v>
      </c>
      <c r="C20" s="330">
        <v>20691.070113219997</v>
      </c>
      <c r="D20" s="330">
        <v>2230154.6534890803</v>
      </c>
      <c r="E20" s="330">
        <v>3548970.7597237099</v>
      </c>
      <c r="F20" s="330">
        <v>403375.25396537001</v>
      </c>
      <c r="G20" s="330">
        <v>614514.34254598024</v>
      </c>
      <c r="H20" s="330">
        <v>1076724.1224984403</v>
      </c>
      <c r="I20" s="330">
        <v>1362578.4102004797</v>
      </c>
      <c r="J20" s="330">
        <v>622776.16423012991</v>
      </c>
      <c r="K20" s="330">
        <v>1106419.0294242599</v>
      </c>
      <c r="L20" s="330">
        <v>57253.291708360004</v>
      </c>
      <c r="M20" s="330">
        <v>1096546.0563840899</v>
      </c>
      <c r="N20" s="330">
        <v>309117.01884101995</v>
      </c>
      <c r="O20" s="330">
        <v>899854.40606881992</v>
      </c>
      <c r="P20" s="330">
        <v>545498.51968922012</v>
      </c>
      <c r="Q20" s="330">
        <v>289852.04799226002</v>
      </c>
      <c r="R20" s="330">
        <v>339728.05897444021</v>
      </c>
      <c r="S20" s="331">
        <f t="shared" si="2"/>
        <v>15134202.860869311</v>
      </c>
      <c r="T20" s="335">
        <f t="shared" si="1"/>
        <v>-2.923369057670719</v>
      </c>
    </row>
    <row r="21" spans="1:20" ht="22.5" customHeight="1" x14ac:dyDescent="0.35">
      <c r="A21" s="329" t="s">
        <v>69</v>
      </c>
      <c r="B21" s="330">
        <v>638458.18683293008</v>
      </c>
      <c r="C21" s="330">
        <v>8908.7642630700011</v>
      </c>
      <c r="D21" s="330">
        <v>2231321.7556377104</v>
      </c>
      <c r="E21" s="330">
        <v>3493387.4512993097</v>
      </c>
      <c r="F21" s="330">
        <v>393234.86119856994</v>
      </c>
      <c r="G21" s="330">
        <v>622266.74474214017</v>
      </c>
      <c r="H21" s="330">
        <v>1019773.8885079201</v>
      </c>
      <c r="I21" s="330">
        <v>1363200.7471799001</v>
      </c>
      <c r="J21" s="330">
        <v>596398.98603270983</v>
      </c>
      <c r="K21" s="330">
        <v>1123916.9353864801</v>
      </c>
      <c r="L21" s="330">
        <v>82765.991884809991</v>
      </c>
      <c r="M21" s="330">
        <v>1126092.4606677501</v>
      </c>
      <c r="N21" s="330">
        <v>305211.57163008</v>
      </c>
      <c r="O21" s="330">
        <v>976492.68294815009</v>
      </c>
      <c r="P21" s="330">
        <v>590274.67749509995</v>
      </c>
      <c r="Q21" s="330">
        <v>298329.86075523001</v>
      </c>
      <c r="R21" s="330">
        <f>342989.45168015+331684.46</f>
        <v>674673.91168015008</v>
      </c>
      <c r="S21" s="331">
        <f t="shared" si="2"/>
        <v>15544709.478142012</v>
      </c>
      <c r="T21" s="335">
        <f t="shared" si="1"/>
        <v>2.7124429416371756</v>
      </c>
    </row>
    <row r="22" spans="1:20" s="89" customFormat="1" ht="22.5" customHeight="1" x14ac:dyDescent="0.35">
      <c r="A22" s="329" t="s">
        <v>70</v>
      </c>
      <c r="B22" s="330">
        <v>636075.51969095983</v>
      </c>
      <c r="C22" s="330">
        <v>8663.4269977000004</v>
      </c>
      <c r="D22" s="330">
        <v>2318168.6297248895</v>
      </c>
      <c r="E22" s="330">
        <v>3329468.72774198</v>
      </c>
      <c r="F22" s="330">
        <v>335537.07975365</v>
      </c>
      <c r="G22" s="330">
        <v>664870.37185132015</v>
      </c>
      <c r="H22" s="330">
        <v>994182.55436832004</v>
      </c>
      <c r="I22" s="330">
        <v>1323643.1567597298</v>
      </c>
      <c r="J22" s="330">
        <v>582960.4711585698</v>
      </c>
      <c r="K22" s="330">
        <v>1131299.6108509901</v>
      </c>
      <c r="L22" s="330">
        <v>60376.996759220005</v>
      </c>
      <c r="M22" s="330">
        <v>1061733.82039418</v>
      </c>
      <c r="N22" s="330">
        <v>295457.17542297998</v>
      </c>
      <c r="O22" s="330">
        <v>1015494.8871833199</v>
      </c>
      <c r="P22" s="330">
        <v>689204.69722873985</v>
      </c>
      <c r="Q22" s="330">
        <v>317069.43195581011</v>
      </c>
      <c r="R22" s="330">
        <f>368652.473909651</f>
        <v>368652.47390965099</v>
      </c>
      <c r="S22" s="331">
        <f t="shared" si="2"/>
        <v>15132859.031752011</v>
      </c>
      <c r="T22" s="335">
        <f t="shared" si="1"/>
        <v>-2.6494573408986457</v>
      </c>
    </row>
    <row r="23" spans="1:20" s="315" customFormat="1" ht="22.5" customHeight="1" x14ac:dyDescent="0.45">
      <c r="A23" s="336" t="s">
        <v>177</v>
      </c>
      <c r="B23" s="337">
        <v>673192.96832999995</v>
      </c>
      <c r="C23" s="337">
        <v>11418.252398160001</v>
      </c>
      <c r="D23" s="337">
        <v>2565488.05564823</v>
      </c>
      <c r="E23" s="337">
        <v>3385983.6417853003</v>
      </c>
      <c r="F23" s="337">
        <v>345698.13927538</v>
      </c>
      <c r="G23" s="337">
        <v>722631.68732869008</v>
      </c>
      <c r="H23" s="337">
        <v>1098475.3373300801</v>
      </c>
      <c r="I23" s="337">
        <v>1349618.0210358598</v>
      </c>
      <c r="J23" s="337">
        <v>588678.98944494012</v>
      </c>
      <c r="K23" s="337">
        <v>1107594.1066993799</v>
      </c>
      <c r="L23" s="337">
        <v>57946.212938159995</v>
      </c>
      <c r="M23" s="337">
        <v>1161584.6197382701</v>
      </c>
      <c r="N23" s="337">
        <v>287128.10068394005</v>
      </c>
      <c r="O23" s="337">
        <v>1377435.1832087799</v>
      </c>
      <c r="P23" s="337">
        <v>811144.34784771001</v>
      </c>
      <c r="Q23" s="337">
        <v>331616.22216334002</v>
      </c>
      <c r="R23" s="337">
        <v>375411.70836777054</v>
      </c>
      <c r="S23" s="338">
        <f t="shared" si="2"/>
        <v>16251045.594223991</v>
      </c>
      <c r="T23" s="339">
        <f t="shared" si="1"/>
        <v>7.3891295764123814</v>
      </c>
    </row>
    <row r="24" spans="1:20" s="344" customFormat="1" ht="22.5" customHeight="1" x14ac:dyDescent="0.45">
      <c r="A24" s="340" t="s">
        <v>182</v>
      </c>
      <c r="B24" s="343">
        <v>772375.39</v>
      </c>
      <c r="C24" s="343">
        <v>11309.67</v>
      </c>
      <c r="D24" s="343">
        <v>2622539.7799999998</v>
      </c>
      <c r="E24" s="343">
        <v>3416254.54</v>
      </c>
      <c r="F24" s="343">
        <v>373218.32</v>
      </c>
      <c r="G24" s="343">
        <v>723147.75</v>
      </c>
      <c r="H24" s="343">
        <v>1247374.32</v>
      </c>
      <c r="I24" s="343">
        <v>1539224.71</v>
      </c>
      <c r="J24" s="343">
        <v>604972.9</v>
      </c>
      <c r="K24" s="343">
        <v>1272063.8400000001</v>
      </c>
      <c r="L24" s="343">
        <v>58378.68</v>
      </c>
      <c r="M24" s="343">
        <v>1162529.01</v>
      </c>
      <c r="N24" s="343">
        <v>298232.96000000002</v>
      </c>
      <c r="O24" s="343">
        <v>1430065.05</v>
      </c>
      <c r="P24" s="343">
        <v>882938.35</v>
      </c>
      <c r="Q24" s="343">
        <v>396198.85</v>
      </c>
      <c r="R24" s="343">
        <v>376941.58</v>
      </c>
      <c r="S24" s="341">
        <f t="shared" si="2"/>
        <v>17187765.699999999</v>
      </c>
      <c r="T24" s="342">
        <f>(S24-S23)/S23*100</f>
        <v>5.7640605359506276</v>
      </c>
    </row>
    <row r="25" spans="1:20" x14ac:dyDescent="0.35">
      <c r="A25" s="13"/>
      <c r="B25" s="19"/>
      <c r="C25" s="19"/>
      <c r="D25" s="19"/>
      <c r="E25" s="19"/>
      <c r="F25" s="19"/>
      <c r="G25" s="19"/>
      <c r="H25" s="19"/>
      <c r="I25" s="19"/>
      <c r="J25" s="13"/>
      <c r="O25" s="207"/>
      <c r="P25" s="207"/>
    </row>
    <row r="26" spans="1:20" ht="21.5" thickBot="1" x14ac:dyDescent="0.55000000000000004">
      <c r="A26" s="69" t="s">
        <v>76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80"/>
    </row>
    <row r="27" spans="1:20" s="76" customFormat="1" ht="43.5" customHeight="1" thickBot="1" x14ac:dyDescent="0.4">
      <c r="A27" s="86" t="s">
        <v>73</v>
      </c>
      <c r="B27" s="86" t="s">
        <v>24</v>
      </c>
      <c r="C27" s="70" t="s">
        <v>29</v>
      </c>
      <c r="D27" s="71" t="s">
        <v>30</v>
      </c>
      <c r="E27" s="71" t="s">
        <v>31</v>
      </c>
      <c r="F27" s="71" t="s">
        <v>32</v>
      </c>
      <c r="G27" s="71" t="s">
        <v>26</v>
      </c>
      <c r="H27" s="71" t="s">
        <v>27</v>
      </c>
      <c r="I27" s="84" t="s">
        <v>28</v>
      </c>
      <c r="J27" s="84" t="s">
        <v>48</v>
      </c>
      <c r="K27" s="84" t="s">
        <v>49</v>
      </c>
      <c r="L27" s="84" t="s">
        <v>50</v>
      </c>
      <c r="M27" s="84" t="s">
        <v>31</v>
      </c>
      <c r="N27" s="84" t="s">
        <v>32</v>
      </c>
      <c r="O27" s="84" t="s">
        <v>51</v>
      </c>
      <c r="P27" s="84" t="s">
        <v>52</v>
      </c>
      <c r="Q27" s="84" t="s">
        <v>53</v>
      </c>
      <c r="R27" s="85" t="s">
        <v>54</v>
      </c>
      <c r="S27" s="81" t="s">
        <v>77</v>
      </c>
    </row>
    <row r="28" spans="1:20" x14ac:dyDescent="0.35">
      <c r="A28" s="87" t="s">
        <v>33</v>
      </c>
      <c r="B28" s="73">
        <f>B5/S5*100</f>
        <v>3.4916357685774626</v>
      </c>
      <c r="C28" s="73">
        <f>C5/$S5*100</f>
        <v>1.6643021564126412</v>
      </c>
      <c r="D28" s="73">
        <f>D5/S5*100</f>
        <v>14.060624944943562</v>
      </c>
      <c r="E28" s="73">
        <f>E5/$S5*100</f>
        <v>16.120015042269543</v>
      </c>
      <c r="F28" s="73">
        <f>F5/$S5*100</f>
        <v>2.1164602368516099</v>
      </c>
      <c r="G28" s="73">
        <f>G5/$S5*100</f>
        <v>4.3835883325779212</v>
      </c>
      <c r="H28" s="73">
        <f t="shared" ref="H28:S28" si="3">H5/$S5*100</f>
        <v>9.3635116681720483</v>
      </c>
      <c r="I28" s="73">
        <f t="shared" si="3"/>
        <v>5.7373220001522265</v>
      </c>
      <c r="J28" s="73">
        <f t="shared" si="3"/>
        <v>4.6067143017680667</v>
      </c>
      <c r="K28" s="73">
        <f t="shared" si="3"/>
        <v>5.6694594568588652</v>
      </c>
      <c r="L28" s="73">
        <f t="shared" si="3"/>
        <v>0.59665993428450148</v>
      </c>
      <c r="M28" s="73">
        <f t="shared" si="3"/>
        <v>8.0368567637897161</v>
      </c>
      <c r="N28" s="73">
        <f t="shared" si="3"/>
        <v>1.2272738351358128</v>
      </c>
      <c r="O28" s="73">
        <f t="shared" si="3"/>
        <v>11.022058351054664</v>
      </c>
      <c r="P28" s="73">
        <f t="shared" si="3"/>
        <v>5.7764088842422048</v>
      </c>
      <c r="Q28" s="73">
        <f t="shared" si="3"/>
        <v>3.4322034892001301</v>
      </c>
      <c r="R28" s="73">
        <f t="shared" si="3"/>
        <v>2.6949048337090242</v>
      </c>
      <c r="S28" s="82">
        <f t="shared" si="3"/>
        <v>100</v>
      </c>
    </row>
    <row r="29" spans="1:20" ht="23.25" customHeight="1" x14ac:dyDescent="0.35">
      <c r="A29" s="87" t="s">
        <v>34</v>
      </c>
      <c r="B29" s="73">
        <f t="shared" ref="B29:B47" si="4">B6/S6*100</f>
        <v>3.6100085026183755</v>
      </c>
      <c r="C29" s="73">
        <f t="shared" ref="C29:R47" si="5">C6/$S6*100</f>
        <v>0.13352777576920047</v>
      </c>
      <c r="D29" s="73">
        <f t="shared" ref="D29:D46" si="6">D6/S6*100</f>
        <v>14.214480418139832</v>
      </c>
      <c r="E29" s="73">
        <f t="shared" ref="E29:G46" si="7">E6/$S6*100</f>
        <v>15.324881452519893</v>
      </c>
      <c r="F29" s="73">
        <f t="shared" si="7"/>
        <v>2.6345538614559278</v>
      </c>
      <c r="G29" s="73">
        <f t="shared" si="7"/>
        <v>4.7739157708435949</v>
      </c>
      <c r="H29" s="73">
        <f t="shared" ref="H29:S29" si="8">H6/$S6*100</f>
        <v>7.8813263448627175</v>
      </c>
      <c r="I29" s="73">
        <f t="shared" si="8"/>
        <v>5.1876134182406828</v>
      </c>
      <c r="J29" s="73">
        <f t="shared" si="8"/>
        <v>4.0809444900845362</v>
      </c>
      <c r="K29" s="73">
        <f t="shared" si="8"/>
        <v>6.0440651299193329</v>
      </c>
      <c r="L29" s="73">
        <f t="shared" si="8"/>
        <v>0.48120877819455338</v>
      </c>
      <c r="M29" s="73">
        <f t="shared" si="8"/>
        <v>8.5401809923399643</v>
      </c>
      <c r="N29" s="73">
        <f t="shared" si="8"/>
        <v>1.2003168586690529</v>
      </c>
      <c r="O29" s="73">
        <f t="shared" si="8"/>
        <v>13.845377821778568</v>
      </c>
      <c r="P29" s="73">
        <f t="shared" si="8"/>
        <v>6.3189869720723273</v>
      </c>
      <c r="Q29" s="73">
        <f t="shared" si="8"/>
        <v>3.0754506565049367</v>
      </c>
      <c r="R29" s="73">
        <f t="shared" si="8"/>
        <v>2.6531607559865011</v>
      </c>
      <c r="S29" s="82">
        <f t="shared" si="8"/>
        <v>100</v>
      </c>
    </row>
    <row r="30" spans="1:20" ht="23.25" customHeight="1" x14ac:dyDescent="0.35">
      <c r="A30" s="87" t="s">
        <v>35</v>
      </c>
      <c r="B30" s="73">
        <f t="shared" si="4"/>
        <v>3.6109472705135226</v>
      </c>
      <c r="C30" s="73">
        <f t="shared" si="5"/>
        <v>9.3306211991911817E-2</v>
      </c>
      <c r="D30" s="73">
        <f t="shared" si="6"/>
        <v>15.048940233077015</v>
      </c>
      <c r="E30" s="73">
        <f t="shared" si="7"/>
        <v>17.222619828698775</v>
      </c>
      <c r="F30" s="73">
        <f t="shared" si="7"/>
        <v>2.762955601390054</v>
      </c>
      <c r="G30" s="73">
        <f t="shared" si="7"/>
        <v>4.2589382727293668</v>
      </c>
      <c r="H30" s="73">
        <f t="shared" ref="H30:S30" si="9">H7/$S7*100</f>
        <v>7.9145973512900909</v>
      </c>
      <c r="I30" s="73">
        <f t="shared" si="9"/>
        <v>4.7517706952712455</v>
      </c>
      <c r="J30" s="73">
        <f t="shared" si="9"/>
        <v>4.9001609981276593</v>
      </c>
      <c r="K30" s="73">
        <f t="shared" si="9"/>
        <v>6.0722983342525927</v>
      </c>
      <c r="L30" s="73">
        <f t="shared" si="9"/>
        <v>0.60812861009340813</v>
      </c>
      <c r="M30" s="73">
        <f t="shared" si="9"/>
        <v>9.3137726929344282</v>
      </c>
      <c r="N30" s="73">
        <f t="shared" si="9"/>
        <v>1.3016799012252207</v>
      </c>
      <c r="O30" s="73">
        <f t="shared" si="9"/>
        <v>9.9037916866341327</v>
      </c>
      <c r="P30" s="73">
        <f t="shared" si="9"/>
        <v>6.3427353372349931</v>
      </c>
      <c r="Q30" s="73">
        <f t="shared" si="9"/>
        <v>3.2340723472564537</v>
      </c>
      <c r="R30" s="73">
        <f t="shared" si="9"/>
        <v>2.6592846272791171</v>
      </c>
      <c r="S30" s="82">
        <f t="shared" si="9"/>
        <v>100</v>
      </c>
    </row>
    <row r="31" spans="1:20" ht="23.25" customHeight="1" x14ac:dyDescent="0.35">
      <c r="A31" s="87" t="s">
        <v>36</v>
      </c>
      <c r="B31" s="73">
        <f t="shared" si="4"/>
        <v>3.4334422397867521</v>
      </c>
      <c r="C31" s="73">
        <f t="shared" si="5"/>
        <v>8.9515451594225845E-2</v>
      </c>
      <c r="D31" s="73">
        <f t="shared" si="6"/>
        <v>13.267352944795164</v>
      </c>
      <c r="E31" s="73">
        <f t="shared" si="7"/>
        <v>17.368001666419257</v>
      </c>
      <c r="F31" s="73">
        <f t="shared" si="7"/>
        <v>2.6005138174910245</v>
      </c>
      <c r="G31" s="73">
        <f t="shared" si="7"/>
        <v>4.0633570450161267</v>
      </c>
      <c r="H31" s="73">
        <f t="shared" ref="H31:S31" si="10">H8/$S8*100</f>
        <v>7.5323111669531828</v>
      </c>
      <c r="I31" s="73">
        <f t="shared" si="10"/>
        <v>7.0523747291918442</v>
      </c>
      <c r="J31" s="73">
        <f t="shared" si="10"/>
        <v>5.2895851412173895</v>
      </c>
      <c r="K31" s="73">
        <f t="shared" si="10"/>
        <v>6.0474520019607647</v>
      </c>
      <c r="L31" s="73">
        <f t="shared" si="10"/>
        <v>0.56669346966155243</v>
      </c>
      <c r="M31" s="73">
        <f t="shared" si="10"/>
        <v>8.8301668602092143</v>
      </c>
      <c r="N31" s="73">
        <f t="shared" si="10"/>
        <v>1.241291394028901</v>
      </c>
      <c r="O31" s="73">
        <f t="shared" si="10"/>
        <v>10.625638210590052</v>
      </c>
      <c r="P31" s="73">
        <f t="shared" si="10"/>
        <v>6.2384877407274457</v>
      </c>
      <c r="Q31" s="73">
        <f t="shared" si="10"/>
        <v>3.2141380995550901</v>
      </c>
      <c r="R31" s="73">
        <f t="shared" si="10"/>
        <v>2.5396780208020018</v>
      </c>
      <c r="S31" s="82">
        <f t="shared" si="10"/>
        <v>100</v>
      </c>
    </row>
    <row r="32" spans="1:20" ht="23.25" customHeight="1" x14ac:dyDescent="0.35">
      <c r="A32" s="87" t="s">
        <v>37</v>
      </c>
      <c r="B32" s="73">
        <f t="shared" si="4"/>
        <v>3.6769269043480928</v>
      </c>
      <c r="C32" s="73">
        <f t="shared" si="5"/>
        <v>8.5833118218077556E-2</v>
      </c>
      <c r="D32" s="73">
        <f t="shared" si="6"/>
        <v>14.102405313234708</v>
      </c>
      <c r="E32" s="73">
        <f t="shared" si="7"/>
        <v>16.942611613604196</v>
      </c>
      <c r="F32" s="73">
        <f t="shared" si="7"/>
        <v>2.7074414127122788</v>
      </c>
      <c r="G32" s="73">
        <f t="shared" si="7"/>
        <v>3.929830520015825</v>
      </c>
      <c r="H32" s="73">
        <f t="shared" ref="H32:S32" si="11">H9/$S9*100</f>
        <v>7.1969377631648124</v>
      </c>
      <c r="I32" s="73">
        <f t="shared" si="11"/>
        <v>9.3151026002611736</v>
      </c>
      <c r="J32" s="73">
        <f t="shared" si="11"/>
        <v>5.0269010946149333</v>
      </c>
      <c r="K32" s="73">
        <f t="shared" si="11"/>
        <v>5.7773914988107977</v>
      </c>
      <c r="L32" s="73">
        <f t="shared" si="11"/>
        <v>0.63072633412864043</v>
      </c>
      <c r="M32" s="73">
        <f t="shared" si="11"/>
        <v>7.8200639003341204</v>
      </c>
      <c r="N32" s="73">
        <f t="shared" si="11"/>
        <v>1.286928840969954</v>
      </c>
      <c r="O32" s="73">
        <f t="shared" si="11"/>
        <v>9.80847621365014</v>
      </c>
      <c r="P32" s="73">
        <f t="shared" si="11"/>
        <v>6.2800278325341869</v>
      </c>
      <c r="Q32" s="73">
        <f t="shared" si="11"/>
        <v>2.9494041829396798</v>
      </c>
      <c r="R32" s="73">
        <f t="shared" si="11"/>
        <v>2.4629908564583811</v>
      </c>
      <c r="S32" s="82">
        <f t="shared" si="11"/>
        <v>100</v>
      </c>
    </row>
    <row r="33" spans="1:19" ht="23.25" customHeight="1" x14ac:dyDescent="0.35">
      <c r="A33" s="87" t="s">
        <v>38</v>
      </c>
      <c r="B33" s="73">
        <f t="shared" si="4"/>
        <v>3.0934233080398403</v>
      </c>
      <c r="C33" s="73">
        <f t="shared" si="5"/>
        <v>0.1050904532448643</v>
      </c>
      <c r="D33" s="73">
        <f t="shared" si="6"/>
        <v>13.245651251059822</v>
      </c>
      <c r="E33" s="73">
        <f t="shared" si="7"/>
        <v>21.664770029972839</v>
      </c>
      <c r="F33" s="73">
        <f t="shared" si="7"/>
        <v>2.8783892499783619</v>
      </c>
      <c r="G33" s="73">
        <f t="shared" si="7"/>
        <v>3.9092012089889745</v>
      </c>
      <c r="H33" s="73">
        <f t="shared" ref="H33:S33" si="12">H10/$S10*100</f>
        <v>6.5648762162434444</v>
      </c>
      <c r="I33" s="73">
        <f t="shared" si="12"/>
        <v>8.9137079563434298</v>
      </c>
      <c r="J33" s="73">
        <f t="shared" si="12"/>
        <v>4.612866960978895</v>
      </c>
      <c r="K33" s="73">
        <f t="shared" si="12"/>
        <v>5.5110504151561113</v>
      </c>
      <c r="L33" s="73">
        <f t="shared" si="12"/>
        <v>0.56484226390735681</v>
      </c>
      <c r="M33" s="73">
        <f t="shared" si="12"/>
        <v>7.3177777555877084</v>
      </c>
      <c r="N33" s="73">
        <f t="shared" si="12"/>
        <v>1.5317661469172037</v>
      </c>
      <c r="O33" s="73">
        <f t="shared" si="12"/>
        <v>8.5346490438201297</v>
      </c>
      <c r="P33" s="73">
        <f t="shared" si="12"/>
        <v>6.0793173061475336</v>
      </c>
      <c r="Q33" s="73">
        <f t="shared" si="12"/>
        <v>2.9405670892236806</v>
      </c>
      <c r="R33" s="73">
        <f t="shared" si="12"/>
        <v>2.5320533443897997</v>
      </c>
      <c r="S33" s="82">
        <f t="shared" si="12"/>
        <v>100</v>
      </c>
    </row>
    <row r="34" spans="1:19" ht="23.25" customHeight="1" x14ac:dyDescent="0.35">
      <c r="A34" s="87" t="s">
        <v>39</v>
      </c>
      <c r="B34" s="73">
        <f t="shared" si="4"/>
        <v>3.0353911026328411</v>
      </c>
      <c r="C34" s="73">
        <f t="shared" si="5"/>
        <v>0.16856493784187226</v>
      </c>
      <c r="D34" s="73">
        <f t="shared" si="6"/>
        <v>13.162976300332444</v>
      </c>
      <c r="E34" s="73">
        <f t="shared" si="7"/>
        <v>22.534617723534446</v>
      </c>
      <c r="F34" s="73">
        <f t="shared" si="7"/>
        <v>2.6471785771342016</v>
      </c>
      <c r="G34" s="73">
        <f t="shared" si="7"/>
        <v>3.901150639713479</v>
      </c>
      <c r="H34" s="73">
        <f t="shared" ref="H34:S34" si="13">H11/$S11*100</f>
        <v>6.0117416521357274</v>
      </c>
      <c r="I34" s="73">
        <f t="shared" si="13"/>
        <v>8.4440883147856329</v>
      </c>
      <c r="J34" s="73">
        <f t="shared" si="13"/>
        <v>4.6971234138411999</v>
      </c>
      <c r="K34" s="73">
        <f t="shared" si="13"/>
        <v>5.7666726948483511</v>
      </c>
      <c r="L34" s="73">
        <f t="shared" si="13"/>
        <v>0.55181512291539514</v>
      </c>
      <c r="M34" s="73">
        <f t="shared" si="13"/>
        <v>7.4164116217743725</v>
      </c>
      <c r="N34" s="73">
        <f t="shared" si="13"/>
        <v>1.8619812633839987</v>
      </c>
      <c r="O34" s="73">
        <f t="shared" si="13"/>
        <v>8.5887250933042676</v>
      </c>
      <c r="P34" s="73">
        <f t="shared" si="13"/>
        <v>5.9186564031317088</v>
      </c>
      <c r="Q34" s="73">
        <f t="shared" si="13"/>
        <v>2.8373272290717075</v>
      </c>
      <c r="R34" s="73">
        <f t="shared" si="13"/>
        <v>2.4555779096183525</v>
      </c>
      <c r="S34" s="82">
        <f t="shared" si="13"/>
        <v>100</v>
      </c>
    </row>
    <row r="35" spans="1:19" ht="23.25" customHeight="1" x14ac:dyDescent="0.35">
      <c r="A35" s="87" t="s">
        <v>40</v>
      </c>
      <c r="B35" s="73">
        <f t="shared" si="4"/>
        <v>3.2632368021426386</v>
      </c>
      <c r="C35" s="73">
        <f t="shared" si="5"/>
        <v>0.13205362557832734</v>
      </c>
      <c r="D35" s="73">
        <f t="shared" si="6"/>
        <v>13.747606984004099</v>
      </c>
      <c r="E35" s="73">
        <f t="shared" si="7"/>
        <v>22.261222295575351</v>
      </c>
      <c r="F35" s="73">
        <f t="shared" si="7"/>
        <v>2.6821751825863371</v>
      </c>
      <c r="G35" s="73">
        <f t="shared" si="7"/>
        <v>3.9156221741536017</v>
      </c>
      <c r="H35" s="73">
        <f t="shared" ref="H35:S35" si="14">H12/$S12*100</f>
        <v>6.1108255970267287</v>
      </c>
      <c r="I35" s="73">
        <f t="shared" si="14"/>
        <v>8.4496430156950133</v>
      </c>
      <c r="J35" s="73">
        <f t="shared" si="14"/>
        <v>4.9107218009034614</v>
      </c>
      <c r="K35" s="73">
        <f t="shared" si="14"/>
        <v>5.8162678420731968</v>
      </c>
      <c r="L35" s="73">
        <f t="shared" si="14"/>
        <v>0.54116565786132431</v>
      </c>
      <c r="M35" s="73">
        <f t="shared" si="14"/>
        <v>7.8657542402714329</v>
      </c>
      <c r="N35" s="73">
        <f t="shared" si="14"/>
        <v>1.8240880694953339</v>
      </c>
      <c r="O35" s="73">
        <f t="shared" si="14"/>
        <v>8.1557371159613563</v>
      </c>
      <c r="P35" s="73">
        <f t="shared" si="14"/>
        <v>5.2486281095222029</v>
      </c>
      <c r="Q35" s="73">
        <f t="shared" si="14"/>
        <v>2.7967221106536067</v>
      </c>
      <c r="R35" s="73">
        <f t="shared" si="14"/>
        <v>2.2785293764959813</v>
      </c>
      <c r="S35" s="82">
        <f t="shared" si="14"/>
        <v>100</v>
      </c>
    </row>
    <row r="36" spans="1:19" ht="23.25" customHeight="1" x14ac:dyDescent="0.35">
      <c r="A36" s="87" t="s">
        <v>41</v>
      </c>
      <c r="B36" s="73">
        <f t="shared" si="4"/>
        <v>3.477863126426318</v>
      </c>
      <c r="C36" s="73">
        <f t="shared" si="5"/>
        <v>5.1424878416385489E-2</v>
      </c>
      <c r="D36" s="73">
        <f t="shared" si="6"/>
        <v>13.387857691409966</v>
      </c>
      <c r="E36" s="73">
        <f t="shared" si="7"/>
        <v>22.344432509844534</v>
      </c>
      <c r="F36" s="73">
        <f t="shared" si="7"/>
        <v>2.9500649043130314</v>
      </c>
      <c r="G36" s="73">
        <f t="shared" si="7"/>
        <v>3.8604633557516816</v>
      </c>
      <c r="H36" s="73">
        <f t="shared" ref="H36:S36" si="15">H13/$S13*100</f>
        <v>5.9559027709952517</v>
      </c>
      <c r="I36" s="73">
        <f t="shared" si="15"/>
        <v>8.5553032371511364</v>
      </c>
      <c r="J36" s="73">
        <f t="shared" si="15"/>
        <v>4.8746990101167</v>
      </c>
      <c r="K36" s="73">
        <f t="shared" si="15"/>
        <v>5.8956649262441774</v>
      </c>
      <c r="L36" s="73">
        <f t="shared" si="15"/>
        <v>0.53978674032738849</v>
      </c>
      <c r="M36" s="73">
        <f t="shared" si="15"/>
        <v>8.0996464877603174</v>
      </c>
      <c r="N36" s="73">
        <f t="shared" si="15"/>
        <v>1.9120529031817448</v>
      </c>
      <c r="O36" s="73">
        <f t="shared" si="15"/>
        <v>7.992164143738445</v>
      </c>
      <c r="P36" s="73">
        <f t="shared" si="15"/>
        <v>5.1263502385260269</v>
      </c>
      <c r="Q36" s="73">
        <f t="shared" si="15"/>
        <v>2.6992148038116528</v>
      </c>
      <c r="R36" s="73">
        <f t="shared" si="15"/>
        <v>2.2771082719852331</v>
      </c>
      <c r="S36" s="82">
        <f t="shared" si="15"/>
        <v>100</v>
      </c>
    </row>
    <row r="37" spans="1:19" ht="23.25" customHeight="1" x14ac:dyDescent="0.35">
      <c r="A37" s="88" t="s">
        <v>42</v>
      </c>
      <c r="B37" s="73">
        <f t="shared" si="4"/>
        <v>3.1894968881157402</v>
      </c>
      <c r="C37" s="73">
        <f t="shared" si="5"/>
        <v>7.2671938235418287E-2</v>
      </c>
      <c r="D37" s="73">
        <f t="shared" si="6"/>
        <v>14.109926319161348</v>
      </c>
      <c r="E37" s="73">
        <f t="shared" si="7"/>
        <v>22.457252461994194</v>
      </c>
      <c r="F37" s="73">
        <f t="shared" si="7"/>
        <v>2.9667088228683398</v>
      </c>
      <c r="G37" s="73">
        <f t="shared" si="7"/>
        <v>4.0143486581396415</v>
      </c>
      <c r="H37" s="73">
        <f t="shared" ref="H37:S37" si="16">H14/$S14*100</f>
        <v>6.1108480847888398</v>
      </c>
      <c r="I37" s="73">
        <f t="shared" si="16"/>
        <v>8.7033265265602751</v>
      </c>
      <c r="J37" s="73">
        <f t="shared" si="16"/>
        <v>5.0577518377516615</v>
      </c>
      <c r="K37" s="73">
        <f t="shared" si="16"/>
        <v>5.7914056641039089</v>
      </c>
      <c r="L37" s="73">
        <f t="shared" si="16"/>
        <v>0.47784101563099401</v>
      </c>
      <c r="M37" s="73">
        <f t="shared" si="16"/>
        <v>6.9415301877594757</v>
      </c>
      <c r="N37" s="73">
        <f t="shared" si="16"/>
        <v>1.9234352130070618</v>
      </c>
      <c r="O37" s="73">
        <f t="shared" si="16"/>
        <v>8.162768621956328</v>
      </c>
      <c r="P37" s="73">
        <f t="shared" si="16"/>
        <v>5.0044247269312248</v>
      </c>
      <c r="Q37" s="73">
        <f t="shared" si="16"/>
        <v>2.5660908969971872</v>
      </c>
      <c r="R37" s="73">
        <f t="shared" si="16"/>
        <v>2.4501721359983661</v>
      </c>
      <c r="S37" s="82">
        <f t="shared" si="16"/>
        <v>100</v>
      </c>
    </row>
    <row r="38" spans="1:19" ht="23.25" customHeight="1" x14ac:dyDescent="0.35">
      <c r="A38" s="88" t="s">
        <v>43</v>
      </c>
      <c r="B38" s="73">
        <f t="shared" si="4"/>
        <v>3.1057656022498477</v>
      </c>
      <c r="C38" s="73">
        <f t="shared" si="5"/>
        <v>7.4321123833988936E-2</v>
      </c>
      <c r="D38" s="73">
        <f t="shared" si="6"/>
        <v>14.327850190350688</v>
      </c>
      <c r="E38" s="73">
        <f t="shared" si="7"/>
        <v>22.383710286581881</v>
      </c>
      <c r="F38" s="73">
        <f t="shared" si="7"/>
        <v>2.9019891669142575</v>
      </c>
      <c r="G38" s="73">
        <f t="shared" si="7"/>
        <v>4.1301355109759514</v>
      </c>
      <c r="H38" s="73">
        <f t="shared" ref="H38:S38" si="17">H15/$S15*100</f>
        <v>6.0297880970641335</v>
      </c>
      <c r="I38" s="73">
        <f t="shared" si="17"/>
        <v>8.6566891266384314</v>
      </c>
      <c r="J38" s="73">
        <f t="shared" si="17"/>
        <v>5.0450278667121875</v>
      </c>
      <c r="K38" s="73">
        <f t="shared" si="17"/>
        <v>5.7935617217355935</v>
      </c>
      <c r="L38" s="73">
        <f t="shared" si="17"/>
        <v>0.48773694853388405</v>
      </c>
      <c r="M38" s="73">
        <f t="shared" si="17"/>
        <v>7.2128355141444862</v>
      </c>
      <c r="N38" s="73">
        <f t="shared" si="17"/>
        <v>1.8759316439350593</v>
      </c>
      <c r="O38" s="73">
        <f t="shared" si="17"/>
        <v>8.1332928832495579</v>
      </c>
      <c r="P38" s="73">
        <f t="shared" si="17"/>
        <v>5.198174168326025</v>
      </c>
      <c r="Q38" s="73">
        <f t="shared" si="17"/>
        <v>2.3586290036148205</v>
      </c>
      <c r="R38" s="73">
        <f t="shared" si="17"/>
        <v>2.2845611451392172</v>
      </c>
      <c r="S38" s="82">
        <f t="shared" si="17"/>
        <v>100</v>
      </c>
    </row>
    <row r="39" spans="1:19" ht="23.25" customHeight="1" x14ac:dyDescent="0.35">
      <c r="A39" s="87" t="s">
        <v>44</v>
      </c>
      <c r="B39" s="73">
        <f t="shared" si="4"/>
        <v>3.355933063749672</v>
      </c>
      <c r="C39" s="73">
        <f t="shared" si="5"/>
        <v>0.16044281868230853</v>
      </c>
      <c r="D39" s="73">
        <f t="shared" si="6"/>
        <v>13.794729221013146</v>
      </c>
      <c r="E39" s="73">
        <f t="shared" si="7"/>
        <v>22.720357151737929</v>
      </c>
      <c r="F39" s="73">
        <f t="shared" si="7"/>
        <v>2.8836708302001166</v>
      </c>
      <c r="G39" s="73">
        <f t="shared" si="7"/>
        <v>4.1744386507599502</v>
      </c>
      <c r="H39" s="73">
        <f t="shared" ref="H39:S39" si="18">H16/$S16*100</f>
        <v>6.5040462668507439</v>
      </c>
      <c r="I39" s="73">
        <f t="shared" si="18"/>
        <v>8.8394057691517869</v>
      </c>
      <c r="J39" s="73">
        <f t="shared" si="18"/>
        <v>4.7879347535203296</v>
      </c>
      <c r="K39" s="73">
        <f t="shared" si="18"/>
        <v>7.1528641349475519</v>
      </c>
      <c r="L39" s="73">
        <f t="shared" si="18"/>
        <v>0.46080180684120098</v>
      </c>
      <c r="M39" s="73">
        <f t="shared" si="18"/>
        <v>7.3765647255717877</v>
      </c>
      <c r="N39" s="73">
        <f t="shared" si="18"/>
        <v>1.9128960407289599</v>
      </c>
      <c r="O39" s="73">
        <f t="shared" si="18"/>
        <v>6.5924910732434183</v>
      </c>
      <c r="P39" s="73">
        <f t="shared" si="18"/>
        <v>4.9195421795684773</v>
      </c>
      <c r="Q39" s="73">
        <f t="shared" si="18"/>
        <v>2.1097519287681421</v>
      </c>
      <c r="R39" s="73">
        <f t="shared" si="18"/>
        <v>2.2541295846644647</v>
      </c>
      <c r="S39" s="82">
        <f t="shared" si="18"/>
        <v>100</v>
      </c>
    </row>
    <row r="40" spans="1:19" ht="23.25" customHeight="1" x14ac:dyDescent="0.35">
      <c r="A40" s="87" t="s">
        <v>45</v>
      </c>
      <c r="B40" s="73">
        <f t="shared" si="4"/>
        <v>3.2148717537236129</v>
      </c>
      <c r="C40" s="73">
        <f t="shared" si="5"/>
        <v>6.7043348186706098E-2</v>
      </c>
      <c r="D40" s="73">
        <f t="shared" si="6"/>
        <v>13.287852725367873</v>
      </c>
      <c r="E40" s="73">
        <f t="shared" si="7"/>
        <v>21.921646677544288</v>
      </c>
      <c r="F40" s="73">
        <f t="shared" si="7"/>
        <v>2.7332032010999643</v>
      </c>
      <c r="G40" s="73">
        <f t="shared" si="7"/>
        <v>4.1523234936516058</v>
      </c>
      <c r="H40" s="73">
        <f t="shared" ref="H40:S40" si="19">H17/$S17*100</f>
        <v>6.7543753409962202</v>
      </c>
      <c r="I40" s="73">
        <f t="shared" si="19"/>
        <v>9.0454736495813837</v>
      </c>
      <c r="J40" s="73">
        <f t="shared" si="19"/>
        <v>5.0255648332435712</v>
      </c>
      <c r="K40" s="73">
        <f t="shared" si="19"/>
        <v>6.4050352776991089</v>
      </c>
      <c r="L40" s="73">
        <f t="shared" si="19"/>
        <v>0.47094194271248307</v>
      </c>
      <c r="M40" s="73">
        <f t="shared" si="19"/>
        <v>7.7394129924440627</v>
      </c>
      <c r="N40" s="73">
        <f t="shared" si="19"/>
        <v>1.9398294995389271</v>
      </c>
      <c r="O40" s="73">
        <f t="shared" si="19"/>
        <v>7.3616058752326072</v>
      </c>
      <c r="P40" s="73">
        <f t="shared" si="19"/>
        <v>5.5452588729168024</v>
      </c>
      <c r="Q40" s="73">
        <f t="shared" si="19"/>
        <v>1.869127895573611</v>
      </c>
      <c r="R40" s="73">
        <f t="shared" si="19"/>
        <v>2.4664326204871592</v>
      </c>
      <c r="S40" s="82">
        <f t="shared" si="19"/>
        <v>100</v>
      </c>
    </row>
    <row r="41" spans="1:19" ht="23.25" customHeight="1" x14ac:dyDescent="0.35">
      <c r="A41" s="87" t="s">
        <v>46</v>
      </c>
      <c r="B41" s="73">
        <f t="shared" si="4"/>
        <v>3.4096750134152094</v>
      </c>
      <c r="C41" s="73">
        <f t="shared" si="5"/>
        <v>6.6334686211098948E-2</v>
      </c>
      <c r="D41" s="73">
        <f t="shared" si="6"/>
        <v>13.160693195421775</v>
      </c>
      <c r="E41" s="73">
        <f t="shared" si="7"/>
        <v>22.51770031240687</v>
      </c>
      <c r="F41" s="73">
        <f t="shared" si="7"/>
        <v>2.7139414743683443</v>
      </c>
      <c r="G41" s="73">
        <f t="shared" si="7"/>
        <v>3.9948474143963248</v>
      </c>
      <c r="H41" s="73">
        <f t="shared" ref="H41:S41" si="20">H18/$S18*100</f>
        <v>6.8076645055038743</v>
      </c>
      <c r="I41" s="73">
        <f t="shared" si="20"/>
        <v>9.609132536606559</v>
      </c>
      <c r="J41" s="73">
        <f t="shared" si="20"/>
        <v>4.8534408517997036</v>
      </c>
      <c r="K41" s="73">
        <f t="shared" si="20"/>
        <v>6.4612587212579955</v>
      </c>
      <c r="L41" s="73">
        <f t="shared" si="20"/>
        <v>0.46834417936904293</v>
      </c>
      <c r="M41" s="73">
        <f t="shared" si="20"/>
        <v>8.0546506829723885</v>
      </c>
      <c r="N41" s="73">
        <f t="shared" si="20"/>
        <v>2.0853646131889616</v>
      </c>
      <c r="O41" s="73">
        <f t="shared" si="20"/>
        <v>6.1448450937455075</v>
      </c>
      <c r="P41" s="73">
        <f t="shared" si="20"/>
        <v>5.3097926195564344</v>
      </c>
      <c r="Q41" s="73">
        <f t="shared" si="20"/>
        <v>1.9845368391666653</v>
      </c>
      <c r="R41" s="73">
        <f t="shared" si="20"/>
        <v>2.3577772606132492</v>
      </c>
      <c r="S41" s="82">
        <f t="shared" si="20"/>
        <v>100</v>
      </c>
    </row>
    <row r="42" spans="1:19" ht="23.25" customHeight="1" x14ac:dyDescent="0.35">
      <c r="A42" s="87" t="s">
        <v>55</v>
      </c>
      <c r="B42" s="73">
        <f t="shared" si="4"/>
        <v>3.7959326869910015</v>
      </c>
      <c r="C42" s="73">
        <f t="shared" si="5"/>
        <v>3.9794931439528294E-2</v>
      </c>
      <c r="D42" s="73">
        <f t="shared" si="6"/>
        <v>13.789163055468967</v>
      </c>
      <c r="E42" s="73">
        <f t="shared" si="7"/>
        <v>23.078795991495962</v>
      </c>
      <c r="F42" s="73">
        <f t="shared" si="7"/>
        <v>2.7118746179290882</v>
      </c>
      <c r="G42" s="73">
        <f t="shared" si="7"/>
        <v>3.7269400838222415</v>
      </c>
      <c r="H42" s="73">
        <f t="shared" ref="H42:S42" si="21">H19/$S19*100</f>
        <v>6.8871884298112738</v>
      </c>
      <c r="I42" s="73">
        <f t="shared" si="21"/>
        <v>8.9908448980037683</v>
      </c>
      <c r="J42" s="73">
        <f t="shared" si="21"/>
        <v>4.5555014381502845</v>
      </c>
      <c r="K42" s="73">
        <f t="shared" si="21"/>
        <v>6.7738834210307353</v>
      </c>
      <c r="L42" s="73">
        <f t="shared" si="21"/>
        <v>0.38869375340477508</v>
      </c>
      <c r="M42" s="73">
        <f t="shared" si="21"/>
        <v>7.8664416524591001</v>
      </c>
      <c r="N42" s="73">
        <f t="shared" si="21"/>
        <v>2.0890878620051834</v>
      </c>
      <c r="O42" s="73">
        <f t="shared" si="21"/>
        <v>6.2584539640551675</v>
      </c>
      <c r="P42" s="73">
        <f t="shared" si="21"/>
        <v>4.7263578081200617</v>
      </c>
      <c r="Q42" s="73">
        <f t="shared" si="21"/>
        <v>1.9978500447690815</v>
      </c>
      <c r="R42" s="73">
        <f t="shared" si="21"/>
        <v>2.3231953610437861</v>
      </c>
      <c r="S42" s="82">
        <f t="shared" si="21"/>
        <v>100</v>
      </c>
    </row>
    <row r="43" spans="1:19" ht="23.25" customHeight="1" x14ac:dyDescent="0.35">
      <c r="A43" s="87" t="s">
        <v>56</v>
      </c>
      <c r="B43" s="73">
        <f t="shared" si="4"/>
        <v>4.0315942678290684</v>
      </c>
      <c r="C43" s="73">
        <f t="shared" si="5"/>
        <v>0.13671727743730996</v>
      </c>
      <c r="D43" s="73">
        <f t="shared" si="6"/>
        <v>14.735858069243429</v>
      </c>
      <c r="E43" s="73">
        <f t="shared" si="7"/>
        <v>23.450001247834841</v>
      </c>
      <c r="F43" s="73">
        <f t="shared" si="7"/>
        <v>2.6653221030116421</v>
      </c>
      <c r="G43" s="73">
        <f t="shared" si="7"/>
        <v>4.0604341582790342</v>
      </c>
      <c r="H43" s="73">
        <f t="shared" ref="H43:S43" si="22">H20/$S20*100</f>
        <v>7.1145083252610322</v>
      </c>
      <c r="I43" s="73">
        <f t="shared" si="22"/>
        <v>9.0033047840500071</v>
      </c>
      <c r="J43" s="73">
        <f t="shared" si="22"/>
        <v>4.1150245569944577</v>
      </c>
      <c r="K43" s="73">
        <f t="shared" si="22"/>
        <v>7.3107189033721403</v>
      </c>
      <c r="L43" s="73">
        <f t="shared" si="22"/>
        <v>0.3783039796327361</v>
      </c>
      <c r="M43" s="73">
        <f t="shared" si="22"/>
        <v>7.2454827417392247</v>
      </c>
      <c r="N43" s="73">
        <f t="shared" si="22"/>
        <v>2.0425061146779435</v>
      </c>
      <c r="O43" s="73">
        <f t="shared" si="22"/>
        <v>5.9458328551645439</v>
      </c>
      <c r="P43" s="73">
        <f t="shared" si="22"/>
        <v>3.6044086675992038</v>
      </c>
      <c r="Q43" s="73">
        <f t="shared" si="22"/>
        <v>1.9152118592363765</v>
      </c>
      <c r="R43" s="73">
        <f t="shared" si="22"/>
        <v>2.2447700886370052</v>
      </c>
      <c r="S43" s="82">
        <f t="shared" si="22"/>
        <v>100</v>
      </c>
    </row>
    <row r="44" spans="1:19" ht="23.25" customHeight="1" thickBot="1" x14ac:dyDescent="0.4">
      <c r="A44" s="87" t="s">
        <v>69</v>
      </c>
      <c r="B44" s="73">
        <f t="shared" si="4"/>
        <v>4.1072378208849107</v>
      </c>
      <c r="C44" s="73">
        <f t="shared" si="5"/>
        <v>5.7310587088146889E-2</v>
      </c>
      <c r="D44" s="73">
        <f t="shared" si="6"/>
        <v>14.354219734857407</v>
      </c>
      <c r="E44" s="73">
        <f t="shared" si="7"/>
        <v>22.473160120563787</v>
      </c>
      <c r="F44" s="73">
        <f t="shared" si="7"/>
        <v>2.5297022228142119</v>
      </c>
      <c r="G44" s="73">
        <f t="shared" si="7"/>
        <v>4.0030773532122446</v>
      </c>
      <c r="H44" s="73">
        <f t="shared" ref="H44:S44" si="23">H21/$S21*100</f>
        <v>6.5602634127184016</v>
      </c>
      <c r="I44" s="73">
        <f t="shared" si="23"/>
        <v>8.7695479230200277</v>
      </c>
      <c r="J44" s="73">
        <f t="shared" si="23"/>
        <v>3.8366685905023084</v>
      </c>
      <c r="K44" s="73">
        <f t="shared" si="23"/>
        <v>7.2302215552298419</v>
      </c>
      <c r="L44" s="73">
        <f t="shared" si="23"/>
        <v>0.53243833216175762</v>
      </c>
      <c r="M44" s="73">
        <f t="shared" si="23"/>
        <v>7.2442168330723078</v>
      </c>
      <c r="N44" s="73">
        <f t="shared" si="23"/>
        <v>1.9634433957048165</v>
      </c>
      <c r="O44" s="73">
        <f t="shared" si="23"/>
        <v>6.2818329562301072</v>
      </c>
      <c r="P44" s="73">
        <f t="shared" si="23"/>
        <v>3.7972705654300389</v>
      </c>
      <c r="Q44" s="73">
        <f t="shared" si="23"/>
        <v>1.9191729583285078</v>
      </c>
      <c r="R44" s="73">
        <f t="shared" si="23"/>
        <v>4.3402156381811698</v>
      </c>
      <c r="S44" s="82">
        <f t="shared" si="23"/>
        <v>100</v>
      </c>
    </row>
    <row r="45" spans="1:19" s="78" customFormat="1" ht="23.25" customHeight="1" thickBot="1" x14ac:dyDescent="0.4">
      <c r="A45" s="216" t="s">
        <v>70</v>
      </c>
      <c r="B45" s="217">
        <f t="shared" si="4"/>
        <v>4.203273937570791</v>
      </c>
      <c r="C45" s="217">
        <f t="shared" si="5"/>
        <v>5.7249109236544513E-2</v>
      </c>
      <c r="D45" s="217">
        <f t="shared" si="6"/>
        <v>15.318775023681052</v>
      </c>
      <c r="E45" s="217">
        <f t="shared" si="7"/>
        <v>22.001584239673644</v>
      </c>
      <c r="F45" s="217">
        <f t="shared" si="7"/>
        <v>2.2172748655731258</v>
      </c>
      <c r="G45" s="217">
        <f t="shared" si="7"/>
        <v>4.3935542547266078</v>
      </c>
      <c r="H45" s="217">
        <f t="shared" ref="H45:S47" si="24">H22/$S22*100</f>
        <v>6.5696941488869358</v>
      </c>
      <c r="I45" s="217">
        <f t="shared" si="24"/>
        <v>8.7468148218551445</v>
      </c>
      <c r="J45" s="217">
        <f t="shared" si="24"/>
        <v>3.8522824400557267</v>
      </c>
      <c r="K45" s="217">
        <f t="shared" si="24"/>
        <v>7.4757823916635893</v>
      </c>
      <c r="L45" s="217">
        <f t="shared" si="24"/>
        <v>0.39897944355746662</v>
      </c>
      <c r="M45" s="217">
        <f t="shared" si="24"/>
        <v>7.0160821439387817</v>
      </c>
      <c r="N45" s="217">
        <f t="shared" si="24"/>
        <v>1.952421381862125</v>
      </c>
      <c r="O45" s="217">
        <f t="shared" si="24"/>
        <v>6.7105289559136967</v>
      </c>
      <c r="P45" s="217">
        <f t="shared" si="24"/>
        <v>4.5543588014838399</v>
      </c>
      <c r="Q45" s="217">
        <f t="shared" si="24"/>
        <v>2.0952381257932151</v>
      </c>
      <c r="R45" s="217">
        <f t="shared" si="24"/>
        <v>2.4361059145277064</v>
      </c>
      <c r="S45" s="218">
        <f t="shared" si="24"/>
        <v>100</v>
      </c>
    </row>
    <row r="46" spans="1:19" s="320" customFormat="1" ht="23.25" customHeight="1" thickBot="1" x14ac:dyDescent="0.4">
      <c r="A46" s="317" t="s">
        <v>177</v>
      </c>
      <c r="B46" s="318">
        <f t="shared" si="4"/>
        <v>4.1424594154684344</v>
      </c>
      <c r="C46" s="318">
        <f t="shared" si="5"/>
        <v>7.0261647670340183E-2</v>
      </c>
      <c r="D46" s="318">
        <f t="shared" si="6"/>
        <v>15.786603026700421</v>
      </c>
      <c r="E46" s="318">
        <f t="shared" si="7"/>
        <v>20.835481767331697</v>
      </c>
      <c r="F46" s="318">
        <f t="shared" si="7"/>
        <v>2.1272362893268193</v>
      </c>
      <c r="G46" s="318">
        <f t="shared" si="7"/>
        <v>4.4466781115027487</v>
      </c>
      <c r="H46" s="318">
        <f t="shared" si="24"/>
        <v>6.7594133002771493</v>
      </c>
      <c r="I46" s="318">
        <f t="shared" si="24"/>
        <v>8.3048073012332591</v>
      </c>
      <c r="J46" s="318">
        <f t="shared" si="24"/>
        <v>3.6224068539575738</v>
      </c>
      <c r="K46" s="318">
        <f t="shared" si="24"/>
        <v>6.8155251936099743</v>
      </c>
      <c r="L46" s="318">
        <f t="shared" si="24"/>
        <v>0.35656913644224503</v>
      </c>
      <c r="M46" s="318">
        <f t="shared" si="24"/>
        <v>7.1477531276579827</v>
      </c>
      <c r="N46" s="318">
        <f t="shared" si="24"/>
        <v>1.7668284727844972</v>
      </c>
      <c r="O46" s="318">
        <f t="shared" si="24"/>
        <v>8.4759788237770568</v>
      </c>
      <c r="P46" s="318">
        <f t="shared" si="24"/>
        <v>4.9913363613724036</v>
      </c>
      <c r="Q46" s="318">
        <f t="shared" si="24"/>
        <v>2.0405839134511097</v>
      </c>
      <c r="R46" s="318">
        <f t="shared" si="24"/>
        <v>2.3100772574362898</v>
      </c>
      <c r="S46" s="319">
        <f t="shared" si="24"/>
        <v>100</v>
      </c>
    </row>
    <row r="47" spans="1:19" s="215" customFormat="1" ht="23.25" customHeight="1" thickBot="1" x14ac:dyDescent="0.4">
      <c r="A47" s="316" t="s">
        <v>182</v>
      </c>
      <c r="B47" s="77">
        <f t="shared" si="4"/>
        <v>4.4937509824211768</v>
      </c>
      <c r="C47" s="77">
        <f t="shared" si="5"/>
        <v>6.5800699156609993E-2</v>
      </c>
      <c r="D47" s="77">
        <f t="shared" si="5"/>
        <v>15.258177390677369</v>
      </c>
      <c r="E47" s="77">
        <f t="shared" si="5"/>
        <v>19.876082788352186</v>
      </c>
      <c r="F47" s="77">
        <f t="shared" si="5"/>
        <v>2.171418475875547</v>
      </c>
      <c r="G47" s="77">
        <f t="shared" si="5"/>
        <v>4.2073400500217435</v>
      </c>
      <c r="H47" s="77">
        <f t="shared" si="5"/>
        <v>7.2573383985563646</v>
      </c>
      <c r="I47" s="77">
        <f t="shared" si="5"/>
        <v>8.9553507818645688</v>
      </c>
      <c r="J47" s="77">
        <f t="shared" si="5"/>
        <v>3.5197879151913276</v>
      </c>
      <c r="K47" s="77">
        <f t="shared" si="5"/>
        <v>7.400984294311157</v>
      </c>
      <c r="L47" s="77">
        <f t="shared" si="5"/>
        <v>0.33965252388796524</v>
      </c>
      <c r="M47" s="77">
        <f t="shared" si="5"/>
        <v>6.7637005896583755</v>
      </c>
      <c r="N47" s="77">
        <f t="shared" si="5"/>
        <v>1.7351467619784926</v>
      </c>
      <c r="O47" s="77">
        <f t="shared" si="5"/>
        <v>8.3202498507412166</v>
      </c>
      <c r="P47" s="77">
        <f t="shared" si="5"/>
        <v>5.1370164418752813</v>
      </c>
      <c r="Q47" s="77">
        <f t="shared" si="5"/>
        <v>2.3051213107937585</v>
      </c>
      <c r="R47" s="77">
        <f t="shared" si="5"/>
        <v>2.193080744636867</v>
      </c>
      <c r="S47" s="77">
        <f t="shared" si="24"/>
        <v>100</v>
      </c>
    </row>
    <row r="48" spans="1:19" ht="23.25" customHeight="1" x14ac:dyDescent="0.35">
      <c r="A48" s="74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83"/>
    </row>
    <row r="49" spans="1:12" ht="22.5" customHeight="1" thickBot="1" x14ac:dyDescent="0.4">
      <c r="A49" s="14"/>
      <c r="B49" s="15"/>
      <c r="C49" s="16"/>
      <c r="D49" s="17"/>
      <c r="E49" s="17"/>
      <c r="F49" s="17"/>
      <c r="G49" s="17"/>
      <c r="H49" s="17"/>
      <c r="I49" s="17"/>
      <c r="J49" s="18"/>
      <c r="K49" s="47"/>
      <c r="L49" s="20"/>
    </row>
  </sheetData>
  <mergeCells count="7">
    <mergeCell ref="I3:I4"/>
    <mergeCell ref="J3:R3"/>
    <mergeCell ref="A3:A4"/>
    <mergeCell ref="B3:B4"/>
    <mergeCell ref="C3:F3"/>
    <mergeCell ref="G3:G4"/>
    <mergeCell ref="H3:H4"/>
  </mergeCells>
  <phoneticPr fontId="70" type="noConversion"/>
  <pageMargins left="0.7" right="0.7" top="0.75" bottom="0.75" header="0.3" footer="0.3"/>
  <pageSetup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9D8E5-3E09-40BA-A46A-83D12E278691}">
  <dimension ref="A1:G89"/>
  <sheetViews>
    <sheetView tabSelected="1" zoomScale="59" workbookViewId="0">
      <pane xSplit="1" ySplit="4" topLeftCell="B37" activePane="bottomRight" state="frozen"/>
      <selection pane="topRight" activeCell="B1" sqref="B1"/>
      <selection pane="bottomLeft" activeCell="A5" sqref="A5"/>
      <selection pane="bottomRight" activeCell="F65" sqref="F65"/>
    </sheetView>
  </sheetViews>
  <sheetFormatPr defaultRowHeight="14.5" x14ac:dyDescent="0.35"/>
  <cols>
    <col min="1" max="1" width="15.90625" style="188" customWidth="1"/>
    <col min="2" max="2" width="30.90625" customWidth="1"/>
    <col min="3" max="3" width="27.08984375" bestFit="1" customWidth="1"/>
    <col min="4" max="4" width="41" bestFit="1" customWidth="1"/>
    <col min="5" max="5" width="29.453125" bestFit="1" customWidth="1"/>
    <col min="6" max="6" width="47.90625" bestFit="1" customWidth="1"/>
    <col min="7" max="7" width="37.08984375" customWidth="1"/>
  </cols>
  <sheetData>
    <row r="1" spans="1:7" ht="26" x14ac:dyDescent="0.35">
      <c r="A1" s="428" t="s">
        <v>176</v>
      </c>
      <c r="B1" s="428"/>
      <c r="C1" s="428"/>
      <c r="D1" s="428"/>
    </row>
    <row r="3" spans="1:7" x14ac:dyDescent="0.35">
      <c r="F3" s="192"/>
      <c r="G3" s="193" t="s">
        <v>173</v>
      </c>
    </row>
    <row r="4" spans="1:7" s="185" customFormat="1" x14ac:dyDescent="0.35">
      <c r="A4" s="187" t="s">
        <v>175</v>
      </c>
      <c r="B4" s="186" t="s">
        <v>118</v>
      </c>
      <c r="C4" s="186" t="s">
        <v>119</v>
      </c>
      <c r="D4" s="186" t="s">
        <v>174</v>
      </c>
      <c r="E4" s="186" t="s">
        <v>120</v>
      </c>
      <c r="F4" s="190" t="s">
        <v>171</v>
      </c>
      <c r="G4" s="191" t="s">
        <v>172</v>
      </c>
    </row>
    <row r="5" spans="1:7" x14ac:dyDescent="0.35">
      <c r="A5" s="188" t="s">
        <v>121</v>
      </c>
      <c r="B5" s="21">
        <v>2534579257720.3999</v>
      </c>
      <c r="C5" s="21">
        <v>178538748486.42999</v>
      </c>
      <c r="D5" s="21">
        <f>B5-C5</f>
        <v>2356040509233.9697</v>
      </c>
      <c r="E5" s="21">
        <v>258406425234.54004</v>
      </c>
      <c r="F5" s="21">
        <f>(E5/B5)*100</f>
        <v>10.195239483927235</v>
      </c>
      <c r="G5" s="21">
        <f>(E5/D5)*100</f>
        <v>10.967826071825773</v>
      </c>
    </row>
    <row r="6" spans="1:7" x14ac:dyDescent="0.35">
      <c r="A6" s="188" t="s">
        <v>122</v>
      </c>
      <c r="B6" s="21">
        <v>2857275713269.3999</v>
      </c>
      <c r="C6" s="21">
        <v>187374591457.84998</v>
      </c>
      <c r="D6" s="21">
        <f t="shared" ref="D6:D56" si="0">B6-C6</f>
        <v>2669901121811.5498</v>
      </c>
      <c r="E6" s="21">
        <v>256249346502.95004</v>
      </c>
      <c r="F6" s="21">
        <f t="shared" ref="F6:F56" si="1">(E6/B6)*100</f>
        <v>8.9683101043735149</v>
      </c>
      <c r="G6" s="21">
        <f t="shared" ref="G6:G56" si="2">(E6/D6)*100</f>
        <v>9.5977092338566745</v>
      </c>
    </row>
    <row r="7" spans="1:7" x14ac:dyDescent="0.35">
      <c r="A7" s="188" t="s">
        <v>123</v>
      </c>
      <c r="B7" s="21">
        <v>3540681348851.4199</v>
      </c>
      <c r="C7" s="21">
        <v>153275450697.78</v>
      </c>
      <c r="D7" s="21">
        <f t="shared" si="0"/>
        <v>3387405898153.6401</v>
      </c>
      <c r="E7" s="21">
        <v>302556342091.51996</v>
      </c>
      <c r="F7" s="21">
        <f t="shared" si="1"/>
        <v>8.5451446284390364</v>
      </c>
      <c r="G7" s="21">
        <f t="shared" si="2"/>
        <v>8.9318006518331075</v>
      </c>
    </row>
    <row r="8" spans="1:7" x14ac:dyDescent="0.35">
      <c r="A8" s="188" t="s">
        <v>124</v>
      </c>
      <c r="B8" s="21">
        <v>4082987566138.3398</v>
      </c>
      <c r="C8" s="21">
        <v>236259945815.32001</v>
      </c>
      <c r="D8" s="21">
        <f t="shared" si="0"/>
        <v>3846727620323.02</v>
      </c>
      <c r="E8" s="21">
        <v>387990843502.09003</v>
      </c>
      <c r="F8" s="21">
        <f t="shared" si="1"/>
        <v>9.5026212354853907</v>
      </c>
      <c r="G8" s="21">
        <f t="shared" si="2"/>
        <v>10.086257250247144</v>
      </c>
    </row>
    <row r="9" spans="1:7" x14ac:dyDescent="0.35">
      <c r="A9" s="188" t="s">
        <v>125</v>
      </c>
      <c r="B9" s="21">
        <v>4775628018665.5898</v>
      </c>
      <c r="C9" s="21">
        <v>250775410141.32001</v>
      </c>
      <c r="D9" s="21">
        <f t="shared" si="0"/>
        <v>4524852608524.2695</v>
      </c>
      <c r="E9" s="21">
        <v>393745219519.74994</v>
      </c>
      <c r="F9" s="21">
        <f t="shared" si="1"/>
        <v>8.2448887974689988</v>
      </c>
      <c r="G9" s="21">
        <f t="shared" si="2"/>
        <v>8.7018352548761939</v>
      </c>
    </row>
    <row r="10" spans="1:7" x14ac:dyDescent="0.35">
      <c r="A10" s="188" t="s">
        <v>126</v>
      </c>
      <c r="B10" s="21">
        <v>5497154075412.04</v>
      </c>
      <c r="C10" s="21">
        <v>251085530672.79001</v>
      </c>
      <c r="D10" s="21">
        <f t="shared" si="0"/>
        <v>5246068544739.25</v>
      </c>
      <c r="E10" s="21">
        <v>402154008301.34991</v>
      </c>
      <c r="F10" s="21">
        <f t="shared" si="1"/>
        <v>7.3156764897699622</v>
      </c>
      <c r="G10" s="21">
        <f t="shared" si="2"/>
        <v>7.6658168850010426</v>
      </c>
    </row>
    <row r="11" spans="1:7" x14ac:dyDescent="0.35">
      <c r="A11" s="188" t="s">
        <v>127</v>
      </c>
      <c r="B11" s="21">
        <v>6092187309648.04</v>
      </c>
      <c r="C11" s="21">
        <v>269652145059.28</v>
      </c>
      <c r="D11" s="226">
        <f t="shared" si="0"/>
        <v>5822535164588.7598</v>
      </c>
      <c r="E11" s="21">
        <v>426948553952.41003</v>
      </c>
      <c r="F11" s="21">
        <f t="shared" si="1"/>
        <v>7.0081324202928323</v>
      </c>
      <c r="G11" s="21">
        <f t="shared" si="2"/>
        <v>7.3326917207646449</v>
      </c>
    </row>
    <row r="12" spans="1:7" x14ac:dyDescent="0.35">
      <c r="A12" s="188" t="s">
        <v>128</v>
      </c>
      <c r="B12" s="21">
        <v>6443085994179.2803</v>
      </c>
      <c r="C12" s="21">
        <v>308472346127.77997</v>
      </c>
      <c r="D12" s="21">
        <f t="shared" si="0"/>
        <v>6134613648051.5</v>
      </c>
      <c r="E12" s="21">
        <v>463489198671.11993</v>
      </c>
      <c r="F12" s="21">
        <f t="shared" si="1"/>
        <v>7.193590138170415</v>
      </c>
      <c r="G12" s="21">
        <f t="shared" si="2"/>
        <v>7.5553119603275292</v>
      </c>
    </row>
    <row r="13" spans="1:7" x14ac:dyDescent="0.35">
      <c r="A13" s="188" t="s">
        <v>129</v>
      </c>
      <c r="B13" s="21">
        <v>6543764499108.21</v>
      </c>
      <c r="C13" s="21">
        <v>322866640613.97998</v>
      </c>
      <c r="D13" s="21">
        <f t="shared" si="0"/>
        <v>6220897858494.2305</v>
      </c>
      <c r="E13" s="21">
        <v>494014351043.42999</v>
      </c>
      <c r="F13" s="21">
        <f t="shared" si="1"/>
        <v>7.549390738477137</v>
      </c>
      <c r="G13" s="21">
        <f t="shared" si="2"/>
        <v>7.9412065955862881</v>
      </c>
    </row>
    <row r="14" spans="1:7" x14ac:dyDescent="0.35">
      <c r="A14" s="188" t="s">
        <v>130</v>
      </c>
      <c r="B14" s="21">
        <v>6882416935748.1602</v>
      </c>
      <c r="C14" s="21">
        <v>400846269103.46997</v>
      </c>
      <c r="D14" s="21">
        <f t="shared" si="0"/>
        <v>6481570666644.6904</v>
      </c>
      <c r="E14" s="21">
        <v>650050306497.41003</v>
      </c>
      <c r="F14" s="21">
        <f t="shared" si="1"/>
        <v>9.4450875697600516</v>
      </c>
      <c r="G14" s="21">
        <f t="shared" si="2"/>
        <v>10.029209584070168</v>
      </c>
    </row>
    <row r="15" spans="1:7" x14ac:dyDescent="0.35">
      <c r="A15" s="188" t="s">
        <v>131</v>
      </c>
      <c r="B15" s="21">
        <v>7600907807839.1797</v>
      </c>
      <c r="C15" s="21">
        <v>1194888743821.3501</v>
      </c>
      <c r="D15" s="21">
        <f t="shared" si="0"/>
        <v>6406019064017.8301</v>
      </c>
      <c r="E15" s="21">
        <v>1853108064211.3701</v>
      </c>
      <c r="F15" s="21">
        <f t="shared" si="1"/>
        <v>24.38008868230412</v>
      </c>
      <c r="G15" s="21">
        <f t="shared" si="2"/>
        <v>28.927607702889162</v>
      </c>
    </row>
    <row r="16" spans="1:7" x14ac:dyDescent="0.35">
      <c r="A16" s="188" t="s">
        <v>132</v>
      </c>
      <c r="B16" s="21">
        <v>8197437995693.46</v>
      </c>
      <c r="C16" s="21">
        <v>2283165721879.8999</v>
      </c>
      <c r="D16" s="21">
        <f t="shared" si="0"/>
        <v>5914272273813.5605</v>
      </c>
      <c r="E16" s="21">
        <v>3053815125268.5703</v>
      </c>
      <c r="F16" s="21">
        <f t="shared" si="1"/>
        <v>37.253287269423666</v>
      </c>
      <c r="G16" s="21">
        <f t="shared" si="2"/>
        <v>51.634672600209029</v>
      </c>
    </row>
    <row r="17" spans="1:7" x14ac:dyDescent="0.35">
      <c r="A17" s="188" t="s">
        <v>133</v>
      </c>
      <c r="B17" s="21">
        <v>8293850403899.9805</v>
      </c>
      <c r="C17" s="21">
        <v>2440269650631.25</v>
      </c>
      <c r="D17" s="21">
        <f t="shared" si="0"/>
        <v>5853580753268.7305</v>
      </c>
      <c r="E17" s="21">
        <v>3076894983949.5503</v>
      </c>
      <c r="F17" s="21">
        <f t="shared" si="1"/>
        <v>37.098510753252981</v>
      </c>
      <c r="G17" s="21">
        <f t="shared" si="2"/>
        <v>52.564321116290472</v>
      </c>
    </row>
    <row r="18" spans="1:7" x14ac:dyDescent="0.35">
      <c r="A18" s="188" t="s">
        <v>134</v>
      </c>
      <c r="B18" s="21">
        <v>8522463688189.4199</v>
      </c>
      <c r="C18" s="21">
        <v>2598895290746.3398</v>
      </c>
      <c r="D18" s="21">
        <f t="shared" si="0"/>
        <v>5923568397443.0801</v>
      </c>
      <c r="E18" s="21">
        <v>3268328312930.3198</v>
      </c>
      <c r="F18" s="21">
        <f t="shared" si="1"/>
        <v>38.34957158526386</v>
      </c>
      <c r="G18" s="21">
        <f t="shared" si="2"/>
        <v>55.174990708997306</v>
      </c>
    </row>
    <row r="19" spans="1:7" x14ac:dyDescent="0.35">
      <c r="A19" s="188" t="s">
        <v>135</v>
      </c>
      <c r="B19" s="21">
        <v>8655734711370.3799</v>
      </c>
      <c r="C19" s="21">
        <v>2657080021505.8799</v>
      </c>
      <c r="D19" s="21">
        <f t="shared" si="0"/>
        <v>5998654689864.5</v>
      </c>
      <c r="E19" s="21">
        <v>3253143658455.6709</v>
      </c>
      <c r="F19" s="21">
        <f t="shared" si="1"/>
        <v>37.583680264394701</v>
      </c>
      <c r="G19" s="21">
        <f t="shared" si="2"/>
        <v>54.231220609385581</v>
      </c>
    </row>
    <row r="20" spans="1:7" x14ac:dyDescent="0.35">
      <c r="A20" s="188" t="s">
        <v>136</v>
      </c>
      <c r="B20" s="21">
        <v>7018272394028.0098</v>
      </c>
      <c r="C20" s="21">
        <v>1130754330474.5898</v>
      </c>
      <c r="D20" s="21">
        <f t="shared" si="0"/>
        <v>5887518063553.4199</v>
      </c>
      <c r="E20" s="21">
        <v>1413697598993.28</v>
      </c>
      <c r="F20" s="21">
        <f t="shared" si="1"/>
        <v>20.143099606624332</v>
      </c>
      <c r="G20" s="21">
        <f t="shared" si="2"/>
        <v>24.011775144177491</v>
      </c>
    </row>
    <row r="21" spans="1:7" x14ac:dyDescent="0.35">
      <c r="A21" s="188" t="s">
        <v>137</v>
      </c>
      <c r="B21" s="21">
        <v>7016576903785.04</v>
      </c>
      <c r="C21" s="21">
        <v>835260813759.41003</v>
      </c>
      <c r="D21" s="21">
        <f t="shared" si="0"/>
        <v>6181316090025.6299</v>
      </c>
      <c r="E21" s="21">
        <v>1139901822898.72</v>
      </c>
      <c r="F21" s="21">
        <f t="shared" si="1"/>
        <v>16.2458395102006</v>
      </c>
      <c r="G21" s="21">
        <f t="shared" si="2"/>
        <v>18.44108611009397</v>
      </c>
    </row>
    <row r="22" spans="1:7" x14ac:dyDescent="0.35">
      <c r="A22" s="188" t="s">
        <v>138</v>
      </c>
      <c r="B22" s="21">
        <v>6713865566509.04</v>
      </c>
      <c r="C22" s="21">
        <v>575105853562.33008</v>
      </c>
      <c r="D22" s="21">
        <f t="shared" si="0"/>
        <v>6138759712946.71</v>
      </c>
      <c r="E22" s="21">
        <v>782059405942.19006</v>
      </c>
      <c r="F22" s="21">
        <f t="shared" si="1"/>
        <v>11.648422182346909</v>
      </c>
      <c r="G22" s="21">
        <f t="shared" si="2"/>
        <v>12.739697308770994</v>
      </c>
    </row>
    <row r="23" spans="1:7" x14ac:dyDescent="0.35">
      <c r="A23" s="188" t="s">
        <v>139</v>
      </c>
      <c r="B23" s="21">
        <v>6960441448527.8301</v>
      </c>
      <c r="C23" s="21">
        <v>537844328297.43994</v>
      </c>
      <c r="D23" s="21">
        <f t="shared" si="0"/>
        <v>6422597120230.3906</v>
      </c>
      <c r="E23" s="21">
        <v>688360212718.77991</v>
      </c>
      <c r="F23" s="21">
        <f t="shared" si="1"/>
        <v>9.8896056781624342</v>
      </c>
      <c r="G23" s="21">
        <f t="shared" si="2"/>
        <v>10.717785964661086</v>
      </c>
    </row>
    <row r="24" spans="1:7" x14ac:dyDescent="0.35">
      <c r="A24" s="188" t="s">
        <v>140</v>
      </c>
      <c r="B24" s="21">
        <v>6641301898408.54</v>
      </c>
      <c r="C24" s="21">
        <v>247501345968.35001</v>
      </c>
      <c r="D24" s="21">
        <f t="shared" si="0"/>
        <v>6393800552440.1904</v>
      </c>
      <c r="E24" s="21">
        <v>383311280069.27008</v>
      </c>
      <c r="F24" s="21">
        <f t="shared" si="1"/>
        <v>5.7716286043422187</v>
      </c>
      <c r="G24" s="21">
        <f t="shared" si="2"/>
        <v>5.9950459343461926</v>
      </c>
    </row>
    <row r="25" spans="1:7" x14ac:dyDescent="0.35">
      <c r="A25" s="188" t="s">
        <v>141</v>
      </c>
      <c r="B25" s="21">
        <v>6613557354197.0498</v>
      </c>
      <c r="C25" s="21">
        <v>261567416103.33002</v>
      </c>
      <c r="D25" s="21">
        <f t="shared" si="0"/>
        <v>6351989938093.7197</v>
      </c>
      <c r="E25" s="21">
        <v>301919088056.19995</v>
      </c>
      <c r="F25" s="21">
        <f t="shared" si="1"/>
        <v>4.5651541505812778</v>
      </c>
      <c r="G25" s="21">
        <f t="shared" si="2"/>
        <v>4.7531417870414341</v>
      </c>
    </row>
    <row r="26" spans="1:7" x14ac:dyDescent="0.35">
      <c r="A26" s="188" t="s">
        <v>142</v>
      </c>
      <c r="B26" s="21">
        <v>7468489007393.0498</v>
      </c>
      <c r="C26" s="21">
        <v>248053190262.06</v>
      </c>
      <c r="D26" s="21">
        <f t="shared" si="0"/>
        <v>7220435817130.9902</v>
      </c>
      <c r="E26" s="21">
        <v>338786776715.78998</v>
      </c>
      <c r="F26" s="21">
        <f t="shared" si="1"/>
        <v>4.5362157777888577</v>
      </c>
      <c r="G26" s="21">
        <f t="shared" si="2"/>
        <v>4.6920544035859244</v>
      </c>
    </row>
    <row r="27" spans="1:7" x14ac:dyDescent="0.35">
      <c r="A27" s="188" t="s">
        <v>143</v>
      </c>
      <c r="B27" s="21">
        <v>7593696555200.6396</v>
      </c>
      <c r="C27" s="21">
        <v>239052889982.91998</v>
      </c>
      <c r="D27" s="21">
        <f t="shared" si="0"/>
        <v>7354643665217.7197</v>
      </c>
      <c r="E27" s="21">
        <v>326084140305.15997</v>
      </c>
      <c r="F27" s="21">
        <f t="shared" si="1"/>
        <v>4.2941423578722953</v>
      </c>
      <c r="G27" s="21">
        <f t="shared" si="2"/>
        <v>4.4337177319318419</v>
      </c>
    </row>
    <row r="28" spans="1:7" x14ac:dyDescent="0.35">
      <c r="A28" s="188" t="s">
        <v>144</v>
      </c>
      <c r="B28" s="21">
        <v>7721226744387.0303</v>
      </c>
      <c r="C28" s="21">
        <v>201865527751.38998</v>
      </c>
      <c r="D28" s="21">
        <f t="shared" si="0"/>
        <v>7519361216635.6406</v>
      </c>
      <c r="E28" s="21">
        <v>286088816439.54004</v>
      </c>
      <c r="F28" s="21">
        <f t="shared" si="1"/>
        <v>3.7052249067483118</v>
      </c>
      <c r="G28" s="21">
        <f t="shared" si="2"/>
        <v>3.8046957473808352</v>
      </c>
    </row>
    <row r="29" spans="1:7" x14ac:dyDescent="0.35">
      <c r="A29" s="188" t="s">
        <v>145</v>
      </c>
      <c r="B29" s="21">
        <v>7803728430565.21</v>
      </c>
      <c r="C29" s="21">
        <v>225465989904.29001</v>
      </c>
      <c r="D29" s="21">
        <f t="shared" si="0"/>
        <v>7578262440660.9199</v>
      </c>
      <c r="E29" s="21">
        <v>311801388084.33997</v>
      </c>
      <c r="F29" s="21">
        <f t="shared" si="1"/>
        <v>3.9955438077918446</v>
      </c>
      <c r="G29" s="21">
        <f t="shared" si="2"/>
        <v>4.114417922654404</v>
      </c>
    </row>
    <row r="30" spans="1:7" x14ac:dyDescent="0.35">
      <c r="A30" s="188" t="s">
        <v>146</v>
      </c>
      <c r="B30" s="21">
        <v>8295726005685.5498</v>
      </c>
      <c r="C30" s="21">
        <v>175561240904.97</v>
      </c>
      <c r="D30" s="21">
        <f t="shared" si="0"/>
        <v>8120164764780.5801</v>
      </c>
      <c r="E30" s="21">
        <v>321919947898.95996</v>
      </c>
      <c r="F30" s="21">
        <f t="shared" si="1"/>
        <v>3.8805518369137224</v>
      </c>
      <c r="G30" s="21">
        <f t="shared" si="2"/>
        <v>3.9644509344837013</v>
      </c>
    </row>
    <row r="31" spans="1:7" x14ac:dyDescent="0.35">
      <c r="A31" s="188" t="s">
        <v>147</v>
      </c>
      <c r="B31" s="21">
        <v>8874939573529.2207</v>
      </c>
      <c r="C31" s="21">
        <v>179185064033.69</v>
      </c>
      <c r="D31" s="21">
        <f t="shared" si="0"/>
        <v>8695754509495.5303</v>
      </c>
      <c r="E31" s="21">
        <v>315225090224.91003</v>
      </c>
      <c r="F31" s="21">
        <f t="shared" si="1"/>
        <v>3.5518561857605664</v>
      </c>
      <c r="G31" s="21">
        <f t="shared" si="2"/>
        <v>3.625045875900621</v>
      </c>
    </row>
    <row r="32" spans="1:7" x14ac:dyDescent="0.35">
      <c r="A32" s="188" t="s">
        <v>148</v>
      </c>
      <c r="B32" s="21">
        <v>9478907768435.3105</v>
      </c>
      <c r="C32" s="21">
        <v>179543850382.26999</v>
      </c>
      <c r="D32" s="21">
        <f t="shared" si="0"/>
        <v>9299363918053.041</v>
      </c>
      <c r="E32" s="21">
        <v>321656419816.59998</v>
      </c>
      <c r="F32" s="21">
        <f t="shared" si="1"/>
        <v>3.3933911762251063</v>
      </c>
      <c r="G32" s="21">
        <f t="shared" si="2"/>
        <v>3.4589077559612642</v>
      </c>
    </row>
    <row r="33" spans="1:7" x14ac:dyDescent="0.35">
      <c r="A33" s="188" t="s">
        <v>149</v>
      </c>
      <c r="B33" s="21">
        <v>9856904650564.5508</v>
      </c>
      <c r="C33" s="21">
        <v>237841443700.14999</v>
      </c>
      <c r="D33" s="21">
        <f t="shared" si="0"/>
        <v>9619063206864.4004</v>
      </c>
      <c r="E33" s="21">
        <v>374854418837.25006</v>
      </c>
      <c r="F33" s="21">
        <f t="shared" si="1"/>
        <v>3.8029628177014012</v>
      </c>
      <c r="G33" s="21">
        <f t="shared" si="2"/>
        <v>3.8969950688102841</v>
      </c>
    </row>
    <row r="34" spans="1:7" x14ac:dyDescent="0.35">
      <c r="A34" s="188" t="s">
        <v>150</v>
      </c>
      <c r="B34" s="21">
        <v>10230456757168.199</v>
      </c>
      <c r="C34" s="21">
        <v>228578439097.51001</v>
      </c>
      <c r="D34" s="21">
        <f t="shared" si="0"/>
        <v>10001878318070.689</v>
      </c>
      <c r="E34" s="21">
        <v>380095600545.40997</v>
      </c>
      <c r="F34" s="21">
        <f t="shared" si="1"/>
        <v>3.7153336314049463</v>
      </c>
      <c r="G34" s="21">
        <f t="shared" si="2"/>
        <v>3.8002421990945439</v>
      </c>
    </row>
    <row r="35" spans="1:7" x14ac:dyDescent="0.35">
      <c r="A35" s="188" t="s">
        <v>151</v>
      </c>
      <c r="B35" s="21">
        <v>10916825767886.9</v>
      </c>
      <c r="C35" s="21">
        <v>228060169435.38</v>
      </c>
      <c r="D35" s="21">
        <f t="shared" si="0"/>
        <v>10688765598451.52</v>
      </c>
      <c r="E35" s="21">
        <v>398676311891.38</v>
      </c>
      <c r="F35" s="21">
        <f t="shared" si="1"/>
        <v>3.6519435261496271</v>
      </c>
      <c r="G35" s="21">
        <f t="shared" si="2"/>
        <v>3.7298629876319511</v>
      </c>
    </row>
    <row r="36" spans="1:7" x14ac:dyDescent="0.35">
      <c r="A36" s="188" t="s">
        <v>152</v>
      </c>
      <c r="B36" s="21">
        <v>11984023166651.1</v>
      </c>
      <c r="C36" s="21">
        <v>228500137204.30002</v>
      </c>
      <c r="D36" s="21">
        <f t="shared" si="0"/>
        <v>11755523029446.799</v>
      </c>
      <c r="E36" s="21">
        <v>354671763966.60004</v>
      </c>
      <c r="F36" s="21">
        <f t="shared" si="1"/>
        <v>2.9595383706664848</v>
      </c>
      <c r="G36" s="21">
        <f t="shared" si="2"/>
        <v>3.0170649411189192</v>
      </c>
    </row>
    <row r="37" spans="1:7" x14ac:dyDescent="0.35">
      <c r="A37" s="188" t="s">
        <v>153</v>
      </c>
      <c r="B37" s="21">
        <v>12572749101149.4</v>
      </c>
      <c r="C37" s="21">
        <v>372230037987.54999</v>
      </c>
      <c r="D37" s="21">
        <f t="shared" si="0"/>
        <v>12200519063161.85</v>
      </c>
      <c r="E37" s="21">
        <v>478712428991.29999</v>
      </c>
      <c r="F37" s="21">
        <f t="shared" si="1"/>
        <v>3.80753982394778</v>
      </c>
      <c r="G37" s="21">
        <f t="shared" si="2"/>
        <v>3.9237054301789547</v>
      </c>
    </row>
    <row r="38" spans="1:7" x14ac:dyDescent="0.35">
      <c r="A38" s="188" t="s">
        <v>154</v>
      </c>
      <c r="B38" s="21">
        <v>12650841879925.76</v>
      </c>
      <c r="C38" s="21">
        <v>393230848772.94995</v>
      </c>
      <c r="D38" s="21">
        <f t="shared" si="0"/>
        <v>12257611031152.811</v>
      </c>
      <c r="E38" s="21">
        <v>627837264619.37012</v>
      </c>
      <c r="F38" s="21">
        <f t="shared" si="1"/>
        <v>4.9628101479603233</v>
      </c>
      <c r="G38" s="21">
        <f t="shared" si="2"/>
        <v>5.1220198048683141</v>
      </c>
    </row>
    <row r="39" spans="1:7" x14ac:dyDescent="0.35">
      <c r="A39" s="188" t="s">
        <v>155</v>
      </c>
      <c r="B39" s="21">
        <v>12155584674156.457</v>
      </c>
      <c r="C39" s="21">
        <v>461022640232.98987</v>
      </c>
      <c r="D39" s="21">
        <f t="shared" si="0"/>
        <v>11694562033923.467</v>
      </c>
      <c r="E39" s="21">
        <v>621342992127.87988</v>
      </c>
      <c r="F39" s="21">
        <f t="shared" si="1"/>
        <v>5.1115845825902104</v>
      </c>
      <c r="G39" s="21">
        <f t="shared" si="2"/>
        <v>5.3130933020449547</v>
      </c>
    </row>
    <row r="40" spans="1:7" x14ac:dyDescent="0.35">
      <c r="A40" s="188" t="s">
        <v>156</v>
      </c>
      <c r="B40" s="21">
        <v>12122093344322.512</v>
      </c>
      <c r="C40" s="21">
        <v>471385831493.76996</v>
      </c>
      <c r="D40" s="21">
        <f t="shared" si="0"/>
        <v>11650707512828.742</v>
      </c>
      <c r="E40" s="21">
        <v>645403481122.90991</v>
      </c>
      <c r="F40" s="21">
        <f t="shared" si="1"/>
        <v>5.3241916457044134</v>
      </c>
      <c r="G40" s="21">
        <f t="shared" si="2"/>
        <v>5.5396076196423945</v>
      </c>
    </row>
    <row r="41" spans="1:7" x14ac:dyDescent="0.35">
      <c r="A41" s="188" t="s">
        <v>157</v>
      </c>
      <c r="B41" s="21">
        <v>12055649994538.461</v>
      </c>
      <c r="C41" s="21">
        <v>662317418943.66016</v>
      </c>
      <c r="D41" s="21">
        <f t="shared" si="0"/>
        <v>11393332575594.801</v>
      </c>
      <c r="E41" s="21">
        <v>1293918231045.3</v>
      </c>
      <c r="F41" s="21">
        <f t="shared" si="1"/>
        <v>10.732878207574709</v>
      </c>
      <c r="G41" s="21">
        <f t="shared" si="2"/>
        <v>11.356802081042998</v>
      </c>
    </row>
    <row r="42" spans="1:7" x14ac:dyDescent="0.35">
      <c r="A42" s="188" t="s">
        <v>158</v>
      </c>
      <c r="B42" s="21">
        <v>14295052414531</v>
      </c>
      <c r="C42" s="21">
        <v>777537269189.51001</v>
      </c>
      <c r="D42" s="21">
        <f t="shared" si="0"/>
        <v>13517515145341.49</v>
      </c>
      <c r="E42" s="21">
        <v>1677271649650.6201</v>
      </c>
      <c r="F42" s="21">
        <f t="shared" si="1"/>
        <v>11.733231897391745</v>
      </c>
      <c r="G42" s="21">
        <f t="shared" si="2"/>
        <v>12.408135900840136</v>
      </c>
    </row>
    <row r="43" spans="1:7" x14ac:dyDescent="0.35">
      <c r="A43" s="188" t="s">
        <v>159</v>
      </c>
      <c r="B43" s="21">
        <v>14841909001337.029</v>
      </c>
      <c r="C43" s="21">
        <v>1056218158070.28</v>
      </c>
      <c r="D43" s="21">
        <f t="shared" si="0"/>
        <v>13785690843266.75</v>
      </c>
      <c r="E43" s="21">
        <v>2190509814458.0896</v>
      </c>
      <c r="F43" s="21">
        <f t="shared" si="1"/>
        <v>14.758949231266397</v>
      </c>
      <c r="G43" s="21">
        <f t="shared" si="2"/>
        <v>15.889735518971001</v>
      </c>
    </row>
    <row r="44" spans="1:7" x14ac:dyDescent="0.35">
      <c r="A44" s="188" t="s">
        <v>160</v>
      </c>
      <c r="B44" s="21">
        <v>14834806324485.393</v>
      </c>
      <c r="C44" s="21">
        <v>956238089330.44006</v>
      </c>
      <c r="D44" s="21">
        <f t="shared" si="0"/>
        <v>13878568235154.953</v>
      </c>
      <c r="E44" s="21">
        <v>2083489137260.4004</v>
      </c>
      <c r="F44" s="21">
        <f t="shared" si="1"/>
        <v>14.044599516082155</v>
      </c>
      <c r="G44" s="21">
        <f t="shared" si="2"/>
        <v>15.012277217348988</v>
      </c>
    </row>
    <row r="45" spans="1:7" x14ac:dyDescent="0.35">
      <c r="A45" s="188" t="s">
        <v>161</v>
      </c>
      <c r="B45" s="21">
        <v>16185253368389.639</v>
      </c>
      <c r="C45" s="21">
        <v>1615457349031.99</v>
      </c>
      <c r="D45" s="21">
        <f t="shared" si="0"/>
        <v>14569796019357.648</v>
      </c>
      <c r="E45" s="21">
        <v>2370243313506.9995</v>
      </c>
      <c r="F45" s="21">
        <f t="shared" si="1"/>
        <v>14.644462212350454</v>
      </c>
      <c r="G45" s="21">
        <f t="shared" si="2"/>
        <v>16.268198335500777</v>
      </c>
    </row>
    <row r="46" spans="1:7" x14ac:dyDescent="0.35">
      <c r="A46" s="188" t="s">
        <v>162</v>
      </c>
      <c r="B46" s="21">
        <v>15908443034592.051</v>
      </c>
      <c r="C46" s="21">
        <v>1919088336383.8801</v>
      </c>
      <c r="D46" s="21">
        <f t="shared" si="0"/>
        <v>13989354698208.17</v>
      </c>
      <c r="E46" s="21">
        <v>2387692236277.8096</v>
      </c>
      <c r="F46" s="21">
        <f t="shared" si="1"/>
        <v>15.008962417540808</v>
      </c>
      <c r="G46" s="21">
        <f t="shared" si="2"/>
        <v>17.067922629652372</v>
      </c>
    </row>
    <row r="47" spans="1:7" x14ac:dyDescent="0.35">
      <c r="A47" s="188" t="s">
        <v>163</v>
      </c>
      <c r="B47" s="21">
        <v>16039579969071.652</v>
      </c>
      <c r="C47" s="21">
        <v>2034180078322.7202</v>
      </c>
      <c r="D47" s="21">
        <f t="shared" si="0"/>
        <v>14005399890748.932</v>
      </c>
      <c r="E47" s="21">
        <v>2426764692268.6499</v>
      </c>
      <c r="F47" s="21">
        <f t="shared" si="1"/>
        <v>15.129851884825307</v>
      </c>
      <c r="G47" s="21">
        <f t="shared" si="2"/>
        <v>17.327350244898149</v>
      </c>
    </row>
    <row r="48" spans="1:7" x14ac:dyDescent="0.35">
      <c r="A48" s="188" t="s">
        <v>164</v>
      </c>
      <c r="B48" s="21">
        <v>15959053146820.221</v>
      </c>
      <c r="C48" s="21">
        <v>1823303862655.1699</v>
      </c>
      <c r="D48" s="21">
        <f t="shared" si="0"/>
        <v>14135749284165.051</v>
      </c>
      <c r="E48" s="21">
        <v>2363476670869.77</v>
      </c>
      <c r="F48" s="21">
        <f t="shared" si="1"/>
        <v>14.809629676185917</v>
      </c>
      <c r="G48" s="21">
        <f t="shared" si="2"/>
        <v>16.719854203394441</v>
      </c>
    </row>
    <row r="49" spans="1:7" x14ac:dyDescent="0.35">
      <c r="A49" s="188" t="s">
        <v>165</v>
      </c>
      <c r="B49" s="21">
        <v>15831554777507.672</v>
      </c>
      <c r="C49" s="21">
        <v>1934689967608.9304</v>
      </c>
      <c r="D49" s="21">
        <f t="shared" si="0"/>
        <v>13896864809898.742</v>
      </c>
      <c r="E49" s="21">
        <v>2189274331185.72</v>
      </c>
      <c r="F49" s="21">
        <f t="shared" si="1"/>
        <v>13.82854913464395</v>
      </c>
      <c r="G49" s="21">
        <f t="shared" si="2"/>
        <v>15.753728349046749</v>
      </c>
    </row>
    <row r="50" spans="1:7" x14ac:dyDescent="0.35">
      <c r="A50" s="188" t="s">
        <v>166</v>
      </c>
      <c r="B50" s="21">
        <v>15580185083029.939</v>
      </c>
      <c r="C50" s="21">
        <v>1993038082050.4595</v>
      </c>
      <c r="D50" s="21">
        <f t="shared" si="0"/>
        <v>13587147000979.48</v>
      </c>
      <c r="E50" s="21">
        <v>1939147436146.9602</v>
      </c>
      <c r="F50" s="21">
        <f t="shared" si="1"/>
        <v>12.446241336754689</v>
      </c>
      <c r="G50" s="21">
        <f t="shared" si="2"/>
        <v>14.271925048041133</v>
      </c>
    </row>
    <row r="51" spans="1:7" x14ac:dyDescent="0.35">
      <c r="A51" s="188" t="s">
        <v>167</v>
      </c>
      <c r="B51" s="21">
        <v>15861117051848.342</v>
      </c>
      <c r="C51" s="21">
        <v>1949036835609.7205</v>
      </c>
      <c r="D51" s="21">
        <f t="shared" si="0"/>
        <v>13912080216238.621</v>
      </c>
      <c r="E51" s="21">
        <v>2245193462123.1997</v>
      </c>
      <c r="F51" s="21">
        <f t="shared" si="1"/>
        <v>14.155330011019373</v>
      </c>
      <c r="G51" s="21">
        <f t="shared" si="2"/>
        <v>16.138445345524524</v>
      </c>
    </row>
    <row r="52" spans="1:7" x14ac:dyDescent="0.35">
      <c r="A52" s="188" t="s">
        <v>168</v>
      </c>
      <c r="B52" s="21">
        <v>15353758941686.25</v>
      </c>
      <c r="C52" s="21">
        <v>1790766857692.9705</v>
      </c>
      <c r="D52" s="21">
        <f t="shared" si="0"/>
        <v>13562992083993.279</v>
      </c>
      <c r="E52" s="21">
        <v>1792478596557.7102</v>
      </c>
      <c r="F52" s="21">
        <f t="shared" si="1"/>
        <v>11.674526110287156</v>
      </c>
      <c r="G52" s="21">
        <f t="shared" si="2"/>
        <v>13.215952538032894</v>
      </c>
    </row>
    <row r="53" spans="1:7" x14ac:dyDescent="0.35">
      <c r="A53" s="188" t="s">
        <v>169</v>
      </c>
      <c r="B53" s="21">
        <v>15544709480952.732</v>
      </c>
      <c r="C53" s="21">
        <v>1741289530217.7498</v>
      </c>
      <c r="D53" s="21">
        <f t="shared" si="0"/>
        <v>13803419950734.982</v>
      </c>
      <c r="E53" s="21">
        <v>1676501291283.2104</v>
      </c>
      <c r="F53" s="21">
        <f t="shared" si="1"/>
        <v>10.785028136662596</v>
      </c>
      <c r="G53" s="21">
        <f t="shared" si="2"/>
        <v>12.145550140955777</v>
      </c>
    </row>
    <row r="54" spans="1:7" s="56" customFormat="1" x14ac:dyDescent="0.35">
      <c r="A54" s="246" t="s">
        <v>170</v>
      </c>
      <c r="B54" s="226">
        <v>15483301378971.789</v>
      </c>
      <c r="C54" s="226">
        <v>1573804651684.0898</v>
      </c>
      <c r="D54" s="226">
        <f t="shared" si="0"/>
        <v>13909496727287.699</v>
      </c>
      <c r="E54" s="226">
        <v>1440513924479.4399</v>
      </c>
      <c r="F54" s="21">
        <f t="shared" si="1"/>
        <v>9.3036613395372747</v>
      </c>
      <c r="G54" s="21">
        <f t="shared" si="2"/>
        <v>10.356333897066419</v>
      </c>
    </row>
    <row r="55" spans="1:7" s="263" customFormat="1" x14ac:dyDescent="0.35">
      <c r="A55" s="384" t="s">
        <v>179</v>
      </c>
      <c r="B55" s="385">
        <v>16620170680695.197</v>
      </c>
      <c r="C55" s="385">
        <v>1399106244528.9299</v>
      </c>
      <c r="D55" s="385">
        <f t="shared" si="0"/>
        <v>15221064436166.268</v>
      </c>
      <c r="E55" s="385">
        <v>1108279806568.3901</v>
      </c>
      <c r="F55" s="21">
        <f t="shared" si="1"/>
        <v>6.6682817394630538</v>
      </c>
      <c r="G55" s="21">
        <f t="shared" si="2"/>
        <v>7.2812240642976533</v>
      </c>
    </row>
    <row r="56" spans="1:7" s="263" customFormat="1" x14ac:dyDescent="0.35">
      <c r="A56" s="264" t="s">
        <v>187</v>
      </c>
      <c r="B56" s="265">
        <v>17563487330324.699</v>
      </c>
      <c r="C56" s="265">
        <v>1431108124824.0701</v>
      </c>
      <c r="D56" s="265">
        <f t="shared" si="0"/>
        <v>16132379205500.629</v>
      </c>
      <c r="E56" s="265">
        <v>1059907879883.3</v>
      </c>
      <c r="F56" s="415">
        <f t="shared" si="1"/>
        <v>6.034723400593049</v>
      </c>
      <c r="G56" s="415">
        <f t="shared" si="2"/>
        <v>6.5700654961166869</v>
      </c>
    </row>
    <row r="57" spans="1:7" x14ac:dyDescent="0.35">
      <c r="B57" s="21"/>
      <c r="C57" s="21"/>
      <c r="D57" s="21"/>
      <c r="E57" s="21"/>
    </row>
    <row r="58" spans="1:7" ht="21" customHeight="1" x14ac:dyDescent="0.4">
      <c r="A58" s="51"/>
      <c r="B58" s="260" t="s">
        <v>181</v>
      </c>
      <c r="C58" s="260"/>
      <c r="D58" s="262"/>
      <c r="E58" s="260"/>
    </row>
    <row r="59" spans="1:7" ht="21" customHeight="1" x14ac:dyDescent="0.4">
      <c r="A59" s="51"/>
      <c r="B59" s="261"/>
      <c r="C59" s="261"/>
      <c r="D59" s="261"/>
      <c r="E59" s="261"/>
    </row>
    <row r="60" spans="1:7" x14ac:dyDescent="0.35">
      <c r="A60"/>
    </row>
    <row r="61" spans="1:7" ht="21" customHeight="1" x14ac:dyDescent="0.4">
      <c r="A61"/>
      <c r="B61" s="429" t="s">
        <v>201</v>
      </c>
      <c r="C61" s="429"/>
      <c r="D61" s="429"/>
      <c r="E61" s="429"/>
      <c r="F61" s="429"/>
    </row>
    <row r="62" spans="1:7" ht="15.65" customHeight="1" x14ac:dyDescent="0.35">
      <c r="A62"/>
      <c r="B62" s="430" t="s">
        <v>202</v>
      </c>
      <c r="C62" s="430" t="s">
        <v>203</v>
      </c>
      <c r="D62" s="430"/>
      <c r="E62" s="431" t="s">
        <v>204</v>
      </c>
      <c r="F62" s="431"/>
    </row>
    <row r="63" spans="1:7" ht="15.65" customHeight="1" x14ac:dyDescent="0.35">
      <c r="A63" s="73"/>
      <c r="B63" s="430"/>
      <c r="C63" s="408" t="s">
        <v>205</v>
      </c>
      <c r="D63" s="411" t="s">
        <v>206</v>
      </c>
      <c r="E63" s="411" t="s">
        <v>12</v>
      </c>
      <c r="F63" s="411" t="s">
        <v>207</v>
      </c>
    </row>
    <row r="64" spans="1:7" ht="15.65" customHeight="1" x14ac:dyDescent="0.35">
      <c r="A64"/>
      <c r="B64" s="430"/>
      <c r="C64" s="408" t="s">
        <v>208</v>
      </c>
      <c r="D64" s="408" t="s">
        <v>208</v>
      </c>
      <c r="E64" s="408" t="s">
        <v>208</v>
      </c>
      <c r="F64" s="408" t="s">
        <v>209</v>
      </c>
    </row>
    <row r="65" spans="1:6" ht="15.65" customHeight="1" x14ac:dyDescent="0.35">
      <c r="A65"/>
      <c r="B65" s="406" t="s">
        <v>210</v>
      </c>
      <c r="C65" s="409">
        <v>36.32</v>
      </c>
      <c r="D65" s="409">
        <v>51.55</v>
      </c>
      <c r="E65" s="412">
        <f>D65-C65</f>
        <v>15.229999999999997</v>
      </c>
      <c r="F65" s="413">
        <f>E65/C65*100</f>
        <v>41.932819383259897</v>
      </c>
    </row>
    <row r="66" spans="1:6" ht="15.5" x14ac:dyDescent="0.35">
      <c r="A66"/>
      <c r="B66" s="406" t="s">
        <v>211</v>
      </c>
      <c r="C66" s="409">
        <v>0.08</v>
      </c>
      <c r="D66" s="409">
        <v>0.01</v>
      </c>
      <c r="E66" s="412">
        <f t="shared" ref="E66:F86" si="3">D66-C66</f>
        <v>-7.0000000000000007E-2</v>
      </c>
      <c r="F66" s="413">
        <f t="shared" ref="F66:F87" si="4">E66/C66*100</f>
        <v>-87.500000000000014</v>
      </c>
    </row>
    <row r="67" spans="1:6" ht="15.5" x14ac:dyDescent="0.35">
      <c r="A67"/>
      <c r="B67" s="406" t="s">
        <v>212</v>
      </c>
      <c r="C67" s="409">
        <v>130.11000000000001</v>
      </c>
      <c r="D67" s="409">
        <v>103.08</v>
      </c>
      <c r="E67" s="412">
        <f t="shared" si="3"/>
        <v>-27.030000000000015</v>
      </c>
      <c r="F67" s="413">
        <f t="shared" si="4"/>
        <v>-20.774729075397751</v>
      </c>
    </row>
    <row r="68" spans="1:6" ht="15.5" x14ac:dyDescent="0.35">
      <c r="A68"/>
      <c r="B68" s="406" t="s">
        <v>213</v>
      </c>
      <c r="C68" s="409">
        <v>50.87</v>
      </c>
      <c r="D68" s="409">
        <v>49.65</v>
      </c>
      <c r="E68" s="412">
        <f t="shared" si="3"/>
        <v>-1.2199999999999989</v>
      </c>
      <c r="F68" s="413">
        <f t="shared" si="4"/>
        <v>-2.3982701002555515</v>
      </c>
    </row>
    <row r="69" spans="1:6" ht="15.5" x14ac:dyDescent="0.35">
      <c r="A69"/>
      <c r="B69" s="406" t="s">
        <v>214</v>
      </c>
      <c r="C69" s="409">
        <v>18.579999999999998</v>
      </c>
      <c r="D69" s="409">
        <v>18.329999999999998</v>
      </c>
      <c r="E69" s="412">
        <f t="shared" si="3"/>
        <v>-0.25</v>
      </c>
      <c r="F69" s="413">
        <f t="shared" si="4"/>
        <v>-1.3455328310010766</v>
      </c>
    </row>
    <row r="70" spans="1:6" ht="15.5" x14ac:dyDescent="0.35">
      <c r="A70"/>
      <c r="B70" s="406" t="s">
        <v>215</v>
      </c>
      <c r="C70" s="409">
        <v>139.75</v>
      </c>
      <c r="D70" s="409">
        <v>145.26</v>
      </c>
      <c r="E70" s="412">
        <f t="shared" si="3"/>
        <v>5.5099999999999909</v>
      </c>
      <c r="F70" s="413">
        <f t="shared" si="4"/>
        <v>3.942754919499099</v>
      </c>
    </row>
    <row r="71" spans="1:6" ht="31" x14ac:dyDescent="0.35">
      <c r="A71"/>
      <c r="B71" s="406" t="s">
        <v>216</v>
      </c>
      <c r="C71" s="409">
        <v>56.05</v>
      </c>
      <c r="D71" s="409">
        <v>60.2</v>
      </c>
      <c r="E71" s="412">
        <f t="shared" si="3"/>
        <v>4.1500000000000057</v>
      </c>
      <c r="F71" s="413">
        <f t="shared" si="4"/>
        <v>7.4041034790365847</v>
      </c>
    </row>
    <row r="72" spans="1:6" ht="15.5" x14ac:dyDescent="0.35">
      <c r="A72"/>
      <c r="B72" s="406" t="s">
        <v>217</v>
      </c>
      <c r="C72" s="409">
        <v>28.86</v>
      </c>
      <c r="D72" s="409">
        <v>4.58</v>
      </c>
      <c r="E72" s="412">
        <f t="shared" si="3"/>
        <v>-24.28</v>
      </c>
      <c r="F72" s="413">
        <f t="shared" si="4"/>
        <v>-84.130284130284139</v>
      </c>
    </row>
    <row r="73" spans="1:6" ht="15.5" x14ac:dyDescent="0.35">
      <c r="A73"/>
      <c r="B73" s="406" t="s">
        <v>218</v>
      </c>
      <c r="C73" s="409">
        <v>125.49</v>
      </c>
      <c r="D73" s="409">
        <v>151.44</v>
      </c>
      <c r="E73" s="412">
        <f t="shared" si="3"/>
        <v>25.950000000000003</v>
      </c>
      <c r="F73" s="413">
        <f t="shared" si="4"/>
        <v>20.678938560841502</v>
      </c>
    </row>
    <row r="74" spans="1:6" ht="15.5" x14ac:dyDescent="0.35">
      <c r="A74"/>
      <c r="B74" s="406" t="s">
        <v>219</v>
      </c>
      <c r="C74" s="409">
        <v>1.84</v>
      </c>
      <c r="D74" s="409">
        <v>0.4</v>
      </c>
      <c r="E74" s="412">
        <f t="shared" si="3"/>
        <v>-1.44</v>
      </c>
      <c r="F74" s="413">
        <f t="shared" si="4"/>
        <v>-78.260869565217376</v>
      </c>
    </row>
    <row r="75" spans="1:6" ht="62" x14ac:dyDescent="0.35">
      <c r="A75"/>
      <c r="B75" s="406" t="s">
        <v>220</v>
      </c>
      <c r="C75" s="409">
        <v>1.45</v>
      </c>
      <c r="D75" s="409">
        <v>2.2599999999999998</v>
      </c>
      <c r="E75" s="412">
        <f t="shared" si="3"/>
        <v>0.80999999999999983</v>
      </c>
      <c r="F75" s="413">
        <f t="shared" si="4"/>
        <v>55.862068965517231</v>
      </c>
    </row>
    <row r="76" spans="1:6" ht="15.5" x14ac:dyDescent="0.35">
      <c r="A76"/>
      <c r="B76" s="406" t="s">
        <v>221</v>
      </c>
      <c r="C76" s="409">
        <v>51.87</v>
      </c>
      <c r="D76" s="409">
        <v>86.4</v>
      </c>
      <c r="E76" s="412">
        <f t="shared" si="3"/>
        <v>34.530000000000008</v>
      </c>
      <c r="F76" s="413">
        <f t="shared" si="4"/>
        <v>66.570271833429757</v>
      </c>
    </row>
    <row r="77" spans="1:6" ht="31" x14ac:dyDescent="0.35">
      <c r="A77"/>
      <c r="B77" s="406" t="s">
        <v>222</v>
      </c>
      <c r="C77" s="409">
        <v>72.55</v>
      </c>
      <c r="D77" s="409">
        <v>81.099999999999994</v>
      </c>
      <c r="E77" s="412">
        <f t="shared" si="3"/>
        <v>8.5499999999999972</v>
      </c>
      <c r="F77" s="413">
        <f t="shared" si="4"/>
        <v>11.784975878704339</v>
      </c>
    </row>
    <row r="78" spans="1:6" ht="46.5" x14ac:dyDescent="0.35">
      <c r="A78"/>
      <c r="B78" s="406" t="s">
        <v>223</v>
      </c>
      <c r="C78" s="409">
        <v>7.96</v>
      </c>
      <c r="D78" s="409">
        <v>8.23</v>
      </c>
      <c r="E78" s="412">
        <f t="shared" si="3"/>
        <v>0.27000000000000046</v>
      </c>
      <c r="F78" s="413">
        <f t="shared" si="4"/>
        <v>3.3919597989949803</v>
      </c>
    </row>
    <row r="79" spans="1:6" ht="31" x14ac:dyDescent="0.35">
      <c r="A79"/>
      <c r="B79" s="406" t="s">
        <v>224</v>
      </c>
      <c r="C79" s="409">
        <v>1.04</v>
      </c>
      <c r="D79" s="409">
        <v>1.1299999999999999</v>
      </c>
      <c r="E79" s="412">
        <f t="shared" si="3"/>
        <v>8.9999999999999858E-2</v>
      </c>
      <c r="F79" s="413">
        <f t="shared" si="4"/>
        <v>8.6538461538461391</v>
      </c>
    </row>
    <row r="80" spans="1:6" ht="15.5" x14ac:dyDescent="0.35">
      <c r="A80"/>
      <c r="B80" s="406" t="s">
        <v>225</v>
      </c>
      <c r="C80" s="409">
        <v>3.9</v>
      </c>
      <c r="D80" s="409">
        <v>8.7899999999999991</v>
      </c>
      <c r="E80" s="412">
        <f t="shared" si="3"/>
        <v>4.8899999999999988</v>
      </c>
      <c r="F80" s="413">
        <f t="shared" si="4"/>
        <v>125.38461538461536</v>
      </c>
    </row>
    <row r="81" spans="1:6" ht="31" x14ac:dyDescent="0.35">
      <c r="A81"/>
      <c r="B81" s="406" t="s">
        <v>226</v>
      </c>
      <c r="C81" s="409">
        <v>13.75</v>
      </c>
      <c r="D81" s="409">
        <v>13.67</v>
      </c>
      <c r="E81" s="412">
        <f t="shared" si="3"/>
        <v>-8.0000000000000071E-2</v>
      </c>
      <c r="F81" s="413">
        <f t="shared" si="4"/>
        <v>-0.58181818181818235</v>
      </c>
    </row>
    <row r="82" spans="1:6" ht="31" x14ac:dyDescent="0.35">
      <c r="A82"/>
      <c r="B82" s="406" t="s">
        <v>227</v>
      </c>
      <c r="C82" s="409">
        <v>7.49</v>
      </c>
      <c r="D82" s="409">
        <v>8.1999999999999993</v>
      </c>
      <c r="E82" s="412">
        <f t="shared" si="3"/>
        <v>0.70999999999999908</v>
      </c>
      <c r="F82" s="413">
        <f t="shared" si="4"/>
        <v>9.4793057409879715</v>
      </c>
    </row>
    <row r="83" spans="1:6" ht="62" x14ac:dyDescent="0.35">
      <c r="A83"/>
      <c r="B83" s="406" t="s">
        <v>228</v>
      </c>
      <c r="C83" s="409">
        <v>0</v>
      </c>
      <c r="D83" s="409">
        <v>0</v>
      </c>
      <c r="E83" s="412">
        <f t="shared" si="3"/>
        <v>0</v>
      </c>
      <c r="F83" s="412">
        <f t="shared" si="3"/>
        <v>0</v>
      </c>
    </row>
    <row r="84" spans="1:6" ht="15.5" x14ac:dyDescent="0.35">
      <c r="A84"/>
      <c r="B84" s="406" t="s">
        <v>229</v>
      </c>
      <c r="C84" s="409">
        <v>161.80000000000001</v>
      </c>
      <c r="D84" s="409">
        <v>46.13</v>
      </c>
      <c r="E84" s="412">
        <f t="shared" si="3"/>
        <v>-115.67000000000002</v>
      </c>
      <c r="F84" s="413">
        <f t="shared" si="4"/>
        <v>-71.489493201483327</v>
      </c>
    </row>
    <row r="85" spans="1:6" ht="15.5" x14ac:dyDescent="0.35">
      <c r="A85"/>
      <c r="B85" s="406" t="s">
        <v>230</v>
      </c>
      <c r="C85" s="409">
        <v>0.66</v>
      </c>
      <c r="D85" s="409">
        <v>0.05</v>
      </c>
      <c r="E85" s="412">
        <f t="shared" si="3"/>
        <v>-0.61</v>
      </c>
      <c r="F85" s="413">
        <f t="shared" si="4"/>
        <v>-92.424242424242422</v>
      </c>
    </row>
    <row r="86" spans="1:6" ht="15.5" x14ac:dyDescent="0.35">
      <c r="A86"/>
      <c r="B86" s="406" t="s">
        <v>231</v>
      </c>
      <c r="C86" s="409">
        <v>878.41</v>
      </c>
      <c r="D86" s="409">
        <v>219.47</v>
      </c>
      <c r="E86" s="412">
        <f t="shared" si="3"/>
        <v>-658.93999999999994</v>
      </c>
      <c r="F86" s="413">
        <f t="shared" si="4"/>
        <v>-75.015084072358007</v>
      </c>
    </row>
    <row r="87" spans="1:6" ht="15.5" x14ac:dyDescent="0.35">
      <c r="A87"/>
      <c r="B87" s="407" t="s">
        <v>232</v>
      </c>
      <c r="C87" s="410">
        <v>1788.85</v>
      </c>
      <c r="D87" s="410">
        <v>1059.9100000000001</v>
      </c>
      <c r="E87" s="410">
        <f t="shared" ref="E87" si="5">D87-C87</f>
        <v>-728.93999999999983</v>
      </c>
      <c r="F87" s="414">
        <f t="shared" si="4"/>
        <v>-40.749084607429346</v>
      </c>
    </row>
    <row r="88" spans="1:6" x14ac:dyDescent="0.35">
      <c r="A88"/>
    </row>
    <row r="89" spans="1:6" x14ac:dyDescent="0.35">
      <c r="A89"/>
    </row>
  </sheetData>
  <mergeCells count="5">
    <mergeCell ref="A1:D1"/>
    <mergeCell ref="B61:F61"/>
    <mergeCell ref="B62:B64"/>
    <mergeCell ref="C62:D62"/>
    <mergeCell ref="E62:F6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3C62-D811-44DE-803E-2A68CC753C03}">
  <dimension ref="A1:X99"/>
  <sheetViews>
    <sheetView zoomScale="66" workbookViewId="0">
      <selection activeCell="D99" sqref="D99"/>
    </sheetView>
  </sheetViews>
  <sheetFormatPr defaultRowHeight="14.5" x14ac:dyDescent="0.35"/>
  <cols>
    <col min="1" max="1" width="23.453125" customWidth="1"/>
    <col min="2" max="2" width="15.08984375" customWidth="1"/>
    <col min="3" max="3" width="10.54296875" customWidth="1"/>
    <col min="4" max="4" width="11.54296875" bestFit="1" customWidth="1"/>
    <col min="5" max="5" width="15" customWidth="1"/>
    <col min="6" max="6" width="9.08984375" bestFit="1" customWidth="1"/>
    <col min="7" max="9" width="9.08984375" customWidth="1"/>
    <col min="10" max="10" width="9.08984375" bestFit="1" customWidth="1"/>
    <col min="11" max="11" width="9.08984375" customWidth="1"/>
    <col min="12" max="12" width="9.08984375" bestFit="1" customWidth="1"/>
    <col min="13" max="15" width="9" bestFit="1" customWidth="1"/>
    <col min="16" max="16" width="13" customWidth="1"/>
    <col min="17" max="18" width="9.08984375" bestFit="1" customWidth="1"/>
    <col min="23" max="23" width="14.36328125" customWidth="1"/>
    <col min="24" max="24" width="11.54296875" bestFit="1" customWidth="1"/>
  </cols>
  <sheetData>
    <row r="1" spans="1:24" ht="23.5" x14ac:dyDescent="0.55000000000000004">
      <c r="A1" s="345" t="s">
        <v>78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</row>
    <row r="2" spans="1:24" ht="43.5" x14ac:dyDescent="0.35">
      <c r="A2" s="299"/>
      <c r="B2" s="299"/>
      <c r="C2" s="299"/>
      <c r="D2" s="189" t="s">
        <v>41</v>
      </c>
      <c r="E2" s="189" t="s">
        <v>42</v>
      </c>
      <c r="F2" s="346" t="s">
        <v>43</v>
      </c>
      <c r="G2" s="346" t="s">
        <v>44</v>
      </c>
      <c r="H2" s="346" t="s">
        <v>45</v>
      </c>
      <c r="I2" s="346" t="s">
        <v>46</v>
      </c>
      <c r="J2" s="346" t="s">
        <v>55</v>
      </c>
      <c r="K2" s="346" t="s">
        <v>56</v>
      </c>
      <c r="L2" s="346" t="s">
        <v>69</v>
      </c>
      <c r="M2" s="346" t="s">
        <v>70</v>
      </c>
      <c r="N2" s="346" t="s">
        <v>177</v>
      </c>
      <c r="O2" s="352" t="s">
        <v>182</v>
      </c>
      <c r="P2" s="347" t="s">
        <v>185</v>
      </c>
      <c r="Q2" s="347" t="s">
        <v>80</v>
      </c>
    </row>
    <row r="3" spans="1:24" ht="18.5" x14ac:dyDescent="0.35">
      <c r="A3" s="432" t="s">
        <v>61</v>
      </c>
      <c r="B3" s="432"/>
      <c r="C3" s="432"/>
      <c r="D3" s="348">
        <v>174</v>
      </c>
      <c r="E3" s="348">
        <v>161</v>
      </c>
      <c r="F3" s="349">
        <v>197</v>
      </c>
      <c r="G3" s="349">
        <v>188</v>
      </c>
      <c r="H3" s="349">
        <v>210</v>
      </c>
      <c r="I3" s="350">
        <f>E35</f>
        <v>210</v>
      </c>
      <c r="J3" s="350">
        <f>E52</f>
        <v>213</v>
      </c>
      <c r="K3" s="350">
        <v>201</v>
      </c>
      <c r="L3" s="350">
        <v>193</v>
      </c>
      <c r="M3" s="350">
        <f>E77</f>
        <v>178</v>
      </c>
      <c r="N3" s="350">
        <v>186</v>
      </c>
      <c r="O3" s="259">
        <v>184</v>
      </c>
      <c r="P3" s="351">
        <f>(O3-N3)/N3*100</f>
        <v>-1.0752688172043012</v>
      </c>
      <c r="Q3" s="351">
        <f>(O3-K3)/K3*100</f>
        <v>-8.4577114427860707</v>
      </c>
    </row>
    <row r="4" spans="1:24" ht="18.5" x14ac:dyDescent="0.35">
      <c r="A4" s="432" t="s">
        <v>62</v>
      </c>
      <c r="B4" s="432"/>
      <c r="C4" s="432"/>
      <c r="D4" s="348">
        <v>20483</v>
      </c>
      <c r="E4" s="348">
        <v>19826</v>
      </c>
      <c r="F4" s="349">
        <v>20420</v>
      </c>
      <c r="G4" s="349">
        <v>16568</v>
      </c>
      <c r="H4" s="349">
        <v>16941</v>
      </c>
      <c r="I4" s="350">
        <f>E45</f>
        <v>17144</v>
      </c>
      <c r="J4" s="350">
        <f t="shared" ref="J4:J6" si="0">E53</f>
        <v>17729</v>
      </c>
      <c r="K4" s="350">
        <v>18119</v>
      </c>
      <c r="L4" s="350">
        <v>18018</v>
      </c>
      <c r="M4" s="350">
        <f t="shared" ref="M4:M7" si="1">E78</f>
        <v>17943</v>
      </c>
      <c r="N4" s="350">
        <v>17671</v>
      </c>
      <c r="O4" s="353">
        <v>18180</v>
      </c>
      <c r="P4" s="351">
        <f t="shared" ref="P4:P7" si="2">(O4-N4)/N4*100</f>
        <v>2.880425555995699</v>
      </c>
      <c r="Q4" s="351">
        <f t="shared" ref="Q4:Q7" si="3">(O4-K4)/K4*100</f>
        <v>0.33666317125669187</v>
      </c>
    </row>
    <row r="5" spans="1:24" ht="18.5" x14ac:dyDescent="0.35">
      <c r="A5" s="432" t="s">
        <v>63</v>
      </c>
      <c r="B5" s="432"/>
      <c r="C5" s="432"/>
      <c r="D5" s="348">
        <v>36202</v>
      </c>
      <c r="E5" s="348">
        <v>33783</v>
      </c>
      <c r="F5" s="349">
        <v>35191</v>
      </c>
      <c r="G5" s="349">
        <v>41338</v>
      </c>
      <c r="H5" s="349">
        <v>40444</v>
      </c>
      <c r="I5" s="350">
        <f>E46</f>
        <v>40549</v>
      </c>
      <c r="J5" s="350">
        <f t="shared" si="0"/>
        <v>40395</v>
      </c>
      <c r="K5" s="350">
        <v>41111</v>
      </c>
      <c r="L5" s="350">
        <v>40571</v>
      </c>
      <c r="M5" s="350">
        <f t="shared" si="1"/>
        <v>39980</v>
      </c>
      <c r="N5" s="350">
        <v>40398</v>
      </c>
      <c r="O5" s="353">
        <v>39896</v>
      </c>
      <c r="P5" s="351">
        <f t="shared" si="2"/>
        <v>-1.2426357740482201</v>
      </c>
      <c r="Q5" s="351">
        <f t="shared" si="3"/>
        <v>-2.9554133930091702</v>
      </c>
    </row>
    <row r="6" spans="1:24" ht="18.5" x14ac:dyDescent="0.35">
      <c r="A6" s="432" t="s">
        <v>64</v>
      </c>
      <c r="B6" s="432"/>
      <c r="C6" s="432"/>
      <c r="D6" s="348">
        <v>20237</v>
      </c>
      <c r="E6" s="348">
        <v>21837</v>
      </c>
      <c r="F6" s="349">
        <v>27032</v>
      </c>
      <c r="G6" s="349">
        <v>32359</v>
      </c>
      <c r="H6" s="349">
        <v>32013</v>
      </c>
      <c r="I6" s="350">
        <f>E47</f>
        <v>43955</v>
      </c>
      <c r="J6" s="350">
        <f t="shared" si="0"/>
        <v>44484</v>
      </c>
      <c r="K6" s="350">
        <v>45238</v>
      </c>
      <c r="L6" s="350">
        <v>46235</v>
      </c>
      <c r="M6" s="350">
        <f t="shared" si="1"/>
        <v>46263</v>
      </c>
      <c r="N6" s="350">
        <v>43180</v>
      </c>
      <c r="O6" s="353">
        <v>45350</v>
      </c>
      <c r="P6" s="351">
        <f t="shared" si="2"/>
        <v>5.0254747568318665</v>
      </c>
      <c r="Q6" s="351">
        <f t="shared" si="3"/>
        <v>0.24757946858835492</v>
      </c>
    </row>
    <row r="7" spans="1:24" ht="18.5" x14ac:dyDescent="0.35">
      <c r="A7" s="432" t="s">
        <v>81</v>
      </c>
      <c r="B7" s="432"/>
      <c r="C7" s="432"/>
      <c r="D7" s="348">
        <f>SUM(D3:D6)</f>
        <v>77096</v>
      </c>
      <c r="E7" s="348">
        <v>75607</v>
      </c>
      <c r="F7" s="348">
        <f>SUM(F3:F6)</f>
        <v>82840</v>
      </c>
      <c r="G7" s="348">
        <f>SUM(G3:G6)</f>
        <v>90453</v>
      </c>
      <c r="H7" s="348">
        <v>89608</v>
      </c>
      <c r="I7" s="348">
        <f>SUM(I3:I6)</f>
        <v>101858</v>
      </c>
      <c r="J7" s="348">
        <f>SUM(J3:J6)</f>
        <v>102821</v>
      </c>
      <c r="K7" s="348">
        <v>104669</v>
      </c>
      <c r="L7" s="348">
        <v>105017</v>
      </c>
      <c r="M7" s="348">
        <f t="shared" si="1"/>
        <v>104364</v>
      </c>
      <c r="N7" s="348">
        <v>101435</v>
      </c>
      <c r="O7" s="353">
        <f>SUM(O3:O6)</f>
        <v>103610</v>
      </c>
      <c r="P7" s="351">
        <f t="shared" si="2"/>
        <v>2.1442302952629761</v>
      </c>
      <c r="Q7" s="351">
        <f t="shared" si="3"/>
        <v>-1.0117608843114962</v>
      </c>
    </row>
    <row r="8" spans="1:24" x14ac:dyDescent="0.35">
      <c r="N8" s="247"/>
    </row>
    <row r="9" spans="1:24" ht="15" thickBot="1" x14ac:dyDescent="0.4">
      <c r="A9" s="91" t="s">
        <v>82</v>
      </c>
      <c r="B9" s="91" t="s">
        <v>83</v>
      </c>
      <c r="C9" s="92" t="s">
        <v>84</v>
      </c>
      <c r="D9" s="92" t="s">
        <v>85</v>
      </c>
      <c r="E9" s="92" t="s">
        <v>86</v>
      </c>
      <c r="F9" s="92" t="s">
        <v>87</v>
      </c>
      <c r="G9" s="92" t="s">
        <v>88</v>
      </c>
      <c r="H9" s="92" t="s">
        <v>89</v>
      </c>
      <c r="I9" s="92" t="s">
        <v>90</v>
      </c>
      <c r="J9" s="92" t="s">
        <v>91</v>
      </c>
      <c r="K9" s="92" t="s">
        <v>92</v>
      </c>
      <c r="L9" s="93" t="s">
        <v>93</v>
      </c>
      <c r="M9" s="94" t="s">
        <v>41</v>
      </c>
      <c r="N9" s="94" t="s">
        <v>42</v>
      </c>
      <c r="O9" s="94" t="s">
        <v>43</v>
      </c>
      <c r="P9" s="94" t="s">
        <v>44</v>
      </c>
      <c r="Q9" s="94" t="s">
        <v>45</v>
      </c>
      <c r="R9" s="94" t="s">
        <v>46</v>
      </c>
      <c r="S9" s="94" t="s">
        <v>55</v>
      </c>
      <c r="T9" s="94" t="s">
        <v>56</v>
      </c>
      <c r="U9" s="94" t="s">
        <v>69</v>
      </c>
      <c r="V9" s="249" t="s">
        <v>70</v>
      </c>
      <c r="W9" s="355" t="s">
        <v>177</v>
      </c>
      <c r="X9" s="356" t="s">
        <v>182</v>
      </c>
    </row>
    <row r="10" spans="1:24" ht="15" thickBot="1" x14ac:dyDescent="0.4">
      <c r="A10" s="95" t="s">
        <v>94</v>
      </c>
      <c r="B10" s="202">
        <v>70960</v>
      </c>
      <c r="C10" s="202">
        <v>80950</v>
      </c>
      <c r="D10" s="202">
        <v>80865</v>
      </c>
      <c r="E10" s="202">
        <v>84358</v>
      </c>
      <c r="F10" s="202">
        <v>83898</v>
      </c>
      <c r="G10" s="202">
        <v>76471</v>
      </c>
      <c r="H10" s="202">
        <v>81682</v>
      </c>
      <c r="I10" s="202">
        <v>79418</v>
      </c>
      <c r="J10" s="202">
        <v>81122</v>
      </c>
      <c r="K10" s="202">
        <v>78563</v>
      </c>
      <c r="L10" s="202">
        <v>82470</v>
      </c>
      <c r="M10" s="202">
        <f t="shared" ref="M10" si="4">D7</f>
        <v>77096</v>
      </c>
      <c r="N10" s="202">
        <f t="shared" ref="N10:T10" si="5">E7</f>
        <v>75607</v>
      </c>
      <c r="O10" s="203">
        <f t="shared" si="5"/>
        <v>82840</v>
      </c>
      <c r="P10" s="203">
        <f t="shared" si="5"/>
        <v>90453</v>
      </c>
      <c r="Q10" s="203">
        <f t="shared" si="5"/>
        <v>89608</v>
      </c>
      <c r="R10" s="203">
        <f t="shared" si="5"/>
        <v>101858</v>
      </c>
      <c r="S10" s="204">
        <f t="shared" si="5"/>
        <v>102821</v>
      </c>
      <c r="T10" s="204">
        <f t="shared" si="5"/>
        <v>104669</v>
      </c>
      <c r="U10" s="204">
        <f>E73</f>
        <v>105017</v>
      </c>
      <c r="V10" s="90">
        <f>E81</f>
        <v>104364</v>
      </c>
      <c r="W10" s="354">
        <v>101435</v>
      </c>
      <c r="X10" s="357">
        <v>103610</v>
      </c>
    </row>
    <row r="11" spans="1:24" x14ac:dyDescent="0.35">
      <c r="A11" s="95" t="s">
        <v>79</v>
      </c>
      <c r="B11" s="205"/>
      <c r="C11" s="206">
        <f>(C10-B10)/B10*100</f>
        <v>14.078354002254793</v>
      </c>
      <c r="D11" s="206">
        <f t="shared" ref="D11:L11" si="6">(D10-C10)/C10*100</f>
        <v>-0.10500308832612724</v>
      </c>
      <c r="E11" s="206">
        <f t="shared" si="6"/>
        <v>4.3195449205465897</v>
      </c>
      <c r="F11" s="206">
        <f t="shared" si="6"/>
        <v>-0.54529505204011475</v>
      </c>
      <c r="G11" s="206">
        <f t="shared" si="6"/>
        <v>-8.8524160289875802</v>
      </c>
      <c r="H11" s="206">
        <f t="shared" si="6"/>
        <v>6.8143479227419546</v>
      </c>
      <c r="I11" s="206">
        <f t="shared" si="6"/>
        <v>-2.7717244925442568</v>
      </c>
      <c r="J11" s="206">
        <f t="shared" si="6"/>
        <v>2.1456093077136162</v>
      </c>
      <c r="K11" s="206">
        <f t="shared" si="6"/>
        <v>-3.1545080249500748</v>
      </c>
      <c r="L11" s="206">
        <f t="shared" si="6"/>
        <v>4.9730789302852489</v>
      </c>
      <c r="M11" s="206">
        <f>(M10-L10)/L10*100</f>
        <v>-6.5163089608342428</v>
      </c>
      <c r="N11" s="206">
        <f>(N10-M10)/M10*100</f>
        <v>-1.9313583065269275</v>
      </c>
      <c r="O11" s="206">
        <f t="shared" ref="O11:X11" si="7">(O10-N10)/N10*100</f>
        <v>9.566574523522954</v>
      </c>
      <c r="P11" s="206">
        <f t="shared" si="7"/>
        <v>9.1900048285852236</v>
      </c>
      <c r="Q11" s="206">
        <f t="shared" si="7"/>
        <v>-0.93418681525211988</v>
      </c>
      <c r="R11" s="206">
        <f t="shared" si="7"/>
        <v>13.67065440585662</v>
      </c>
      <c r="S11" s="206">
        <f t="shared" si="7"/>
        <v>0.94543383926642965</v>
      </c>
      <c r="T11" s="206">
        <f t="shared" si="7"/>
        <v>1.7972982172902423</v>
      </c>
      <c r="U11" s="206">
        <f t="shared" si="7"/>
        <v>0.33247666453295627</v>
      </c>
      <c r="V11" s="248">
        <f t="shared" si="7"/>
        <v>-0.62180408886180338</v>
      </c>
      <c r="W11" s="248">
        <f t="shared" si="7"/>
        <v>-2.8065233222183896</v>
      </c>
      <c r="X11" s="201">
        <f t="shared" si="7"/>
        <v>2.1442302952629761</v>
      </c>
    </row>
    <row r="13" spans="1:24" x14ac:dyDescent="0.35">
      <c r="A13" s="96" t="s">
        <v>66</v>
      </c>
      <c r="B13" s="97"/>
      <c r="C13" s="97"/>
      <c r="D13" s="97"/>
      <c r="E13" s="97"/>
    </row>
    <row r="14" spans="1:24" x14ac:dyDescent="0.35">
      <c r="A14" s="96"/>
      <c r="B14" s="97"/>
      <c r="C14" s="97"/>
      <c r="D14" s="97"/>
      <c r="E14" s="97"/>
    </row>
    <row r="15" spans="1:24" ht="15.5" x14ac:dyDescent="0.35">
      <c r="A15" s="98" t="s">
        <v>95</v>
      </c>
      <c r="B15" s="99"/>
      <c r="C15" s="99"/>
      <c r="D15" s="99"/>
      <c r="E15" s="100"/>
    </row>
    <row r="16" spans="1:24" ht="15.5" x14ac:dyDescent="0.35">
      <c r="A16" s="100"/>
      <c r="B16" s="100"/>
      <c r="C16" s="100"/>
      <c r="D16" s="100"/>
      <c r="E16" s="100"/>
    </row>
    <row r="17" spans="1:5" ht="15.5" x14ac:dyDescent="0.35">
      <c r="A17" s="101"/>
      <c r="B17" s="102" t="s">
        <v>57</v>
      </c>
      <c r="C17" s="102" t="s">
        <v>58</v>
      </c>
      <c r="D17" s="102" t="s">
        <v>59</v>
      </c>
      <c r="E17" s="103" t="s">
        <v>96</v>
      </c>
    </row>
    <row r="18" spans="1:5" ht="15.5" x14ac:dyDescent="0.35">
      <c r="A18" s="101" t="s">
        <v>61</v>
      </c>
      <c r="B18" s="104">
        <v>171</v>
      </c>
      <c r="C18" s="101">
        <v>16</v>
      </c>
      <c r="D18" s="101">
        <v>10</v>
      </c>
      <c r="E18" s="105">
        <v>197</v>
      </c>
    </row>
    <row r="19" spans="1:5" ht="15.5" x14ac:dyDescent="0.35">
      <c r="A19" s="101" t="s">
        <v>62</v>
      </c>
      <c r="B19" s="104">
        <v>20225</v>
      </c>
      <c r="C19" s="101">
        <v>142</v>
      </c>
      <c r="D19" s="101">
        <v>53</v>
      </c>
      <c r="E19" s="105">
        <v>20420</v>
      </c>
    </row>
    <row r="20" spans="1:5" ht="15.5" x14ac:dyDescent="0.35">
      <c r="A20" s="101" t="s">
        <v>63</v>
      </c>
      <c r="B20" s="104">
        <v>34632</v>
      </c>
      <c r="C20" s="101">
        <v>208</v>
      </c>
      <c r="D20" s="101">
        <v>351</v>
      </c>
      <c r="E20" s="105">
        <v>35191</v>
      </c>
    </row>
    <row r="21" spans="1:5" ht="15.5" x14ac:dyDescent="0.35">
      <c r="A21" s="101" t="s">
        <v>64</v>
      </c>
      <c r="B21" s="104">
        <v>26723</v>
      </c>
      <c r="C21" s="101">
        <v>33</v>
      </c>
      <c r="D21" s="101">
        <v>276</v>
      </c>
      <c r="E21" s="105">
        <v>27032</v>
      </c>
    </row>
    <row r="22" spans="1:5" s="51" customFormat="1" ht="15.5" x14ac:dyDescent="0.35">
      <c r="A22" s="106" t="s">
        <v>97</v>
      </c>
      <c r="B22" s="107">
        <f t="shared" ref="B22:D22" si="8">SUM(B18:B21)</f>
        <v>81751</v>
      </c>
      <c r="C22" s="107">
        <f t="shared" si="8"/>
        <v>399</v>
      </c>
      <c r="D22" s="107">
        <f t="shared" si="8"/>
        <v>690</v>
      </c>
      <c r="E22" s="107">
        <f>SUM(E18:E21)</f>
        <v>82840</v>
      </c>
    </row>
    <row r="23" spans="1:5" ht="15.5" x14ac:dyDescent="0.35">
      <c r="A23" s="100"/>
      <c r="B23" s="100"/>
      <c r="C23" s="100"/>
      <c r="D23" s="100"/>
      <c r="E23" s="100"/>
    </row>
    <row r="24" spans="1:5" ht="15.5" x14ac:dyDescent="0.35">
      <c r="A24" s="98" t="s">
        <v>98</v>
      </c>
      <c r="B24" s="99"/>
      <c r="C24" s="99"/>
      <c r="D24" s="99"/>
      <c r="E24" s="100"/>
    </row>
    <row r="25" spans="1:5" ht="15.5" x14ac:dyDescent="0.35">
      <c r="A25" s="100"/>
      <c r="B25" s="100"/>
      <c r="C25" s="100"/>
      <c r="D25" s="100"/>
      <c r="E25" s="100"/>
    </row>
    <row r="26" spans="1:5" ht="15.5" x14ac:dyDescent="0.35">
      <c r="A26" s="101"/>
      <c r="B26" s="102" t="s">
        <v>57</v>
      </c>
      <c r="C26" s="102" t="s">
        <v>58</v>
      </c>
      <c r="D26" s="102" t="s">
        <v>59</v>
      </c>
      <c r="E26" s="103" t="s">
        <v>96</v>
      </c>
    </row>
    <row r="27" spans="1:5" ht="15.5" x14ac:dyDescent="0.35">
      <c r="A27" s="101" t="s">
        <v>61</v>
      </c>
      <c r="B27" s="104">
        <v>178</v>
      </c>
      <c r="C27" s="101">
        <v>16</v>
      </c>
      <c r="D27" s="101">
        <v>10</v>
      </c>
      <c r="E27" s="105">
        <v>204</v>
      </c>
    </row>
    <row r="28" spans="1:5" ht="15.5" x14ac:dyDescent="0.35">
      <c r="A28" s="101" t="s">
        <v>62</v>
      </c>
      <c r="B28" s="104">
        <v>16516</v>
      </c>
      <c r="C28" s="101">
        <v>177</v>
      </c>
      <c r="D28" s="101">
        <v>52</v>
      </c>
      <c r="E28" s="105">
        <v>16745</v>
      </c>
    </row>
    <row r="29" spans="1:5" ht="15.5" x14ac:dyDescent="0.35">
      <c r="A29" s="101" t="s">
        <v>63</v>
      </c>
      <c r="B29" s="104">
        <v>40984</v>
      </c>
      <c r="C29" s="101">
        <v>242</v>
      </c>
      <c r="D29" s="101">
        <v>354</v>
      </c>
      <c r="E29" s="105">
        <v>41580</v>
      </c>
    </row>
    <row r="30" spans="1:5" ht="15.5" x14ac:dyDescent="0.35">
      <c r="A30" s="101" t="s">
        <v>64</v>
      </c>
      <c r="B30" s="104">
        <v>32085</v>
      </c>
      <c r="C30" s="101">
        <v>35</v>
      </c>
      <c r="D30" s="101">
        <v>274</v>
      </c>
      <c r="E30" s="105">
        <v>32394</v>
      </c>
    </row>
    <row r="31" spans="1:5" s="51" customFormat="1" ht="15.5" x14ac:dyDescent="0.35">
      <c r="A31" s="106" t="s">
        <v>97</v>
      </c>
      <c r="B31" s="107">
        <f t="shared" ref="B31:D31" si="9">SUM(B27:B30)</f>
        <v>89763</v>
      </c>
      <c r="C31" s="107">
        <f t="shared" si="9"/>
        <v>470</v>
      </c>
      <c r="D31" s="107">
        <f t="shared" si="9"/>
        <v>690</v>
      </c>
      <c r="E31" s="107">
        <f>SUM(E27:E30)</f>
        <v>90923</v>
      </c>
    </row>
    <row r="32" spans="1:5" ht="15.5" x14ac:dyDescent="0.35">
      <c r="A32" s="100"/>
      <c r="B32" s="100"/>
      <c r="C32" s="100"/>
      <c r="D32" s="100"/>
      <c r="E32" s="100"/>
    </row>
    <row r="33" spans="1:5" ht="15.5" x14ac:dyDescent="0.35">
      <c r="A33" s="98" t="s">
        <v>99</v>
      </c>
      <c r="B33" s="99"/>
      <c r="C33" s="99"/>
      <c r="D33" s="99"/>
      <c r="E33" s="100"/>
    </row>
    <row r="34" spans="1:5" ht="15.5" x14ac:dyDescent="0.35">
      <c r="A34" s="101"/>
      <c r="B34" s="102" t="s">
        <v>57</v>
      </c>
      <c r="C34" s="102" t="s">
        <v>58</v>
      </c>
      <c r="D34" s="102" t="s">
        <v>59</v>
      </c>
      <c r="E34" s="103" t="s">
        <v>96</v>
      </c>
    </row>
    <row r="35" spans="1:5" ht="15.5" x14ac:dyDescent="0.35">
      <c r="A35" s="101" t="s">
        <v>61</v>
      </c>
      <c r="B35" s="104">
        <v>183</v>
      </c>
      <c r="C35" s="101">
        <v>16</v>
      </c>
      <c r="D35" s="101">
        <v>11</v>
      </c>
      <c r="E35" s="105">
        <v>210</v>
      </c>
    </row>
    <row r="36" spans="1:5" ht="15.5" x14ac:dyDescent="0.35">
      <c r="A36" s="101" t="s">
        <v>62</v>
      </c>
      <c r="B36" s="104">
        <v>16713</v>
      </c>
      <c r="C36" s="101">
        <v>164</v>
      </c>
      <c r="D36" s="101">
        <v>64</v>
      </c>
      <c r="E36" s="105">
        <v>16941</v>
      </c>
    </row>
    <row r="37" spans="1:5" ht="15.5" x14ac:dyDescent="0.35">
      <c r="A37" s="101" t="s">
        <v>63</v>
      </c>
      <c r="B37" s="104">
        <v>39845</v>
      </c>
      <c r="C37" s="101">
        <v>258</v>
      </c>
      <c r="D37" s="101">
        <v>341</v>
      </c>
      <c r="E37" s="105">
        <v>40444</v>
      </c>
    </row>
    <row r="38" spans="1:5" ht="15.5" x14ac:dyDescent="0.35">
      <c r="A38" s="101" t="s">
        <v>64</v>
      </c>
      <c r="B38" s="104">
        <v>31700</v>
      </c>
      <c r="C38" s="101">
        <v>29</v>
      </c>
      <c r="D38" s="101">
        <v>284</v>
      </c>
      <c r="E38" s="105">
        <v>32013</v>
      </c>
    </row>
    <row r="39" spans="1:5" s="108" customFormat="1" ht="15" x14ac:dyDescent="0.3">
      <c r="A39" s="106" t="s">
        <v>97</v>
      </c>
      <c r="B39" s="108">
        <f t="shared" ref="B39:D39" si="10">SUM(B35:B38)</f>
        <v>88441</v>
      </c>
      <c r="C39" s="108">
        <f t="shared" si="10"/>
        <v>467</v>
      </c>
      <c r="D39" s="108">
        <f t="shared" si="10"/>
        <v>700</v>
      </c>
      <c r="E39" s="108">
        <f>SUM(E35:E38)</f>
        <v>89608</v>
      </c>
    </row>
    <row r="40" spans="1:5" ht="15.5" x14ac:dyDescent="0.35">
      <c r="A40" s="100"/>
      <c r="B40" s="100"/>
      <c r="C40" s="100"/>
      <c r="D40" s="100"/>
      <c r="E40" s="100"/>
    </row>
    <row r="41" spans="1:5" ht="15.5" x14ac:dyDescent="0.35">
      <c r="A41" s="100"/>
      <c r="B41" s="100"/>
      <c r="C41" s="100"/>
      <c r="D41" s="100"/>
      <c r="E41" s="100"/>
    </row>
    <row r="42" spans="1:5" ht="15.5" x14ac:dyDescent="0.35">
      <c r="A42" s="98" t="s">
        <v>100</v>
      </c>
      <c r="B42" s="99"/>
      <c r="C42" s="99"/>
      <c r="D42" s="99"/>
      <c r="E42" s="100"/>
    </row>
    <row r="43" spans="1:5" ht="15.5" x14ac:dyDescent="0.35">
      <c r="A43" s="101"/>
      <c r="B43" s="102" t="s">
        <v>57</v>
      </c>
      <c r="C43" s="102" t="s">
        <v>58</v>
      </c>
      <c r="D43" s="102" t="s">
        <v>59</v>
      </c>
      <c r="E43" s="103" t="s">
        <v>96</v>
      </c>
    </row>
    <row r="44" spans="1:5" ht="15.5" x14ac:dyDescent="0.35">
      <c r="A44" s="101" t="s">
        <v>61</v>
      </c>
      <c r="B44" s="104">
        <v>183</v>
      </c>
      <c r="C44" s="101">
        <v>20</v>
      </c>
      <c r="D44" s="101">
        <v>10</v>
      </c>
      <c r="E44" s="105">
        <v>213</v>
      </c>
    </row>
    <row r="45" spans="1:5" ht="15.5" x14ac:dyDescent="0.35">
      <c r="A45" s="101" t="s">
        <v>62</v>
      </c>
      <c r="B45" s="104">
        <v>16905</v>
      </c>
      <c r="C45" s="101">
        <v>174</v>
      </c>
      <c r="D45" s="101">
        <v>65</v>
      </c>
      <c r="E45" s="105">
        <v>17144</v>
      </c>
    </row>
    <row r="46" spans="1:5" ht="15.5" x14ac:dyDescent="0.35">
      <c r="A46" s="101" t="s">
        <v>63</v>
      </c>
      <c r="B46" s="104">
        <v>39909</v>
      </c>
      <c r="C46" s="101">
        <v>288</v>
      </c>
      <c r="D46" s="101">
        <v>352</v>
      </c>
      <c r="E46" s="105">
        <v>40549</v>
      </c>
    </row>
    <row r="47" spans="1:5" s="112" customFormat="1" ht="15.5" x14ac:dyDescent="0.35">
      <c r="A47" s="109" t="s">
        <v>64</v>
      </c>
      <c r="B47" s="110">
        <v>43593</v>
      </c>
      <c r="C47" s="109">
        <v>33</v>
      </c>
      <c r="D47" s="109">
        <v>329</v>
      </c>
      <c r="E47" s="111">
        <f>SUM(B47:D47)</f>
        <v>43955</v>
      </c>
    </row>
    <row r="48" spans="1:5" ht="15.5" x14ac:dyDescent="0.35">
      <c r="A48" s="106" t="s">
        <v>97</v>
      </c>
      <c r="B48" s="112">
        <f t="shared" ref="B48:D48" si="11">SUM(B44:B47)</f>
        <v>100590</v>
      </c>
      <c r="C48" s="112">
        <f t="shared" si="11"/>
        <v>515</v>
      </c>
      <c r="D48" s="112">
        <f t="shared" si="11"/>
        <v>756</v>
      </c>
      <c r="E48" s="112">
        <f>SUM(E44:E47)</f>
        <v>101861</v>
      </c>
    </row>
    <row r="50" spans="1:5" ht="15.5" x14ac:dyDescent="0.35">
      <c r="A50" s="113" t="s">
        <v>101</v>
      </c>
      <c r="B50" s="114"/>
      <c r="C50" s="114"/>
      <c r="D50" s="114"/>
      <c r="E50" s="12"/>
    </row>
    <row r="51" spans="1:5" ht="15.5" x14ac:dyDescent="0.35">
      <c r="A51" s="109"/>
      <c r="B51" s="115" t="s">
        <v>57</v>
      </c>
      <c r="C51" s="115" t="s">
        <v>58</v>
      </c>
      <c r="D51" s="115" t="s">
        <v>59</v>
      </c>
      <c r="E51" s="116" t="s">
        <v>96</v>
      </c>
    </row>
    <row r="52" spans="1:5" ht="15.5" x14ac:dyDescent="0.35">
      <c r="A52" s="109" t="s">
        <v>61</v>
      </c>
      <c r="B52" s="110">
        <v>181</v>
      </c>
      <c r="C52" s="109">
        <v>22</v>
      </c>
      <c r="D52" s="109">
        <v>10</v>
      </c>
      <c r="E52" s="111">
        <v>213</v>
      </c>
    </row>
    <row r="53" spans="1:5" ht="15.5" x14ac:dyDescent="0.35">
      <c r="A53" s="109" t="s">
        <v>62</v>
      </c>
      <c r="B53" s="110">
        <v>17479</v>
      </c>
      <c r="C53" s="109">
        <v>175</v>
      </c>
      <c r="D53" s="109">
        <v>75</v>
      </c>
      <c r="E53" s="111">
        <v>17729</v>
      </c>
    </row>
    <row r="54" spans="1:5" ht="15.5" x14ac:dyDescent="0.35">
      <c r="A54" s="109" t="s">
        <v>63</v>
      </c>
      <c r="B54" s="110">
        <v>39731</v>
      </c>
      <c r="C54" s="109">
        <v>287</v>
      </c>
      <c r="D54" s="109">
        <v>377</v>
      </c>
      <c r="E54" s="111">
        <v>40395</v>
      </c>
    </row>
    <row r="55" spans="1:5" ht="15.5" x14ac:dyDescent="0.35">
      <c r="A55" s="109" t="s">
        <v>64</v>
      </c>
      <c r="B55" s="110">
        <v>44124</v>
      </c>
      <c r="C55" s="109">
        <v>32</v>
      </c>
      <c r="D55" s="109">
        <v>328</v>
      </c>
      <c r="E55" s="111">
        <v>44484</v>
      </c>
    </row>
    <row r="58" spans="1:5" ht="18.5" x14ac:dyDescent="0.45">
      <c r="A58" s="117" t="s">
        <v>102</v>
      </c>
      <c r="B58" s="118"/>
      <c r="C58" s="118"/>
      <c r="D58" s="118"/>
    </row>
    <row r="59" spans="1:5" ht="18.5" x14ac:dyDescent="0.45">
      <c r="A59" s="119"/>
      <c r="B59" s="120" t="s">
        <v>57</v>
      </c>
      <c r="C59" s="120" t="s">
        <v>58</v>
      </c>
      <c r="D59" s="120" t="s">
        <v>59</v>
      </c>
      <c r="E59" s="120" t="s">
        <v>60</v>
      </c>
    </row>
    <row r="60" spans="1:5" ht="18.5" x14ac:dyDescent="0.45">
      <c r="A60" s="121" t="s">
        <v>61</v>
      </c>
      <c r="B60" s="122">
        <v>170</v>
      </c>
      <c r="C60" s="119">
        <v>21</v>
      </c>
      <c r="D60" s="119">
        <v>10</v>
      </c>
      <c r="E60" s="123">
        <f t="shared" ref="E60:E63" si="12">SUM(B60:D60)</f>
        <v>201</v>
      </c>
    </row>
    <row r="61" spans="1:5" ht="18.5" x14ac:dyDescent="0.45">
      <c r="A61" s="121" t="s">
        <v>62</v>
      </c>
      <c r="B61" s="122">
        <v>17874</v>
      </c>
      <c r="C61" s="119">
        <v>170</v>
      </c>
      <c r="D61" s="119">
        <v>75</v>
      </c>
      <c r="E61" s="123">
        <f t="shared" si="12"/>
        <v>18119</v>
      </c>
    </row>
    <row r="62" spans="1:5" ht="18.5" x14ac:dyDescent="0.45">
      <c r="A62" s="121" t="s">
        <v>63</v>
      </c>
      <c r="B62" s="122">
        <v>40386</v>
      </c>
      <c r="C62" s="119">
        <v>320</v>
      </c>
      <c r="D62" s="119">
        <v>405</v>
      </c>
      <c r="E62" s="123">
        <f t="shared" si="12"/>
        <v>41111</v>
      </c>
    </row>
    <row r="63" spans="1:5" ht="18.5" x14ac:dyDescent="0.45">
      <c r="A63" s="121" t="s">
        <v>64</v>
      </c>
      <c r="B63" s="122">
        <v>44866</v>
      </c>
      <c r="C63" s="119">
        <v>44</v>
      </c>
      <c r="D63" s="119">
        <v>328</v>
      </c>
      <c r="E63" s="123">
        <f t="shared" si="12"/>
        <v>45238</v>
      </c>
    </row>
    <row r="64" spans="1:5" ht="18.5" x14ac:dyDescent="0.45">
      <c r="A64" s="121" t="s">
        <v>65</v>
      </c>
      <c r="B64" s="123">
        <f t="shared" ref="B64:E64" si="13">SUM(B60:B63)</f>
        <v>103296</v>
      </c>
      <c r="C64" s="121">
        <f t="shared" si="13"/>
        <v>555</v>
      </c>
      <c r="D64" s="121">
        <f t="shared" si="13"/>
        <v>818</v>
      </c>
      <c r="E64" s="123">
        <f t="shared" si="13"/>
        <v>104669</v>
      </c>
    </row>
    <row r="67" spans="1:5" ht="18.5" x14ac:dyDescent="0.45">
      <c r="A67" s="194" t="s">
        <v>103</v>
      </c>
      <c r="B67" s="195"/>
      <c r="C67" s="195"/>
      <c r="D67" s="195"/>
      <c r="E67" s="56"/>
    </row>
    <row r="68" spans="1:5" ht="18.5" x14ac:dyDescent="0.45">
      <c r="A68" s="196"/>
      <c r="B68" s="197" t="s">
        <v>57</v>
      </c>
      <c r="C68" s="197" t="s">
        <v>58</v>
      </c>
      <c r="D68" s="197" t="s">
        <v>59</v>
      </c>
      <c r="E68" s="197" t="s">
        <v>60</v>
      </c>
    </row>
    <row r="69" spans="1:5" ht="18.5" x14ac:dyDescent="0.45">
      <c r="A69" s="198" t="s">
        <v>61</v>
      </c>
      <c r="B69" s="199">
        <v>170</v>
      </c>
      <c r="C69" s="196">
        <v>13</v>
      </c>
      <c r="D69" s="196">
        <v>10</v>
      </c>
      <c r="E69" s="200">
        <f>SUM(B69:D69)</f>
        <v>193</v>
      </c>
    </row>
    <row r="70" spans="1:5" ht="18.5" x14ac:dyDescent="0.45">
      <c r="A70" s="198" t="s">
        <v>62</v>
      </c>
      <c r="B70" s="199">
        <v>17767</v>
      </c>
      <c r="C70" s="196">
        <v>172</v>
      </c>
      <c r="D70" s="196">
        <v>79</v>
      </c>
      <c r="E70" s="200">
        <f>SUM(B70:D70)</f>
        <v>18018</v>
      </c>
    </row>
    <row r="71" spans="1:5" ht="18.5" x14ac:dyDescent="0.45">
      <c r="A71" s="198" t="s">
        <v>63</v>
      </c>
      <c r="B71" s="199">
        <v>39822</v>
      </c>
      <c r="C71" s="196">
        <v>335</v>
      </c>
      <c r="D71" s="196">
        <v>414</v>
      </c>
      <c r="E71" s="200">
        <f>SUM(B71:D71)</f>
        <v>40571</v>
      </c>
    </row>
    <row r="72" spans="1:5" ht="18.5" x14ac:dyDescent="0.45">
      <c r="A72" s="198" t="s">
        <v>64</v>
      </c>
      <c r="B72" s="199">
        <v>45710</v>
      </c>
      <c r="C72" s="196">
        <v>152</v>
      </c>
      <c r="D72" s="196">
        <v>373</v>
      </c>
      <c r="E72" s="200">
        <f>SUM(B72:D72)</f>
        <v>46235</v>
      </c>
    </row>
    <row r="73" spans="1:5" ht="18.5" x14ac:dyDescent="0.45">
      <c r="A73" s="198" t="s">
        <v>65</v>
      </c>
      <c r="B73" s="200">
        <f>SUM(B69:B72)</f>
        <v>103469</v>
      </c>
      <c r="C73" s="198">
        <f t="shared" ref="C73:E73" si="14">SUM(C69:C72)</f>
        <v>672</v>
      </c>
      <c r="D73" s="198">
        <f t="shared" si="14"/>
        <v>876</v>
      </c>
      <c r="E73" s="200">
        <f t="shared" si="14"/>
        <v>105017</v>
      </c>
    </row>
    <row r="75" spans="1:5" ht="19" thickBot="1" x14ac:dyDescent="0.5">
      <c r="A75" s="194" t="s">
        <v>72</v>
      </c>
      <c r="B75" s="195"/>
      <c r="C75" s="195"/>
      <c r="D75" s="195"/>
      <c r="E75" s="56"/>
    </row>
    <row r="76" spans="1:5" ht="18.5" x14ac:dyDescent="0.45">
      <c r="A76" s="250"/>
      <c r="B76" s="251" t="s">
        <v>57</v>
      </c>
      <c r="C76" s="251" t="s">
        <v>58</v>
      </c>
      <c r="D76" s="251" t="s">
        <v>59</v>
      </c>
      <c r="E76" s="252" t="s">
        <v>60</v>
      </c>
    </row>
    <row r="77" spans="1:5" ht="18.5" x14ac:dyDescent="0.45">
      <c r="A77" s="253" t="s">
        <v>61</v>
      </c>
      <c r="B77" s="199">
        <v>156</v>
      </c>
      <c r="C77" s="196">
        <v>13</v>
      </c>
      <c r="D77" s="196">
        <v>9</v>
      </c>
      <c r="E77" s="254">
        <f>SUM(B77:D77)</f>
        <v>178</v>
      </c>
    </row>
    <row r="78" spans="1:5" ht="18.5" x14ac:dyDescent="0.45">
      <c r="A78" s="253" t="s">
        <v>62</v>
      </c>
      <c r="B78" s="199">
        <v>17690</v>
      </c>
      <c r="C78" s="196">
        <v>171</v>
      </c>
      <c r="D78" s="196">
        <v>82</v>
      </c>
      <c r="E78" s="254">
        <f>SUM(B78:D78)</f>
        <v>17943</v>
      </c>
    </row>
    <row r="79" spans="1:5" ht="18.5" x14ac:dyDescent="0.45">
      <c r="A79" s="253" t="s">
        <v>63</v>
      </c>
      <c r="B79" s="199">
        <v>39219</v>
      </c>
      <c r="C79" s="196">
        <v>336</v>
      </c>
      <c r="D79" s="196">
        <v>425</v>
      </c>
      <c r="E79" s="254">
        <f>SUM(B79:D79)</f>
        <v>39980</v>
      </c>
    </row>
    <row r="80" spans="1:5" ht="18.5" x14ac:dyDescent="0.45">
      <c r="A80" s="253" t="s">
        <v>64</v>
      </c>
      <c r="B80" s="199">
        <v>45669</v>
      </c>
      <c r="C80" s="196">
        <v>145</v>
      </c>
      <c r="D80" s="196">
        <v>449</v>
      </c>
      <c r="E80" s="254">
        <f>SUM(B80:D80)</f>
        <v>46263</v>
      </c>
    </row>
    <row r="81" spans="1:10" ht="19" thickBot="1" x14ac:dyDescent="0.5">
      <c r="A81" s="255" t="s">
        <v>65</v>
      </c>
      <c r="B81" s="256">
        <f>SUM(B77:B80)</f>
        <v>102734</v>
      </c>
      <c r="C81" s="257">
        <f t="shared" ref="C81:E81" si="15">SUM(C77:C80)</f>
        <v>665</v>
      </c>
      <c r="D81" s="257">
        <f t="shared" si="15"/>
        <v>965</v>
      </c>
      <c r="E81" s="258">
        <f t="shared" si="15"/>
        <v>104364</v>
      </c>
    </row>
    <row r="82" spans="1:10" x14ac:dyDescent="0.35">
      <c r="J82" t="s">
        <v>181</v>
      </c>
    </row>
    <row r="83" spans="1:10" ht="15" thickBot="1" x14ac:dyDescent="0.4">
      <c r="A83" s="358" t="s">
        <v>180</v>
      </c>
      <c r="B83" s="359"/>
      <c r="C83" s="359"/>
      <c r="D83" s="359"/>
      <c r="E83" s="359"/>
    </row>
    <row r="84" spans="1:10" x14ac:dyDescent="0.35">
      <c r="A84" s="360"/>
      <c r="B84" s="361" t="s">
        <v>57</v>
      </c>
      <c r="C84" s="361" t="s">
        <v>58</v>
      </c>
      <c r="D84" s="361" t="s">
        <v>59</v>
      </c>
      <c r="E84" s="362" t="s">
        <v>60</v>
      </c>
    </row>
    <row r="85" spans="1:10" x14ac:dyDescent="0.35">
      <c r="A85" s="363" t="s">
        <v>61</v>
      </c>
      <c r="B85" s="364">
        <v>164</v>
      </c>
      <c r="C85" s="364">
        <v>12</v>
      </c>
      <c r="D85" s="364">
        <v>10</v>
      </c>
      <c r="E85" s="365">
        <v>186</v>
      </c>
    </row>
    <row r="86" spans="1:10" x14ac:dyDescent="0.35">
      <c r="A86" s="363" t="s">
        <v>62</v>
      </c>
      <c r="B86" s="364">
        <v>17414</v>
      </c>
      <c r="C86" s="364">
        <v>172</v>
      </c>
      <c r="D86" s="364">
        <v>85</v>
      </c>
      <c r="E86" s="365">
        <v>17671</v>
      </c>
    </row>
    <row r="87" spans="1:10" x14ac:dyDescent="0.35">
      <c r="A87" s="363" t="s">
        <v>63</v>
      </c>
      <c r="B87" s="364">
        <v>39624</v>
      </c>
      <c r="C87" s="364">
        <v>336</v>
      </c>
      <c r="D87" s="364">
        <v>438</v>
      </c>
      <c r="E87" s="365">
        <v>40398</v>
      </c>
    </row>
    <row r="88" spans="1:10" x14ac:dyDescent="0.35">
      <c r="A88" s="363" t="s">
        <v>64</v>
      </c>
      <c r="B88" s="364">
        <v>42585</v>
      </c>
      <c r="C88" s="364">
        <v>150</v>
      </c>
      <c r="D88" s="364">
        <v>445</v>
      </c>
      <c r="E88" s="365">
        <v>43180</v>
      </c>
    </row>
    <row r="89" spans="1:10" ht="15" thickBot="1" x14ac:dyDescent="0.4">
      <c r="A89" s="366" t="s">
        <v>65</v>
      </c>
      <c r="B89" s="367">
        <v>99787</v>
      </c>
      <c r="C89" s="367">
        <v>670</v>
      </c>
      <c r="D89" s="367">
        <v>978</v>
      </c>
      <c r="E89" s="368">
        <v>101435</v>
      </c>
    </row>
    <row r="92" spans="1:10" ht="18.5" x14ac:dyDescent="0.45">
      <c r="A92" s="369" t="s">
        <v>186</v>
      </c>
      <c r="B92" s="370"/>
      <c r="C92" s="370"/>
      <c r="D92" s="370"/>
    </row>
    <row r="93" spans="1:10" ht="18.5" x14ac:dyDescent="0.45">
      <c r="A93" s="371"/>
      <c r="B93" s="372" t="s">
        <v>57</v>
      </c>
      <c r="C93" s="372" t="s">
        <v>58</v>
      </c>
      <c r="D93" s="372" t="s">
        <v>59</v>
      </c>
      <c r="E93" s="372" t="s">
        <v>60</v>
      </c>
    </row>
    <row r="94" spans="1:10" ht="18.5" x14ac:dyDescent="0.45">
      <c r="A94" s="373" t="s">
        <v>61</v>
      </c>
      <c r="B94" s="374">
        <v>153</v>
      </c>
      <c r="C94" s="371">
        <v>19</v>
      </c>
      <c r="D94" s="371">
        <v>12</v>
      </c>
      <c r="E94" s="375">
        <f>SUM(B94:D94)</f>
        <v>184</v>
      </c>
    </row>
    <row r="95" spans="1:10" ht="18.5" x14ac:dyDescent="0.45">
      <c r="A95" s="373" t="s">
        <v>62</v>
      </c>
      <c r="B95" s="374">
        <v>17895</v>
      </c>
      <c r="C95" s="371">
        <v>180</v>
      </c>
      <c r="D95" s="371">
        <v>105</v>
      </c>
      <c r="E95" s="375">
        <f>SUM(B95:D95)</f>
        <v>18180</v>
      </c>
    </row>
    <row r="96" spans="1:10" ht="18.5" x14ac:dyDescent="0.45">
      <c r="A96" s="373" t="s">
        <v>63</v>
      </c>
      <c r="B96" s="374">
        <v>39024</v>
      </c>
      <c r="C96" s="371">
        <v>350</v>
      </c>
      <c r="D96" s="371">
        <v>522</v>
      </c>
      <c r="E96" s="375">
        <f>SUM(B96:D96)</f>
        <v>39896</v>
      </c>
    </row>
    <row r="97" spans="1:5" ht="18.5" x14ac:dyDescent="0.45">
      <c r="A97" s="373" t="s">
        <v>64</v>
      </c>
      <c r="B97" s="374">
        <v>44664</v>
      </c>
      <c r="C97" s="371">
        <v>167</v>
      </c>
      <c r="D97" s="371">
        <v>519</v>
      </c>
      <c r="E97" s="375">
        <f>SUM(B97:D97)</f>
        <v>45350</v>
      </c>
    </row>
    <row r="98" spans="1:5" ht="18.5" x14ac:dyDescent="0.45">
      <c r="A98" s="373" t="s">
        <v>65</v>
      </c>
      <c r="B98" s="375">
        <f>SUM(B94:B97)</f>
        <v>101736</v>
      </c>
      <c r="C98" s="373">
        <f t="shared" ref="C98:E98" si="16">SUM(C94:C97)</f>
        <v>716</v>
      </c>
      <c r="D98" s="373">
        <f t="shared" si="16"/>
        <v>1158</v>
      </c>
      <c r="E98" s="375">
        <f t="shared" si="16"/>
        <v>103610</v>
      </c>
    </row>
    <row r="99" spans="1:5" x14ac:dyDescent="0.35">
      <c r="D99" s="247"/>
    </row>
  </sheetData>
  <mergeCells count="5">
    <mergeCell ref="A3:C3"/>
    <mergeCell ref="A4:C4"/>
    <mergeCell ref="A5:C5"/>
    <mergeCell ref="A6:C6"/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payment systems</vt:lpstr>
      <vt:lpstr>credit &amp; deposit statistics </vt:lpstr>
      <vt:lpstr>SECTORAL CREDIT</vt:lpstr>
      <vt:lpstr>Non Performing Loans</vt:lpstr>
      <vt:lpstr>Staff Strenght</vt:lpstr>
      <vt:lpstr>'credit &amp; deposit statistics '!Print_Area</vt:lpstr>
      <vt:lpstr>'SECTORAL CREDIT'!Print_Area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SHURU,MOHAMMED KABIRU</dc:creator>
  <cp:lastModifiedBy>Emuesiri Ojo</cp:lastModifiedBy>
  <cp:lastPrinted>2019-07-30T09:33:54Z</cp:lastPrinted>
  <dcterms:created xsi:type="dcterms:W3CDTF">2019-01-29T13:02:13Z</dcterms:created>
  <dcterms:modified xsi:type="dcterms:W3CDTF">2020-03-27T08:54:06Z</dcterms:modified>
</cp:coreProperties>
</file>