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75C4DDD-CE35-4E12-AC06-062EC178A4DB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Production plants Data" sheetId="1" r:id="rId1"/>
    <sheet name="Sales data (annual)" sheetId="2" r:id="rId2"/>
    <sheet name="Logistics data" sheetId="3" r:id="rId3"/>
    <sheet name="Table1" sheetId="5" r:id="rId4"/>
    <sheet name="Parts and Raw material sourcing" sheetId="4" r:id="rId5"/>
  </sheets>
  <definedNames>
    <definedName name="_xlchart.v2.0" hidden="1">'Parts and Raw material sourcing'!$I$2</definedName>
    <definedName name="_xlchart.v2.1" hidden="1">'Parts and Raw material sourcing'!$I$3</definedName>
    <definedName name="_xlchart.v2.2" hidden="1">'Parts and Raw material sourcing'!$I$4</definedName>
    <definedName name="_xlchart.v2.3" hidden="1">'Parts and Raw material sourcing'!$J$1:$M$1</definedName>
    <definedName name="_xlchart.v2.4" hidden="1">'Parts and Raw material sourcing'!$J$2:$M$2</definedName>
    <definedName name="_xlchart.v2.5" hidden="1">'Parts and Raw material sourcing'!$J$3:$M$3</definedName>
    <definedName name="_xlchart.v2.6" hidden="1">'Parts and Raw material sourcing'!$J$4:$M$4</definedName>
    <definedName name="ExternalData_1" localSheetId="3" hidden="1">Table1!$A$1:$E$4</definedName>
  </definedNames>
  <calcPr calcId="191029"/>
  <pivotCaches>
    <pivotCache cacheId="9" r:id="rId6"/>
    <pivotCache cacheId="12" r:id="rId7"/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P4" i="3"/>
  <c r="P3" i="3"/>
  <c r="P2" i="3"/>
  <c r="L5" i="3"/>
  <c r="K5" i="3"/>
  <c r="J5" i="3"/>
  <c r="L4" i="3"/>
  <c r="K4" i="3"/>
  <c r="J4" i="3"/>
  <c r="I4" i="3"/>
  <c r="L3" i="3"/>
  <c r="K3" i="3"/>
  <c r="J3" i="3"/>
  <c r="I3" i="3"/>
  <c r="L2" i="3"/>
  <c r="K2" i="3"/>
  <c r="J2" i="3"/>
  <c r="I2" i="3"/>
  <c r="J12" i="4"/>
  <c r="J11" i="4"/>
  <c r="J10" i="4"/>
  <c r="J4" i="4"/>
  <c r="K4" i="4"/>
  <c r="K3" i="4"/>
  <c r="J2" i="4"/>
  <c r="M4" i="4"/>
  <c r="L4" i="4"/>
  <c r="M3" i="4"/>
  <c r="L3" i="4"/>
  <c r="J3" i="4"/>
  <c r="M2" i="4"/>
  <c r="L2" i="4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F382A-DF75-4C05-A1C7-F23D3F783BB6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<sst xmlns="http://schemas.openxmlformats.org/spreadsheetml/2006/main" count="219" uniqueCount="111">
  <si>
    <t>Manufacturing Unit ID</t>
  </si>
  <si>
    <t>Country</t>
  </si>
  <si>
    <t>Address</t>
  </si>
  <si>
    <t>Germany</t>
  </si>
  <si>
    <t>United Kingdom</t>
  </si>
  <si>
    <t>Spain</t>
  </si>
  <si>
    <t>Poland</t>
  </si>
  <si>
    <t>China</t>
  </si>
  <si>
    <t>Romania</t>
  </si>
  <si>
    <t>France</t>
  </si>
  <si>
    <t>Im Lochgarten 5-7,  Cologne, Germany 51147</t>
  </si>
  <si>
    <t>Am Forsthaus Gravenbruch 24, Neu-Isenburg, Germany 63263</t>
  </si>
  <si>
    <t>Thalkirchner Str. 207, München, Germany 81379</t>
  </si>
  <si>
    <t>Unit F Dock Rd, Tilbury RM18 7PT</t>
  </si>
  <si>
    <t>57 Postbridge Rd, Coventry CV3 5AF</t>
  </si>
  <si>
    <t>Zabalbide Kalea, 221, Bilbo, Bizkaia, Spain  48015</t>
  </si>
  <si>
    <t>Świętokrzyska 1, Gdańsk, Poland  80-180</t>
  </si>
  <si>
    <t>Marketing staff</t>
  </si>
  <si>
    <t>Production staff</t>
  </si>
  <si>
    <t>R&amp;D staff</t>
  </si>
  <si>
    <t>Activity/product</t>
  </si>
  <si>
    <t>Seat and belts</t>
  </si>
  <si>
    <t>Body parts</t>
  </si>
  <si>
    <t>Chasis part</t>
  </si>
  <si>
    <t>Electronics</t>
  </si>
  <si>
    <t>Engine parts</t>
  </si>
  <si>
    <t>Hydrolycs</t>
  </si>
  <si>
    <t>Suspension parts</t>
  </si>
  <si>
    <t>Assembly type A</t>
  </si>
  <si>
    <t>Netherland</t>
  </si>
  <si>
    <t>Type A Units sold per year</t>
  </si>
  <si>
    <t>Total Number of Returns</t>
  </si>
  <si>
    <t>Type B Units sold per year</t>
  </si>
  <si>
    <t>Type C Units sold per year</t>
  </si>
  <si>
    <t>Porteugal</t>
  </si>
  <si>
    <t>Greece</t>
  </si>
  <si>
    <t>Belgium</t>
  </si>
  <si>
    <t>United States</t>
  </si>
  <si>
    <t>Turkey</t>
  </si>
  <si>
    <t>Italy</t>
  </si>
  <si>
    <t>Sweden</t>
  </si>
  <si>
    <t>Switzerland</t>
  </si>
  <si>
    <t>Countries</t>
  </si>
  <si>
    <t>Number of distribution centres (sale points)</t>
  </si>
  <si>
    <t>Product type Id</t>
  </si>
  <si>
    <t>Product type</t>
  </si>
  <si>
    <t>Vehicle type A</t>
  </si>
  <si>
    <t>Vehicle Type B</t>
  </si>
  <si>
    <t>Vehicle type C</t>
  </si>
  <si>
    <t>Hydrolic Pumps</t>
  </si>
  <si>
    <t>Hydrolic Cylinders</t>
  </si>
  <si>
    <t>Chassis central floor frame</t>
  </si>
  <si>
    <t>Rear Chassis frame</t>
  </si>
  <si>
    <t>Door beams</t>
  </si>
  <si>
    <t>Engine Cylenders</t>
  </si>
  <si>
    <t>Pistons</t>
  </si>
  <si>
    <t>Seat head rest</t>
  </si>
  <si>
    <t>Belts</t>
  </si>
  <si>
    <t>Manufacturing Unit Id</t>
  </si>
  <si>
    <t>Navigation system</t>
  </si>
  <si>
    <t>Electric circuits</t>
  </si>
  <si>
    <t>Number of suppliers</t>
  </si>
  <si>
    <t>Defect rate</t>
  </si>
  <si>
    <t>Average yearly Fuel price £ (per L)</t>
  </si>
  <si>
    <t>Average yearly production delay per unit (mins)</t>
  </si>
  <si>
    <t>Revenue (£m)</t>
  </si>
  <si>
    <t>Asembly type B</t>
  </si>
  <si>
    <t>Assembly type C</t>
  </si>
  <si>
    <t>Advertisement expenditure (£)</t>
  </si>
  <si>
    <t>Average shipping time (from assembly plants to selling point)</t>
  </si>
  <si>
    <t>Customer satisfaction rate (5*)</t>
  </si>
  <si>
    <t>Logistic costs (£)</t>
  </si>
  <si>
    <t>Żeglarska 71, Bydgoszcz, Poland,  85-529</t>
  </si>
  <si>
    <t>Aerodromul Cioca, Timișoara, Romania  300254</t>
  </si>
  <si>
    <t>Bulevardul Westfield nr.1, Arad, Romania  310495</t>
  </si>
  <si>
    <t xml:space="preserve">Rue Général Micheler, Reims, France 51100 </t>
  </si>
  <si>
    <t>China, II, Lixia District, CN 250014</t>
  </si>
  <si>
    <t>Variables</t>
  </si>
  <si>
    <t xml:space="preserve">Mean </t>
  </si>
  <si>
    <t xml:space="preserve">Median </t>
  </si>
  <si>
    <t>Standard Dev</t>
  </si>
  <si>
    <t>Range</t>
  </si>
  <si>
    <t>Production Delays (MINS)</t>
  </si>
  <si>
    <t xml:space="preserve">Defect Rate </t>
  </si>
  <si>
    <t xml:space="preserve">Reationships </t>
  </si>
  <si>
    <t>Correlation</t>
  </si>
  <si>
    <t>Number of Suppliers vs Production Delay</t>
  </si>
  <si>
    <t>Number of suppliers vs Defect Rate</t>
  </si>
  <si>
    <t xml:space="preserve">Production Delay Vs Defect Rate </t>
  </si>
  <si>
    <t>Relationships</t>
  </si>
  <si>
    <t>Avg shipping time</t>
  </si>
  <si>
    <t>Shipping Time vs Customer Satisfaction</t>
  </si>
  <si>
    <t>No. of distribution centres</t>
  </si>
  <si>
    <t>Number of Distribution Centres vs Logistic Cost</t>
  </si>
  <si>
    <t>Logistic Cost vs Customer Satisfaction</t>
  </si>
  <si>
    <t>Variable</t>
  </si>
  <si>
    <t>Mean</t>
  </si>
  <si>
    <t>Median</t>
  </si>
  <si>
    <t>SD</t>
  </si>
  <si>
    <t>Row Labels</t>
  </si>
  <si>
    <t>Grand Total</t>
  </si>
  <si>
    <t>Sum of Revenue (£m)</t>
  </si>
  <si>
    <t>Sum of Type A Units sold per year</t>
  </si>
  <si>
    <t>Sum of Type B Units sold per year</t>
  </si>
  <si>
    <t>Sum of Type C Units sold per year</t>
  </si>
  <si>
    <t>Sum of Average yearly Fuel price £ (per L)</t>
  </si>
  <si>
    <t>Sum of Advertisement expenditure (£)</t>
  </si>
  <si>
    <t>(blank)</t>
  </si>
  <si>
    <t>Sum of Production staff</t>
  </si>
  <si>
    <t>Sum of R&amp;D staff</t>
  </si>
  <si>
    <t>Sum of Marketing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</si>
</sst>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analysis.xlsx]Production plants Data!PivotTable8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'Production plants Data'!$B$17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'Production plants Data'!$A$18:$A$30</c:f>
              <c:strCache>
                <c:ptCount val="1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</c:strCache>
            </c:strRef>
          </c:cat>
          <c:val>
            <c:numRef>
              <c:f>'Production plants Data'!$B$18:$B$30</c:f>
              <c:numCache>
                <c:formatCode>General</c:formatCode>
                <c:ptCount val="12"/>
                <c:pt idx="0">
                  <c:v>1249</c:v>
                </c:pt>
                <c:pt idx="1">
                  <c:v>1155</c:v>
                </c:pt>
                <c:pt idx="2">
                  <c:v>31</c:v>
                </c:pt>
                <c:pt idx="3">
                  <c:v>209</c:v>
                </c:pt>
                <c:pt idx="4">
                  <c:v>858</c:v>
                </c:pt>
                <c:pt idx="5">
                  <c:v>890</c:v>
                </c:pt>
                <c:pt idx="6">
                  <c:v>57</c:v>
                </c:pt>
                <c:pt idx="7">
                  <c:v>54</c:v>
                </c:pt>
                <c:pt idx="8">
                  <c:v>1390</c:v>
                </c:pt>
                <c:pt idx="9">
                  <c:v>996</c:v>
                </c:pt>
                <c:pt idx="10">
                  <c:v>1016</c:v>
                </c:pt>
                <c:pt idx="11">
                  <c:v>1772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5-4CF6-8374-CF297111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4476479"/>
        <c:axId val="1644463999"/>
        <c:axId val="0"/>
      </c:bar3DChart>
      <c:catAx>
        <c:axId val="164447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63999"/>
        <c:crosses val="autoZero"/>
        <c:auto val="1"/>
        <c:lblAlgn val="ctr"/>
        <c:lblOffset val="100"/>
        <c:noMultiLvlLbl val="0"/>
      </c:catAx>
      <c:valAx>
        <c:axId val="164446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'Parts and Raw material sourcing'!$J$9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'Parts and Raw material sourcing'!$I$10:$I$12</c:f>
              <c:strCache>
                <c:ptCount val="3"/>
                <c:pt idx="0">
                  <c:v>Number of Suppliers vs Production Delay</c:v>
                </c:pt>
                <c:pt idx="1">
                  <c:v>Number of suppliers vs Defect Rate</c:v>
                </c:pt>
                <c:pt idx="2">
                  <c:v>Production Delay Vs Defect Rate </c:v>
                </c:pt>
              </c:strCache>
            </c:strRef>
          </c:cat>
          <c:val>
            <c:numRef>
              <c:f>'Parts and Raw material sourcing'!$J$10:$J$12</c:f>
              <c:numCache>
                <c:formatCode>General</c:formatCode>
                <c:ptCount val="3"/>
                <c:pt idx="0">
                  <c:v>0.98418243090372826</c:v>
                </c:pt>
                <c:pt idx="1">
                  <c:v>0.9790091454624309</c:v>
                </c:pt>
                <c:pt idx="2">
                  <c:v>0.97036154445535017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B-43FC-8AD3-63B0DCB89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113983"/>
        <c:axId val="122132287"/>
      </c:barChart>
      <c:catAx>
        <c:axId val="12211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132287"/>
        <c:crosses val="autoZero"/>
        <c:auto val="1"/>
        <c:lblAlgn val="ctr"/>
        <c:lblOffset val="100"/>
        <c:noMultiLvlLbl val="0"/>
      </c:catAx>
      <c:valAx>
        <c:axId val="1221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211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analysis.xlsx]Production plants Data!PivotTable9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plants Data'!$G$17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plants Data'!$F$18:$F$30</c:f>
              <c:strCache>
                <c:ptCount val="1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</c:strCache>
            </c:strRef>
          </c:cat>
          <c:val>
            <c:numRef>
              <c:f>'Production plants Data'!$G$18:$G$30</c:f>
              <c:numCache>
                <c:formatCode>General</c:formatCode>
                <c:ptCount val="12"/>
                <c:pt idx="0">
                  <c:v>47</c:v>
                </c:pt>
                <c:pt idx="1">
                  <c:v>21</c:v>
                </c:pt>
                <c:pt idx="2">
                  <c:v>12</c:v>
                </c:pt>
                <c:pt idx="3">
                  <c:v>85</c:v>
                </c:pt>
                <c:pt idx="4">
                  <c:v>52</c:v>
                </c:pt>
                <c:pt idx="5">
                  <c:v>53</c:v>
                </c:pt>
                <c:pt idx="6">
                  <c:v>18</c:v>
                </c:pt>
                <c:pt idx="7">
                  <c:v>5</c:v>
                </c:pt>
                <c:pt idx="8">
                  <c:v>6</c:v>
                </c:pt>
                <c:pt idx="9">
                  <c:v>23</c:v>
                </c:pt>
                <c:pt idx="10">
                  <c:v>64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1-4F7E-B9D7-1CF9732D8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461087"/>
        <c:axId val="1644469823"/>
      </c:barChart>
      <c:catAx>
        <c:axId val="16444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69823"/>
        <c:crosses val="autoZero"/>
        <c:auto val="1"/>
        <c:lblAlgn val="ctr"/>
        <c:lblOffset val="100"/>
        <c:noMultiLvlLbl val="0"/>
      </c:catAx>
      <c:valAx>
        <c:axId val="16444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analysis.xlsx]Production plants Data!PivotTable10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'Production plants Data'!$K$17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'Production plants Data'!$J$18:$J$30</c:f>
              <c:strCache>
                <c:ptCount val="1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</c:strCache>
            </c:strRef>
          </c:cat>
          <c:val>
            <c:numRef>
              <c:f>'Production plants Data'!$K$18:$K$30</c:f>
              <c:numCache>
                <c:formatCode>General</c:formatCode>
                <c:ptCount val="12"/>
                <c:pt idx="0">
                  <c:v>110</c:v>
                </c:pt>
                <c:pt idx="1">
                  <c:v>25</c:v>
                </c:pt>
                <c:pt idx="2">
                  <c:v>9</c:v>
                </c:pt>
                <c:pt idx="3">
                  <c:v>10</c:v>
                </c:pt>
                <c:pt idx="4">
                  <c:v>140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95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3-497C-ABDE-DC1D8F08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485215"/>
        <c:axId val="1644492703"/>
      </c:barChart>
      <c:catAx>
        <c:axId val="164448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92703"/>
        <c:crosses val="autoZero"/>
        <c:auto val="1"/>
        <c:lblAlgn val="ctr"/>
        <c:lblOffset val="100"/>
        <c:noMultiLvlLbl val="0"/>
      </c:catAx>
      <c:valAx>
        <c:axId val="16444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8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analysis.xlsx]Sales data (annual)!PivotTable3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 (annual)'!$C$17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 (annual)'!$B$18:$B$32</c:f>
              <c:strCache>
                <c:ptCount val="14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Netherland</c:v>
                </c:pt>
                <c:pt idx="6">
                  <c:v>Poland</c:v>
                </c:pt>
                <c:pt idx="7">
                  <c:v>Porteugal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'Sales data (annual)'!$C$18:$C$32</c:f>
              <c:numCache>
                <c:formatCode>General</c:formatCode>
                <c:ptCount val="14"/>
                <c:pt idx="0">
                  <c:v>414.41</c:v>
                </c:pt>
                <c:pt idx="1">
                  <c:v>1100.6224999999999</c:v>
                </c:pt>
                <c:pt idx="2">
                  <c:v>1152.46</c:v>
                </c:pt>
                <c:pt idx="3">
                  <c:v>150.655</c:v>
                </c:pt>
                <c:pt idx="4">
                  <c:v>733.41</c:v>
                </c:pt>
                <c:pt idx="5">
                  <c:v>506.77499999999998</c:v>
                </c:pt>
                <c:pt idx="6">
                  <c:v>509.82</c:v>
                </c:pt>
                <c:pt idx="7">
                  <c:v>280.14</c:v>
                </c:pt>
                <c:pt idx="8">
                  <c:v>729.78499999999997</c:v>
                </c:pt>
                <c:pt idx="9">
                  <c:v>95.816000000000003</c:v>
                </c:pt>
                <c:pt idx="10">
                  <c:v>203.14500000000001</c:v>
                </c:pt>
                <c:pt idx="11">
                  <c:v>931.04499999999996</c:v>
                </c:pt>
                <c:pt idx="12">
                  <c:v>967.58500000000004</c:v>
                </c:pt>
                <c:pt idx="13">
                  <c:v>1190.479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9-4205-8B79-06315CA1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699807"/>
        <c:axId val="1587717695"/>
      </c:barChart>
      <c:catAx>
        <c:axId val="158769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87717695"/>
        <c:crosses val="autoZero"/>
        <c:auto val="1"/>
        <c:lblAlgn val="ctr"/>
        <c:lblOffset val="100"/>
        <c:noMultiLvlLbl val="0"/>
      </c:catAx>
      <c:valAx>
        <c:axId val="15877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8769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analysis.xlsx]Sales data (annual)!PivotTable4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 (annual)'!$H$18</c:f>
              <c:strCache>
                <c:ptCount val="1"/>
                <c:pt idx="0">
                  <c:v>Sum of Type A Units sold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 (annual)'!$G$19:$G$33</c:f>
              <c:strCache>
                <c:ptCount val="14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Netherland</c:v>
                </c:pt>
                <c:pt idx="6">
                  <c:v>Poland</c:v>
                </c:pt>
                <c:pt idx="7">
                  <c:v>Porteugal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'Sales data (annual)'!$H$19:$H$33</c:f>
              <c:numCache>
                <c:formatCode>General</c:formatCode>
                <c:ptCount val="14"/>
                <c:pt idx="0">
                  <c:v>18430</c:v>
                </c:pt>
                <c:pt idx="1">
                  <c:v>41505</c:v>
                </c:pt>
                <c:pt idx="2">
                  <c:v>53780</c:v>
                </c:pt>
                <c:pt idx="3">
                  <c:v>8450</c:v>
                </c:pt>
                <c:pt idx="4">
                  <c:v>36800</c:v>
                </c:pt>
                <c:pt idx="5">
                  <c:v>22900</c:v>
                </c:pt>
                <c:pt idx="6">
                  <c:v>28400</c:v>
                </c:pt>
                <c:pt idx="7">
                  <c:v>15500</c:v>
                </c:pt>
                <c:pt idx="8">
                  <c:v>38850</c:v>
                </c:pt>
                <c:pt idx="9">
                  <c:v>2950</c:v>
                </c:pt>
                <c:pt idx="10">
                  <c:v>4890</c:v>
                </c:pt>
                <c:pt idx="11">
                  <c:v>49200</c:v>
                </c:pt>
                <c:pt idx="12">
                  <c:v>37850</c:v>
                </c:pt>
                <c:pt idx="13">
                  <c:v>62102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226-9F20-1E3E8BFF5947}"/>
            </c:ext>
          </c:extLst>
        </c:ser>
        <c:ser>
          <c:idx val="1"/>
          <c:order val="1"/>
          <c:tx>
            <c:strRef>
              <c:f>'Sales data (annual)'!$I$18</c:f>
              <c:strCache>
                <c:ptCount val="1"/>
                <c:pt idx="0">
                  <c:v>Sum of Type B Units sold per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data (annual)'!$G$19:$G$33</c:f>
              <c:strCache>
                <c:ptCount val="14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Netherland</c:v>
                </c:pt>
                <c:pt idx="6">
                  <c:v>Poland</c:v>
                </c:pt>
                <c:pt idx="7">
                  <c:v>Porteugal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'Sales data (annual)'!$I$19:$I$33</c:f>
              <c:numCache>
                <c:formatCode>General</c:formatCode>
                <c:ptCount val="14"/>
                <c:pt idx="0">
                  <c:v>6700</c:v>
                </c:pt>
                <c:pt idx="1">
                  <c:v>16800</c:v>
                </c:pt>
                <c:pt idx="2">
                  <c:v>11400</c:v>
                </c:pt>
                <c:pt idx="3">
                  <c:v>1050</c:v>
                </c:pt>
                <c:pt idx="4">
                  <c:v>6350</c:v>
                </c:pt>
                <c:pt idx="5">
                  <c:v>5800</c:v>
                </c:pt>
                <c:pt idx="6">
                  <c:v>4200</c:v>
                </c:pt>
                <c:pt idx="7">
                  <c:v>2080</c:v>
                </c:pt>
                <c:pt idx="8">
                  <c:v>6700</c:v>
                </c:pt>
                <c:pt idx="9">
                  <c:v>3100</c:v>
                </c:pt>
                <c:pt idx="10">
                  <c:v>7800</c:v>
                </c:pt>
                <c:pt idx="11">
                  <c:v>4450</c:v>
                </c:pt>
                <c:pt idx="12">
                  <c:v>17800</c:v>
                </c:pt>
                <c:pt idx="13">
                  <c:v>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4-4226-9F20-1E3E8BFF5947}"/>
            </c:ext>
          </c:extLst>
        </c:ser>
        <c:ser>
          <c:idx val="2"/>
          <c:order val="2"/>
          <c:tx>
            <c:strRef>
              <c:f>'Sales data (annual)'!$J$18</c:f>
              <c:strCache>
                <c:ptCount val="1"/>
                <c:pt idx="0">
                  <c:v>Sum of Type C Units sold per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data (annual)'!$G$19:$G$33</c:f>
              <c:strCache>
                <c:ptCount val="14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Netherland</c:v>
                </c:pt>
                <c:pt idx="6">
                  <c:v>Poland</c:v>
                </c:pt>
                <c:pt idx="7">
                  <c:v>Porteugal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'Sales data (annual)'!$J$19:$J$33</c:f>
              <c:numCache>
                <c:formatCode>General</c:formatCode>
                <c:ptCount val="14"/>
                <c:pt idx="0">
                  <c:v>3450</c:v>
                </c:pt>
                <c:pt idx="1">
                  <c:v>17600</c:v>
                </c:pt>
                <c:pt idx="2">
                  <c:v>14300</c:v>
                </c:pt>
                <c:pt idx="3">
                  <c:v>890</c:v>
                </c:pt>
                <c:pt idx="4">
                  <c:v>7430</c:v>
                </c:pt>
                <c:pt idx="5">
                  <c:v>6250</c:v>
                </c:pt>
                <c:pt idx="6">
                  <c:v>2560</c:v>
                </c:pt>
                <c:pt idx="7">
                  <c:v>1740</c:v>
                </c:pt>
                <c:pt idx="8">
                  <c:v>4780</c:v>
                </c:pt>
                <c:pt idx="9">
                  <c:v>558</c:v>
                </c:pt>
                <c:pt idx="10">
                  <c:v>1320</c:v>
                </c:pt>
                <c:pt idx="11">
                  <c:v>10560</c:v>
                </c:pt>
                <c:pt idx="12">
                  <c:v>11080</c:v>
                </c:pt>
                <c:pt idx="13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4-4226-9F20-1E3E8BFF5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712255"/>
        <c:axId val="1580704767"/>
      </c:barChart>
      <c:catAx>
        <c:axId val="15807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80704767"/>
        <c:crosses val="autoZero"/>
        <c:auto val="1"/>
        <c:lblAlgn val="ctr"/>
        <c:lblOffset val="100"/>
        <c:noMultiLvlLbl val="0"/>
      </c:catAx>
      <c:valAx>
        <c:axId val="15807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807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analysis.xlsx]Sales data (annual)!PivotTable6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'Sales data (annual)'!$M$18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data (annual)'!$L$19:$L$33</c:f>
              <c:strCache>
                <c:ptCount val="14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Netherland</c:v>
                </c:pt>
                <c:pt idx="6">
                  <c:v>Poland</c:v>
                </c:pt>
                <c:pt idx="7">
                  <c:v>Porteugal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'Sales data (annual)'!$M$19:$M$33</c:f>
              <c:numCache>
                <c:formatCode>General</c:formatCode>
                <c:ptCount val="14"/>
                <c:pt idx="0">
                  <c:v>628760</c:v>
                </c:pt>
                <c:pt idx="1">
                  <c:v>1689910</c:v>
                </c:pt>
                <c:pt idx="2">
                  <c:v>1778560</c:v>
                </c:pt>
                <c:pt idx="3">
                  <c:v>248584</c:v>
                </c:pt>
                <c:pt idx="4">
                  <c:v>1112760</c:v>
                </c:pt>
                <c:pt idx="5">
                  <c:v>768900</c:v>
                </c:pt>
                <c:pt idx="6">
                  <c:v>770520</c:v>
                </c:pt>
                <c:pt idx="7">
                  <c:v>425040</c:v>
                </c:pt>
                <c:pt idx="8">
                  <c:v>1117260</c:v>
                </c:pt>
                <c:pt idx="9">
                  <c:v>195370</c:v>
                </c:pt>
                <c:pt idx="10">
                  <c:v>328220</c:v>
                </c:pt>
                <c:pt idx="11">
                  <c:v>1412620</c:v>
                </c:pt>
                <c:pt idx="12">
                  <c:v>1468060</c:v>
                </c:pt>
                <c:pt idx="13">
                  <c:v>1896240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9-44D2-945B-D5852A952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4461919"/>
        <c:axId val="1644467743"/>
        <c:axId val="0"/>
      </c:bar3DChart>
      <c:catAx>
        <c:axId val="16444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67743"/>
        <c:crosses val="autoZero"/>
        <c:auto val="1"/>
        <c:lblAlgn val="ctr"/>
        <c:lblOffset val="100"/>
        <c:noMultiLvlLbl val="0"/>
      </c:catAx>
      <c:valAx>
        <c:axId val="16444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6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 analysis.xlsx]Sales data (annual)!PivotTable7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data (annual)'!$O$2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data (annual)'!$N$3:$N$18</c:f>
              <c:strCache>
                <c:ptCount val="15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Greece</c:v>
                </c:pt>
                <c:pt idx="4">
                  <c:v>Italy</c:v>
                </c:pt>
                <c:pt idx="5">
                  <c:v>Netherland</c:v>
                </c:pt>
                <c:pt idx="6">
                  <c:v>Poland</c:v>
                </c:pt>
                <c:pt idx="7">
                  <c:v>Porteugal</c:v>
                </c:pt>
                <c:pt idx="8">
                  <c:v>Spain</c:v>
                </c:pt>
                <c:pt idx="9">
                  <c:v>Sweden</c:v>
                </c:pt>
                <c:pt idx="10">
                  <c:v>Switzerland</c:v>
                </c:pt>
                <c:pt idx="11">
                  <c:v>Turkey</c:v>
                </c:pt>
                <c:pt idx="12">
                  <c:v>United Kingdom</c:v>
                </c:pt>
                <c:pt idx="13">
                  <c:v>United States</c:v>
                </c:pt>
                <c:pt idx="14">
                  <c:v>(blank)</c:v>
                </c:pt>
              </c:strCache>
            </c:strRef>
          </c:cat>
          <c:val>
            <c:numRef>
              <c:f>'Sales data (annual)'!$O$3:$O$18</c:f>
              <c:numCache>
                <c:formatCode>General</c:formatCode>
                <c:ptCount val="15"/>
                <c:pt idx="0">
                  <c:v>0.95</c:v>
                </c:pt>
                <c:pt idx="1">
                  <c:v>1.2</c:v>
                </c:pt>
                <c:pt idx="2">
                  <c:v>1.1000000000000001</c:v>
                </c:pt>
                <c:pt idx="3">
                  <c:v>0.75</c:v>
                </c:pt>
                <c:pt idx="4">
                  <c:v>0.85</c:v>
                </c:pt>
                <c:pt idx="5">
                  <c:v>1.3</c:v>
                </c:pt>
                <c:pt idx="6">
                  <c:v>0.9</c:v>
                </c:pt>
                <c:pt idx="7">
                  <c:v>0.9</c:v>
                </c:pt>
                <c:pt idx="8">
                  <c:v>0.85</c:v>
                </c:pt>
                <c:pt idx="9">
                  <c:v>1.8</c:v>
                </c:pt>
                <c:pt idx="10">
                  <c:v>1.9</c:v>
                </c:pt>
                <c:pt idx="11">
                  <c:v>0.55000000000000004</c:v>
                </c:pt>
                <c:pt idx="12">
                  <c:v>1.4</c:v>
                </c:pt>
                <c:pt idx="1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D-4027-8FFE-5EA085A5F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471487"/>
        <c:axId val="1644459423"/>
      </c:barChart>
      <c:catAx>
        <c:axId val="164447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59423"/>
        <c:crosses val="autoZero"/>
        <c:auto val="1"/>
        <c:lblAlgn val="ctr"/>
        <c:lblOffset val="100"/>
        <c:noMultiLvlLbl val="0"/>
      </c:catAx>
      <c:valAx>
        <c:axId val="164445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4447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'Logistics data'!$I$1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'Logistics data'!$H$2:$H$5</c:f>
              <c:strCache>
                <c:ptCount val="4"/>
                <c:pt idx="0">
                  <c:v>Avg shipping time</c:v>
                </c:pt>
                <c:pt idx="1">
                  <c:v>No. of distribution centres</c:v>
                </c:pt>
                <c:pt idx="2">
                  <c:v>Customer satisfaction rate (5*)</c:v>
                </c:pt>
                <c:pt idx="3">
                  <c:v>Logistic costs (£)</c:v>
                </c:pt>
              </c:strCache>
            </c:strRef>
          </c:cat>
          <c:val>
            <c:numRef>
              <c:f>'Logistics data'!$I$2:$I$5</c:f>
              <c:numCache>
                <c:formatCode>General</c:formatCode>
                <c:ptCount val="4"/>
                <c:pt idx="0">
                  <c:v>47</c:v>
                </c:pt>
                <c:pt idx="1">
                  <c:v>14.142857142857142</c:v>
                </c:pt>
                <c:pt idx="2">
                  <c:v>3.7928571428571423</c:v>
                </c:pt>
                <c:pt idx="3">
                  <c:v>16947612.285714287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A-46B3-A85C-E88E385B229E}"/>
            </c:ext>
          </c:extLst>
        </c:ser>
        <c:ser>
          <c:idx val="1"/>
          <c:order val="1"/>
          <c:tx>
            <c:strRef>
              <c:f>'Logistics data'!$J$1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'Logistics data'!$H$2:$H$5</c:f>
              <c:strCache>
                <c:ptCount val="4"/>
                <c:pt idx="0">
                  <c:v>Avg shipping time</c:v>
                </c:pt>
                <c:pt idx="1">
                  <c:v>No. of distribution centres</c:v>
                </c:pt>
                <c:pt idx="2">
                  <c:v>Customer satisfaction rate (5*)</c:v>
                </c:pt>
                <c:pt idx="3">
                  <c:v>Logistic costs (£)</c:v>
                </c:pt>
              </c:strCache>
            </c:strRef>
          </c:cat>
          <c:val>
            <c:numRef>
              <c:f>'Logistics data'!$J$2:$J$5</c:f>
              <c:numCache>
                <c:formatCode>General</c:formatCode>
                <c:ptCount val="4"/>
                <c:pt idx="0">
                  <c:v>42</c:v>
                </c:pt>
                <c:pt idx="1">
                  <c:v>12.5</c:v>
                </c:pt>
                <c:pt idx="2">
                  <c:v>3.8499999999999996</c:v>
                </c:pt>
                <c:pt idx="3">
                  <c:v>15127632.5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A-46B3-A85C-E88E385B229E}"/>
            </c:ext>
          </c:extLst>
        </c:ser>
        <c:ser>
          <c:idx val="2"/>
          <c:order val="2"/>
          <c:tx>
            <c:strRef>
              <c:f>'Logistics data'!$K$1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'Logistics data'!$H$2:$H$5</c:f>
              <c:strCache>
                <c:ptCount val="4"/>
                <c:pt idx="0">
                  <c:v>Avg shipping time</c:v>
                </c:pt>
                <c:pt idx="1">
                  <c:v>No. of distribution centres</c:v>
                </c:pt>
                <c:pt idx="2">
                  <c:v>Customer satisfaction rate (5*)</c:v>
                </c:pt>
                <c:pt idx="3">
                  <c:v>Logistic costs (£)</c:v>
                </c:pt>
              </c:strCache>
            </c:strRef>
          </c:cat>
          <c:val>
            <c:numRef>
              <c:f>'Logistics data'!$K$2:$K$5</c:f>
              <c:numCache>
                <c:formatCode>General</c:formatCode>
                <c:ptCount val="4"/>
                <c:pt idx="0">
                  <c:v>20.907961573115088</c:v>
                </c:pt>
                <c:pt idx="1">
                  <c:v>7.2983084425398861</c:v>
                </c:pt>
                <c:pt idx="2">
                  <c:v>0.3514547028612155</c:v>
                </c:pt>
                <c:pt idx="3">
                  <c:v>7502705.2461435944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A-46B3-A85C-E88E385B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15055"/>
        <c:axId val="115407567"/>
      </c:barChart>
      <c:lineChart>
        <c:grouping val="standard"/>
        <c:varyColors val="0"/>
        <c:ser>
          <c:idx val="3"/>
          <c:order val="3"/>
          <c:tx>
            <c:strRef>
              <c:f>'Logistics data'!$L$1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'Logistics data'!$H$2:$H$5</c:f>
              <c:strCache>
                <c:ptCount val="4"/>
                <c:pt idx="0">
                  <c:v>Avg shipping time</c:v>
                </c:pt>
                <c:pt idx="1">
                  <c:v>No. of distribution centres</c:v>
                </c:pt>
                <c:pt idx="2">
                  <c:v>Customer satisfaction rate (5*)</c:v>
                </c:pt>
                <c:pt idx="3">
                  <c:v>Logistic costs (£)</c:v>
                </c:pt>
              </c:strCache>
            </c:strRef>
          </c:cat>
          <c:val>
            <c:numRef>
              <c:f>'Logistics data'!$L$2:$L$5</c:f>
              <c:numCache>
                <c:formatCode>General</c:formatCode>
                <c:ptCount val="4"/>
                <c:pt idx="0">
                  <c:v>88</c:v>
                </c:pt>
                <c:pt idx="1">
                  <c:v>24</c:v>
                </c:pt>
                <c:pt idx="2">
                  <c:v>1.2999999999999998</c:v>
                </c:pt>
                <c:pt idx="3">
                  <c:v>31543768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A-46B3-A85C-E88E385B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5055"/>
        <c:axId val="115407567"/>
      </c:lineChart>
      <c:catAx>
        <c:axId val="11541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5407567"/>
        <c:crosses val="autoZero"/>
        <c:auto val="1"/>
        <c:lblAlgn val="ctr"/>
        <c:lblOffset val="100"/>
        <c:noMultiLvlLbl val="0"/>
      </c:catAx>
      <c:valAx>
        <c:axId val="1154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541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'Logistics data'!$P$1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'Logistics data'!$O$2:$O$4</c:f>
              <c:strCache>
                <c:ptCount val="3"/>
                <c:pt idx="0">
                  <c:v>Shipping Time vs Customer Satisfaction</c:v>
                </c:pt>
                <c:pt idx="1">
                  <c:v>Number of Distribution Centres vs Logistic Cost</c:v>
                </c:pt>
                <c:pt idx="2">
                  <c:v>Logistic Cost vs Customer Satisfaction</c:v>
                </c:pt>
              </c:strCache>
            </c:strRef>
          </c:cat>
          <c:val>
            <c:numRef>
              <c:f>'Logistics data'!$P$2:$P$4</c:f>
              <c:numCache>
                <c:formatCode>General</c:formatCode>
                <c:ptCount val="3"/>
                <c:pt idx="0">
                  <c:v>6.2211530534149621E-2</c:v>
                </c:pt>
                <c:pt idx="1">
                  <c:v>0.17989246094316177</c:v>
                </c:pt>
                <c:pt idx="2">
                  <c:v>3.4250508138871642E-2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F-4DC7-8F29-66E1AAF69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346143"/>
        <c:axId val="1583341151"/>
      </c:barChart>
      <c:catAx>
        <c:axId val="158334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83341151"/>
        <c:crosses val="autoZero"/>
        <c:auto val="1"/>
        <c:lblAlgn val="ctr"/>
        <c:lblOffset val="100"/>
        <c:noMultiLvlLbl val="0"/>
      </c:catAx>
      <c:valAx>
        <c:axId val="158334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833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_xlchart.v2.3</cx:f>
      </cx:strDim>
      <cx:numDim type="val">
        <cx:f dir="row">_xlchart.v2.4</cx:f>
      </cx:numDim>
    </cx:data>
    <cx:data id="1">
      <cx:strDim type="cat">
        <cx:f dir="row">_xlchart.v2.3</cx:f>
      </cx:strDim>
      <cx:numDim type="val">
        <cx:f dir="row">_xlchart.v2.5</cx:f>
      </cx:numDim>
    </cx:data>
    <cx:data id="2">
      <cx:strDim type="cat">
        <cx:f dir="row">_xlchart.v2.3</cx:f>
      </cx:strDim>
      <cx:numDim type="val">
        <cx:f dir="row">_xlchart.v2.6</cx:f>
      </cx:numDim>
    </cx:data>
  </cx:chartData>
  <cx:chart>
    <cx:title pos="t" align="ctr" overlay="0">
      <cx:tx>
        <cx:txData>
          <cx:v>Descriptive stat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Descriptive stat</a:t>
          </a:r>
        </a:p>
      </cx:txPr>
    </cx:title>
    <cx:plotArea>
      <cx:plotAreaRegion>
        <cx:series layoutId="funnel" uniqueId="{8835B50D-EF1A-4EDE-BE88-9DB1DA7AD55E}" formatIdx="0">
          <cx:tx>
            <cx:txData>
              <cx:f>_xlchart.v2.0</cx:f>
              <cx:v>Number of suppliers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BBDEAC1A-1E3F-4B13-B3B1-F7551304B3A1}" formatIdx="1">
          <cx:tx>
            <cx:txData>
              <cx:f>_xlchart.v2.1</cx:f>
              <cx:v>Production Delays (MINS)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78CB2863-E55D-40C6-BDF4-F0345AECB074}" formatIdx="2">
          <cx:tx>
            <cx:txData>
              <cx:f>_xlchart.v2.2</cx:f>
              <cx:v>Defect Rate </cx:v>
            </cx:txData>
          </cx:tx>
          <cx:dataLabels>
            <cx:visibility seriesName="0" categoryName="0" value="1"/>
          </cx:dataLabels>
          <cx:dataId val="2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16</xdr:row>
      <xdr:rowOff>128587</xdr:rowOff>
    </xdr:from>
    <xdr:to>
      <xdr:col>4</xdr:col>
      <xdr:colOff>9525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FB579-5A92-4EE6-9EFD-BE650B479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19</xdr:row>
      <xdr:rowOff>52387</xdr:rowOff>
    </xdr:from>
    <xdr:to>
      <xdr:col>8</xdr:col>
      <xdr:colOff>400050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E4116-C324-4864-9D7F-00CF783EE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1447800</xdr:colOff>
      <xdr:row>6</xdr:row>
      <xdr:rowOff>52387</xdr:rowOff>
    </xdr:from>
    <xdr:to>
      <xdr:col>6</xdr:col>
      <xdr:colOff>171450</xdr:colOff>
      <xdr:row>20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EC350E-F7D6-425F-AED3-7EAF2950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7</xdr:row>
      <xdr:rowOff>119062</xdr:rowOff>
    </xdr:from>
    <xdr:to>
      <xdr:col>4</xdr:col>
      <xdr:colOff>266700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CE4DC-D978-4F2E-A7F3-F03917D7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17</xdr:row>
      <xdr:rowOff>71437</xdr:rowOff>
    </xdr:from>
    <xdr:to>
      <xdr:col>9</xdr:col>
      <xdr:colOff>47625</xdr:colOff>
      <xdr:row>31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FEFA0-F9D6-41C7-A499-4329BE7C7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438150</xdr:colOff>
      <xdr:row>10</xdr:row>
      <xdr:rowOff>61912</xdr:rowOff>
    </xdr:from>
    <xdr:to>
      <xdr:col>12</xdr:col>
      <xdr:colOff>1133475</xdr:colOff>
      <xdr:row>24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A1AE9-9206-4146-AE7D-B56D79414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1</xdr:row>
      <xdr:rowOff>185737</xdr:rowOff>
    </xdr:from>
    <xdr:to>
      <xdr:col>15</xdr:col>
      <xdr:colOff>1019175</xdr:colOff>
      <xdr:row>16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004B9-5849-4D85-B5D7-EEC64589F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8</xdr:row>
      <xdr:rowOff>166687</xdr:rowOff>
    </xdr:from>
    <xdr:to>
      <xdr:col>7</xdr:col>
      <xdr:colOff>200025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4EA73-C204-4895-B3EB-ED5A2DE6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9</xdr:row>
      <xdr:rowOff>0</xdr:rowOff>
    </xdr:from>
    <xdr:to>
      <xdr:col>14</xdr:col>
      <xdr:colOff>581025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EE1E7-4DF1-466A-A77A-31BEE83E3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5</xdr:row>
      <xdr:rowOff>138112</xdr:rowOff>
    </xdr:from>
    <xdr:to>
      <xdr:col>19</xdr:col>
      <xdr:colOff>581025</xdr:colOff>
      <xdr:row>20</xdr:row>
      <xdr:rowOff>23812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6CF8F5-FB03-4284-9A36-D4D986FF0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2275" y="1090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433387</xdr:colOff>
      <xdr:row>5</xdr:row>
      <xdr:rowOff>128587</xdr:rowOff>
    </xdr:from>
    <xdr:to>
      <xdr:col>12</xdr:col>
      <xdr:colOff>166687</xdr:colOff>
      <xdr:row>20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A08268-F7C6-444B-B655-A2EA35AB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4.328720254627" createdVersion="7" refreshedVersion="7" minRefreshableVersion="3" recordCount="14" xr:uid="{FEA8D83F-4826-463F-8EC8-4FAF3999CD50}">
  <cacheSource type="worksheet">
    <worksheetSource ref="A1:H15" sheet="Sales data (annual)"/>
  </cacheSource>
  <cacheFields count="8">
    <cacheField name="Country" numFmtId="0">
      <sharedItems count="14">
        <s v="Germany"/>
        <s v="United Kingdom"/>
        <s v="France"/>
        <s v="Netherland"/>
        <s v="Poland"/>
        <s v="Spain"/>
        <s v="Porteugal"/>
        <s v="Greece"/>
        <s v="Belgium"/>
        <s v="United States"/>
        <s v="Turkey"/>
        <s v="Italy"/>
        <s v="Sweden"/>
        <s v="Switzerland"/>
      </sharedItems>
    </cacheField>
    <cacheField name="Type A Units sold per year" numFmtId="0">
      <sharedItems containsSemiMixedTypes="0" containsString="0" containsNumber="1" containsInteger="1" minValue="2950" maxValue="62102"/>
    </cacheField>
    <cacheField name="Type B Units sold per year" numFmtId="0">
      <sharedItems containsSemiMixedTypes="0" containsString="0" containsNumber="1" containsInteger="1" minValue="1050" maxValue="17800"/>
    </cacheField>
    <cacheField name="Type C Units sold per year" numFmtId="0">
      <sharedItems containsSemiMixedTypes="0" containsString="0" containsNumber="1" containsInteger="1" minValue="558" maxValue="17600"/>
    </cacheField>
    <cacheField name="Total Number of Returns" numFmtId="0">
      <sharedItems containsSemiMixedTypes="0" containsString="0" containsNumber="1" containsInteger="1" minValue="215" maxValue="6450"/>
    </cacheField>
    <cacheField name="Revenue (£m)" numFmtId="0">
      <sharedItems containsSemiMixedTypes="0" containsString="0" containsNumber="1" minValue="95.816000000000003" maxValue="1190.479"/>
    </cacheField>
    <cacheField name="Average yearly Fuel price £ (per L)" numFmtId="0">
      <sharedItems containsSemiMixedTypes="0" containsString="0" containsNumber="1" minValue="0.55000000000000004" maxValue="1.9"/>
    </cacheField>
    <cacheField name="Advertisement expenditure (£)" numFmtId="0">
      <sharedItems containsSemiMixedTypes="0" containsString="0" containsNumber="1" containsInteger="1" minValue="195370" maxValue="1896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4.331125231482" createdVersion="7" refreshedVersion="7" minRefreshableVersion="3" recordCount="15" xr:uid="{9922D202-B923-4CC9-9C1D-63333F932692}">
  <cacheSource type="worksheet">
    <worksheetSource ref="A1:H16" sheet="Sales data (annual)"/>
  </cacheSource>
  <cacheFields count="8">
    <cacheField name="Country" numFmtId="0">
      <sharedItems containsBlank="1" count="15">
        <s v="Germany"/>
        <s v="United Kingdom"/>
        <s v="France"/>
        <s v="Netherland"/>
        <s v="Poland"/>
        <s v="Spain"/>
        <s v="Porteugal"/>
        <s v="Greece"/>
        <s v="Belgium"/>
        <s v="United States"/>
        <s v="Turkey"/>
        <s v="Italy"/>
        <s v="Sweden"/>
        <s v="Switzerland"/>
        <m/>
      </sharedItems>
    </cacheField>
    <cacheField name="Type A Units sold per year" numFmtId="0">
      <sharedItems containsString="0" containsBlank="1" containsNumber="1" containsInteger="1" minValue="2950" maxValue="62102"/>
    </cacheField>
    <cacheField name="Type B Units sold per year" numFmtId="0">
      <sharedItems containsString="0" containsBlank="1" containsNumber="1" containsInteger="1" minValue="1050" maxValue="17800"/>
    </cacheField>
    <cacheField name="Type C Units sold per year" numFmtId="0">
      <sharedItems containsString="0" containsBlank="1" containsNumber="1" containsInteger="1" minValue="558" maxValue="17600"/>
    </cacheField>
    <cacheField name="Total Number of Returns" numFmtId="0">
      <sharedItems containsString="0" containsBlank="1" containsNumber="1" containsInteger="1" minValue="215" maxValue="6450"/>
    </cacheField>
    <cacheField name="Revenue (£m)" numFmtId="0">
      <sharedItems containsString="0" containsBlank="1" containsNumber="1" minValue="95.816000000000003" maxValue="1190.479"/>
    </cacheField>
    <cacheField name="Average yearly Fuel price £ (per L)" numFmtId="0">
      <sharedItems containsString="0" containsBlank="1" containsNumber="1" minValue="0.55000000000000004" maxValue="1.9"/>
    </cacheField>
    <cacheField name="Advertisement expenditure (£)" numFmtId="0">
      <sharedItems containsString="0" containsBlank="1" containsNumber="1" containsInteger="1" minValue="195370" maxValue="1896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4.331713078704" createdVersion="7" refreshedVersion="7" minRefreshableVersion="3" recordCount="12" xr:uid="{E6877DD7-574B-4FC7-A2E6-AB0C291225E8}">
  <cacheSource type="worksheet">
    <worksheetSource ref="A1:G13" sheet="Production plants Data"/>
  </cacheSource>
  <cacheFields count="7">
    <cacheField name="Manufacturing Unit ID" numFmtId="0">
      <sharedItems containsSemiMixedTypes="0" containsString="0" containsNumber="1" containsInteger="1" minValue="101" maxValue="112" count="12">
        <n v="101"/>
        <n v="102"/>
        <n v="103"/>
        <n v="104"/>
        <n v="105"/>
        <n v="106"/>
        <n v="107"/>
        <n v="108"/>
        <n v="109"/>
        <n v="110"/>
        <n v="111"/>
        <n v="112"/>
      </sharedItems>
    </cacheField>
    <cacheField name="Country" numFmtId="0">
      <sharedItems count="7">
        <s v="Germany"/>
        <s v="United Kingdom"/>
        <s v="Spain"/>
        <s v="Poland"/>
        <s v="Romania"/>
        <s v="France"/>
        <s v="China"/>
      </sharedItems>
    </cacheField>
    <cacheField name="Production staff" numFmtId="0">
      <sharedItems containsSemiMixedTypes="0" containsString="0" containsNumber="1" containsInteger="1" minValue="31" maxValue="1772"/>
    </cacheField>
    <cacheField name="R&amp;D staff" numFmtId="0">
      <sharedItems containsSemiMixedTypes="0" containsString="0" containsNumber="1" containsInteger="1" minValue="5" maxValue="104"/>
    </cacheField>
    <cacheField name="Marketing staff" numFmtId="0">
      <sharedItems containsSemiMixedTypes="0" containsString="0" containsNumber="1" containsInteger="1" minValue="3" maxValue="140"/>
    </cacheField>
    <cacheField name="Activity/product" numFmtId="0">
      <sharedItems count="10">
        <s v="Assembly type A"/>
        <s v="Engine parts"/>
        <s v="Electronics"/>
        <s v="Asembly type B"/>
        <s v="Suspension parts"/>
        <s v="Hydrolycs"/>
        <s v="Body parts"/>
        <s v="Chasis part"/>
        <s v="Assembly type C"/>
        <s v="Seat and belts"/>
      </sharedItems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n v="53780"/>
    <n v="11400"/>
    <n v="14300"/>
    <n v="2390"/>
    <n v="1152.46"/>
    <n v="1.1000000000000001"/>
    <n v="1778560"/>
  </r>
  <r>
    <x v="1"/>
    <n v="37850"/>
    <n v="17800"/>
    <n v="11080"/>
    <n v="1700"/>
    <n v="967.58500000000004"/>
    <n v="1.4"/>
    <n v="1468060"/>
  </r>
  <r>
    <x v="2"/>
    <n v="41505"/>
    <n v="16800"/>
    <n v="17600"/>
    <n v="1920"/>
    <n v="1100.6224999999999"/>
    <n v="1.2"/>
    <n v="1689910"/>
  </r>
  <r>
    <x v="3"/>
    <n v="22900"/>
    <n v="5800"/>
    <n v="6250"/>
    <n v="2480"/>
    <n v="506.77499999999998"/>
    <n v="1.3"/>
    <n v="768900"/>
  </r>
  <r>
    <x v="4"/>
    <n v="28400"/>
    <n v="4200"/>
    <n v="2560"/>
    <n v="2250"/>
    <n v="509.82"/>
    <n v="0.9"/>
    <n v="770520"/>
  </r>
  <r>
    <x v="5"/>
    <n v="38850"/>
    <n v="6700"/>
    <n v="4780"/>
    <n v="2620"/>
    <n v="729.78499999999997"/>
    <n v="0.85"/>
    <n v="1117260"/>
  </r>
  <r>
    <x v="6"/>
    <n v="15500"/>
    <n v="2080"/>
    <n v="1740"/>
    <n v="1935"/>
    <n v="280.14"/>
    <n v="0.9"/>
    <n v="425040"/>
  </r>
  <r>
    <x v="7"/>
    <n v="8450"/>
    <n v="1050"/>
    <n v="890"/>
    <n v="1890"/>
    <n v="150.655"/>
    <n v="0.75"/>
    <n v="248584"/>
  </r>
  <r>
    <x v="8"/>
    <n v="18430"/>
    <n v="6700"/>
    <n v="3450"/>
    <n v="1750"/>
    <n v="414.41"/>
    <n v="0.95"/>
    <n v="628760"/>
  </r>
  <r>
    <x v="9"/>
    <n v="62102"/>
    <n v="6800"/>
    <n v="13200"/>
    <n v="6450"/>
    <n v="1190.479"/>
    <n v="0.6"/>
    <n v="1896240"/>
  </r>
  <r>
    <x v="10"/>
    <n v="49200"/>
    <n v="4450"/>
    <n v="10560"/>
    <n v="5350"/>
    <n v="931.04499999999996"/>
    <n v="0.55000000000000004"/>
    <n v="1412620"/>
  </r>
  <r>
    <x v="11"/>
    <n v="36800"/>
    <n v="6350"/>
    <n v="7430"/>
    <n v="2650"/>
    <n v="733.41"/>
    <n v="0.85"/>
    <n v="1112760"/>
  </r>
  <r>
    <x v="12"/>
    <n v="2950"/>
    <n v="3100"/>
    <n v="558"/>
    <n v="215"/>
    <n v="95.816000000000003"/>
    <n v="1.8"/>
    <n v="195370"/>
  </r>
  <r>
    <x v="13"/>
    <n v="4890"/>
    <n v="7800"/>
    <n v="1320"/>
    <n v="410"/>
    <n v="203.14500000000001"/>
    <n v="1.9"/>
    <n v="3282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3780"/>
    <n v="11400"/>
    <n v="14300"/>
    <n v="2390"/>
    <n v="1152.46"/>
    <n v="1.1000000000000001"/>
    <n v="1778560"/>
  </r>
  <r>
    <x v="1"/>
    <n v="37850"/>
    <n v="17800"/>
    <n v="11080"/>
    <n v="1700"/>
    <n v="967.58500000000004"/>
    <n v="1.4"/>
    <n v="1468060"/>
  </r>
  <r>
    <x v="2"/>
    <n v="41505"/>
    <n v="16800"/>
    <n v="17600"/>
    <n v="1920"/>
    <n v="1100.6224999999999"/>
    <n v="1.2"/>
    <n v="1689910"/>
  </r>
  <r>
    <x v="3"/>
    <n v="22900"/>
    <n v="5800"/>
    <n v="6250"/>
    <n v="2480"/>
    <n v="506.77499999999998"/>
    <n v="1.3"/>
    <n v="768900"/>
  </r>
  <r>
    <x v="4"/>
    <n v="28400"/>
    <n v="4200"/>
    <n v="2560"/>
    <n v="2250"/>
    <n v="509.82"/>
    <n v="0.9"/>
    <n v="770520"/>
  </r>
  <r>
    <x v="5"/>
    <n v="38850"/>
    <n v="6700"/>
    <n v="4780"/>
    <n v="2620"/>
    <n v="729.78499999999997"/>
    <n v="0.85"/>
    <n v="1117260"/>
  </r>
  <r>
    <x v="6"/>
    <n v="15500"/>
    <n v="2080"/>
    <n v="1740"/>
    <n v="1935"/>
    <n v="280.14"/>
    <n v="0.9"/>
    <n v="425040"/>
  </r>
  <r>
    <x v="7"/>
    <n v="8450"/>
    <n v="1050"/>
    <n v="890"/>
    <n v="1890"/>
    <n v="150.655"/>
    <n v="0.75"/>
    <n v="248584"/>
  </r>
  <r>
    <x v="8"/>
    <n v="18430"/>
    <n v="6700"/>
    <n v="3450"/>
    <n v="1750"/>
    <n v="414.41"/>
    <n v="0.95"/>
    <n v="628760"/>
  </r>
  <r>
    <x v="9"/>
    <n v="62102"/>
    <n v="6800"/>
    <n v="13200"/>
    <n v="6450"/>
    <n v="1190.479"/>
    <n v="0.6"/>
    <n v="1896240"/>
  </r>
  <r>
    <x v="10"/>
    <n v="49200"/>
    <n v="4450"/>
    <n v="10560"/>
    <n v="5350"/>
    <n v="931.04499999999996"/>
    <n v="0.55000000000000004"/>
    <n v="1412620"/>
  </r>
  <r>
    <x v="11"/>
    <n v="36800"/>
    <n v="6350"/>
    <n v="7430"/>
    <n v="2650"/>
    <n v="733.41"/>
    <n v="0.85"/>
    <n v="1112760"/>
  </r>
  <r>
    <x v="12"/>
    <n v="2950"/>
    <n v="3100"/>
    <n v="558"/>
    <n v="215"/>
    <n v="95.816000000000003"/>
    <n v="1.8"/>
    <n v="195370"/>
  </r>
  <r>
    <x v="13"/>
    <n v="4890"/>
    <n v="7800"/>
    <n v="1320"/>
    <n v="410"/>
    <n v="203.14500000000001"/>
    <n v="1.9"/>
    <n v="328220"/>
  </r>
  <r>
    <x v="14"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249"/>
    <n v="47"/>
    <n v="110"/>
    <x v="0"/>
    <s v="Im Lochgarten 5-7,  Cologne, Germany 51147"/>
  </r>
  <r>
    <x v="1"/>
    <x v="0"/>
    <n v="1155"/>
    <n v="21"/>
    <n v="25"/>
    <x v="1"/>
    <s v="Am Forsthaus Gravenbruch 24, Neu-Isenburg, Germany 63263"/>
  </r>
  <r>
    <x v="2"/>
    <x v="0"/>
    <n v="31"/>
    <n v="12"/>
    <n v="9"/>
    <x v="2"/>
    <s v="Thalkirchner Str. 207, München, Germany 81379"/>
  </r>
  <r>
    <x v="3"/>
    <x v="1"/>
    <n v="209"/>
    <n v="85"/>
    <n v="10"/>
    <x v="2"/>
    <s v="Unit F Dock Rd, Tilbury RM18 7PT"/>
  </r>
  <r>
    <x v="4"/>
    <x v="1"/>
    <n v="858"/>
    <n v="52"/>
    <n v="140"/>
    <x v="3"/>
    <s v="57 Postbridge Rd, Coventry CV3 5AF"/>
  </r>
  <r>
    <x v="5"/>
    <x v="2"/>
    <n v="890"/>
    <n v="53"/>
    <n v="7"/>
    <x v="4"/>
    <s v="Zabalbide Kalea, 221, Bilbo, Bizkaia, Spain  48015"/>
  </r>
  <r>
    <x v="6"/>
    <x v="3"/>
    <n v="57"/>
    <n v="18"/>
    <n v="3"/>
    <x v="1"/>
    <s v="Świętokrzyska 1, Gdańsk, Poland  80-180"/>
  </r>
  <r>
    <x v="7"/>
    <x v="3"/>
    <n v="54"/>
    <n v="5"/>
    <n v="3"/>
    <x v="5"/>
    <s v="Żeglarska 71, Bydgoszcz, Poland,  85-529"/>
  </r>
  <r>
    <x v="8"/>
    <x v="4"/>
    <n v="1390"/>
    <n v="6"/>
    <n v="6"/>
    <x v="6"/>
    <s v="Aerodromul Cioca, Timișoara, Romania  300254"/>
  </r>
  <r>
    <x v="9"/>
    <x v="4"/>
    <n v="996"/>
    <n v="23"/>
    <n v="6"/>
    <x v="7"/>
    <s v="Bulevardul Westfield nr.1, Arad, Romania  310495"/>
  </r>
  <r>
    <x v="10"/>
    <x v="5"/>
    <n v="1016"/>
    <n v="64"/>
    <n v="95"/>
    <x v="8"/>
    <s v="Rue Général Micheler, Reims, France 51100 "/>
  </r>
  <r>
    <x v="11"/>
    <x v="6"/>
    <n v="1772"/>
    <n v="104"/>
    <n v="29"/>
    <x v="9"/>
    <s v="China, II, Lixia District, CN 250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F789E-A279-4ADB-890D-476F1D1CE092}" name="PivotTable10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17:K30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arketing staff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F9EAE-80E1-4085-BCCA-3015068C7870}" name="PivotTable9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17:G30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&amp;D staff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79ED3-2BA9-4BC8-B85A-7CE442BEAF39}" name="PivotTable8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7:B30" firstHeaderRow="1" firstDataRow="1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duction staff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92384-0DED-4F89-9770-B7A04D179263}" name="PivotTable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N2:O18" firstHeaderRow="1" firstDataRow="1" firstDataCol="1"/>
  <pivotFields count="8">
    <pivotField axis="axisRow" showAll="0">
      <items count="16">
        <item x="8"/>
        <item x="2"/>
        <item x="0"/>
        <item x="7"/>
        <item x="11"/>
        <item x="3"/>
        <item x="4"/>
        <item x="6"/>
        <item x="5"/>
        <item x="12"/>
        <item x="13"/>
        <item x="10"/>
        <item x="1"/>
        <item x="9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Average yearly Fuel price £ (per L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9F085-D239-4A30-ADD1-75889D313838}" name="PivotTable6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L18:M33" firstHeaderRow="1" firstDataRow="1" firstDataCol="1"/>
  <pivotFields count="8">
    <pivotField axis="axisRow" showAll="0">
      <items count="15">
        <item x="8"/>
        <item x="2"/>
        <item x="0"/>
        <item x="7"/>
        <item x="11"/>
        <item x="3"/>
        <item x="4"/>
        <item x="6"/>
        <item x="5"/>
        <item x="12"/>
        <item x="13"/>
        <item x="1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dvertisement expenditure (£)" fld="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B193E-DD30-4314-B401-A43D4866BC72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18:J33" firstHeaderRow="0" firstDataRow="1" firstDataCol="1"/>
  <pivotFields count="8">
    <pivotField axis="axisRow" showAll="0">
      <items count="15">
        <item x="8"/>
        <item x="2"/>
        <item x="0"/>
        <item x="7"/>
        <item x="11"/>
        <item x="3"/>
        <item x="4"/>
        <item x="6"/>
        <item x="5"/>
        <item x="12"/>
        <item x="13"/>
        <item x="10"/>
        <item x="1"/>
        <item x="9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ype A Units sold per year" fld="1" baseField="0" baseItem="0"/>
    <dataField name="Sum of Type B Units sold per year" fld="2" baseField="0" baseItem="0"/>
    <dataField name="Sum of Type C Units sold per year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3E009-E98E-4EDF-A49E-731E3CD451E5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17:C32" firstHeaderRow="1" firstDataRow="1" firstDataCol="1"/>
  <pivotFields count="8">
    <pivotField axis="axisRow" showAll="0">
      <items count="15">
        <item x="8"/>
        <item x="2"/>
        <item x="0"/>
        <item x="7"/>
        <item x="11"/>
        <item x="3"/>
        <item x="4"/>
        <item x="6"/>
        <item x="5"/>
        <item x="12"/>
        <item x="13"/>
        <item x="10"/>
        <item x="1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venue (£m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F6C3F5-7CF4-4CDB-8761-E7C9FA959269}" autoFormatId="16" applyNumberFormats="0" applyBorderFormats="0" applyFontFormats="0" applyPatternFormats="0" applyAlignmentFormats="0" applyWidthHeightFormats="0">
  <queryTableRefresh nextId="6">
    <queryTableFields count="5">
      <queryTableField id="1" name="Variables" tableColumnId="1"/>
      <queryTableField id="2" name="Mean " tableColumnId="2"/>
      <queryTableField id="3" name="Median " tableColumnId="3"/>
      <queryTableField id="4" name="Standard Dev" tableColumnId="4"/>
      <queryTableField id="5" name="Rang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FE409C-1E1A-43C0-B66B-C2B647A4EB7B}" name="Table1_2" displayName="Table1_2" ref="A1:E4" tableType="queryTable" totalsRowShown="0">
  <autoFilter ref="A1:E4" xr:uid="{9EFE409C-1E1A-43C0-B66B-C2B647A4EB7B}"/>
  <tableColumns count="5">
    <tableColumn id="1" xr3:uid="{AF79826B-4F7D-4EFF-9CA3-37AAD4691897}" uniqueName="1" name="Variables" queryTableFieldId="1" dataDxfId="1"/>
    <tableColumn id="2" xr3:uid="{6C961B8B-4D51-46A3-BC29-362C7554481E}" uniqueName="2" name="Mean " queryTableFieldId="2"/>
    <tableColumn id="3" xr3:uid="{4E05C2D0-AF1C-4CAB-AED0-1BD76F0724DD}" uniqueName="3" name="Median " queryTableFieldId="3"/>
    <tableColumn id="4" xr3:uid="{BFC84E11-D67F-4D9D-ABF0-6B40C02E34A6}" uniqueName="4" name="Standard Dev" queryTableFieldId="4"/>
    <tableColumn id="5" xr3:uid="{F859EB49-6509-4C2B-B6BD-B76944101BDE}" uniqueName="5" name="Rang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BE464-AA51-49E1-8432-8098C4CFAB85}" name="Table1" displayName="Table1" ref="I1:M4" totalsRowShown="0">
  <autoFilter ref="I1:M4" xr:uid="{EADBE464-AA51-49E1-8432-8098C4CFAB85}"/>
  <tableColumns count="5">
    <tableColumn id="1" xr3:uid="{4FFA364B-FC85-4F81-B1FD-79366DD4D774}" name="Variables"/>
    <tableColumn id="2" xr3:uid="{92EF4139-CBA3-45E2-B332-945731A0FFF9}" name="Mean "/>
    <tableColumn id="3" xr3:uid="{9428DDDA-520C-497A-851C-DF559762E606}" name="Median "/>
    <tableColumn id="4" xr3:uid="{A6C67ED1-8D68-4EDF-86AA-CC6A932D9F8D}" name="Standard Dev" dataDxfId="0"/>
    <tableColumn id="5" xr3:uid="{01145961-D20C-4BF8-812B-880B1B201C21}" name="Ran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opLeftCell="G1" workbookViewId="0">
      <selection activeCell="K2" sqref="K2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16.140625" bestFit="1" customWidth="1"/>
    <col min="4" max="4" width="21.5703125" bestFit="1" customWidth="1"/>
    <col min="5" max="5" width="14.7109375" bestFit="1" customWidth="1"/>
    <col min="6" max="6" width="13.140625" bestFit="1" customWidth="1"/>
    <col min="7" max="7" width="16.140625" bestFit="1" customWidth="1"/>
    <col min="10" max="10" width="13.140625" bestFit="1" customWidth="1"/>
    <col min="11" max="11" width="21.5703125" bestFit="1" customWidth="1"/>
  </cols>
  <sheetData>
    <row r="1" spans="1:7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17</v>
      </c>
      <c r="F1" s="1" t="s">
        <v>20</v>
      </c>
      <c r="G1" s="1" t="s">
        <v>2</v>
      </c>
    </row>
    <row r="2" spans="1:7" x14ac:dyDescent="0.25">
      <c r="A2">
        <v>101</v>
      </c>
      <c r="B2" t="s">
        <v>3</v>
      </c>
      <c r="C2">
        <v>1249</v>
      </c>
      <c r="D2">
        <v>47</v>
      </c>
      <c r="E2">
        <v>110</v>
      </c>
      <c r="F2" t="s">
        <v>28</v>
      </c>
      <c r="G2" s="2" t="s">
        <v>10</v>
      </c>
    </row>
    <row r="3" spans="1:7" x14ac:dyDescent="0.25">
      <c r="A3">
        <v>102</v>
      </c>
      <c r="B3" t="s">
        <v>3</v>
      </c>
      <c r="C3">
        <v>1155</v>
      </c>
      <c r="D3">
        <v>21</v>
      </c>
      <c r="E3">
        <v>25</v>
      </c>
      <c r="F3" t="s">
        <v>25</v>
      </c>
      <c r="G3" s="2" t="s">
        <v>11</v>
      </c>
    </row>
    <row r="4" spans="1:7" x14ac:dyDescent="0.25">
      <c r="A4">
        <v>103</v>
      </c>
      <c r="B4" t="s">
        <v>3</v>
      </c>
      <c r="C4">
        <v>31</v>
      </c>
      <c r="D4">
        <v>12</v>
      </c>
      <c r="E4">
        <v>9</v>
      </c>
      <c r="F4" t="s">
        <v>24</v>
      </c>
      <c r="G4" t="s">
        <v>12</v>
      </c>
    </row>
    <row r="5" spans="1:7" x14ac:dyDescent="0.25">
      <c r="A5">
        <v>104</v>
      </c>
      <c r="B5" t="s">
        <v>4</v>
      </c>
      <c r="C5">
        <v>209</v>
      </c>
      <c r="D5">
        <v>85</v>
      </c>
      <c r="E5">
        <v>10</v>
      </c>
      <c r="F5" t="s">
        <v>24</v>
      </c>
      <c r="G5" t="s">
        <v>13</v>
      </c>
    </row>
    <row r="6" spans="1:7" x14ac:dyDescent="0.25">
      <c r="A6">
        <v>105</v>
      </c>
      <c r="B6" t="s">
        <v>4</v>
      </c>
      <c r="C6">
        <v>858</v>
      </c>
      <c r="D6">
        <v>52</v>
      </c>
      <c r="E6">
        <v>140</v>
      </c>
      <c r="F6" t="s">
        <v>66</v>
      </c>
      <c r="G6" t="s">
        <v>14</v>
      </c>
    </row>
    <row r="7" spans="1:7" x14ac:dyDescent="0.25">
      <c r="A7">
        <v>106</v>
      </c>
      <c r="B7" t="s">
        <v>5</v>
      </c>
      <c r="C7">
        <v>890</v>
      </c>
      <c r="D7">
        <v>53</v>
      </c>
      <c r="E7">
        <v>7</v>
      </c>
      <c r="F7" t="s">
        <v>27</v>
      </c>
      <c r="G7" t="s">
        <v>15</v>
      </c>
    </row>
    <row r="8" spans="1:7" x14ac:dyDescent="0.25">
      <c r="A8">
        <v>107</v>
      </c>
      <c r="B8" t="s">
        <v>6</v>
      </c>
      <c r="C8">
        <v>57</v>
      </c>
      <c r="D8">
        <v>18</v>
      </c>
      <c r="E8">
        <v>3</v>
      </c>
      <c r="F8" t="s">
        <v>25</v>
      </c>
      <c r="G8" t="s">
        <v>16</v>
      </c>
    </row>
    <row r="9" spans="1:7" x14ac:dyDescent="0.25">
      <c r="A9">
        <v>108</v>
      </c>
      <c r="B9" t="s">
        <v>6</v>
      </c>
      <c r="C9">
        <v>54</v>
      </c>
      <c r="D9">
        <v>5</v>
      </c>
      <c r="E9">
        <v>3</v>
      </c>
      <c r="F9" t="s">
        <v>26</v>
      </c>
      <c r="G9" t="s">
        <v>72</v>
      </c>
    </row>
    <row r="10" spans="1:7" x14ac:dyDescent="0.25">
      <c r="A10">
        <v>109</v>
      </c>
      <c r="B10" t="s">
        <v>8</v>
      </c>
      <c r="C10">
        <v>1390</v>
      </c>
      <c r="D10">
        <v>6</v>
      </c>
      <c r="E10">
        <v>6</v>
      </c>
      <c r="F10" t="s">
        <v>22</v>
      </c>
      <c r="G10" t="s">
        <v>73</v>
      </c>
    </row>
    <row r="11" spans="1:7" x14ac:dyDescent="0.25">
      <c r="A11">
        <v>110</v>
      </c>
      <c r="B11" t="s">
        <v>8</v>
      </c>
      <c r="C11">
        <v>996</v>
      </c>
      <c r="D11">
        <v>23</v>
      </c>
      <c r="E11">
        <v>6</v>
      </c>
      <c r="F11" t="s">
        <v>23</v>
      </c>
      <c r="G11" t="s">
        <v>74</v>
      </c>
    </row>
    <row r="12" spans="1:7" x14ac:dyDescent="0.25">
      <c r="A12">
        <v>111</v>
      </c>
      <c r="B12" t="s">
        <v>9</v>
      </c>
      <c r="C12">
        <v>1016</v>
      </c>
      <c r="D12">
        <v>64</v>
      </c>
      <c r="E12">
        <v>95</v>
      </c>
      <c r="F12" t="s">
        <v>67</v>
      </c>
      <c r="G12" t="s">
        <v>75</v>
      </c>
    </row>
    <row r="13" spans="1:7" x14ac:dyDescent="0.25">
      <c r="A13">
        <v>112</v>
      </c>
      <c r="B13" t="s">
        <v>7</v>
      </c>
      <c r="C13">
        <v>1772</v>
      </c>
      <c r="D13">
        <v>104</v>
      </c>
      <c r="E13">
        <v>29</v>
      </c>
      <c r="F13" t="s">
        <v>21</v>
      </c>
      <c r="G13" t="s">
        <v>76</v>
      </c>
    </row>
    <row r="17" spans="1:11" x14ac:dyDescent="0.25">
      <c r="A17" s="6" t="s">
        <v>99</v>
      </c>
      <c r="B17" t="s">
        <v>108</v>
      </c>
      <c r="F17" s="6" t="s">
        <v>99</v>
      </c>
      <c r="G17" t="s">
        <v>109</v>
      </c>
      <c r="J17" s="6" t="s">
        <v>99</v>
      </c>
      <c r="K17" t="s">
        <v>110</v>
      </c>
    </row>
    <row r="18" spans="1:11" x14ac:dyDescent="0.25">
      <c r="A18" s="7">
        <v>101</v>
      </c>
      <c r="B18" s="5">
        <v>1249</v>
      </c>
      <c r="F18" s="7">
        <v>101</v>
      </c>
      <c r="G18" s="5">
        <v>47</v>
      </c>
      <c r="J18" s="7">
        <v>101</v>
      </c>
      <c r="K18" s="5">
        <v>110</v>
      </c>
    </row>
    <row r="19" spans="1:11" x14ac:dyDescent="0.25">
      <c r="A19" s="7">
        <v>102</v>
      </c>
      <c r="B19" s="5">
        <v>1155</v>
      </c>
      <c r="F19" s="7">
        <v>102</v>
      </c>
      <c r="G19" s="5">
        <v>21</v>
      </c>
      <c r="J19" s="7">
        <v>102</v>
      </c>
      <c r="K19" s="5">
        <v>25</v>
      </c>
    </row>
    <row r="20" spans="1:11" x14ac:dyDescent="0.25">
      <c r="A20" s="7">
        <v>103</v>
      </c>
      <c r="B20" s="5">
        <v>31</v>
      </c>
      <c r="F20" s="7">
        <v>103</v>
      </c>
      <c r="G20" s="5">
        <v>12</v>
      </c>
      <c r="J20" s="7">
        <v>103</v>
      </c>
      <c r="K20" s="5">
        <v>9</v>
      </c>
    </row>
    <row r="21" spans="1:11" x14ac:dyDescent="0.25">
      <c r="A21" s="7">
        <v>104</v>
      </c>
      <c r="B21" s="5">
        <v>209</v>
      </c>
      <c r="F21" s="7">
        <v>104</v>
      </c>
      <c r="G21" s="5">
        <v>85</v>
      </c>
      <c r="J21" s="7">
        <v>104</v>
      </c>
      <c r="K21" s="5">
        <v>10</v>
      </c>
    </row>
    <row r="22" spans="1:11" x14ac:dyDescent="0.25">
      <c r="A22" s="7">
        <v>105</v>
      </c>
      <c r="B22" s="5">
        <v>858</v>
      </c>
      <c r="F22" s="7">
        <v>105</v>
      </c>
      <c r="G22" s="5">
        <v>52</v>
      </c>
      <c r="J22" s="7">
        <v>105</v>
      </c>
      <c r="K22" s="5">
        <v>140</v>
      </c>
    </row>
    <row r="23" spans="1:11" x14ac:dyDescent="0.25">
      <c r="A23" s="7">
        <v>106</v>
      </c>
      <c r="B23" s="5">
        <v>890</v>
      </c>
      <c r="F23" s="7">
        <v>106</v>
      </c>
      <c r="G23" s="5">
        <v>53</v>
      </c>
      <c r="J23" s="7">
        <v>106</v>
      </c>
      <c r="K23" s="5">
        <v>7</v>
      </c>
    </row>
    <row r="24" spans="1:11" x14ac:dyDescent="0.25">
      <c r="A24" s="7">
        <v>107</v>
      </c>
      <c r="B24" s="5">
        <v>57</v>
      </c>
      <c r="F24" s="7">
        <v>107</v>
      </c>
      <c r="G24" s="5">
        <v>18</v>
      </c>
      <c r="J24" s="7">
        <v>107</v>
      </c>
      <c r="K24" s="5">
        <v>3</v>
      </c>
    </row>
    <row r="25" spans="1:11" x14ac:dyDescent="0.25">
      <c r="A25" s="7">
        <v>108</v>
      </c>
      <c r="B25" s="5">
        <v>54</v>
      </c>
      <c r="F25" s="7">
        <v>108</v>
      </c>
      <c r="G25" s="5">
        <v>5</v>
      </c>
      <c r="J25" s="7">
        <v>108</v>
      </c>
      <c r="K25" s="5">
        <v>3</v>
      </c>
    </row>
    <row r="26" spans="1:11" x14ac:dyDescent="0.25">
      <c r="A26" s="7">
        <v>109</v>
      </c>
      <c r="B26" s="5">
        <v>1390</v>
      </c>
      <c r="F26" s="7">
        <v>109</v>
      </c>
      <c r="G26" s="5">
        <v>6</v>
      </c>
      <c r="J26" s="7">
        <v>109</v>
      </c>
      <c r="K26" s="5">
        <v>6</v>
      </c>
    </row>
    <row r="27" spans="1:11" x14ac:dyDescent="0.25">
      <c r="A27" s="7">
        <v>110</v>
      </c>
      <c r="B27" s="5">
        <v>996</v>
      </c>
      <c r="F27" s="7">
        <v>110</v>
      </c>
      <c r="G27" s="5">
        <v>23</v>
      </c>
      <c r="J27" s="7">
        <v>110</v>
      </c>
      <c r="K27" s="5">
        <v>6</v>
      </c>
    </row>
    <row r="28" spans="1:11" x14ac:dyDescent="0.25">
      <c r="A28" s="7">
        <v>111</v>
      </c>
      <c r="B28" s="5">
        <v>1016</v>
      </c>
      <c r="F28" s="7">
        <v>111</v>
      </c>
      <c r="G28" s="5">
        <v>64</v>
      </c>
      <c r="J28" s="7">
        <v>111</v>
      </c>
      <c r="K28" s="5">
        <v>95</v>
      </c>
    </row>
    <row r="29" spans="1:11" x14ac:dyDescent="0.25">
      <c r="A29" s="7">
        <v>112</v>
      </c>
      <c r="B29" s="5">
        <v>1772</v>
      </c>
      <c r="F29" s="7">
        <v>112</v>
      </c>
      <c r="G29" s="5">
        <v>104</v>
      </c>
      <c r="J29" s="7">
        <v>112</v>
      </c>
      <c r="K29" s="5">
        <v>29</v>
      </c>
    </row>
    <row r="30" spans="1:11" x14ac:dyDescent="0.25">
      <c r="A30" s="7" t="s">
        <v>100</v>
      </c>
      <c r="B30" s="5">
        <v>9677</v>
      </c>
      <c r="F30" s="7" t="s">
        <v>100</v>
      </c>
      <c r="G30" s="5">
        <v>490</v>
      </c>
      <c r="J30" s="7" t="s">
        <v>100</v>
      </c>
      <c r="K30" s="5">
        <v>443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B638-6839-49BB-B5A2-A18C06724149}">
  <dimension ref="A1:O33"/>
  <sheetViews>
    <sheetView topLeftCell="K1" workbookViewId="0">
      <selection activeCell="O22" sqref="O22"/>
    </sheetView>
  </sheetViews>
  <sheetFormatPr defaultRowHeight="15" x14ac:dyDescent="0.25"/>
  <cols>
    <col min="1" max="2" width="15.42578125" bestFit="1" customWidth="1"/>
    <col min="3" max="3" width="20.28515625" bestFit="1" customWidth="1"/>
    <col min="4" max="4" width="24.42578125" customWidth="1"/>
    <col min="5" max="5" width="23.140625" bestFit="1" customWidth="1"/>
    <col min="6" max="6" width="13.5703125" bestFit="1" customWidth="1"/>
    <col min="7" max="7" width="15.42578125" bestFit="1" customWidth="1"/>
    <col min="8" max="8" width="31.28515625" bestFit="1" customWidth="1"/>
    <col min="9" max="10" width="31.140625" bestFit="1" customWidth="1"/>
    <col min="12" max="12" width="15.42578125" bestFit="1" customWidth="1"/>
    <col min="13" max="13" width="36" bestFit="1" customWidth="1"/>
    <col min="14" max="14" width="15.42578125" bestFit="1" customWidth="1"/>
    <col min="15" max="16" width="38.42578125" bestFit="1" customWidth="1"/>
  </cols>
  <sheetData>
    <row r="1" spans="1:15" x14ac:dyDescent="0.25">
      <c r="A1" s="1" t="s">
        <v>1</v>
      </c>
      <c r="B1" s="1" t="s">
        <v>30</v>
      </c>
      <c r="C1" s="1" t="s">
        <v>32</v>
      </c>
      <c r="D1" s="1" t="s">
        <v>33</v>
      </c>
      <c r="E1" s="1" t="s">
        <v>31</v>
      </c>
      <c r="F1" s="1" t="s">
        <v>65</v>
      </c>
      <c r="G1" s="1" t="s">
        <v>63</v>
      </c>
      <c r="H1" s="1" t="s">
        <v>68</v>
      </c>
      <c r="J1" s="1"/>
    </row>
    <row r="2" spans="1:15" x14ac:dyDescent="0.25">
      <c r="A2" t="s">
        <v>3</v>
      </c>
      <c r="B2">
        <v>53780</v>
      </c>
      <c r="C2">
        <v>11400</v>
      </c>
      <c r="D2">
        <v>14300</v>
      </c>
      <c r="E2">
        <v>2390</v>
      </c>
      <c r="F2">
        <v>1152.46</v>
      </c>
      <c r="G2">
        <v>1.1000000000000001</v>
      </c>
      <c r="H2">
        <v>1778560</v>
      </c>
      <c r="N2" s="6" t="s">
        <v>99</v>
      </c>
      <c r="O2" t="s">
        <v>105</v>
      </c>
    </row>
    <row r="3" spans="1:15" x14ac:dyDescent="0.25">
      <c r="A3" t="s">
        <v>4</v>
      </c>
      <c r="B3">
        <v>37850</v>
      </c>
      <c r="C3">
        <v>17800</v>
      </c>
      <c r="D3">
        <v>11080</v>
      </c>
      <c r="E3">
        <v>1700</v>
      </c>
      <c r="F3">
        <v>967.58500000000004</v>
      </c>
      <c r="G3">
        <v>1.4</v>
      </c>
      <c r="H3">
        <v>1468060</v>
      </c>
      <c r="N3" s="7" t="s">
        <v>36</v>
      </c>
      <c r="O3" s="5">
        <v>0.95</v>
      </c>
    </row>
    <row r="4" spans="1:15" x14ac:dyDescent="0.25">
      <c r="A4" t="s">
        <v>9</v>
      </c>
      <c r="B4">
        <v>41505</v>
      </c>
      <c r="C4">
        <v>16800</v>
      </c>
      <c r="D4">
        <v>17600</v>
      </c>
      <c r="E4">
        <v>1920</v>
      </c>
      <c r="F4">
        <v>1100.6224999999999</v>
      </c>
      <c r="G4">
        <v>1.2</v>
      </c>
      <c r="H4">
        <v>1689910</v>
      </c>
      <c r="N4" s="7" t="s">
        <v>9</v>
      </c>
      <c r="O4" s="5">
        <v>1.2</v>
      </c>
    </row>
    <row r="5" spans="1:15" x14ac:dyDescent="0.25">
      <c r="A5" t="s">
        <v>29</v>
      </c>
      <c r="B5">
        <v>22900</v>
      </c>
      <c r="C5">
        <v>5800</v>
      </c>
      <c r="D5">
        <v>6250</v>
      </c>
      <c r="E5">
        <v>2480</v>
      </c>
      <c r="F5">
        <v>506.77499999999998</v>
      </c>
      <c r="G5">
        <v>1.3</v>
      </c>
      <c r="H5">
        <v>768900</v>
      </c>
      <c r="N5" s="7" t="s">
        <v>3</v>
      </c>
      <c r="O5" s="5">
        <v>1.1000000000000001</v>
      </c>
    </row>
    <row r="6" spans="1:15" x14ac:dyDescent="0.25">
      <c r="A6" t="s">
        <v>6</v>
      </c>
      <c r="B6">
        <v>28400</v>
      </c>
      <c r="C6">
        <v>4200</v>
      </c>
      <c r="D6">
        <v>2560</v>
      </c>
      <c r="E6">
        <v>2250</v>
      </c>
      <c r="F6">
        <v>509.82</v>
      </c>
      <c r="G6">
        <v>0.9</v>
      </c>
      <c r="H6">
        <v>770520</v>
      </c>
      <c r="N6" s="7" t="s">
        <v>35</v>
      </c>
      <c r="O6" s="5">
        <v>0.75</v>
      </c>
    </row>
    <row r="7" spans="1:15" x14ac:dyDescent="0.25">
      <c r="A7" t="s">
        <v>5</v>
      </c>
      <c r="B7">
        <v>38850</v>
      </c>
      <c r="C7">
        <v>6700</v>
      </c>
      <c r="D7">
        <v>4780</v>
      </c>
      <c r="E7">
        <v>2620</v>
      </c>
      <c r="F7">
        <v>729.78499999999997</v>
      </c>
      <c r="G7">
        <v>0.85</v>
      </c>
      <c r="H7">
        <v>1117260</v>
      </c>
      <c r="N7" s="7" t="s">
        <v>39</v>
      </c>
      <c r="O7" s="5">
        <v>0.85</v>
      </c>
    </row>
    <row r="8" spans="1:15" x14ac:dyDescent="0.25">
      <c r="A8" t="s">
        <v>34</v>
      </c>
      <c r="B8">
        <v>15500</v>
      </c>
      <c r="C8">
        <v>2080</v>
      </c>
      <c r="D8">
        <v>1740</v>
      </c>
      <c r="E8">
        <v>1935</v>
      </c>
      <c r="F8">
        <v>280.14</v>
      </c>
      <c r="G8">
        <v>0.9</v>
      </c>
      <c r="H8">
        <v>425040</v>
      </c>
      <c r="N8" s="7" t="s">
        <v>29</v>
      </c>
      <c r="O8" s="5">
        <v>1.3</v>
      </c>
    </row>
    <row r="9" spans="1:15" x14ac:dyDescent="0.25">
      <c r="A9" t="s">
        <v>35</v>
      </c>
      <c r="B9">
        <v>8450</v>
      </c>
      <c r="C9">
        <v>1050</v>
      </c>
      <c r="D9">
        <v>890</v>
      </c>
      <c r="E9">
        <v>1890</v>
      </c>
      <c r="F9">
        <v>150.655</v>
      </c>
      <c r="G9">
        <v>0.75</v>
      </c>
      <c r="H9">
        <v>248584</v>
      </c>
      <c r="N9" s="7" t="s">
        <v>6</v>
      </c>
      <c r="O9" s="5">
        <v>0.9</v>
      </c>
    </row>
    <row r="10" spans="1:15" x14ac:dyDescent="0.25">
      <c r="A10" t="s">
        <v>36</v>
      </c>
      <c r="B10">
        <v>18430</v>
      </c>
      <c r="C10">
        <v>6700</v>
      </c>
      <c r="D10">
        <v>3450</v>
      </c>
      <c r="E10">
        <v>1750</v>
      </c>
      <c r="F10">
        <v>414.41</v>
      </c>
      <c r="G10">
        <v>0.95</v>
      </c>
      <c r="H10">
        <v>628760</v>
      </c>
      <c r="N10" s="7" t="s">
        <v>34</v>
      </c>
      <c r="O10" s="5">
        <v>0.9</v>
      </c>
    </row>
    <row r="11" spans="1:15" x14ac:dyDescent="0.25">
      <c r="A11" t="s">
        <v>37</v>
      </c>
      <c r="B11">
        <v>62102</v>
      </c>
      <c r="C11">
        <v>6800</v>
      </c>
      <c r="D11">
        <v>13200</v>
      </c>
      <c r="E11">
        <v>6450</v>
      </c>
      <c r="F11">
        <v>1190.479</v>
      </c>
      <c r="G11">
        <v>0.6</v>
      </c>
      <c r="H11">
        <v>1896240</v>
      </c>
      <c r="N11" s="7" t="s">
        <v>5</v>
      </c>
      <c r="O11" s="5">
        <v>0.85</v>
      </c>
    </row>
    <row r="12" spans="1:15" x14ac:dyDescent="0.25">
      <c r="A12" t="s">
        <v>38</v>
      </c>
      <c r="B12">
        <v>49200</v>
      </c>
      <c r="C12">
        <v>4450</v>
      </c>
      <c r="D12">
        <v>10560</v>
      </c>
      <c r="E12">
        <v>5350</v>
      </c>
      <c r="F12">
        <v>931.04499999999996</v>
      </c>
      <c r="G12">
        <v>0.55000000000000004</v>
      </c>
      <c r="H12">
        <v>1412620</v>
      </c>
      <c r="N12" s="7" t="s">
        <v>40</v>
      </c>
      <c r="O12" s="5">
        <v>1.8</v>
      </c>
    </row>
    <row r="13" spans="1:15" x14ac:dyDescent="0.25">
      <c r="A13" t="s">
        <v>39</v>
      </c>
      <c r="B13">
        <v>36800</v>
      </c>
      <c r="C13">
        <v>6350</v>
      </c>
      <c r="D13">
        <v>7430</v>
      </c>
      <c r="E13">
        <v>2650</v>
      </c>
      <c r="F13">
        <v>733.41</v>
      </c>
      <c r="G13">
        <v>0.85</v>
      </c>
      <c r="H13">
        <v>1112760</v>
      </c>
      <c r="N13" s="7" t="s">
        <v>41</v>
      </c>
      <c r="O13" s="5">
        <v>1.9</v>
      </c>
    </row>
    <row r="14" spans="1:15" x14ac:dyDescent="0.25">
      <c r="A14" t="s">
        <v>40</v>
      </c>
      <c r="B14">
        <v>2950</v>
      </c>
      <c r="C14">
        <v>3100</v>
      </c>
      <c r="D14">
        <v>558</v>
      </c>
      <c r="E14">
        <v>215</v>
      </c>
      <c r="F14">
        <v>95.816000000000003</v>
      </c>
      <c r="G14">
        <v>1.8</v>
      </c>
      <c r="H14">
        <v>195370</v>
      </c>
      <c r="N14" s="7" t="s">
        <v>38</v>
      </c>
      <c r="O14" s="5">
        <v>0.55000000000000004</v>
      </c>
    </row>
    <row r="15" spans="1:15" x14ac:dyDescent="0.25">
      <c r="A15" t="s">
        <v>41</v>
      </c>
      <c r="B15">
        <v>4890</v>
      </c>
      <c r="C15">
        <v>7800</v>
      </c>
      <c r="D15">
        <v>1320</v>
      </c>
      <c r="E15">
        <v>410</v>
      </c>
      <c r="F15">
        <v>203.14500000000001</v>
      </c>
      <c r="G15">
        <v>1.9</v>
      </c>
      <c r="H15">
        <v>328220</v>
      </c>
      <c r="N15" s="7" t="s">
        <v>4</v>
      </c>
      <c r="O15" s="5">
        <v>1.4</v>
      </c>
    </row>
    <row r="16" spans="1:15" x14ac:dyDescent="0.25">
      <c r="N16" s="7" t="s">
        <v>37</v>
      </c>
      <c r="O16" s="5">
        <v>0.6</v>
      </c>
    </row>
    <row r="17" spans="2:15" x14ac:dyDescent="0.25">
      <c r="B17" s="6" t="s">
        <v>99</v>
      </c>
      <c r="C17" t="s">
        <v>101</v>
      </c>
      <c r="N17" s="7" t="s">
        <v>107</v>
      </c>
      <c r="O17" s="5"/>
    </row>
    <row r="18" spans="2:15" x14ac:dyDescent="0.25">
      <c r="B18" s="7" t="s">
        <v>36</v>
      </c>
      <c r="C18" s="5">
        <v>414.41</v>
      </c>
      <c r="G18" s="6" t="s">
        <v>99</v>
      </c>
      <c r="H18" t="s">
        <v>102</v>
      </c>
      <c r="I18" t="s">
        <v>103</v>
      </c>
      <c r="J18" t="s">
        <v>104</v>
      </c>
      <c r="L18" s="6" t="s">
        <v>99</v>
      </c>
      <c r="M18" t="s">
        <v>106</v>
      </c>
      <c r="N18" s="7" t="s">
        <v>100</v>
      </c>
      <c r="O18" s="5">
        <v>15.050000000000002</v>
      </c>
    </row>
    <row r="19" spans="2:15" x14ac:dyDescent="0.25">
      <c r="B19" s="7" t="s">
        <v>9</v>
      </c>
      <c r="C19" s="5">
        <v>1100.6224999999999</v>
      </c>
      <c r="G19" s="7" t="s">
        <v>36</v>
      </c>
      <c r="H19" s="5">
        <v>18430</v>
      </c>
      <c r="I19" s="5">
        <v>6700</v>
      </c>
      <c r="J19" s="5">
        <v>3450</v>
      </c>
      <c r="L19" s="7" t="s">
        <v>36</v>
      </c>
      <c r="M19" s="5">
        <v>628760</v>
      </c>
    </row>
    <row r="20" spans="2:15" x14ac:dyDescent="0.25">
      <c r="B20" s="7" t="s">
        <v>3</v>
      </c>
      <c r="C20" s="5">
        <v>1152.46</v>
      </c>
      <c r="G20" s="7" t="s">
        <v>9</v>
      </c>
      <c r="H20" s="5">
        <v>41505</v>
      </c>
      <c r="I20" s="5">
        <v>16800</v>
      </c>
      <c r="J20" s="5">
        <v>17600</v>
      </c>
      <c r="L20" s="7" t="s">
        <v>9</v>
      </c>
      <c r="M20" s="5">
        <v>1689910</v>
      </c>
    </row>
    <row r="21" spans="2:15" x14ac:dyDescent="0.25">
      <c r="B21" s="7" t="s">
        <v>35</v>
      </c>
      <c r="C21" s="5">
        <v>150.655</v>
      </c>
      <c r="G21" s="7" t="s">
        <v>3</v>
      </c>
      <c r="H21" s="5">
        <v>53780</v>
      </c>
      <c r="I21" s="5">
        <v>11400</v>
      </c>
      <c r="J21" s="5">
        <v>14300</v>
      </c>
      <c r="L21" s="7" t="s">
        <v>3</v>
      </c>
      <c r="M21" s="5">
        <v>1778560</v>
      </c>
    </row>
    <row r="22" spans="2:15" x14ac:dyDescent="0.25">
      <c r="B22" s="7" t="s">
        <v>39</v>
      </c>
      <c r="C22" s="5">
        <v>733.41</v>
      </c>
      <c r="G22" s="7" t="s">
        <v>35</v>
      </c>
      <c r="H22" s="5">
        <v>8450</v>
      </c>
      <c r="I22" s="5">
        <v>1050</v>
      </c>
      <c r="J22" s="5">
        <v>890</v>
      </c>
      <c r="L22" s="7" t="s">
        <v>35</v>
      </c>
      <c r="M22" s="5">
        <v>248584</v>
      </c>
    </row>
    <row r="23" spans="2:15" x14ac:dyDescent="0.25">
      <c r="B23" s="7" t="s">
        <v>29</v>
      </c>
      <c r="C23" s="5">
        <v>506.77499999999998</v>
      </c>
      <c r="G23" s="7" t="s">
        <v>39</v>
      </c>
      <c r="H23" s="5">
        <v>36800</v>
      </c>
      <c r="I23" s="5">
        <v>6350</v>
      </c>
      <c r="J23" s="5">
        <v>7430</v>
      </c>
      <c r="L23" s="7" t="s">
        <v>39</v>
      </c>
      <c r="M23" s="5">
        <v>1112760</v>
      </c>
    </row>
    <row r="24" spans="2:15" x14ac:dyDescent="0.25">
      <c r="B24" s="7" t="s">
        <v>6</v>
      </c>
      <c r="C24" s="5">
        <v>509.82</v>
      </c>
      <c r="G24" s="7" t="s">
        <v>29</v>
      </c>
      <c r="H24" s="5">
        <v>22900</v>
      </c>
      <c r="I24" s="5">
        <v>5800</v>
      </c>
      <c r="J24" s="5">
        <v>6250</v>
      </c>
      <c r="L24" s="7" t="s">
        <v>29</v>
      </c>
      <c r="M24" s="5">
        <v>768900</v>
      </c>
    </row>
    <row r="25" spans="2:15" x14ac:dyDescent="0.25">
      <c r="B25" s="7" t="s">
        <v>34</v>
      </c>
      <c r="C25" s="5">
        <v>280.14</v>
      </c>
      <c r="G25" s="7" t="s">
        <v>6</v>
      </c>
      <c r="H25" s="5">
        <v>28400</v>
      </c>
      <c r="I25" s="5">
        <v>4200</v>
      </c>
      <c r="J25" s="5">
        <v>2560</v>
      </c>
      <c r="L25" s="7" t="s">
        <v>6</v>
      </c>
      <c r="M25" s="5">
        <v>770520</v>
      </c>
    </row>
    <row r="26" spans="2:15" x14ac:dyDescent="0.25">
      <c r="B26" s="7" t="s">
        <v>5</v>
      </c>
      <c r="C26" s="5">
        <v>729.78499999999997</v>
      </c>
      <c r="G26" s="7" t="s">
        <v>34</v>
      </c>
      <c r="H26" s="5">
        <v>15500</v>
      </c>
      <c r="I26" s="5">
        <v>2080</v>
      </c>
      <c r="J26" s="5">
        <v>1740</v>
      </c>
      <c r="L26" s="7" t="s">
        <v>34</v>
      </c>
      <c r="M26" s="5">
        <v>425040</v>
      </c>
    </row>
    <row r="27" spans="2:15" x14ac:dyDescent="0.25">
      <c r="B27" s="7" t="s">
        <v>40</v>
      </c>
      <c r="C27" s="5">
        <v>95.816000000000003</v>
      </c>
      <c r="G27" s="7" t="s">
        <v>5</v>
      </c>
      <c r="H27" s="5">
        <v>38850</v>
      </c>
      <c r="I27" s="5">
        <v>6700</v>
      </c>
      <c r="J27" s="5">
        <v>4780</v>
      </c>
      <c r="L27" s="7" t="s">
        <v>5</v>
      </c>
      <c r="M27" s="5">
        <v>1117260</v>
      </c>
    </row>
    <row r="28" spans="2:15" x14ac:dyDescent="0.25">
      <c r="B28" s="7" t="s">
        <v>41</v>
      </c>
      <c r="C28" s="5">
        <v>203.14500000000001</v>
      </c>
      <c r="G28" s="7" t="s">
        <v>40</v>
      </c>
      <c r="H28" s="5">
        <v>2950</v>
      </c>
      <c r="I28" s="5">
        <v>3100</v>
      </c>
      <c r="J28" s="5">
        <v>558</v>
      </c>
      <c r="L28" s="7" t="s">
        <v>40</v>
      </c>
      <c r="M28" s="5">
        <v>195370</v>
      </c>
    </row>
    <row r="29" spans="2:15" x14ac:dyDescent="0.25">
      <c r="B29" s="7" t="s">
        <v>38</v>
      </c>
      <c r="C29" s="5">
        <v>931.04499999999996</v>
      </c>
      <c r="G29" s="7" t="s">
        <v>41</v>
      </c>
      <c r="H29" s="5">
        <v>4890</v>
      </c>
      <c r="I29" s="5">
        <v>7800</v>
      </c>
      <c r="J29" s="5">
        <v>1320</v>
      </c>
      <c r="L29" s="7" t="s">
        <v>41</v>
      </c>
      <c r="M29" s="5">
        <v>328220</v>
      </c>
    </row>
    <row r="30" spans="2:15" x14ac:dyDescent="0.25">
      <c r="B30" s="7" t="s">
        <v>4</v>
      </c>
      <c r="C30" s="5">
        <v>967.58500000000004</v>
      </c>
      <c r="G30" s="7" t="s">
        <v>38</v>
      </c>
      <c r="H30" s="5">
        <v>49200</v>
      </c>
      <c r="I30" s="5">
        <v>4450</v>
      </c>
      <c r="J30" s="5">
        <v>10560</v>
      </c>
      <c r="L30" s="7" t="s">
        <v>38</v>
      </c>
      <c r="M30" s="5">
        <v>1412620</v>
      </c>
    </row>
    <row r="31" spans="2:15" x14ac:dyDescent="0.25">
      <c r="B31" s="7" t="s">
        <v>37</v>
      </c>
      <c r="C31" s="5">
        <v>1190.479</v>
      </c>
      <c r="G31" s="7" t="s">
        <v>4</v>
      </c>
      <c r="H31" s="5">
        <v>37850</v>
      </c>
      <c r="I31" s="5">
        <v>17800</v>
      </c>
      <c r="J31" s="5">
        <v>11080</v>
      </c>
      <c r="L31" s="7" t="s">
        <v>4</v>
      </c>
      <c r="M31" s="5">
        <v>1468060</v>
      </c>
    </row>
    <row r="32" spans="2:15" x14ac:dyDescent="0.25">
      <c r="B32" s="7" t="s">
        <v>100</v>
      </c>
      <c r="C32" s="5">
        <v>8966.1475000000009</v>
      </c>
      <c r="G32" s="7" t="s">
        <v>37</v>
      </c>
      <c r="H32" s="5">
        <v>62102</v>
      </c>
      <c r="I32" s="5">
        <v>6800</v>
      </c>
      <c r="J32" s="5">
        <v>13200</v>
      </c>
      <c r="L32" s="7" t="s">
        <v>37</v>
      </c>
      <c r="M32" s="5">
        <v>1896240</v>
      </c>
    </row>
    <row r="33" spans="7:13" x14ac:dyDescent="0.25">
      <c r="G33" s="7" t="s">
        <v>100</v>
      </c>
      <c r="H33" s="5">
        <v>421607</v>
      </c>
      <c r="I33" s="5">
        <v>101030</v>
      </c>
      <c r="J33" s="5">
        <v>95718</v>
      </c>
      <c r="L33" s="7" t="s">
        <v>100</v>
      </c>
      <c r="M33" s="5">
        <v>13840804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522C-CF62-4F31-B35E-30A1429A5A97}">
  <dimension ref="A1:P15"/>
  <sheetViews>
    <sheetView tabSelected="1" workbookViewId="0">
      <selection activeCell="J7" sqref="J7"/>
    </sheetView>
  </sheetViews>
  <sheetFormatPr defaultRowHeight="15" x14ac:dyDescent="0.25"/>
  <cols>
    <col min="1" max="1" width="15.42578125" bestFit="1" customWidth="1"/>
    <col min="2" max="2" width="22.140625" customWidth="1"/>
    <col min="3" max="3" width="23" customWidth="1"/>
    <col min="4" max="4" width="19" customWidth="1"/>
    <col min="5" max="5" width="15.42578125" bestFit="1" customWidth="1"/>
  </cols>
  <sheetData>
    <row r="1" spans="1:16" x14ac:dyDescent="0.25">
      <c r="A1" s="1" t="s">
        <v>42</v>
      </c>
      <c r="B1" s="1" t="s">
        <v>69</v>
      </c>
      <c r="C1" s="1" t="s">
        <v>43</v>
      </c>
      <c r="D1" s="1" t="s">
        <v>70</v>
      </c>
      <c r="E1" s="1" t="s">
        <v>71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81</v>
      </c>
      <c r="O1" s="1" t="s">
        <v>89</v>
      </c>
      <c r="P1" s="1" t="s">
        <v>85</v>
      </c>
    </row>
    <row r="2" spans="1:16" x14ac:dyDescent="0.25">
      <c r="A2" t="s">
        <v>3</v>
      </c>
      <c r="B2">
        <v>26</v>
      </c>
      <c r="C2">
        <v>26</v>
      </c>
      <c r="D2">
        <v>4.2</v>
      </c>
      <c r="E2">
        <v>9120254</v>
      </c>
      <c r="H2" t="s">
        <v>90</v>
      </c>
      <c r="I2">
        <f>AVERAGE(B2:B15)</f>
        <v>47</v>
      </c>
      <c r="J2">
        <f>MEDIAN(B2:B15)</f>
        <v>42</v>
      </c>
      <c r="K2">
        <f>_xlfn.STDEV.P(B2:B15)</f>
        <v>20.907961573115088</v>
      </c>
      <c r="L2">
        <f>MAX(B2:B15)-MIN(B2:B15)</f>
        <v>88</v>
      </c>
      <c r="O2" t="s">
        <v>91</v>
      </c>
      <c r="P2">
        <f>CORREL(B2:B15,D2:D15)</f>
        <v>6.2211530534149621E-2</v>
      </c>
    </row>
    <row r="3" spans="1:16" x14ac:dyDescent="0.25">
      <c r="A3" t="s">
        <v>4</v>
      </c>
      <c r="B3">
        <v>34</v>
      </c>
      <c r="C3">
        <v>20</v>
      </c>
      <c r="D3">
        <v>4</v>
      </c>
      <c r="E3">
        <v>12035898</v>
      </c>
      <c r="H3" t="s">
        <v>92</v>
      </c>
      <c r="I3">
        <f>AVERAGE(C2:C15)</f>
        <v>14.142857142857142</v>
      </c>
      <c r="J3">
        <f>MEDIAN(C2:C15)</f>
        <v>12.5</v>
      </c>
      <c r="K3">
        <f>_xlfn.STDEV.P(C2:C15)</f>
        <v>7.2983084425398861</v>
      </c>
      <c r="L3">
        <f>MAX(C2:C15)-MIN(C2:C15)</f>
        <v>24</v>
      </c>
      <c r="O3" t="s">
        <v>93</v>
      </c>
      <c r="P3">
        <f>CORREL(C2:C15,E2:E15)</f>
        <v>0.17989246094316177</v>
      </c>
    </row>
    <row r="4" spans="1:16" x14ac:dyDescent="0.25">
      <c r="A4" t="s">
        <v>9</v>
      </c>
      <c r="B4">
        <v>24</v>
      </c>
      <c r="C4">
        <v>22</v>
      </c>
      <c r="D4">
        <v>4.0999999999999996</v>
      </c>
      <c r="E4">
        <v>8442696</v>
      </c>
      <c r="H4" t="s">
        <v>70</v>
      </c>
      <c r="I4">
        <f>AVERAGE(D2:D15)</f>
        <v>3.7928571428571423</v>
      </c>
      <c r="J4">
        <f>MEDIAN(D2:D15)</f>
        <v>3.8499999999999996</v>
      </c>
      <c r="K4">
        <f>_xlfn.STDEV.P(D2:D15)</f>
        <v>0.3514547028612155</v>
      </c>
      <c r="L4">
        <f>MAX(D2:D15)-MIN(D2:D15)</f>
        <v>1.2999999999999998</v>
      </c>
      <c r="O4" t="s">
        <v>94</v>
      </c>
      <c r="P4">
        <f>CORREL(E2:E15,D2:D15)</f>
        <v>3.4250508138871642E-2</v>
      </c>
    </row>
    <row r="5" spans="1:16" x14ac:dyDescent="0.25">
      <c r="A5" t="s">
        <v>29</v>
      </c>
      <c r="B5">
        <v>37</v>
      </c>
      <c r="C5">
        <v>13</v>
      </c>
      <c r="D5">
        <v>3.8</v>
      </c>
      <c r="E5">
        <v>13514694</v>
      </c>
      <c r="H5" t="s">
        <v>71</v>
      </c>
      <c r="I5">
        <f>AVERAGE(E2:E15)</f>
        <v>16947612.285714287</v>
      </c>
      <c r="J5">
        <f>MEDIAN(E2:E15)</f>
        <v>15127632.5</v>
      </c>
      <c r="K5">
        <f>_xlfn.STDEV.P(E2:E15)</f>
        <v>7502705.2461435944</v>
      </c>
      <c r="L5">
        <f>MAX(E2:E15)-MIN(E2:E15)</f>
        <v>31543768</v>
      </c>
    </row>
    <row r="6" spans="1:16" x14ac:dyDescent="0.25">
      <c r="A6" t="s">
        <v>6</v>
      </c>
      <c r="B6">
        <v>41</v>
      </c>
      <c r="C6">
        <v>9</v>
      </c>
      <c r="D6">
        <v>3.6</v>
      </c>
      <c r="E6">
        <v>14430729</v>
      </c>
    </row>
    <row r="7" spans="1:16" x14ac:dyDescent="0.25">
      <c r="A7" t="s">
        <v>5</v>
      </c>
      <c r="B7">
        <v>43</v>
      </c>
      <c r="C7">
        <v>12</v>
      </c>
      <c r="D7">
        <v>3.8</v>
      </c>
      <c r="E7">
        <v>15487525</v>
      </c>
    </row>
    <row r="8" spans="1:16" x14ac:dyDescent="0.25">
      <c r="A8" t="s">
        <v>34</v>
      </c>
      <c r="B8">
        <v>46</v>
      </c>
      <c r="C8">
        <v>6</v>
      </c>
      <c r="D8">
        <v>3.2</v>
      </c>
      <c r="E8">
        <v>16247614</v>
      </c>
    </row>
    <row r="9" spans="1:16" x14ac:dyDescent="0.25">
      <c r="A9" t="s">
        <v>35</v>
      </c>
      <c r="B9">
        <v>58</v>
      </c>
      <c r="C9">
        <v>5</v>
      </c>
      <c r="D9">
        <v>3</v>
      </c>
      <c r="E9">
        <v>21690260</v>
      </c>
    </row>
    <row r="10" spans="1:16" x14ac:dyDescent="0.25">
      <c r="A10" t="s">
        <v>36</v>
      </c>
      <c r="B10">
        <v>37</v>
      </c>
      <c r="C10">
        <v>9</v>
      </c>
      <c r="D10">
        <v>3.9</v>
      </c>
      <c r="E10">
        <v>13495158</v>
      </c>
    </row>
    <row r="11" spans="1:16" x14ac:dyDescent="0.25">
      <c r="A11" t="s">
        <v>37</v>
      </c>
      <c r="B11">
        <v>112</v>
      </c>
      <c r="C11">
        <v>29</v>
      </c>
      <c r="D11">
        <v>4.3</v>
      </c>
      <c r="E11">
        <v>39986464</v>
      </c>
    </row>
    <row r="12" spans="1:16" x14ac:dyDescent="0.25">
      <c r="A12" t="s">
        <v>38</v>
      </c>
      <c r="B12">
        <v>64</v>
      </c>
      <c r="C12">
        <v>14</v>
      </c>
      <c r="D12">
        <v>3.9</v>
      </c>
      <c r="E12">
        <v>22646272</v>
      </c>
    </row>
    <row r="13" spans="1:16" x14ac:dyDescent="0.25">
      <c r="A13" t="s">
        <v>39</v>
      </c>
      <c r="B13">
        <v>45</v>
      </c>
      <c r="C13">
        <v>16</v>
      </c>
      <c r="D13">
        <v>4</v>
      </c>
      <c r="E13">
        <v>15962940</v>
      </c>
    </row>
    <row r="14" spans="1:16" x14ac:dyDescent="0.25">
      <c r="A14" t="s">
        <v>40</v>
      </c>
      <c r="B14">
        <v>52</v>
      </c>
      <c r="C14">
        <v>6</v>
      </c>
      <c r="D14">
        <v>3.5</v>
      </c>
      <c r="E14">
        <v>19438328</v>
      </c>
    </row>
    <row r="15" spans="1:16" x14ac:dyDescent="0.25">
      <c r="A15" t="s">
        <v>41</v>
      </c>
      <c r="B15">
        <v>39</v>
      </c>
      <c r="C15">
        <v>11</v>
      </c>
      <c r="D15">
        <v>3.8</v>
      </c>
      <c r="E15">
        <v>14767740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A632-D05C-46F1-8CA7-0CA9208F1F38}">
  <dimension ref="A1:E4"/>
  <sheetViews>
    <sheetView workbookViewId="0"/>
  </sheetViews>
  <sheetFormatPr defaultRowHeight="15" x14ac:dyDescent="0.25"/>
  <cols>
    <col min="1" max="1" width="24" bestFit="1" customWidth="1"/>
    <col min="2" max="2" width="12" bestFit="1" customWidth="1"/>
    <col min="3" max="3" width="10.5703125" bestFit="1" customWidth="1"/>
    <col min="4" max="4" width="15" bestFit="1" customWidth="1"/>
    <col min="5" max="5" width="8.7109375" bestFit="1" customWidth="1"/>
  </cols>
  <sheetData>
    <row r="1" spans="1:5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5">
      <c r="A2" s="5" t="s">
        <v>61</v>
      </c>
      <c r="B2">
        <v>9.9285714285714288</v>
      </c>
      <c r="C2">
        <v>6.5</v>
      </c>
      <c r="D2">
        <v>7.9144017526305053</v>
      </c>
      <c r="E2">
        <v>25</v>
      </c>
    </row>
    <row r="3" spans="1:5" x14ac:dyDescent="0.25">
      <c r="A3" s="5" t="s">
        <v>82</v>
      </c>
      <c r="B3">
        <v>368.92857142857144</v>
      </c>
      <c r="C3">
        <v>195</v>
      </c>
      <c r="D3">
        <v>287.15462840122376</v>
      </c>
      <c r="E3">
        <v>885</v>
      </c>
    </row>
    <row r="4" spans="1:5" x14ac:dyDescent="0.25">
      <c r="A4" s="5" t="s">
        <v>83</v>
      </c>
      <c r="B4">
        <v>5.000000000000001E-2</v>
      </c>
      <c r="C4">
        <v>4.4999999999999998E-2</v>
      </c>
      <c r="D4">
        <v>3.401680257083043E-2</v>
      </c>
      <c r="E4">
        <v>0.11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9502-A379-44EB-96B2-DCDF2DF91388}">
  <dimension ref="A1:M15"/>
  <sheetViews>
    <sheetView topLeftCell="F1" workbookViewId="0">
      <selection activeCell="H18" sqref="H18"/>
    </sheetView>
  </sheetViews>
  <sheetFormatPr defaultRowHeight="15" x14ac:dyDescent="0.25"/>
  <cols>
    <col min="1" max="1" width="14.5703125" bestFit="1" customWidth="1"/>
    <col min="2" max="2" width="25" customWidth="1"/>
    <col min="3" max="3" width="20.7109375" bestFit="1" customWidth="1"/>
    <col min="4" max="4" width="19.42578125" bestFit="1" customWidth="1"/>
    <col min="5" max="5" width="30.28515625" bestFit="1" customWidth="1"/>
    <col min="6" max="6" width="10.85546875" bestFit="1" customWidth="1"/>
    <col min="9" max="9" width="38.140625" bestFit="1" customWidth="1"/>
    <col min="11" max="11" width="10.42578125" customWidth="1"/>
    <col min="12" max="12" width="14.85546875" customWidth="1"/>
  </cols>
  <sheetData>
    <row r="1" spans="1:13" x14ac:dyDescent="0.25">
      <c r="A1" s="1" t="s">
        <v>44</v>
      </c>
      <c r="B1" s="1" t="s">
        <v>45</v>
      </c>
      <c r="C1" s="1" t="s">
        <v>58</v>
      </c>
      <c r="D1" s="1" t="s">
        <v>61</v>
      </c>
      <c r="E1" s="1" t="s">
        <v>64</v>
      </c>
      <c r="F1" s="1" t="s">
        <v>62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25">
      <c r="A2">
        <v>2201</v>
      </c>
      <c r="B2" t="s">
        <v>46</v>
      </c>
      <c r="C2">
        <v>101</v>
      </c>
      <c r="D2">
        <v>27</v>
      </c>
      <c r="E2">
        <v>980</v>
      </c>
      <c r="F2" s="3">
        <v>0.12</v>
      </c>
      <c r="I2" t="s">
        <v>61</v>
      </c>
      <c r="J2" s="4">
        <f>AVERAGE(D2:D15)</f>
        <v>9.9285714285714288</v>
      </c>
      <c r="K2">
        <f>MEDIAN(D2:D15)</f>
        <v>6.5</v>
      </c>
      <c r="L2" s="4">
        <f>_xlfn.STDEV.P(D2:D15)</f>
        <v>7.9144017526305053</v>
      </c>
      <c r="M2">
        <f>MAX(D2:D15)-MIN(D2:D15)</f>
        <v>25</v>
      </c>
    </row>
    <row r="3" spans="1:13" x14ac:dyDescent="0.25">
      <c r="A3">
        <v>2202</v>
      </c>
      <c r="B3" t="s">
        <v>47</v>
      </c>
      <c r="C3">
        <v>105</v>
      </c>
      <c r="D3">
        <v>23</v>
      </c>
      <c r="E3">
        <v>750</v>
      </c>
      <c r="F3" s="3">
        <v>0.1</v>
      </c>
      <c r="I3" t="s">
        <v>82</v>
      </c>
      <c r="J3" s="4">
        <f>AVERAGE(E2:E15)</f>
        <v>368.92857142857144</v>
      </c>
      <c r="K3">
        <f>MEDIAN(E2:E15)</f>
        <v>195</v>
      </c>
      <c r="L3" s="4">
        <f>_xlfn.STDEV.P(E2:E15)</f>
        <v>287.15462840122376</v>
      </c>
      <c r="M3">
        <f>MAX(E2:E15)-MIN(E2:E15)</f>
        <v>885</v>
      </c>
    </row>
    <row r="4" spans="1:13" x14ac:dyDescent="0.25">
      <c r="A4">
        <v>2203</v>
      </c>
      <c r="B4" t="s">
        <v>48</v>
      </c>
      <c r="C4">
        <v>111</v>
      </c>
      <c r="D4">
        <v>19</v>
      </c>
      <c r="E4">
        <v>720</v>
      </c>
      <c r="F4" s="3">
        <v>0.09</v>
      </c>
      <c r="I4" t="s">
        <v>83</v>
      </c>
      <c r="J4" s="3">
        <f>AVERAGE(F2:F15)</f>
        <v>5.000000000000001E-2</v>
      </c>
      <c r="K4" s="3">
        <f>MEDIAN(F2:F15)</f>
        <v>4.4999999999999998E-2</v>
      </c>
      <c r="L4" s="4">
        <f>_xlfn.STDEV.P(F2:F15)</f>
        <v>3.401680257083043E-2</v>
      </c>
      <c r="M4" s="3">
        <f>MAX(F2:F15)-MIN(F2:F15)</f>
        <v>0.11</v>
      </c>
    </row>
    <row r="5" spans="1:13" x14ac:dyDescent="0.25">
      <c r="A5">
        <v>2204</v>
      </c>
      <c r="B5" t="s">
        <v>49</v>
      </c>
      <c r="C5">
        <v>108</v>
      </c>
      <c r="D5">
        <v>7</v>
      </c>
      <c r="E5">
        <v>200</v>
      </c>
      <c r="F5" s="3">
        <v>0.05</v>
      </c>
    </row>
    <row r="6" spans="1:13" x14ac:dyDescent="0.25">
      <c r="A6">
        <v>2205</v>
      </c>
      <c r="B6" t="s">
        <v>50</v>
      </c>
      <c r="C6">
        <v>108</v>
      </c>
      <c r="D6">
        <v>5</v>
      </c>
      <c r="E6">
        <v>175</v>
      </c>
      <c r="F6" s="3">
        <v>0.03</v>
      </c>
    </row>
    <row r="7" spans="1:13" x14ac:dyDescent="0.25">
      <c r="A7">
        <v>2206</v>
      </c>
      <c r="B7" t="s">
        <v>51</v>
      </c>
      <c r="C7">
        <v>109</v>
      </c>
      <c r="D7">
        <v>2</v>
      </c>
      <c r="E7">
        <v>100</v>
      </c>
      <c r="F7" s="3">
        <v>0.01</v>
      </c>
    </row>
    <row r="8" spans="1:13" x14ac:dyDescent="0.25">
      <c r="A8">
        <v>2207</v>
      </c>
      <c r="B8" t="s">
        <v>52</v>
      </c>
      <c r="C8">
        <v>109</v>
      </c>
      <c r="D8">
        <v>3</v>
      </c>
      <c r="E8">
        <v>105</v>
      </c>
      <c r="F8" s="3">
        <v>0.02</v>
      </c>
    </row>
    <row r="9" spans="1:13" x14ac:dyDescent="0.25">
      <c r="A9">
        <v>2208</v>
      </c>
      <c r="B9" t="s">
        <v>53</v>
      </c>
      <c r="C9">
        <v>110</v>
      </c>
      <c r="D9">
        <v>5</v>
      </c>
      <c r="E9">
        <v>170</v>
      </c>
      <c r="F9" s="3">
        <v>0.04</v>
      </c>
      <c r="I9" t="s">
        <v>84</v>
      </c>
      <c r="J9" t="s">
        <v>85</v>
      </c>
    </row>
    <row r="10" spans="1:13" x14ac:dyDescent="0.25">
      <c r="A10">
        <v>2209</v>
      </c>
      <c r="B10" t="s">
        <v>54</v>
      </c>
      <c r="C10">
        <v>102</v>
      </c>
      <c r="D10">
        <v>6</v>
      </c>
      <c r="E10">
        <v>190</v>
      </c>
      <c r="F10" s="3">
        <v>0.03</v>
      </c>
      <c r="I10" t="s">
        <v>86</v>
      </c>
      <c r="J10">
        <f>CORREL(D2:D15,E2:E15)</f>
        <v>0.98418243090372826</v>
      </c>
    </row>
    <row r="11" spans="1:13" x14ac:dyDescent="0.25">
      <c r="A11">
        <v>2210</v>
      </c>
      <c r="B11" t="s">
        <v>55</v>
      </c>
      <c r="C11">
        <v>107</v>
      </c>
      <c r="D11">
        <v>11</v>
      </c>
      <c r="E11">
        <v>450</v>
      </c>
      <c r="F11" s="3">
        <v>0.06</v>
      </c>
      <c r="I11" t="s">
        <v>87</v>
      </c>
      <c r="J11">
        <f>CORREL(D2:D15,F2:F15)</f>
        <v>0.9790091454624309</v>
      </c>
    </row>
    <row r="12" spans="1:13" x14ac:dyDescent="0.25">
      <c r="A12">
        <v>2211</v>
      </c>
      <c r="B12" t="s">
        <v>56</v>
      </c>
      <c r="C12">
        <v>112</v>
      </c>
      <c r="D12">
        <v>2</v>
      </c>
      <c r="E12">
        <v>95</v>
      </c>
      <c r="F12" s="3">
        <v>0.01</v>
      </c>
      <c r="I12" t="s">
        <v>88</v>
      </c>
      <c r="J12">
        <f>CORREL(E2:E15,F2:F15)</f>
        <v>0.97036154445535017</v>
      </c>
    </row>
    <row r="13" spans="1:13" x14ac:dyDescent="0.25">
      <c r="A13">
        <v>2212</v>
      </c>
      <c r="B13" t="s">
        <v>57</v>
      </c>
      <c r="C13">
        <v>112</v>
      </c>
      <c r="D13">
        <v>3</v>
      </c>
      <c r="E13">
        <v>105</v>
      </c>
      <c r="F13" s="3">
        <v>0.01</v>
      </c>
    </row>
    <row r="14" spans="1:13" x14ac:dyDescent="0.25">
      <c r="A14">
        <v>2213</v>
      </c>
      <c r="B14" t="s">
        <v>59</v>
      </c>
      <c r="C14">
        <v>103</v>
      </c>
      <c r="D14">
        <v>16</v>
      </c>
      <c r="E14">
        <v>620</v>
      </c>
      <c r="F14" s="3">
        <v>7.0000000000000007E-2</v>
      </c>
    </row>
    <row r="15" spans="1:13" x14ac:dyDescent="0.25">
      <c r="A15">
        <v>2214</v>
      </c>
      <c r="B15" t="s">
        <v>60</v>
      </c>
      <c r="C15">
        <v>104</v>
      </c>
      <c r="D15">
        <v>10</v>
      </c>
      <c r="E15">
        <v>505</v>
      </c>
      <c r="F15" s="3">
        <v>0.06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D A A B Q S w M E F A A C A A g A Y k K m W h X J o e u m A A A A 9 w A A A B I A H A B D b 2 5 m a W c v U G F j a 2 F n Z S 5 4 b W w g o h g A K K A U A A A A A A A A A A A A A A A A A A A A A A A A A A A A h Y 8 x D o I w G I W v Q r r T l p o Q I T 9 l c H A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v U S y B S B v E / w B 1 B L A w Q U A A I A C A B i Q q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K m W j Y / 8 f f D A A A A Q Q E A A B M A H A B G b 3 J t d W x h c y 9 T Z W N 0 a W 9 u M S 5 t I K I Y A C i g F A A A A A A A A A A A A A A A A A A A A A A A A A A A A G 2 P M Q + C Q A y F d x L + Q 3 M u m h A T Z 8 K E j j q I 0 Y E w F K h K h J 7 p H U Z D + O 8 e o o u h S 5 P 3 v b 6 2 h g p b a Y Z k 7 K v Q 9 3 z P X F G o h A P m N a 0 g g p q s 7 4 G r R L d S k F M 2 z 4 L q Z d y K E N u T l l u u 9 W 2 + 6 N I d N h S p c V J l f R p r t s 6 S B W P A T M V X 5 M s Q / r q T c k k f 6 / I g y O a s p Y l 1 3 T Y 8 Q D M f t w V d p 4 4 o 1 e A z K g D r G F h 6 2 j 6 A T m 0 J G X 4 q t 0 1 O 8 t X L a p o k F r l E K W F N j w m 8 H 8 7 7 0 / u F 7 1 U 8 + U H 4 B l B L A Q I t A B Q A A g A I A G J C p l o V y a H r p g A A A P c A A A A S A A A A A A A A A A A A A A A A A A A A A A B D b 2 5 m a W c v U G F j a 2 F n Z S 5 4 b W x Q S w E C L Q A U A A I A C A B i Q q Z a D 8 r p q 6 Q A A A D p A A A A E w A A A A A A A A A A A A A A A A D y A A A A W 0 N v b n R l b n R f V H l w Z X N d L n h t b F B L A Q I t A B Q A A g A I A G J C p l o 2 P / H 3 w w A A A E E B A A A T A A A A A A A A A A A A A A A A A O M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4 J A A A A A A A A v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z o x O T o w N S 4 4 M z g 3 N T Q w W i I g L z 4 8 R W 5 0 c n k g V H l w Z T 0 i R m l s b E N v b H V t b l R 5 c G V z I i B W Y W x 1 Z T 0 i c 0 J n V U Z C U V U 9 I i A v P j x F b n R y e S B U e X B l P S J G a W x s Q 2 9 s d W 1 u T m F t Z X M i I F Z h b H V l P S J z W y Z x d W 9 0 O 1 Z h c m l h Y m x l c y Z x d W 9 0 O y w m c X V v d D t N Z W F u I C Z x d W 9 0 O y w m c X V v d D t N Z W R p Y W 4 g J n F 1 b 3 Q 7 L C Z x d W 9 0 O 1 N 0 Y W 5 k Y X J k I E R l d i Z x d W 9 0 O y w m c X V v d D t S Y W 5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Z h c m l h Y m x l c y w w f S Z x d W 9 0 O y w m c X V v d D t T Z W N 0 a W 9 u M S 9 U Y W J s Z T E v Q 2 h h b m d l Z C B U e X B l L n t N Z W F u I C w x f S Z x d W 9 0 O y w m c X V v d D t T Z W N 0 a W 9 u M S 9 U Y W J s Z T E v Q 2 h h b m d l Z C B U e X B l L n t N Z W R p Y W 4 g L D J 9 J n F 1 b 3 Q 7 L C Z x d W 9 0 O 1 N l Y 3 R p b 2 4 x L 1 R h Y m x l M S 9 D a G F u Z 2 V k I F R 5 c G U u e 1 N 0 Y W 5 k Y X J k I E R l d i w z f S Z x d W 9 0 O y w m c X V v d D t T Z W N 0 a W 9 u M S 9 U Y W J s Z T E v Q 2 h h b m d l Z C B U e X B l L n t S Y W 5 n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2 h h b m d l Z C B U e X B l L n t W Y X J p Y W J s Z X M s M H 0 m c X V v d D s s J n F 1 b 3 Q 7 U 2 V j d G l v b j E v V G F i b G U x L 0 N o Y W 5 n Z W Q g V H l w Z S 5 7 T W V h b i A s M X 0 m c X V v d D s s J n F 1 b 3 Q 7 U 2 V j d G l v b j E v V G F i b G U x L 0 N o Y W 5 n Z W Q g V H l w Z S 5 7 T W V k a W F u I C w y f S Z x d W 9 0 O y w m c X V v d D t T Z W N 0 a W 9 u M S 9 U Y W J s Z T E v Q 2 h h b m d l Z C B U e X B l L n t T d G F u Z G F y Z C B E Z X Y s M 3 0 m c X V v d D s s J n F 1 b 3 Q 7 U 2 V j d G l v b j E v V G F i b G U x L 0 N o Y W 5 n Z W Q g V H l w Z S 5 7 U m F u Z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P U c l X D R U U a 1 P V L Z x b l Y R w A A A A A C A A A A A A A Q Z g A A A A E A A C A A A A A L j D + g m j D z p 3 y J u U 3 F G g c s G V q U / 9 o t e i b 8 O o B G J i p K H A A A A A A O g A A A A A I A A C A A A A B k c A 5 x X 4 T x 8 K E T C 3 4 A G y W V 5 D P n 5 p 5 a b F s I E g c i n z G 4 K 1 A A A A D f Z O J y T k 3 d C E C Z d x V J o h F F u c X i l s p 1 l f I 7 C R X d p B R + o K y + 2 b r 6 L i J 0 9 N + q L v k F D / 7 j k L L W D 3 x l g 4 f U P e 6 3 v W r T K u l + 0 j i + M e Q B f 4 5 g m T r o e k A A A A B D + L v + c h / i W P g D A 8 n a g T B W p o j v 2 6 O E e C d o F P 6 7 O E p f y R S U l W I 6 V A i d + V L 0 P e 5 4 T 3 H G 3 T c d z j l 6 8 h m 1 W r N / x W H e < / D a t a M a s h u p > 
</file>

<file path=customXml/itemProps1.xml><?xml version="1.0" encoding="utf-8"?>
<ds:datastoreItem xmlns:ds="http://schemas.openxmlformats.org/officeDocument/2006/customXml" ds:itemID="{48F8A2D6-4F7E-4ADB-831D-D3133C7B29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plants Data</vt:lpstr>
      <vt:lpstr>Sales data (annual)</vt:lpstr>
      <vt:lpstr>Logistics data</vt:lpstr>
      <vt:lpstr>Table1</vt:lpstr>
      <vt:lpstr>Parts and Raw material sourcing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44793</dc:creator>
  <cp:lastModifiedBy>Olutimileyin Ojedokun</cp:lastModifiedBy>
  <dcterms:created xsi:type="dcterms:W3CDTF">2015-06-05T18:17:20Z</dcterms:created>
  <dcterms:modified xsi:type="dcterms:W3CDTF">2025-05-07T07:40:21Z</dcterms:modified>
</cp:coreProperties>
</file>