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767422D-414D-4463-A91A-42BA27326A2D}" xr6:coauthVersionLast="47" xr6:coauthVersionMax="47" xr10:uidLastSave="{00000000-0000-0000-0000-000000000000}"/>
  <bookViews>
    <workbookView xWindow="-120" yWindow="-120" windowWidth="20730" windowHeight="11160" activeTab="1" xr2:uid="{2FF7AEDC-CC94-4992-852D-E3A35A152D7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Sheet2!$G$2:$G$14</definedName>
    <definedName name="_xlnm.Extract" localSheetId="1">Sheet2!$I$8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9" i="3"/>
  <c r="J11" i="3"/>
  <c r="J10" i="3"/>
  <c r="F14" i="3"/>
  <c r="F13" i="3"/>
  <c r="F12" i="3"/>
  <c r="F11" i="3"/>
  <c r="F10" i="3"/>
  <c r="F9" i="3"/>
  <c r="F8" i="3"/>
  <c r="F7" i="3"/>
  <c r="F6" i="3"/>
  <c r="F5" i="3"/>
  <c r="F4" i="3"/>
  <c r="F3" i="3"/>
  <c r="O5" i="2"/>
  <c r="O6" i="2"/>
  <c r="O7" i="2"/>
  <c r="O8" i="2"/>
  <c r="O4" i="2"/>
  <c r="J19" i="2"/>
  <c r="J4" i="2"/>
  <c r="F3" i="2"/>
  <c r="J9" i="2" s="1"/>
  <c r="F4" i="2"/>
  <c r="F5" i="2"/>
  <c r="J11" i="2" s="1"/>
  <c r="F6" i="2"/>
  <c r="F7" i="2"/>
  <c r="F8" i="2"/>
  <c r="F9" i="2"/>
  <c r="J13" i="2" s="1"/>
  <c r="F10" i="2"/>
  <c r="J12" i="2" s="1"/>
  <c r="F11" i="2"/>
  <c r="F12" i="2"/>
  <c r="F13" i="2"/>
  <c r="J14" i="2" s="1"/>
  <c r="F14" i="2"/>
  <c r="N4" i="2"/>
  <c r="F4" i="1"/>
  <c r="F5" i="1"/>
  <c r="F6" i="1"/>
  <c r="F7" i="1"/>
  <c r="F8" i="1"/>
  <c r="F9" i="1"/>
  <c r="F10" i="1"/>
  <c r="F11" i="1"/>
  <c r="F12" i="1"/>
  <c r="F13" i="1"/>
  <c r="F14" i="1"/>
  <c r="F3" i="1"/>
  <c r="N6" i="2" l="1"/>
  <c r="N8" i="2"/>
  <c r="N5" i="2"/>
  <c r="J10" i="2"/>
  <c r="K17" i="2" s="1"/>
  <c r="N7" i="2"/>
  <c r="J3" i="2"/>
  <c r="K16" i="2" l="1"/>
</calcChain>
</file>

<file path=xl/sharedStrings.xml><?xml version="1.0" encoding="utf-8"?>
<sst xmlns="http://schemas.openxmlformats.org/spreadsheetml/2006/main" count="239" uniqueCount="52">
  <si>
    <t>Product ID</t>
  </si>
  <si>
    <t>Product Name</t>
  </si>
  <si>
    <t>Unit Price</t>
  </si>
  <si>
    <t>Total Sales</t>
  </si>
  <si>
    <t>Qnt. Sold</t>
  </si>
  <si>
    <t>State</t>
  </si>
  <si>
    <t>Milo</t>
  </si>
  <si>
    <t>Bornvita</t>
  </si>
  <si>
    <t>Rice Bag</t>
  </si>
  <si>
    <t>Orange Juice</t>
  </si>
  <si>
    <t>Milk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</si>
  <si>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</si>
  <si>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</si>
  <si>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</si>
  <si>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</si>
  <si>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</si>
  <si>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</si>
  <si>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</si>
  <si>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</si>
  <si>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</si>
  <si>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</si>
  <si>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</si>
  <si>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</si>
  <si>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</si>
  <si>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PNX0028</t>
  </si>
  <si>
    <t>PNX0054</t>
  </si>
  <si>
    <t>PNX0052</t>
  </si>
  <si>
    <t>PNX0023</t>
  </si>
  <si>
    <t>PNX0035</t>
  </si>
  <si>
    <t>Osun</t>
  </si>
  <si>
    <t>Oyo</t>
  </si>
  <si>
    <t>Lagos</t>
  </si>
  <si>
    <t>Ondo</t>
  </si>
  <si>
    <t>Ekiti</t>
  </si>
  <si>
    <t>Ogun</t>
  </si>
  <si>
    <t>Mr. Chukws Grocery Store Stock For Year 2023</t>
  </si>
  <si>
    <t>Total Annual Sales</t>
  </si>
  <si>
    <t>Monthly Sales</t>
  </si>
  <si>
    <t>Total Quantity of Goods Sold</t>
  </si>
  <si>
    <t>Bag of Rice</t>
  </si>
  <si>
    <t>Highest Annual Sales</t>
  </si>
  <si>
    <t>Distinct Product</t>
  </si>
  <si>
    <t>Lowest Annual Sales</t>
  </si>
  <si>
    <t>best sales based on quantity</t>
  </si>
  <si>
    <t>Hlookup</t>
  </si>
  <si>
    <t>Vlookuo</t>
  </si>
  <si>
    <t>Xlookup</t>
  </si>
  <si>
    <t>Lookup</t>
  </si>
  <si>
    <t>Index</t>
  </si>
  <si>
    <t>Product name</t>
  </si>
  <si>
    <t>Quantity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</si>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</sst>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165" fontId="2" fillId="2" borderId="0" xfId="1" applyNumberFormat="1" applyFont="1" applyFill="1"/>
    <xf numFmtId="0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3" borderId="0" xfId="0" applyFont="1" applyFill="1"/>
    <xf numFmtId="1" fontId="0" fillId="3" borderId="0" xfId="0" applyNumberFormat="1" applyFill="1"/>
    <xf numFmtId="0" fontId="2" fillId="4" borderId="0" xfId="0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Sales Per Goods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Sheet2!$L$4:$L$8</c:f>
              <c:strCache>
                <c:ptCount val="5"/>
                <c:pt idx="0">
                  <c:v>Milo</c:v>
                </c:pt>
                <c:pt idx="1">
                  <c:v>Bornvita</c:v>
                </c:pt>
                <c:pt idx="2">
                  <c:v>Rice Bag</c:v>
                </c:pt>
                <c:pt idx="3">
                  <c:v>Orange Juice</c:v>
                </c:pt>
                <c:pt idx="4">
                  <c:v>Milk</c:v>
                </c:pt>
              </c:strCache>
            </c:strRef>
          </c:cat>
          <c:val>
            <c:numRef>
              <c:f>Sheet2!$M$4:$M$8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FD-49A6-9293-22A62F93A62C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Monthly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Sheet2!$L$4:$L$8</c:f>
              <c:strCache>
                <c:ptCount val="5"/>
                <c:pt idx="0">
                  <c:v>Milo</c:v>
                </c:pt>
                <c:pt idx="1">
                  <c:v>Bornvita</c:v>
                </c:pt>
                <c:pt idx="2">
                  <c:v>Rice Bag</c:v>
                </c:pt>
                <c:pt idx="3">
                  <c:v>Orange Juice</c:v>
                </c:pt>
                <c:pt idx="4">
                  <c:v>Milk</c:v>
                </c:pt>
              </c:strCache>
            </c:strRef>
          </c:cat>
          <c:val>
            <c:numRef>
              <c:f>Sheet2!$N$4:$N$8</c:f>
              <c:numCache>
                <c:formatCode>0</c:formatCode>
                <c:ptCount val="5"/>
                <c:pt idx="0">
                  <c:v>619500</c:v>
                </c:pt>
                <c:pt idx="1">
                  <c:v>510600</c:v>
                </c:pt>
                <c:pt idx="2">
                  <c:v>5984000</c:v>
                </c:pt>
                <c:pt idx="3">
                  <c:v>245500</c:v>
                </c:pt>
                <c:pt idx="4">
                  <c:v>256600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D-49A6-9293-22A62F93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81407"/>
        <c:axId val="205938735"/>
      </c:barChart>
      <c:catAx>
        <c:axId val="14348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735"/>
        <c:crosses val="autoZero"/>
        <c:auto val="1"/>
        <c:lblAlgn val="ctr"/>
        <c:lblOffset val="100"/>
        <c:noMultiLvlLbl val="0"/>
      </c:catAx>
      <c:valAx>
        <c:axId val="2059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B3-435E-B54D-69A775D43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B3-435E-B54D-69A775D43C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B3-435E-B54D-69A775D43C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B3-435E-B54D-69A775D43C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B3-435E-B54D-69A775D43C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B3-435E-B54D-69A775D43C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FB3-435E-B54D-69A775D43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Sheet2!$I$8:$I$14</c:f>
              <c:strCache>
                <c:ptCount val="7"/>
                <c:pt idx="0">
                  <c:v>State</c:v>
                </c:pt>
                <c:pt idx="1">
                  <c:v>Osun</c:v>
                </c:pt>
                <c:pt idx="2">
                  <c:v>Oyo</c:v>
                </c:pt>
                <c:pt idx="3">
                  <c:v>Lagos</c:v>
                </c:pt>
                <c:pt idx="4">
                  <c:v>Ondo</c:v>
                </c:pt>
                <c:pt idx="5">
                  <c:v>Ekiti</c:v>
                </c:pt>
                <c:pt idx="6">
                  <c:v>Ogun</c:v>
                </c:pt>
              </c:strCache>
            </c:strRef>
          </c:cat>
          <c:val>
            <c:numRef>
              <c:f>Sheet2!$J$8:$J$14</c:f>
              <c:numCache>
                <c:formatCode>0</c:formatCode>
                <c:ptCount val="7"/>
                <c:pt idx="1">
                  <c:v>452300</c:v>
                </c:pt>
                <c:pt idx="2">
                  <c:v>261000</c:v>
                </c:pt>
                <c:pt idx="3">
                  <c:v>3478400</c:v>
                </c:pt>
                <c:pt idx="4">
                  <c:v>367100</c:v>
                </c:pt>
                <c:pt idx="5">
                  <c:v>124800</c:v>
                </c:pt>
                <c:pt idx="6">
                  <c:v>2932600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526-AE10-8DE6D9878F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best sales based on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Sheet2!$R$4:$R$8</c:f>
              <c:strCache>
                <c:ptCount val="5"/>
                <c:pt idx="0">
                  <c:v>Milo</c:v>
                </c:pt>
                <c:pt idx="1">
                  <c:v>Bornvita</c:v>
                </c:pt>
                <c:pt idx="2">
                  <c:v>Rice Bag</c:v>
                </c:pt>
                <c:pt idx="3">
                  <c:v>Orange Juice</c:v>
                </c:pt>
                <c:pt idx="4">
                  <c:v>Milk</c:v>
                </c:pt>
              </c:strCache>
            </c:strRef>
          </c:cat>
          <c:val>
            <c:numRef>
              <c:f>Sheet2!$S$4:$S$8</c:f>
              <c:numCache>
                <c:formatCode>General</c:formatCode>
                <c:ptCount val="5"/>
                <c:pt idx="0">
                  <c:v>243</c:v>
                </c:pt>
                <c:pt idx="1">
                  <c:v>165</c:v>
                </c:pt>
                <c:pt idx="2">
                  <c:v>121</c:v>
                </c:pt>
                <c:pt idx="3">
                  <c:v>111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D28-8237-FD9D771729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995663"/>
        <c:axId val="272863871"/>
      </c:barChart>
      <c:catAx>
        <c:axId val="429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3871"/>
        <c:crosses val="autoZero"/>
        <c:auto val="1"/>
        <c:lblAlgn val="ctr"/>
        <c:lblOffset val="100"/>
        <c:noMultiLvlLbl val="0"/>
      </c:catAx>
      <c:valAx>
        <c:axId val="2728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9</xdr:row>
      <xdr:rowOff>38100</xdr:rowOff>
    </xdr:from>
    <xdr:to>
      <xdr:col>14</xdr:col>
      <xdr:colOff>1695449</xdr:colOff>
      <xdr:row>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A8528-F965-0F86-DD84-59375F11C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22</xdr:row>
      <xdr:rowOff>95249</xdr:rowOff>
    </xdr:from>
    <xdr:to>
      <xdr:col>15</xdr:col>
      <xdr:colOff>114300</xdr:colOff>
      <xdr:row>39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22910F-A027-CAA7-4311-9BB156DF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9</xdr:row>
      <xdr:rowOff>9525</xdr:rowOff>
    </xdr:from>
    <xdr:to>
      <xdr:col>21</xdr:col>
      <xdr:colOff>238125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82E643-AB05-10D2-FE32-5E79D573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6357-8AF8-44DA-BE14-5913AA0B85A4}">
  <dimension ref="A1:G14"/>
  <sheetViews>
    <sheetView topLeftCell="A7" zoomScale="190" zoomScaleNormal="190" workbookViewId="0">
      <selection activeCell="C15" sqref="C15"/>
    </sheetView>
  </sheetViews>
  <sheetFormatPr defaultRowHeight="15" x14ac:dyDescent="0.25"/>
  <cols>
    <col min="2" max="2" width="10.140625" customWidth="1"/>
    <col min="3" max="3" width="12.5703125" customWidth="1"/>
    <col min="4" max="4" width="10.5703125" style="1" bestFit="1" customWidth="1"/>
    <col min="6" max="6" width="13.42578125" customWidth="1"/>
  </cols>
  <sheetData>
    <row r="1" spans="1:7" ht="15.75" x14ac:dyDescent="0.25">
      <c r="A1" s="11" t="s">
        <v>35</v>
      </c>
      <c r="B1" s="11"/>
      <c r="C1" s="11"/>
      <c r="D1" s="11"/>
      <c r="E1" s="11"/>
      <c r="F1" s="11"/>
      <c r="G1" s="11"/>
    </row>
    <row r="2" spans="1:7" ht="15.75" x14ac:dyDescent="0.25">
      <c r="A2" s="2" t="s">
        <v>11</v>
      </c>
      <c r="B2" s="2" t="s">
        <v>0</v>
      </c>
      <c r="C2" s="2" t="s">
        <v>1</v>
      </c>
      <c r="D2" s="3" t="s">
        <v>2</v>
      </c>
      <c r="E2" s="2" t="s">
        <v>4</v>
      </c>
      <c r="F2" s="2" t="s">
        <v>3</v>
      </c>
      <c r="G2" s="2" t="s">
        <v>5</v>
      </c>
    </row>
    <row r="3" spans="1:7" x14ac:dyDescent="0.25">
      <c r="A3" t="s">
        <v>12</v>
      </c>
      <c r="B3" t="s">
        <v>24</v>
      </c>
      <c r="C3" t="s">
        <v>6</v>
      </c>
      <c r="D3" s="1">
        <v>2400</v>
      </c>
      <c r="E3">
        <v>82</v>
      </c>
      <c r="F3" s="1">
        <f>D3*E3</f>
        <v>196800</v>
      </c>
      <c r="G3" t="s">
        <v>29</v>
      </c>
    </row>
    <row r="4" spans="1:7" x14ac:dyDescent="0.25">
      <c r="A4" t="s">
        <v>13</v>
      </c>
      <c r="B4" t="s">
        <v>25</v>
      </c>
      <c r="C4" t="s">
        <v>7</v>
      </c>
      <c r="D4" s="1">
        <v>3000</v>
      </c>
      <c r="E4">
        <v>87</v>
      </c>
      <c r="F4" s="1">
        <f t="shared" ref="F4:F14" si="0">D4*E4</f>
        <v>261000</v>
      </c>
      <c r="G4" t="s">
        <v>30</v>
      </c>
    </row>
    <row r="5" spans="1:7" x14ac:dyDescent="0.25">
      <c r="A5" t="s">
        <v>14</v>
      </c>
      <c r="B5" t="s">
        <v>26</v>
      </c>
      <c r="C5" t="s">
        <v>8</v>
      </c>
      <c r="D5" s="1">
        <v>45000</v>
      </c>
      <c r="E5">
        <v>72</v>
      </c>
      <c r="F5" s="1">
        <f t="shared" si="0"/>
        <v>3240000</v>
      </c>
      <c r="G5" t="s">
        <v>31</v>
      </c>
    </row>
    <row r="6" spans="1:7" x14ac:dyDescent="0.25">
      <c r="A6" t="s">
        <v>15</v>
      </c>
      <c r="B6" t="s">
        <v>27</v>
      </c>
      <c r="C6" t="s">
        <v>9</v>
      </c>
      <c r="D6" s="1">
        <v>2000</v>
      </c>
      <c r="E6">
        <v>64</v>
      </c>
      <c r="F6" s="1">
        <f t="shared" si="0"/>
        <v>128000</v>
      </c>
      <c r="G6" t="s">
        <v>29</v>
      </c>
    </row>
    <row r="7" spans="1:7" x14ac:dyDescent="0.25">
      <c r="A7" t="s">
        <v>16</v>
      </c>
      <c r="B7" t="s">
        <v>24</v>
      </c>
      <c r="C7" t="s">
        <v>6</v>
      </c>
      <c r="D7" s="1">
        <v>2400</v>
      </c>
      <c r="E7">
        <v>71</v>
      </c>
      <c r="F7" s="1">
        <f t="shared" si="0"/>
        <v>170400</v>
      </c>
      <c r="G7" t="s">
        <v>31</v>
      </c>
    </row>
    <row r="8" spans="1:7" x14ac:dyDescent="0.25">
      <c r="A8" t="s">
        <v>17</v>
      </c>
      <c r="B8" t="s">
        <v>25</v>
      </c>
      <c r="C8" t="s">
        <v>7</v>
      </c>
      <c r="D8" s="1">
        <v>3200</v>
      </c>
      <c r="E8">
        <v>78</v>
      </c>
      <c r="F8" s="1">
        <f t="shared" si="0"/>
        <v>249600</v>
      </c>
      <c r="G8" t="s">
        <v>32</v>
      </c>
    </row>
    <row r="9" spans="1:7" x14ac:dyDescent="0.25">
      <c r="A9" t="s">
        <v>18</v>
      </c>
      <c r="B9" t="s">
        <v>24</v>
      </c>
      <c r="C9" t="s">
        <v>6</v>
      </c>
      <c r="D9" s="1">
        <v>3200</v>
      </c>
      <c r="E9">
        <v>39</v>
      </c>
      <c r="F9" s="1">
        <f t="shared" si="0"/>
        <v>124800</v>
      </c>
      <c r="G9" t="s">
        <v>33</v>
      </c>
    </row>
    <row r="10" spans="1:7" x14ac:dyDescent="0.25">
      <c r="A10" t="s">
        <v>19</v>
      </c>
      <c r="B10" t="s">
        <v>27</v>
      </c>
      <c r="C10" t="s">
        <v>9</v>
      </c>
      <c r="D10" s="1">
        <v>2500</v>
      </c>
      <c r="E10">
        <v>47</v>
      </c>
      <c r="F10" s="1">
        <f t="shared" si="0"/>
        <v>117500</v>
      </c>
      <c r="G10" t="s">
        <v>32</v>
      </c>
    </row>
    <row r="11" spans="1:7" x14ac:dyDescent="0.25">
      <c r="A11" t="s">
        <v>20</v>
      </c>
      <c r="B11" t="s">
        <v>24</v>
      </c>
      <c r="C11" t="s">
        <v>6</v>
      </c>
      <c r="D11" s="1">
        <v>2500</v>
      </c>
      <c r="E11">
        <v>51</v>
      </c>
      <c r="F11" s="1">
        <f t="shared" si="0"/>
        <v>127500</v>
      </c>
      <c r="G11" t="s">
        <v>29</v>
      </c>
    </row>
    <row r="12" spans="1:7" x14ac:dyDescent="0.25">
      <c r="A12" t="s">
        <v>21</v>
      </c>
      <c r="B12" t="s">
        <v>28</v>
      </c>
      <c r="C12" t="s">
        <v>10</v>
      </c>
      <c r="D12" s="1">
        <v>2000</v>
      </c>
      <c r="E12">
        <v>34</v>
      </c>
      <c r="F12" s="1">
        <f t="shared" si="0"/>
        <v>68000</v>
      </c>
      <c r="G12" t="s">
        <v>31</v>
      </c>
    </row>
    <row r="13" spans="1:7" x14ac:dyDescent="0.25">
      <c r="A13" t="s">
        <v>22</v>
      </c>
      <c r="B13" t="s">
        <v>28</v>
      </c>
      <c r="C13" t="s">
        <v>10</v>
      </c>
      <c r="D13" s="1">
        <v>2300</v>
      </c>
      <c r="E13">
        <v>82</v>
      </c>
      <c r="F13" s="1">
        <f t="shared" si="0"/>
        <v>188600</v>
      </c>
      <c r="G13" t="s">
        <v>34</v>
      </c>
    </row>
    <row r="14" spans="1:7" x14ac:dyDescent="0.25">
      <c r="A14" t="s">
        <v>23</v>
      </c>
      <c r="B14" t="s">
        <v>26</v>
      </c>
      <c r="C14" t="s">
        <v>8</v>
      </c>
      <c r="D14" s="1">
        <v>56000</v>
      </c>
      <c r="E14">
        <v>49</v>
      </c>
      <c r="F14" s="1">
        <f t="shared" si="0"/>
        <v>2744000</v>
      </c>
      <c r="G14" t="s">
        <v>34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7FF6-D536-499D-989B-35F42DF8BA90}">
  <dimension ref="A1:S29"/>
  <sheetViews>
    <sheetView tabSelected="1" topLeftCell="I1" workbookViewId="0">
      <selection activeCell="O4" sqref="O4"/>
    </sheetView>
  </sheetViews>
  <sheetFormatPr defaultRowHeight="15" x14ac:dyDescent="0.25"/>
  <cols>
    <col min="2" max="2" width="10.5703125" customWidth="1"/>
    <col min="3" max="3" width="12.7109375" bestFit="1" customWidth="1"/>
    <col min="6" max="6" width="10.5703125" bestFit="1" customWidth="1"/>
    <col min="9" max="9" width="26.140625" customWidth="1"/>
    <col min="10" max="10" width="10.5703125" bestFit="1" customWidth="1"/>
    <col min="12" max="13" width="15" customWidth="1"/>
    <col min="14" max="14" width="13.7109375" customWidth="1"/>
    <col min="15" max="15" width="25.5703125" customWidth="1"/>
    <col min="16" max="16" width="10.5703125" bestFit="1" customWidth="1"/>
    <col min="17" max="17" width="15.7109375" customWidth="1"/>
    <col min="18" max="18" width="13.42578125" customWidth="1"/>
  </cols>
  <sheetData>
    <row r="1" spans="1:19" ht="15.75" x14ac:dyDescent="0.25">
      <c r="A1" s="11" t="s">
        <v>35</v>
      </c>
      <c r="B1" s="11"/>
      <c r="C1" s="11"/>
      <c r="D1" s="11"/>
      <c r="E1" s="11"/>
      <c r="F1" s="11"/>
      <c r="G1" s="11"/>
    </row>
    <row r="2" spans="1:19" ht="15.75" x14ac:dyDescent="0.25">
      <c r="A2" s="2" t="s">
        <v>11</v>
      </c>
      <c r="B2" s="2" t="s">
        <v>0</v>
      </c>
      <c r="C2" s="2" t="s">
        <v>1</v>
      </c>
      <c r="D2" s="3" t="s">
        <v>2</v>
      </c>
      <c r="E2" s="2" t="s">
        <v>4</v>
      </c>
      <c r="F2" s="2" t="s">
        <v>3</v>
      </c>
      <c r="G2" s="2" t="s">
        <v>5</v>
      </c>
    </row>
    <row r="3" spans="1:19" ht="15.75" x14ac:dyDescent="0.25">
      <c r="A3" t="s">
        <v>12</v>
      </c>
      <c r="B3" t="s">
        <v>24</v>
      </c>
      <c r="C3" t="s">
        <v>6</v>
      </c>
      <c r="D3" s="1">
        <v>2400</v>
      </c>
      <c r="E3">
        <v>82</v>
      </c>
      <c r="F3" s="1">
        <f>D3*E3</f>
        <v>196800</v>
      </c>
      <c r="G3" t="s">
        <v>29</v>
      </c>
      <c r="I3" s="7" t="s">
        <v>36</v>
      </c>
      <c r="J3" s="5">
        <f>SUM(F3:F14)</f>
        <v>7616200</v>
      </c>
      <c r="L3" s="2" t="s">
        <v>1</v>
      </c>
      <c r="M3" s="2"/>
      <c r="N3" s="9" t="s">
        <v>37</v>
      </c>
      <c r="O3" s="7" t="s">
        <v>43</v>
      </c>
      <c r="R3" s="2" t="s">
        <v>1</v>
      </c>
      <c r="S3" t="s">
        <v>43</v>
      </c>
    </row>
    <row r="4" spans="1:19" x14ac:dyDescent="0.25">
      <c r="A4" t="s">
        <v>13</v>
      </c>
      <c r="B4" t="s">
        <v>25</v>
      </c>
      <c r="C4" t="s">
        <v>7</v>
      </c>
      <c r="D4" s="1">
        <v>3000</v>
      </c>
      <c r="E4">
        <v>87</v>
      </c>
      <c r="F4" s="1">
        <f t="shared" ref="F4:F14" si="0">D4*E4</f>
        <v>261000</v>
      </c>
      <c r="G4" t="s">
        <v>30</v>
      </c>
      <c r="I4" s="7" t="s">
        <v>38</v>
      </c>
      <c r="J4" s="5">
        <f>SUM(E3:E14)</f>
        <v>756</v>
      </c>
      <c r="L4" t="s">
        <v>6</v>
      </c>
      <c r="N4" s="6">
        <f>SUMIF(C3:C14, L4, F3:F14)</f>
        <v>619500</v>
      </c>
      <c r="O4">
        <f>SUMIF(C3:C14, L4, E3:E14)</f>
        <v>243</v>
      </c>
      <c r="R4" t="s">
        <v>6</v>
      </c>
      <c r="S4">
        <v>243</v>
      </c>
    </row>
    <row r="5" spans="1:19" x14ac:dyDescent="0.25">
      <c r="A5" t="s">
        <v>14</v>
      </c>
      <c r="B5" t="s">
        <v>26</v>
      </c>
      <c r="C5" t="s">
        <v>8</v>
      </c>
      <c r="D5" s="1">
        <v>45000</v>
      </c>
      <c r="E5">
        <v>72</v>
      </c>
      <c r="F5" s="4">
        <f t="shared" si="0"/>
        <v>3240000</v>
      </c>
      <c r="G5" t="s">
        <v>31</v>
      </c>
      <c r="I5" s="7" t="s">
        <v>41</v>
      </c>
      <c r="J5">
        <v>5</v>
      </c>
      <c r="L5" t="s">
        <v>7</v>
      </c>
      <c r="N5" s="6">
        <f>SUMIF(C4:C15, L5, F4:F15)</f>
        <v>510600</v>
      </c>
      <c r="O5">
        <f t="shared" ref="O5:O6" si="1">SUMIF(C4:C15, L5, E4:E15)</f>
        <v>165</v>
      </c>
      <c r="R5" t="s">
        <v>7</v>
      </c>
      <c r="S5">
        <v>165</v>
      </c>
    </row>
    <row r="6" spans="1:19" x14ac:dyDescent="0.25">
      <c r="A6" t="s">
        <v>15</v>
      </c>
      <c r="B6" t="s">
        <v>27</v>
      </c>
      <c r="C6" t="s">
        <v>9</v>
      </c>
      <c r="D6" s="1">
        <v>2000</v>
      </c>
      <c r="E6">
        <v>64</v>
      </c>
      <c r="F6" s="1">
        <f t="shared" si="0"/>
        <v>128000</v>
      </c>
      <c r="G6" t="s">
        <v>29</v>
      </c>
      <c r="L6" t="s">
        <v>8</v>
      </c>
      <c r="N6" s="6">
        <f>SUMIF(C5:C16, L6, F5:F16)</f>
        <v>5984000</v>
      </c>
      <c r="O6">
        <f t="shared" si="1"/>
        <v>121</v>
      </c>
      <c r="R6" t="s">
        <v>8</v>
      </c>
      <c r="S6">
        <v>121</v>
      </c>
    </row>
    <row r="7" spans="1:19" x14ac:dyDescent="0.25">
      <c r="A7" t="s">
        <v>16</v>
      </c>
      <c r="B7" t="s">
        <v>24</v>
      </c>
      <c r="C7" t="s">
        <v>6</v>
      </c>
      <c r="D7" s="1">
        <v>2400</v>
      </c>
      <c r="E7">
        <v>71</v>
      </c>
      <c r="F7" s="1">
        <f t="shared" si="0"/>
        <v>170400</v>
      </c>
      <c r="G7" t="s">
        <v>31</v>
      </c>
      <c r="I7" s="7" t="s">
        <v>40</v>
      </c>
      <c r="L7" t="s">
        <v>9</v>
      </c>
      <c r="N7" s="6">
        <f>SUMIF(C6:C16, L7, F6:F17)</f>
        <v>245500</v>
      </c>
      <c r="O7">
        <f>SUMIF(C6:C16, L7, E6:E17)</f>
        <v>111</v>
      </c>
      <c r="R7" t="s">
        <v>9</v>
      </c>
      <c r="S7">
        <v>111</v>
      </c>
    </row>
    <row r="8" spans="1:19" ht="15.75" x14ac:dyDescent="0.25">
      <c r="A8" t="s">
        <v>17</v>
      </c>
      <c r="B8" t="s">
        <v>25</v>
      </c>
      <c r="C8" t="s">
        <v>7</v>
      </c>
      <c r="D8" s="1">
        <v>3200</v>
      </c>
      <c r="E8">
        <v>78</v>
      </c>
      <c r="F8" s="1">
        <f t="shared" si="0"/>
        <v>249600</v>
      </c>
      <c r="G8" t="s">
        <v>32</v>
      </c>
      <c r="I8" s="2" t="s">
        <v>5</v>
      </c>
      <c r="L8" t="s">
        <v>10</v>
      </c>
      <c r="N8" s="6">
        <f>SUMIF(C7:C16, L8, F7:F18)</f>
        <v>256600</v>
      </c>
      <c r="O8">
        <f>SUMIF(C7:C16, L8, E7:E18)</f>
        <v>116</v>
      </c>
      <c r="R8" t="s">
        <v>10</v>
      </c>
      <c r="S8">
        <v>116</v>
      </c>
    </row>
    <row r="9" spans="1:19" x14ac:dyDescent="0.25">
      <c r="A9" t="s">
        <v>18</v>
      </c>
      <c r="B9" t="s">
        <v>24</v>
      </c>
      <c r="C9" t="s">
        <v>6</v>
      </c>
      <c r="D9" s="1">
        <v>3200</v>
      </c>
      <c r="E9">
        <v>39</v>
      </c>
      <c r="F9" s="1">
        <f t="shared" si="0"/>
        <v>124800</v>
      </c>
      <c r="G9" t="s">
        <v>33</v>
      </c>
      <c r="I9" t="s">
        <v>29</v>
      </c>
      <c r="J9" s="6">
        <f>SUMIF(G3:G14, I9, F3:F14)</f>
        <v>452300</v>
      </c>
      <c r="P9" s="5"/>
    </row>
    <row r="10" spans="1:19" x14ac:dyDescent="0.25">
      <c r="A10" t="s">
        <v>19</v>
      </c>
      <c r="B10" t="s">
        <v>27</v>
      </c>
      <c r="C10" t="s">
        <v>9</v>
      </c>
      <c r="D10" s="1">
        <v>2500</v>
      </c>
      <c r="E10">
        <v>47</v>
      </c>
      <c r="F10" s="1">
        <f t="shared" si="0"/>
        <v>117500</v>
      </c>
      <c r="G10" t="s">
        <v>32</v>
      </c>
      <c r="I10" t="s">
        <v>30</v>
      </c>
      <c r="J10" s="6">
        <f t="shared" ref="J10:J14" si="2">SUMIF(G4:G15, I10, F4:F15)</f>
        <v>261000</v>
      </c>
      <c r="P10" s="5"/>
    </row>
    <row r="11" spans="1:19" x14ac:dyDescent="0.25">
      <c r="A11" t="s">
        <v>20</v>
      </c>
      <c r="B11" t="s">
        <v>24</v>
      </c>
      <c r="C11" t="s">
        <v>6</v>
      </c>
      <c r="D11" s="1">
        <v>2500</v>
      </c>
      <c r="E11">
        <v>51</v>
      </c>
      <c r="F11" s="1">
        <f t="shared" si="0"/>
        <v>127500</v>
      </c>
      <c r="G11" t="s">
        <v>29</v>
      </c>
      <c r="I11" t="s">
        <v>31</v>
      </c>
      <c r="J11" s="6">
        <f t="shared" si="2"/>
        <v>3478400</v>
      </c>
    </row>
    <row r="12" spans="1:19" x14ac:dyDescent="0.25">
      <c r="A12" t="s">
        <v>21</v>
      </c>
      <c r="B12" t="s">
        <v>28</v>
      </c>
      <c r="C12" t="s">
        <v>10</v>
      </c>
      <c r="D12" s="1">
        <v>2000</v>
      </c>
      <c r="E12">
        <v>34</v>
      </c>
      <c r="F12" s="1">
        <f t="shared" si="0"/>
        <v>68000</v>
      </c>
      <c r="G12" t="s">
        <v>31</v>
      </c>
      <c r="I12" t="s">
        <v>32</v>
      </c>
      <c r="J12" s="6">
        <f t="shared" si="2"/>
        <v>367100</v>
      </c>
    </row>
    <row r="13" spans="1:19" x14ac:dyDescent="0.25">
      <c r="A13" t="s">
        <v>22</v>
      </c>
      <c r="B13" t="s">
        <v>28</v>
      </c>
      <c r="C13" t="s">
        <v>10</v>
      </c>
      <c r="D13" s="1">
        <v>2300</v>
      </c>
      <c r="E13">
        <v>82</v>
      </c>
      <c r="F13" s="1">
        <f t="shared" si="0"/>
        <v>188600</v>
      </c>
      <c r="G13" t="s">
        <v>34</v>
      </c>
      <c r="I13" t="s">
        <v>33</v>
      </c>
      <c r="J13" s="6">
        <f t="shared" si="2"/>
        <v>124800</v>
      </c>
    </row>
    <row r="14" spans="1:19" x14ac:dyDescent="0.25">
      <c r="A14" t="s">
        <v>23</v>
      </c>
      <c r="B14" t="s">
        <v>26</v>
      </c>
      <c r="C14" t="s">
        <v>8</v>
      </c>
      <c r="D14" s="1">
        <v>56000</v>
      </c>
      <c r="E14">
        <v>49</v>
      </c>
      <c r="F14" s="1">
        <f t="shared" si="0"/>
        <v>2744000</v>
      </c>
      <c r="G14" t="s">
        <v>34</v>
      </c>
      <c r="I14" t="s">
        <v>34</v>
      </c>
      <c r="J14" s="6">
        <f t="shared" si="2"/>
        <v>2932600</v>
      </c>
    </row>
    <row r="16" spans="1:19" x14ac:dyDescent="0.25">
      <c r="I16" s="7" t="s">
        <v>40</v>
      </c>
      <c r="J16" t="s">
        <v>31</v>
      </c>
      <c r="K16">
        <f>MAX(J9:J14)</f>
        <v>3478400</v>
      </c>
    </row>
    <row r="17" spans="1:11" ht="15.75" x14ac:dyDescent="0.25">
      <c r="A17" s="8" t="s">
        <v>11</v>
      </c>
      <c r="B17" s="8" t="s">
        <v>1</v>
      </c>
      <c r="C17" s="9" t="s">
        <v>3</v>
      </c>
      <c r="G17" t="s">
        <v>51</v>
      </c>
      <c r="I17" s="7" t="s">
        <v>42</v>
      </c>
      <c r="J17" t="s">
        <v>33</v>
      </c>
      <c r="K17">
        <f>MIN(J9:J14)</f>
        <v>124800</v>
      </c>
    </row>
    <row r="18" spans="1:11" x14ac:dyDescent="0.25">
      <c r="A18" t="s">
        <v>12</v>
      </c>
      <c r="B18" t="s">
        <v>6</v>
      </c>
      <c r="C18" s="6">
        <v>196800</v>
      </c>
    </row>
    <row r="19" spans="1:11" x14ac:dyDescent="0.25">
      <c r="A19" t="s">
        <v>13</v>
      </c>
      <c r="B19" t="s">
        <v>7</v>
      </c>
      <c r="C19" s="6">
        <v>261000</v>
      </c>
      <c r="I19" s="7" t="s">
        <v>39</v>
      </c>
      <c r="J19">
        <f>SUMIF(C3:C14, C5, E3:E14)</f>
        <v>121</v>
      </c>
    </row>
    <row r="20" spans="1:11" x14ac:dyDescent="0.25">
      <c r="A20" t="s">
        <v>14</v>
      </c>
      <c r="B20" t="s">
        <v>8</v>
      </c>
      <c r="C20" s="6">
        <v>3240000</v>
      </c>
    </row>
    <row r="21" spans="1:11" x14ac:dyDescent="0.25">
      <c r="A21" t="s">
        <v>15</v>
      </c>
      <c r="B21" t="s">
        <v>9</v>
      </c>
      <c r="C21" s="6">
        <v>128000</v>
      </c>
    </row>
    <row r="22" spans="1:11" x14ac:dyDescent="0.25">
      <c r="A22" t="s">
        <v>16</v>
      </c>
      <c r="B22" t="s">
        <v>6</v>
      </c>
      <c r="C22" s="6">
        <v>170400</v>
      </c>
    </row>
    <row r="23" spans="1:11" x14ac:dyDescent="0.25">
      <c r="A23" t="s">
        <v>17</v>
      </c>
      <c r="B23" t="s">
        <v>7</v>
      </c>
      <c r="C23" s="6">
        <v>249600</v>
      </c>
    </row>
    <row r="24" spans="1:11" x14ac:dyDescent="0.25">
      <c r="A24" t="s">
        <v>18</v>
      </c>
      <c r="B24" t="s">
        <v>6</v>
      </c>
      <c r="C24" s="6">
        <v>124800</v>
      </c>
    </row>
    <row r="25" spans="1:11" x14ac:dyDescent="0.25">
      <c r="A25" t="s">
        <v>19</v>
      </c>
      <c r="B25" t="s">
        <v>9</v>
      </c>
      <c r="C25" s="6">
        <v>117500</v>
      </c>
    </row>
    <row r="26" spans="1:11" x14ac:dyDescent="0.25">
      <c r="A26" t="s">
        <v>20</v>
      </c>
      <c r="B26" t="s">
        <v>6</v>
      </c>
      <c r="C26" s="6">
        <v>127500</v>
      </c>
    </row>
    <row r="27" spans="1:11" x14ac:dyDescent="0.25">
      <c r="A27" t="s">
        <v>21</v>
      </c>
      <c r="B27" t="s">
        <v>10</v>
      </c>
      <c r="C27" s="6">
        <v>68000</v>
      </c>
    </row>
    <row r="28" spans="1:11" x14ac:dyDescent="0.25">
      <c r="A28" t="s">
        <v>22</v>
      </c>
      <c r="B28" t="s">
        <v>10</v>
      </c>
      <c r="C28" s="6">
        <v>188600</v>
      </c>
    </row>
    <row r="29" spans="1:11" x14ac:dyDescent="0.25">
      <c r="A29" t="s">
        <v>23</v>
      </c>
      <c r="B29" t="s">
        <v>8</v>
      </c>
      <c r="C29" s="6">
        <v>2744000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F514-2E40-439E-A55B-4B5FC17D11ED}">
  <dimension ref="A1:J14"/>
  <sheetViews>
    <sheetView workbookViewId="0">
      <selection activeCell="K16" sqref="K16"/>
    </sheetView>
  </sheetViews>
  <sheetFormatPr defaultRowHeight="15" x14ac:dyDescent="0.25"/>
  <cols>
    <col min="6" max="6" width="13.28515625" bestFit="1" customWidth="1"/>
    <col min="9" max="9" width="14.28515625" customWidth="1"/>
  </cols>
  <sheetData>
    <row r="1" spans="1:10" ht="15.75" x14ac:dyDescent="0.25">
      <c r="A1" s="11" t="s">
        <v>35</v>
      </c>
      <c r="B1" s="11"/>
      <c r="C1" s="11"/>
      <c r="D1" s="11"/>
      <c r="E1" s="11"/>
      <c r="F1" s="11"/>
      <c r="G1" s="11"/>
    </row>
    <row r="2" spans="1:10" ht="15.75" x14ac:dyDescent="0.25">
      <c r="A2" s="2" t="s">
        <v>11</v>
      </c>
      <c r="B2" s="2" t="s">
        <v>0</v>
      </c>
      <c r="C2" s="2" t="s">
        <v>1</v>
      </c>
      <c r="D2" s="3" t="s">
        <v>2</v>
      </c>
      <c r="E2" s="2" t="s">
        <v>4</v>
      </c>
      <c r="F2" s="2" t="s">
        <v>3</v>
      </c>
      <c r="G2" s="2" t="s">
        <v>5</v>
      </c>
      <c r="I2" s="10" t="s">
        <v>44</v>
      </c>
    </row>
    <row r="3" spans="1:10" x14ac:dyDescent="0.25">
      <c r="A3" t="s">
        <v>12</v>
      </c>
      <c r="B3" t="s">
        <v>24</v>
      </c>
      <c r="C3" t="s">
        <v>6</v>
      </c>
      <c r="D3" s="1">
        <v>2400</v>
      </c>
      <c r="E3">
        <v>82</v>
      </c>
      <c r="F3" s="1">
        <f>D3*E3</f>
        <v>196800</v>
      </c>
      <c r="G3" t="s">
        <v>29</v>
      </c>
      <c r="I3" t="s">
        <v>45</v>
      </c>
    </row>
    <row r="4" spans="1:10" x14ac:dyDescent="0.25">
      <c r="A4" t="s">
        <v>13</v>
      </c>
      <c r="B4" t="s">
        <v>25</v>
      </c>
      <c r="C4" t="s">
        <v>7</v>
      </c>
      <c r="D4" s="1">
        <v>3000</v>
      </c>
      <c r="E4">
        <v>87</v>
      </c>
      <c r="F4" s="1">
        <f t="shared" ref="F4:F14" si="0">D4*E4</f>
        <v>261000</v>
      </c>
      <c r="G4" t="s">
        <v>30</v>
      </c>
      <c r="I4" t="s">
        <v>46</v>
      </c>
    </row>
    <row r="5" spans="1:10" x14ac:dyDescent="0.25">
      <c r="A5" t="s">
        <v>14</v>
      </c>
      <c r="B5" t="s">
        <v>26</v>
      </c>
      <c r="C5" t="s">
        <v>8</v>
      </c>
      <c r="D5" s="1">
        <v>45000</v>
      </c>
      <c r="E5">
        <v>72</v>
      </c>
      <c r="F5" s="4">
        <f t="shared" si="0"/>
        <v>3240000</v>
      </c>
      <c r="G5" t="s">
        <v>31</v>
      </c>
      <c r="I5" t="s">
        <v>47</v>
      </c>
    </row>
    <row r="6" spans="1:10" x14ac:dyDescent="0.25">
      <c r="A6" t="s">
        <v>15</v>
      </c>
      <c r="B6" t="s">
        <v>27</v>
      </c>
      <c r="C6" t="s">
        <v>9</v>
      </c>
      <c r="D6" s="1">
        <v>2000</v>
      </c>
      <c r="E6">
        <v>64</v>
      </c>
      <c r="F6" s="1">
        <f t="shared" si="0"/>
        <v>128000</v>
      </c>
      <c r="G6" t="s">
        <v>29</v>
      </c>
      <c r="I6" t="s">
        <v>48</v>
      </c>
    </row>
    <row r="7" spans="1:10" x14ac:dyDescent="0.25">
      <c r="A7" t="s">
        <v>16</v>
      </c>
      <c r="B7" t="s">
        <v>24</v>
      </c>
      <c r="C7" t="s">
        <v>6</v>
      </c>
      <c r="D7" s="1">
        <v>2400</v>
      </c>
      <c r="E7">
        <v>71</v>
      </c>
      <c r="F7" s="1">
        <f t="shared" si="0"/>
        <v>170400</v>
      </c>
      <c r="G7" t="s">
        <v>31</v>
      </c>
    </row>
    <row r="8" spans="1:10" x14ac:dyDescent="0.25">
      <c r="A8" t="s">
        <v>17</v>
      </c>
      <c r="B8" t="s">
        <v>25</v>
      </c>
      <c r="C8" t="s">
        <v>7</v>
      </c>
      <c r="D8" s="1">
        <v>3200</v>
      </c>
      <c r="E8">
        <v>78</v>
      </c>
      <c r="F8" s="1">
        <f t="shared" si="0"/>
        <v>249600</v>
      </c>
      <c r="G8" t="s">
        <v>32</v>
      </c>
      <c r="I8" t="s">
        <v>49</v>
      </c>
      <c r="J8" t="s">
        <v>50</v>
      </c>
    </row>
    <row r="9" spans="1:10" x14ac:dyDescent="0.25">
      <c r="A9" t="s">
        <v>18</v>
      </c>
      <c r="B9" t="s">
        <v>24</v>
      </c>
      <c r="C9" t="s">
        <v>6</v>
      </c>
      <c r="D9" s="1">
        <v>3200</v>
      </c>
      <c r="E9">
        <v>39</v>
      </c>
      <c r="F9" s="1">
        <f t="shared" si="0"/>
        <v>124800</v>
      </c>
      <c r="G9" t="s">
        <v>33</v>
      </c>
      <c r="I9" t="s">
        <v>6</v>
      </c>
      <c r="J9">
        <f>_xlfn.XLOOKUP(I9, C3:C14,F3:F14)</f>
        <v>196800</v>
      </c>
    </row>
    <row r="10" spans="1:10" x14ac:dyDescent="0.25">
      <c r="A10" t="s">
        <v>19</v>
      </c>
      <c r="B10" t="s">
        <v>27</v>
      </c>
      <c r="C10" t="s">
        <v>9</v>
      </c>
      <c r="D10" s="1">
        <v>2500</v>
      </c>
      <c r="E10">
        <v>47</v>
      </c>
      <c r="F10" s="1">
        <f t="shared" si="0"/>
        <v>117500</v>
      </c>
      <c r="G10" t="s">
        <v>32</v>
      </c>
      <c r="I10" t="s">
        <v>7</v>
      </c>
      <c r="J10">
        <f>_xlfn.XLOOKUP(I10, C3:C14, F3:F14)</f>
        <v>261000</v>
      </c>
    </row>
    <row r="11" spans="1:10" x14ac:dyDescent="0.25">
      <c r="A11" t="s">
        <v>20</v>
      </c>
      <c r="B11" t="s">
        <v>24</v>
      </c>
      <c r="C11" t="s">
        <v>6</v>
      </c>
      <c r="D11" s="1">
        <v>2500</v>
      </c>
      <c r="E11">
        <v>51</v>
      </c>
      <c r="F11" s="1">
        <f t="shared" si="0"/>
        <v>127500</v>
      </c>
      <c r="G11" t="s">
        <v>29</v>
      </c>
      <c r="I11" t="s">
        <v>8</v>
      </c>
      <c r="J11">
        <f>_xlfn.XLOOKUP(I11, C3:C14, F3:F14)</f>
        <v>3240000</v>
      </c>
    </row>
    <row r="12" spans="1:10" x14ac:dyDescent="0.25">
      <c r="A12" t="s">
        <v>21</v>
      </c>
      <c r="B12" t="s">
        <v>28</v>
      </c>
      <c r="C12" t="s">
        <v>10</v>
      </c>
      <c r="D12" s="1">
        <v>2000</v>
      </c>
      <c r="E12">
        <v>34</v>
      </c>
      <c r="F12" s="1">
        <f t="shared" si="0"/>
        <v>68000</v>
      </c>
      <c r="G12" t="s">
        <v>31</v>
      </c>
      <c r="I12" t="s">
        <v>9</v>
      </c>
      <c r="J12">
        <f>_xlfn.XLOOKUP(I12, C3:C14, F3:F14)</f>
        <v>128000</v>
      </c>
    </row>
    <row r="13" spans="1:10" x14ac:dyDescent="0.25">
      <c r="A13" t="s">
        <v>22</v>
      </c>
      <c r="B13" t="s">
        <v>28</v>
      </c>
      <c r="C13" t="s">
        <v>10</v>
      </c>
      <c r="D13" s="1">
        <v>2300</v>
      </c>
      <c r="E13">
        <v>82</v>
      </c>
      <c r="F13" s="1">
        <f t="shared" si="0"/>
        <v>188600</v>
      </c>
      <c r="G13" t="s">
        <v>34</v>
      </c>
      <c r="I13" t="s">
        <v>10</v>
      </c>
    </row>
    <row r="14" spans="1:10" x14ac:dyDescent="0.25">
      <c r="A14" t="s">
        <v>23</v>
      </c>
      <c r="B14" t="s">
        <v>26</v>
      </c>
      <c r="C14" t="s">
        <v>8</v>
      </c>
      <c r="D14" s="1">
        <v>56000</v>
      </c>
      <c r="E14">
        <v>49</v>
      </c>
      <c r="F14" s="1">
        <f t="shared" si="0"/>
        <v>2744000</v>
      </c>
      <c r="G14" t="s">
        <v>34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WONDERPAUL BASSEY</dc:creator>
  <cp:lastModifiedBy>Oluwabusola Balogun</cp:lastModifiedBy>
  <cp:lastPrinted>2024-02-14T22:28:06Z</cp:lastPrinted>
  <dcterms:created xsi:type="dcterms:W3CDTF">2024-02-12T15:38:07Z</dcterms:created>
  <dcterms:modified xsi:type="dcterms:W3CDTF">2024-02-17T20:27:10Z</dcterms:modified>
</cp:coreProperties>
</file>