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OLUWAFEMI\OLUWAFEMI'S SPACE\DATA ANALYSIS\DSA\FINAL PROJECT\"/>
    </mc:Choice>
  </mc:AlternateContent>
  <xr:revisionPtr revIDLastSave="0" documentId="13_ncr:1_{43F2CCCD-CFB5-4A81-B710-853CABB870F5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Palmoria Group emp-data cleaned" sheetId="2" r:id="rId1"/>
    <sheet name="PIVOT TABLE FOR Q1-Q3" sheetId="5" r:id="rId2"/>
    <sheet name="PIVOT TABLE FOR Q4-Q5" sheetId="7" r:id="rId3"/>
    <sheet name="DASHBOARD" sheetId="4" r:id="rId4"/>
    <sheet name="Bonus Rules" sheetId="3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I2" i="2" s="1"/>
  <c r="J2" i="2" s="1"/>
  <c r="H3" i="2"/>
  <c r="I3" i="2" s="1"/>
  <c r="J3" i="2" s="1"/>
  <c r="H4" i="2"/>
  <c r="I4" i="2" s="1"/>
  <c r="J4" i="2" s="1"/>
  <c r="H5" i="2"/>
  <c r="I5" i="2" s="1"/>
  <c r="J5" i="2" s="1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11" i="2"/>
  <c r="I11" i="2" s="1"/>
  <c r="J11" i="2" s="1"/>
  <c r="H12" i="2"/>
  <c r="I12" i="2" s="1"/>
  <c r="J12" i="2" s="1"/>
  <c r="H13" i="2"/>
  <c r="I13" i="2" s="1"/>
  <c r="J13" i="2" s="1"/>
  <c r="H14" i="2"/>
  <c r="I14" i="2" s="1"/>
  <c r="J14" i="2" s="1"/>
  <c r="H15" i="2"/>
  <c r="I15" i="2" s="1"/>
  <c r="J15" i="2" s="1"/>
  <c r="H16" i="2"/>
  <c r="I16" i="2" s="1"/>
  <c r="J16" i="2" s="1"/>
  <c r="H17" i="2"/>
  <c r="I17" i="2" s="1"/>
  <c r="J17" i="2" s="1"/>
  <c r="H18" i="2"/>
  <c r="I18" i="2" s="1"/>
  <c r="J18" i="2" s="1"/>
  <c r="H19" i="2"/>
  <c r="I19" i="2" s="1"/>
  <c r="J19" i="2" s="1"/>
  <c r="H20" i="2"/>
  <c r="I20" i="2" s="1"/>
  <c r="J20" i="2" s="1"/>
  <c r="H21" i="2"/>
  <c r="I21" i="2" s="1"/>
  <c r="J21" i="2" s="1"/>
  <c r="H22" i="2"/>
  <c r="I22" i="2" s="1"/>
  <c r="J22" i="2" s="1"/>
  <c r="H23" i="2"/>
  <c r="I23" i="2" s="1"/>
  <c r="J23" i="2" s="1"/>
  <c r="H24" i="2"/>
  <c r="I24" i="2" s="1"/>
  <c r="J24" i="2" s="1"/>
  <c r="H25" i="2"/>
  <c r="I25" i="2" s="1"/>
  <c r="J25" i="2" s="1"/>
  <c r="H26" i="2"/>
  <c r="I26" i="2" s="1"/>
  <c r="J26" i="2" s="1"/>
  <c r="H27" i="2"/>
  <c r="I27" i="2" s="1"/>
  <c r="J27" i="2" s="1"/>
  <c r="H28" i="2"/>
  <c r="I28" i="2" s="1"/>
  <c r="J28" i="2" s="1"/>
  <c r="H29" i="2"/>
  <c r="I29" i="2" s="1"/>
  <c r="J29" i="2" s="1"/>
  <c r="H30" i="2"/>
  <c r="I30" i="2" s="1"/>
  <c r="J30" i="2" s="1"/>
  <c r="H31" i="2"/>
  <c r="I31" i="2" s="1"/>
  <c r="J31" i="2" s="1"/>
  <c r="H32" i="2"/>
  <c r="I32" i="2" s="1"/>
  <c r="J32" i="2" s="1"/>
  <c r="H34" i="2"/>
  <c r="I34" i="2" s="1"/>
  <c r="J34" i="2" s="1"/>
  <c r="H35" i="2"/>
  <c r="I35" i="2" s="1"/>
  <c r="J35" i="2" s="1"/>
  <c r="H36" i="2"/>
  <c r="I36" i="2" s="1"/>
  <c r="J36" i="2" s="1"/>
  <c r="H37" i="2"/>
  <c r="I37" i="2" s="1"/>
  <c r="J37" i="2" s="1"/>
  <c r="H38" i="2"/>
  <c r="I38" i="2" s="1"/>
  <c r="J38" i="2" s="1"/>
  <c r="H39" i="2"/>
  <c r="I39" i="2" s="1"/>
  <c r="J39" i="2" s="1"/>
  <c r="H40" i="2"/>
  <c r="I40" i="2" s="1"/>
  <c r="J40" i="2" s="1"/>
  <c r="H41" i="2"/>
  <c r="I41" i="2" s="1"/>
  <c r="J41" i="2" s="1"/>
  <c r="H42" i="2"/>
  <c r="I42" i="2" s="1"/>
  <c r="J42" i="2" s="1"/>
  <c r="H43" i="2"/>
  <c r="I43" i="2" s="1"/>
  <c r="J43" i="2" s="1"/>
  <c r="H44" i="2"/>
  <c r="I44" i="2" s="1"/>
  <c r="J44" i="2" s="1"/>
  <c r="H45" i="2"/>
  <c r="I45" i="2" s="1"/>
  <c r="J45" i="2" s="1"/>
  <c r="H46" i="2"/>
  <c r="I46" i="2" s="1"/>
  <c r="J46" i="2" s="1"/>
  <c r="H47" i="2"/>
  <c r="I47" i="2" s="1"/>
  <c r="J47" i="2" s="1"/>
  <c r="H48" i="2"/>
  <c r="I48" i="2" s="1"/>
  <c r="J48" i="2" s="1"/>
  <c r="H49" i="2"/>
  <c r="I49" i="2" s="1"/>
  <c r="J49" i="2" s="1"/>
  <c r="H50" i="2"/>
  <c r="I50" i="2" s="1"/>
  <c r="J50" i="2" s="1"/>
  <c r="H51" i="2"/>
  <c r="I51" i="2" s="1"/>
  <c r="J51" i="2" s="1"/>
  <c r="H52" i="2"/>
  <c r="I52" i="2" s="1"/>
  <c r="J52" i="2" s="1"/>
  <c r="H53" i="2"/>
  <c r="I53" i="2" s="1"/>
  <c r="J53" i="2" s="1"/>
  <c r="H54" i="2"/>
  <c r="I54" i="2" s="1"/>
  <c r="J54" i="2" s="1"/>
  <c r="H55" i="2"/>
  <c r="I55" i="2" s="1"/>
  <c r="J55" i="2" s="1"/>
  <c r="H56" i="2"/>
  <c r="I56" i="2" s="1"/>
  <c r="J56" i="2" s="1"/>
  <c r="H57" i="2"/>
  <c r="I57" i="2" s="1"/>
  <c r="J57" i="2" s="1"/>
  <c r="H58" i="2"/>
  <c r="I58" i="2" s="1"/>
  <c r="J58" i="2" s="1"/>
  <c r="H59" i="2"/>
  <c r="I59" i="2" s="1"/>
  <c r="J59" i="2" s="1"/>
  <c r="H60" i="2"/>
  <c r="I60" i="2" s="1"/>
  <c r="J60" i="2" s="1"/>
  <c r="H61" i="2"/>
  <c r="I61" i="2" s="1"/>
  <c r="J61" i="2" s="1"/>
  <c r="H62" i="2"/>
  <c r="I62" i="2" s="1"/>
  <c r="J62" i="2" s="1"/>
  <c r="H63" i="2"/>
  <c r="I63" i="2" s="1"/>
  <c r="J63" i="2" s="1"/>
  <c r="H64" i="2"/>
  <c r="I64" i="2" s="1"/>
  <c r="J64" i="2" s="1"/>
  <c r="H65" i="2"/>
  <c r="I65" i="2" s="1"/>
  <c r="J65" i="2" s="1"/>
  <c r="H66" i="2"/>
  <c r="I66" i="2" s="1"/>
  <c r="J66" i="2" s="1"/>
  <c r="H67" i="2"/>
  <c r="I67" i="2" s="1"/>
  <c r="J67" i="2" s="1"/>
  <c r="H68" i="2"/>
  <c r="I68" i="2" s="1"/>
  <c r="J68" i="2" s="1"/>
  <c r="H69" i="2"/>
  <c r="I69" i="2" s="1"/>
  <c r="J69" i="2" s="1"/>
  <c r="H70" i="2"/>
  <c r="I70" i="2" s="1"/>
  <c r="J70" i="2" s="1"/>
  <c r="H71" i="2"/>
  <c r="I71" i="2" s="1"/>
  <c r="J71" i="2" s="1"/>
  <c r="H72" i="2"/>
  <c r="I72" i="2" s="1"/>
  <c r="J72" i="2" s="1"/>
  <c r="H73" i="2"/>
  <c r="I73" i="2" s="1"/>
  <c r="J73" i="2" s="1"/>
  <c r="H74" i="2"/>
  <c r="I74" i="2" s="1"/>
  <c r="J74" i="2" s="1"/>
  <c r="H75" i="2"/>
  <c r="I75" i="2" s="1"/>
  <c r="J75" i="2" s="1"/>
  <c r="H76" i="2"/>
  <c r="I76" i="2" s="1"/>
  <c r="J76" i="2" s="1"/>
  <c r="H77" i="2"/>
  <c r="I77" i="2" s="1"/>
  <c r="J77" i="2" s="1"/>
  <c r="H78" i="2"/>
  <c r="I78" i="2" s="1"/>
  <c r="J78" i="2" s="1"/>
  <c r="H79" i="2"/>
  <c r="I79" i="2" s="1"/>
  <c r="J79" i="2" s="1"/>
  <c r="H81" i="2"/>
  <c r="I81" i="2" s="1"/>
  <c r="J81" i="2" s="1"/>
  <c r="H82" i="2"/>
  <c r="I82" i="2" s="1"/>
  <c r="J82" i="2" s="1"/>
  <c r="H83" i="2"/>
  <c r="I83" i="2" s="1"/>
  <c r="J83" i="2" s="1"/>
  <c r="H84" i="2"/>
  <c r="I84" i="2" s="1"/>
  <c r="J84" i="2" s="1"/>
  <c r="H85" i="2"/>
  <c r="I85" i="2" s="1"/>
  <c r="J85" i="2" s="1"/>
  <c r="H86" i="2"/>
  <c r="I86" i="2" s="1"/>
  <c r="J86" i="2" s="1"/>
  <c r="H87" i="2"/>
  <c r="I87" i="2" s="1"/>
  <c r="J87" i="2" s="1"/>
  <c r="H88" i="2"/>
  <c r="I88" i="2" s="1"/>
  <c r="J88" i="2" s="1"/>
  <c r="H90" i="2"/>
  <c r="I90" i="2" s="1"/>
  <c r="J90" i="2" s="1"/>
  <c r="H91" i="2"/>
  <c r="I91" i="2" s="1"/>
  <c r="J91" i="2" s="1"/>
  <c r="H92" i="2"/>
  <c r="I92" i="2" s="1"/>
  <c r="J92" i="2" s="1"/>
  <c r="H93" i="2"/>
  <c r="I93" i="2" s="1"/>
  <c r="J93" i="2" s="1"/>
  <c r="H94" i="2"/>
  <c r="I94" i="2" s="1"/>
  <c r="J94" i="2" s="1"/>
  <c r="H95" i="2"/>
  <c r="I95" i="2" s="1"/>
  <c r="J95" i="2" s="1"/>
  <c r="H96" i="2"/>
  <c r="I96" i="2" s="1"/>
  <c r="J96" i="2" s="1"/>
  <c r="H97" i="2"/>
  <c r="I97" i="2" s="1"/>
  <c r="J97" i="2" s="1"/>
  <c r="H98" i="2"/>
  <c r="I98" i="2" s="1"/>
  <c r="J98" i="2" s="1"/>
  <c r="H99" i="2"/>
  <c r="I99" i="2" s="1"/>
  <c r="J99" i="2" s="1"/>
  <c r="H100" i="2"/>
  <c r="I100" i="2" s="1"/>
  <c r="J100" i="2" s="1"/>
  <c r="H101" i="2"/>
  <c r="I101" i="2" s="1"/>
  <c r="J101" i="2" s="1"/>
  <c r="H102" i="2"/>
  <c r="I102" i="2" s="1"/>
  <c r="J102" i="2" s="1"/>
  <c r="H103" i="2"/>
  <c r="I103" i="2" s="1"/>
  <c r="J103" i="2" s="1"/>
  <c r="H104" i="2"/>
  <c r="I104" i="2" s="1"/>
  <c r="J104" i="2" s="1"/>
  <c r="H105" i="2"/>
  <c r="I105" i="2" s="1"/>
  <c r="J105" i="2" s="1"/>
  <c r="H106" i="2"/>
  <c r="I106" i="2" s="1"/>
  <c r="J106" i="2" s="1"/>
  <c r="H107" i="2"/>
  <c r="I107" i="2" s="1"/>
  <c r="J107" i="2" s="1"/>
  <c r="H108" i="2"/>
  <c r="I108" i="2" s="1"/>
  <c r="J108" i="2" s="1"/>
  <c r="H109" i="2"/>
  <c r="I109" i="2" s="1"/>
  <c r="J109" i="2" s="1"/>
  <c r="H110" i="2"/>
  <c r="I110" i="2" s="1"/>
  <c r="J110" i="2" s="1"/>
  <c r="H111" i="2"/>
  <c r="I111" i="2" s="1"/>
  <c r="J111" i="2" s="1"/>
  <c r="H112" i="2"/>
  <c r="I112" i="2" s="1"/>
  <c r="J112" i="2" s="1"/>
  <c r="H113" i="2"/>
  <c r="I113" i="2" s="1"/>
  <c r="J113" i="2" s="1"/>
  <c r="H114" i="2"/>
  <c r="I114" i="2" s="1"/>
  <c r="J114" i="2" s="1"/>
  <c r="H115" i="2"/>
  <c r="I115" i="2" s="1"/>
  <c r="J115" i="2" s="1"/>
  <c r="H116" i="2"/>
  <c r="I116" i="2" s="1"/>
  <c r="J116" i="2" s="1"/>
  <c r="H117" i="2"/>
  <c r="I117" i="2" s="1"/>
  <c r="J117" i="2" s="1"/>
  <c r="H118" i="2"/>
  <c r="I118" i="2" s="1"/>
  <c r="J118" i="2" s="1"/>
  <c r="H119" i="2"/>
  <c r="I119" i="2" s="1"/>
  <c r="J119" i="2" s="1"/>
  <c r="H120" i="2"/>
  <c r="I120" i="2" s="1"/>
  <c r="J120" i="2" s="1"/>
  <c r="H121" i="2"/>
  <c r="I121" i="2" s="1"/>
  <c r="J121" i="2" s="1"/>
  <c r="H123" i="2"/>
  <c r="I123" i="2" s="1"/>
  <c r="J123" i="2" s="1"/>
  <c r="H124" i="2"/>
  <c r="I124" i="2" s="1"/>
  <c r="J124" i="2" s="1"/>
  <c r="H125" i="2"/>
  <c r="I125" i="2" s="1"/>
  <c r="J125" i="2" s="1"/>
  <c r="H126" i="2"/>
  <c r="I126" i="2" s="1"/>
  <c r="J126" i="2" s="1"/>
  <c r="H127" i="2"/>
  <c r="I127" i="2" s="1"/>
  <c r="J127" i="2" s="1"/>
  <c r="H128" i="2"/>
  <c r="I128" i="2" s="1"/>
  <c r="J128" i="2" s="1"/>
  <c r="H130" i="2"/>
  <c r="I130" i="2" s="1"/>
  <c r="J130" i="2" s="1"/>
  <c r="H131" i="2"/>
  <c r="I131" i="2" s="1"/>
  <c r="J131" i="2" s="1"/>
  <c r="H132" i="2"/>
  <c r="I132" i="2" s="1"/>
  <c r="J132" i="2" s="1"/>
  <c r="H134" i="2"/>
  <c r="I134" i="2" s="1"/>
  <c r="J134" i="2" s="1"/>
  <c r="H135" i="2"/>
  <c r="I135" i="2" s="1"/>
  <c r="J135" i="2" s="1"/>
  <c r="H136" i="2"/>
  <c r="I136" i="2" s="1"/>
  <c r="J136" i="2" s="1"/>
  <c r="H137" i="2"/>
  <c r="I137" i="2" s="1"/>
  <c r="J137" i="2" s="1"/>
  <c r="H138" i="2"/>
  <c r="I138" i="2" s="1"/>
  <c r="J138" i="2" s="1"/>
  <c r="H139" i="2"/>
  <c r="I139" i="2" s="1"/>
  <c r="J139" i="2" s="1"/>
  <c r="H140" i="2"/>
  <c r="I140" i="2" s="1"/>
  <c r="J140" i="2" s="1"/>
  <c r="H141" i="2"/>
  <c r="I141" i="2" s="1"/>
  <c r="J141" i="2" s="1"/>
  <c r="H142" i="2"/>
  <c r="I142" i="2" s="1"/>
  <c r="J142" i="2" s="1"/>
  <c r="H143" i="2"/>
  <c r="I143" i="2" s="1"/>
  <c r="J143" i="2" s="1"/>
  <c r="H144" i="2"/>
  <c r="I144" i="2" s="1"/>
  <c r="J144" i="2" s="1"/>
  <c r="H145" i="2"/>
  <c r="I145" i="2" s="1"/>
  <c r="J145" i="2" s="1"/>
  <c r="H146" i="2"/>
  <c r="I146" i="2" s="1"/>
  <c r="J146" i="2" s="1"/>
  <c r="H147" i="2"/>
  <c r="I147" i="2" s="1"/>
  <c r="J147" i="2" s="1"/>
  <c r="H148" i="2"/>
  <c r="I148" i="2" s="1"/>
  <c r="J148" i="2" s="1"/>
  <c r="H149" i="2"/>
  <c r="I149" i="2" s="1"/>
  <c r="J149" i="2" s="1"/>
  <c r="H150" i="2"/>
  <c r="I150" i="2" s="1"/>
  <c r="J150" i="2" s="1"/>
  <c r="H152" i="2"/>
  <c r="I152" i="2" s="1"/>
  <c r="J152" i="2" s="1"/>
  <c r="H153" i="2"/>
  <c r="I153" i="2" s="1"/>
  <c r="J153" i="2" s="1"/>
  <c r="H154" i="2"/>
  <c r="I154" i="2" s="1"/>
  <c r="J154" i="2" s="1"/>
  <c r="H155" i="2"/>
  <c r="I155" i="2" s="1"/>
  <c r="J155" i="2" s="1"/>
  <c r="H156" i="2"/>
  <c r="I156" i="2" s="1"/>
  <c r="J156" i="2" s="1"/>
  <c r="H157" i="2"/>
  <c r="I157" i="2" s="1"/>
  <c r="J157" i="2" s="1"/>
  <c r="H158" i="2"/>
  <c r="I158" i="2" s="1"/>
  <c r="J158" i="2" s="1"/>
  <c r="H159" i="2"/>
  <c r="I159" i="2" s="1"/>
  <c r="J159" i="2" s="1"/>
  <c r="H160" i="2"/>
  <c r="I160" i="2" s="1"/>
  <c r="J160" i="2" s="1"/>
  <c r="H161" i="2"/>
  <c r="I161" i="2" s="1"/>
  <c r="J161" i="2" s="1"/>
  <c r="H162" i="2"/>
  <c r="I162" i="2" s="1"/>
  <c r="J162" i="2" s="1"/>
  <c r="H163" i="2"/>
  <c r="I163" i="2" s="1"/>
  <c r="J163" i="2" s="1"/>
  <c r="H164" i="2"/>
  <c r="I164" i="2" s="1"/>
  <c r="J164" i="2" s="1"/>
  <c r="H165" i="2"/>
  <c r="I165" i="2" s="1"/>
  <c r="J165" i="2" s="1"/>
  <c r="H166" i="2"/>
  <c r="I166" i="2" s="1"/>
  <c r="J166" i="2" s="1"/>
  <c r="H167" i="2"/>
  <c r="I167" i="2" s="1"/>
  <c r="J167" i="2" s="1"/>
  <c r="H168" i="2"/>
  <c r="I168" i="2" s="1"/>
  <c r="J168" i="2" s="1"/>
  <c r="H169" i="2"/>
  <c r="I169" i="2" s="1"/>
  <c r="J169" i="2" s="1"/>
  <c r="H170" i="2"/>
  <c r="I170" i="2" s="1"/>
  <c r="J170" i="2" s="1"/>
  <c r="H171" i="2"/>
  <c r="I171" i="2" s="1"/>
  <c r="J171" i="2" s="1"/>
  <c r="H172" i="2"/>
  <c r="I172" i="2" s="1"/>
  <c r="J172" i="2" s="1"/>
  <c r="H173" i="2"/>
  <c r="I173" i="2" s="1"/>
  <c r="J173" i="2" s="1"/>
  <c r="H174" i="2"/>
  <c r="I174" i="2" s="1"/>
  <c r="J174" i="2" s="1"/>
  <c r="H175" i="2"/>
  <c r="I175" i="2" s="1"/>
  <c r="J175" i="2" s="1"/>
  <c r="H176" i="2"/>
  <c r="I176" i="2" s="1"/>
  <c r="J176" i="2" s="1"/>
  <c r="H177" i="2"/>
  <c r="I177" i="2" s="1"/>
  <c r="J177" i="2" s="1"/>
  <c r="H178" i="2"/>
  <c r="I178" i="2" s="1"/>
  <c r="J178" i="2" s="1"/>
  <c r="H179" i="2"/>
  <c r="I179" i="2" s="1"/>
  <c r="J179" i="2" s="1"/>
  <c r="H180" i="2"/>
  <c r="I180" i="2" s="1"/>
  <c r="J180" i="2" s="1"/>
  <c r="H181" i="2"/>
  <c r="I181" i="2" s="1"/>
  <c r="J181" i="2" s="1"/>
  <c r="H182" i="2"/>
  <c r="I182" i="2" s="1"/>
  <c r="J182" i="2" s="1"/>
  <c r="H183" i="2"/>
  <c r="I183" i="2" s="1"/>
  <c r="J183" i="2" s="1"/>
  <c r="H184" i="2"/>
  <c r="I184" i="2" s="1"/>
  <c r="J184" i="2" s="1"/>
  <c r="H185" i="2"/>
  <c r="I185" i="2" s="1"/>
  <c r="J185" i="2" s="1"/>
  <c r="H186" i="2"/>
  <c r="I186" i="2" s="1"/>
  <c r="J186" i="2" s="1"/>
  <c r="H187" i="2"/>
  <c r="I187" i="2" s="1"/>
  <c r="J187" i="2" s="1"/>
  <c r="H188" i="2"/>
  <c r="I188" i="2" s="1"/>
  <c r="J188" i="2" s="1"/>
  <c r="H189" i="2"/>
  <c r="I189" i="2" s="1"/>
  <c r="J189" i="2" s="1"/>
  <c r="H190" i="2"/>
  <c r="I190" i="2" s="1"/>
  <c r="J190" i="2" s="1"/>
  <c r="H191" i="2"/>
  <c r="I191" i="2" s="1"/>
  <c r="J191" i="2" s="1"/>
  <c r="H192" i="2"/>
  <c r="I192" i="2" s="1"/>
  <c r="J192" i="2" s="1"/>
  <c r="H193" i="2"/>
  <c r="I193" i="2" s="1"/>
  <c r="J193" i="2" s="1"/>
  <c r="H194" i="2"/>
  <c r="I194" i="2" s="1"/>
  <c r="J194" i="2" s="1"/>
  <c r="H195" i="2"/>
  <c r="I195" i="2" s="1"/>
  <c r="J195" i="2" s="1"/>
  <c r="H196" i="2"/>
  <c r="I196" i="2" s="1"/>
  <c r="J196" i="2" s="1"/>
  <c r="H197" i="2"/>
  <c r="I197" i="2" s="1"/>
  <c r="J197" i="2" s="1"/>
  <c r="H198" i="2"/>
  <c r="I198" i="2" s="1"/>
  <c r="J198" i="2" s="1"/>
  <c r="H199" i="2"/>
  <c r="I199" i="2" s="1"/>
  <c r="J199" i="2" s="1"/>
  <c r="H200" i="2"/>
  <c r="I200" i="2" s="1"/>
  <c r="J200" i="2" s="1"/>
  <c r="H202" i="2"/>
  <c r="I202" i="2" s="1"/>
  <c r="J202" i="2" s="1"/>
  <c r="H203" i="2"/>
  <c r="I203" i="2" s="1"/>
  <c r="J203" i="2" s="1"/>
  <c r="H204" i="2"/>
  <c r="I204" i="2" s="1"/>
  <c r="J204" i="2" s="1"/>
  <c r="H205" i="2"/>
  <c r="I205" i="2" s="1"/>
  <c r="J205" i="2" s="1"/>
  <c r="H206" i="2"/>
  <c r="I206" i="2" s="1"/>
  <c r="J206" i="2" s="1"/>
  <c r="H207" i="2"/>
  <c r="I207" i="2" s="1"/>
  <c r="J207" i="2" s="1"/>
  <c r="H208" i="2"/>
  <c r="I208" i="2" s="1"/>
  <c r="J208" i="2" s="1"/>
  <c r="H209" i="2"/>
  <c r="I209" i="2" s="1"/>
  <c r="J209" i="2" s="1"/>
  <c r="H210" i="2"/>
  <c r="I210" i="2" s="1"/>
  <c r="J210" i="2" s="1"/>
  <c r="H211" i="2"/>
  <c r="I211" i="2" s="1"/>
  <c r="J211" i="2" s="1"/>
  <c r="H212" i="2"/>
  <c r="I212" i="2" s="1"/>
  <c r="J212" i="2" s="1"/>
  <c r="H213" i="2"/>
  <c r="I213" i="2" s="1"/>
  <c r="J213" i="2" s="1"/>
  <c r="H214" i="2"/>
  <c r="I214" i="2" s="1"/>
  <c r="J214" i="2" s="1"/>
  <c r="H216" i="2"/>
  <c r="I216" i="2" s="1"/>
  <c r="J216" i="2" s="1"/>
  <c r="H217" i="2"/>
  <c r="I217" i="2" s="1"/>
  <c r="J217" i="2" s="1"/>
  <c r="H218" i="2"/>
  <c r="I218" i="2" s="1"/>
  <c r="J218" i="2" s="1"/>
  <c r="H219" i="2"/>
  <c r="I219" i="2" s="1"/>
  <c r="J219" i="2" s="1"/>
  <c r="H220" i="2"/>
  <c r="I220" i="2" s="1"/>
  <c r="J220" i="2" s="1"/>
  <c r="H221" i="2"/>
  <c r="I221" i="2" s="1"/>
  <c r="J221" i="2" s="1"/>
  <c r="H222" i="2"/>
  <c r="I222" i="2" s="1"/>
  <c r="J222" i="2" s="1"/>
  <c r="H223" i="2"/>
  <c r="I223" i="2" s="1"/>
  <c r="J223" i="2" s="1"/>
  <c r="H224" i="2"/>
  <c r="I224" i="2" s="1"/>
  <c r="J224" i="2" s="1"/>
  <c r="H225" i="2"/>
  <c r="I225" i="2" s="1"/>
  <c r="J225" i="2" s="1"/>
  <c r="H227" i="2"/>
  <c r="I227" i="2" s="1"/>
  <c r="J227" i="2" s="1"/>
  <c r="H228" i="2"/>
  <c r="I228" i="2" s="1"/>
  <c r="J228" i="2" s="1"/>
  <c r="H229" i="2"/>
  <c r="I229" i="2" s="1"/>
  <c r="J229" i="2" s="1"/>
  <c r="H230" i="2"/>
  <c r="I230" i="2" s="1"/>
  <c r="J230" i="2" s="1"/>
  <c r="H231" i="2"/>
  <c r="I231" i="2" s="1"/>
  <c r="J231" i="2" s="1"/>
  <c r="H232" i="2"/>
  <c r="I232" i="2" s="1"/>
  <c r="J232" i="2" s="1"/>
  <c r="H233" i="2"/>
  <c r="I233" i="2" s="1"/>
  <c r="J233" i="2" s="1"/>
  <c r="H234" i="2"/>
  <c r="I234" i="2" s="1"/>
  <c r="J234" i="2" s="1"/>
  <c r="H235" i="2"/>
  <c r="I235" i="2" s="1"/>
  <c r="J235" i="2" s="1"/>
  <c r="H236" i="2"/>
  <c r="I236" i="2" s="1"/>
  <c r="J236" i="2" s="1"/>
  <c r="H238" i="2"/>
  <c r="I238" i="2" s="1"/>
  <c r="J238" i="2" s="1"/>
  <c r="H239" i="2"/>
  <c r="I239" i="2" s="1"/>
  <c r="J239" i="2" s="1"/>
  <c r="H240" i="2"/>
  <c r="I240" i="2" s="1"/>
  <c r="J240" i="2" s="1"/>
  <c r="H241" i="2"/>
  <c r="I241" i="2" s="1"/>
  <c r="J241" i="2" s="1"/>
  <c r="H242" i="2"/>
  <c r="I242" i="2" s="1"/>
  <c r="J242" i="2" s="1"/>
  <c r="H244" i="2"/>
  <c r="I244" i="2" s="1"/>
  <c r="J244" i="2" s="1"/>
  <c r="H245" i="2"/>
  <c r="I245" i="2" s="1"/>
  <c r="J245" i="2" s="1"/>
  <c r="H246" i="2"/>
  <c r="I246" i="2" s="1"/>
  <c r="J246" i="2" s="1"/>
  <c r="H247" i="2"/>
  <c r="I247" i="2" s="1"/>
  <c r="J247" i="2" s="1"/>
  <c r="H248" i="2"/>
  <c r="I248" i="2" s="1"/>
  <c r="J248" i="2" s="1"/>
  <c r="H249" i="2"/>
  <c r="I249" i="2" s="1"/>
  <c r="J249" i="2" s="1"/>
  <c r="H250" i="2"/>
  <c r="I250" i="2" s="1"/>
  <c r="J250" i="2" s="1"/>
  <c r="H251" i="2"/>
  <c r="I251" i="2" s="1"/>
  <c r="J251" i="2" s="1"/>
  <c r="H252" i="2"/>
  <c r="I252" i="2" s="1"/>
  <c r="J252" i="2" s="1"/>
  <c r="H253" i="2"/>
  <c r="I253" i="2" s="1"/>
  <c r="J253" i="2" s="1"/>
  <c r="H254" i="2"/>
  <c r="I254" i="2" s="1"/>
  <c r="J254" i="2" s="1"/>
  <c r="H255" i="2"/>
  <c r="I255" i="2" s="1"/>
  <c r="J255" i="2" s="1"/>
  <c r="H256" i="2"/>
  <c r="I256" i="2" s="1"/>
  <c r="J256" i="2" s="1"/>
  <c r="H257" i="2"/>
  <c r="I257" i="2" s="1"/>
  <c r="J257" i="2" s="1"/>
  <c r="H258" i="2"/>
  <c r="I258" i="2" s="1"/>
  <c r="J258" i="2" s="1"/>
  <c r="H259" i="2"/>
  <c r="I259" i="2" s="1"/>
  <c r="J259" i="2" s="1"/>
  <c r="H260" i="2"/>
  <c r="I260" i="2" s="1"/>
  <c r="J260" i="2" s="1"/>
  <c r="H261" i="2"/>
  <c r="I261" i="2" s="1"/>
  <c r="J261" i="2" s="1"/>
  <c r="H262" i="2"/>
  <c r="I262" i="2" s="1"/>
  <c r="J262" i="2" s="1"/>
  <c r="H263" i="2"/>
  <c r="I263" i="2" s="1"/>
  <c r="J263" i="2" s="1"/>
  <c r="H264" i="2"/>
  <c r="I264" i="2" s="1"/>
  <c r="J264" i="2" s="1"/>
  <c r="H265" i="2"/>
  <c r="I265" i="2" s="1"/>
  <c r="J265" i="2" s="1"/>
  <c r="H266" i="2"/>
  <c r="I266" i="2" s="1"/>
  <c r="J266" i="2" s="1"/>
  <c r="H267" i="2"/>
  <c r="I267" i="2" s="1"/>
  <c r="J267" i="2" s="1"/>
  <c r="H268" i="2"/>
  <c r="I268" i="2" s="1"/>
  <c r="J268" i="2" s="1"/>
  <c r="H269" i="2"/>
  <c r="I269" i="2" s="1"/>
  <c r="J269" i="2" s="1"/>
  <c r="H270" i="2"/>
  <c r="I270" i="2" s="1"/>
  <c r="J270" i="2" s="1"/>
  <c r="H271" i="2"/>
  <c r="I271" i="2" s="1"/>
  <c r="J271" i="2" s="1"/>
  <c r="H272" i="2"/>
  <c r="I272" i="2" s="1"/>
  <c r="J272" i="2" s="1"/>
  <c r="H273" i="2"/>
  <c r="I273" i="2" s="1"/>
  <c r="J273" i="2" s="1"/>
  <c r="H274" i="2"/>
  <c r="I274" i="2" s="1"/>
  <c r="J274" i="2" s="1"/>
  <c r="H275" i="2"/>
  <c r="I275" i="2" s="1"/>
  <c r="J275" i="2" s="1"/>
  <c r="H276" i="2"/>
  <c r="I276" i="2" s="1"/>
  <c r="J276" i="2" s="1"/>
  <c r="H277" i="2"/>
  <c r="I277" i="2" s="1"/>
  <c r="J277" i="2" s="1"/>
  <c r="H279" i="2"/>
  <c r="I279" i="2" s="1"/>
  <c r="J279" i="2" s="1"/>
  <c r="H280" i="2"/>
  <c r="I280" i="2" s="1"/>
  <c r="J280" i="2" s="1"/>
  <c r="H281" i="2"/>
  <c r="I281" i="2" s="1"/>
  <c r="J281" i="2" s="1"/>
  <c r="H282" i="2"/>
  <c r="I282" i="2" s="1"/>
  <c r="J282" i="2" s="1"/>
  <c r="H283" i="2"/>
  <c r="I283" i="2" s="1"/>
  <c r="J283" i="2" s="1"/>
  <c r="H284" i="2"/>
  <c r="I284" i="2" s="1"/>
  <c r="J284" i="2" s="1"/>
  <c r="H285" i="2"/>
  <c r="I285" i="2" s="1"/>
  <c r="J285" i="2" s="1"/>
  <c r="H286" i="2"/>
  <c r="I286" i="2" s="1"/>
  <c r="J286" i="2" s="1"/>
  <c r="H287" i="2"/>
  <c r="I287" i="2" s="1"/>
  <c r="J287" i="2" s="1"/>
  <c r="H288" i="2"/>
  <c r="I288" i="2" s="1"/>
  <c r="J288" i="2" s="1"/>
  <c r="H289" i="2"/>
  <c r="I289" i="2" s="1"/>
  <c r="J289" i="2" s="1"/>
  <c r="H290" i="2"/>
  <c r="I290" i="2" s="1"/>
  <c r="J290" i="2" s="1"/>
  <c r="H291" i="2"/>
  <c r="I291" i="2" s="1"/>
  <c r="J291" i="2" s="1"/>
  <c r="H292" i="2"/>
  <c r="I292" i="2" s="1"/>
  <c r="J292" i="2" s="1"/>
  <c r="H293" i="2"/>
  <c r="I293" i="2" s="1"/>
  <c r="J293" i="2" s="1"/>
  <c r="H294" i="2"/>
  <c r="I294" i="2" s="1"/>
  <c r="J294" i="2" s="1"/>
  <c r="H295" i="2"/>
  <c r="I295" i="2" s="1"/>
  <c r="J295" i="2" s="1"/>
  <c r="H297" i="2"/>
  <c r="I297" i="2" s="1"/>
  <c r="J297" i="2" s="1"/>
  <c r="H298" i="2"/>
  <c r="I298" i="2" s="1"/>
  <c r="J298" i="2" s="1"/>
  <c r="H299" i="2"/>
  <c r="I299" i="2" s="1"/>
  <c r="J299" i="2" s="1"/>
  <c r="H300" i="2"/>
  <c r="I300" i="2" s="1"/>
  <c r="J300" i="2" s="1"/>
  <c r="H301" i="2"/>
  <c r="I301" i="2" s="1"/>
  <c r="J301" i="2" s="1"/>
  <c r="H302" i="2"/>
  <c r="I302" i="2" s="1"/>
  <c r="J302" i="2" s="1"/>
  <c r="H303" i="2"/>
  <c r="I303" i="2" s="1"/>
  <c r="J303" i="2" s="1"/>
  <c r="H304" i="2"/>
  <c r="I304" i="2" s="1"/>
  <c r="J304" i="2" s="1"/>
  <c r="H305" i="2"/>
  <c r="I305" i="2" s="1"/>
  <c r="J305" i="2" s="1"/>
  <c r="H306" i="2"/>
  <c r="I306" i="2" s="1"/>
  <c r="J306" i="2" s="1"/>
  <c r="H307" i="2"/>
  <c r="I307" i="2" s="1"/>
  <c r="J307" i="2" s="1"/>
  <c r="H308" i="2"/>
  <c r="I308" i="2" s="1"/>
  <c r="J308" i="2" s="1"/>
  <c r="H309" i="2"/>
  <c r="I309" i="2" s="1"/>
  <c r="J309" i="2" s="1"/>
  <c r="H310" i="2"/>
  <c r="I310" i="2" s="1"/>
  <c r="J310" i="2" s="1"/>
  <c r="H311" i="2"/>
  <c r="I311" i="2" s="1"/>
  <c r="J311" i="2" s="1"/>
  <c r="H312" i="2"/>
  <c r="I312" i="2" s="1"/>
  <c r="J312" i="2" s="1"/>
  <c r="H313" i="2"/>
  <c r="I313" i="2" s="1"/>
  <c r="J313" i="2" s="1"/>
  <c r="H314" i="2"/>
  <c r="I314" i="2" s="1"/>
  <c r="J314" i="2" s="1"/>
  <c r="H315" i="2"/>
  <c r="I315" i="2" s="1"/>
  <c r="J315" i="2" s="1"/>
  <c r="H316" i="2"/>
  <c r="I316" i="2" s="1"/>
  <c r="J316" i="2" s="1"/>
  <c r="H317" i="2"/>
  <c r="I317" i="2" s="1"/>
  <c r="J317" i="2" s="1"/>
  <c r="H318" i="2"/>
  <c r="I318" i="2" s="1"/>
  <c r="J318" i="2" s="1"/>
  <c r="H319" i="2"/>
  <c r="I319" i="2" s="1"/>
  <c r="J319" i="2" s="1"/>
  <c r="H321" i="2"/>
  <c r="I321" i="2" s="1"/>
  <c r="J321" i="2" s="1"/>
  <c r="H322" i="2"/>
  <c r="I322" i="2" s="1"/>
  <c r="J322" i="2" s="1"/>
  <c r="H323" i="2"/>
  <c r="I323" i="2" s="1"/>
  <c r="J323" i="2" s="1"/>
  <c r="H324" i="2"/>
  <c r="I324" i="2" s="1"/>
  <c r="J324" i="2" s="1"/>
  <c r="H325" i="2"/>
  <c r="I325" i="2" s="1"/>
  <c r="J325" i="2" s="1"/>
  <c r="H326" i="2"/>
  <c r="I326" i="2" s="1"/>
  <c r="J326" i="2" s="1"/>
  <c r="H327" i="2"/>
  <c r="I327" i="2" s="1"/>
  <c r="J327" i="2" s="1"/>
  <c r="H328" i="2"/>
  <c r="I328" i="2" s="1"/>
  <c r="J328" i="2" s="1"/>
  <c r="H329" i="2"/>
  <c r="I329" i="2" s="1"/>
  <c r="J329" i="2" s="1"/>
  <c r="H330" i="2"/>
  <c r="I330" i="2" s="1"/>
  <c r="J330" i="2" s="1"/>
  <c r="H331" i="2"/>
  <c r="I331" i="2" s="1"/>
  <c r="J331" i="2" s="1"/>
  <c r="H332" i="2"/>
  <c r="I332" i="2" s="1"/>
  <c r="J332" i="2" s="1"/>
  <c r="H333" i="2"/>
  <c r="I333" i="2" s="1"/>
  <c r="J333" i="2" s="1"/>
  <c r="H334" i="2"/>
  <c r="I334" i="2" s="1"/>
  <c r="J334" i="2" s="1"/>
  <c r="H335" i="2"/>
  <c r="I335" i="2" s="1"/>
  <c r="J335" i="2" s="1"/>
  <c r="H336" i="2"/>
  <c r="I336" i="2" s="1"/>
  <c r="J336" i="2" s="1"/>
  <c r="H337" i="2"/>
  <c r="I337" i="2" s="1"/>
  <c r="J337" i="2" s="1"/>
  <c r="H338" i="2"/>
  <c r="I338" i="2" s="1"/>
  <c r="J338" i="2" s="1"/>
  <c r="H339" i="2"/>
  <c r="I339" i="2" s="1"/>
  <c r="J339" i="2" s="1"/>
  <c r="H340" i="2"/>
  <c r="I340" i="2" s="1"/>
  <c r="J340" i="2" s="1"/>
  <c r="H341" i="2"/>
  <c r="I341" i="2" s="1"/>
  <c r="J341" i="2" s="1"/>
  <c r="H344" i="2"/>
  <c r="I344" i="2" s="1"/>
  <c r="J344" i="2" s="1"/>
  <c r="H345" i="2"/>
  <c r="I345" i="2" s="1"/>
  <c r="J345" i="2" s="1"/>
  <c r="H346" i="2"/>
  <c r="I346" i="2" s="1"/>
  <c r="J346" i="2" s="1"/>
  <c r="H347" i="2"/>
  <c r="I347" i="2" s="1"/>
  <c r="J347" i="2" s="1"/>
  <c r="H348" i="2"/>
  <c r="I348" i="2" s="1"/>
  <c r="J348" i="2" s="1"/>
  <c r="H349" i="2"/>
  <c r="I349" i="2" s="1"/>
  <c r="J349" i="2" s="1"/>
  <c r="H350" i="2"/>
  <c r="I350" i="2" s="1"/>
  <c r="J350" i="2" s="1"/>
  <c r="H351" i="2"/>
  <c r="I351" i="2" s="1"/>
  <c r="J351" i="2" s="1"/>
  <c r="H353" i="2"/>
  <c r="I353" i="2" s="1"/>
  <c r="J353" i="2" s="1"/>
  <c r="H354" i="2"/>
  <c r="I354" i="2" s="1"/>
  <c r="J354" i="2" s="1"/>
  <c r="H355" i="2"/>
  <c r="I355" i="2" s="1"/>
  <c r="J355" i="2" s="1"/>
  <c r="H356" i="2"/>
  <c r="I356" i="2" s="1"/>
  <c r="J356" i="2" s="1"/>
  <c r="H357" i="2"/>
  <c r="I357" i="2" s="1"/>
  <c r="J357" i="2" s="1"/>
  <c r="H358" i="2"/>
  <c r="I358" i="2" s="1"/>
  <c r="J358" i="2" s="1"/>
  <c r="H359" i="2"/>
  <c r="I359" i="2" s="1"/>
  <c r="J359" i="2" s="1"/>
  <c r="H360" i="2"/>
  <c r="I360" i="2" s="1"/>
  <c r="J360" i="2" s="1"/>
  <c r="H361" i="2"/>
  <c r="I361" i="2" s="1"/>
  <c r="J361" i="2" s="1"/>
  <c r="H362" i="2"/>
  <c r="I362" i="2" s="1"/>
  <c r="J362" i="2" s="1"/>
  <c r="H363" i="2"/>
  <c r="I363" i="2" s="1"/>
  <c r="J363" i="2" s="1"/>
  <c r="H364" i="2"/>
  <c r="I364" i="2" s="1"/>
  <c r="J364" i="2" s="1"/>
  <c r="H365" i="2"/>
  <c r="I365" i="2" s="1"/>
  <c r="J365" i="2" s="1"/>
  <c r="H366" i="2"/>
  <c r="I366" i="2" s="1"/>
  <c r="J366" i="2" s="1"/>
  <c r="H367" i="2"/>
  <c r="I367" i="2" s="1"/>
  <c r="J367" i="2" s="1"/>
  <c r="H368" i="2"/>
  <c r="I368" i="2" s="1"/>
  <c r="J368" i="2" s="1"/>
  <c r="H369" i="2"/>
  <c r="I369" i="2" s="1"/>
  <c r="J369" i="2" s="1"/>
  <c r="H371" i="2"/>
  <c r="I371" i="2" s="1"/>
  <c r="J371" i="2" s="1"/>
  <c r="H372" i="2"/>
  <c r="I372" i="2" s="1"/>
  <c r="J372" i="2" s="1"/>
  <c r="H373" i="2"/>
  <c r="I373" i="2" s="1"/>
  <c r="J373" i="2" s="1"/>
  <c r="H374" i="2"/>
  <c r="I374" i="2" s="1"/>
  <c r="J374" i="2" s="1"/>
  <c r="H375" i="2"/>
  <c r="I375" i="2" s="1"/>
  <c r="J375" i="2" s="1"/>
  <c r="H376" i="2"/>
  <c r="I376" i="2" s="1"/>
  <c r="J376" i="2" s="1"/>
  <c r="H377" i="2"/>
  <c r="I377" i="2" s="1"/>
  <c r="J377" i="2" s="1"/>
  <c r="H378" i="2"/>
  <c r="I378" i="2" s="1"/>
  <c r="J378" i="2" s="1"/>
  <c r="H379" i="2"/>
  <c r="I379" i="2" s="1"/>
  <c r="J379" i="2" s="1"/>
  <c r="H380" i="2"/>
  <c r="I380" i="2" s="1"/>
  <c r="J380" i="2" s="1"/>
  <c r="H382" i="2"/>
  <c r="I382" i="2" s="1"/>
  <c r="J382" i="2" s="1"/>
  <c r="H383" i="2"/>
  <c r="I383" i="2" s="1"/>
  <c r="J383" i="2" s="1"/>
  <c r="H384" i="2"/>
  <c r="I384" i="2" s="1"/>
  <c r="J384" i="2" s="1"/>
  <c r="H385" i="2"/>
  <c r="I385" i="2" s="1"/>
  <c r="J385" i="2" s="1"/>
  <c r="H386" i="2"/>
  <c r="I386" i="2" s="1"/>
  <c r="J386" i="2" s="1"/>
  <c r="H387" i="2"/>
  <c r="I387" i="2" s="1"/>
  <c r="J387" i="2" s="1"/>
  <c r="H388" i="2"/>
  <c r="I388" i="2" s="1"/>
  <c r="J388" i="2" s="1"/>
  <c r="H389" i="2"/>
  <c r="I389" i="2" s="1"/>
  <c r="J389" i="2" s="1"/>
  <c r="H390" i="2"/>
  <c r="I390" i="2" s="1"/>
  <c r="J390" i="2" s="1"/>
  <c r="H391" i="2"/>
  <c r="I391" i="2" s="1"/>
  <c r="J391" i="2" s="1"/>
  <c r="H392" i="2"/>
  <c r="I392" i="2" s="1"/>
  <c r="J392" i="2" s="1"/>
  <c r="H393" i="2"/>
  <c r="I393" i="2" s="1"/>
  <c r="J393" i="2" s="1"/>
  <c r="H394" i="2"/>
  <c r="I394" i="2" s="1"/>
  <c r="J394" i="2" s="1"/>
  <c r="H395" i="2"/>
  <c r="I395" i="2" s="1"/>
  <c r="J395" i="2" s="1"/>
  <c r="H396" i="2"/>
  <c r="I396" i="2" s="1"/>
  <c r="J396" i="2" s="1"/>
  <c r="H397" i="2"/>
  <c r="I397" i="2" s="1"/>
  <c r="J397" i="2" s="1"/>
  <c r="H398" i="2"/>
  <c r="I398" i="2" s="1"/>
  <c r="J398" i="2" s="1"/>
  <c r="H399" i="2"/>
  <c r="I399" i="2" s="1"/>
  <c r="J399" i="2" s="1"/>
  <c r="H401" i="2"/>
  <c r="I401" i="2" s="1"/>
  <c r="J401" i="2" s="1"/>
  <c r="H402" i="2"/>
  <c r="I402" i="2" s="1"/>
  <c r="J402" i="2" s="1"/>
  <c r="H403" i="2"/>
  <c r="I403" i="2" s="1"/>
  <c r="J403" i="2" s="1"/>
  <c r="H404" i="2"/>
  <c r="I404" i="2" s="1"/>
  <c r="J404" i="2" s="1"/>
  <c r="H405" i="2"/>
  <c r="I405" i="2" s="1"/>
  <c r="J405" i="2" s="1"/>
  <c r="H406" i="2"/>
  <c r="I406" i="2" s="1"/>
  <c r="J406" i="2" s="1"/>
  <c r="H407" i="2"/>
  <c r="I407" i="2" s="1"/>
  <c r="J407" i="2" s="1"/>
  <c r="H408" i="2"/>
  <c r="I408" i="2" s="1"/>
  <c r="J408" i="2" s="1"/>
  <c r="H409" i="2"/>
  <c r="I409" i="2" s="1"/>
  <c r="J409" i="2" s="1"/>
  <c r="H410" i="2"/>
  <c r="I410" i="2" s="1"/>
  <c r="J410" i="2" s="1"/>
  <c r="H411" i="2"/>
  <c r="I411" i="2" s="1"/>
  <c r="J411" i="2" s="1"/>
  <c r="H412" i="2"/>
  <c r="I412" i="2" s="1"/>
  <c r="J412" i="2" s="1"/>
  <c r="H413" i="2"/>
  <c r="I413" i="2" s="1"/>
  <c r="J413" i="2" s="1"/>
  <c r="H414" i="2"/>
  <c r="I414" i="2" s="1"/>
  <c r="J414" i="2" s="1"/>
  <c r="H415" i="2"/>
  <c r="I415" i="2" s="1"/>
  <c r="J415" i="2" s="1"/>
  <c r="H416" i="2"/>
  <c r="I416" i="2" s="1"/>
  <c r="J416" i="2" s="1"/>
  <c r="H417" i="2"/>
  <c r="I417" i="2" s="1"/>
  <c r="J417" i="2" s="1"/>
  <c r="H418" i="2"/>
  <c r="I418" i="2" s="1"/>
  <c r="J418" i="2" s="1"/>
  <c r="H419" i="2"/>
  <c r="I419" i="2" s="1"/>
  <c r="J419" i="2" s="1"/>
  <c r="H420" i="2"/>
  <c r="I420" i="2" s="1"/>
  <c r="J420" i="2" s="1"/>
  <c r="H421" i="2"/>
  <c r="I421" i="2" s="1"/>
  <c r="J421" i="2" s="1"/>
  <c r="H422" i="2"/>
  <c r="I422" i="2" s="1"/>
  <c r="J422" i="2" s="1"/>
  <c r="H423" i="2"/>
  <c r="I423" i="2" s="1"/>
  <c r="J423" i="2" s="1"/>
  <c r="H424" i="2"/>
  <c r="I424" i="2" s="1"/>
  <c r="J424" i="2" s="1"/>
  <c r="H426" i="2"/>
  <c r="I426" i="2" s="1"/>
  <c r="J426" i="2" s="1"/>
  <c r="H428" i="2"/>
  <c r="I428" i="2" s="1"/>
  <c r="J428" i="2" s="1"/>
  <c r="H429" i="2"/>
  <c r="I429" i="2" s="1"/>
  <c r="J429" i="2" s="1"/>
  <c r="H430" i="2"/>
  <c r="I430" i="2" s="1"/>
  <c r="J430" i="2" s="1"/>
  <c r="H431" i="2"/>
  <c r="I431" i="2" s="1"/>
  <c r="J431" i="2" s="1"/>
  <c r="H432" i="2"/>
  <c r="I432" i="2" s="1"/>
  <c r="J432" i="2" s="1"/>
  <c r="H433" i="2"/>
  <c r="I433" i="2" s="1"/>
  <c r="J433" i="2" s="1"/>
  <c r="H434" i="2"/>
  <c r="I434" i="2" s="1"/>
  <c r="J434" i="2" s="1"/>
  <c r="H435" i="2"/>
  <c r="I435" i="2" s="1"/>
  <c r="J435" i="2" s="1"/>
  <c r="H436" i="2"/>
  <c r="I436" i="2" s="1"/>
  <c r="J436" i="2" s="1"/>
  <c r="H437" i="2"/>
  <c r="I437" i="2" s="1"/>
  <c r="J437" i="2" s="1"/>
  <c r="H438" i="2"/>
  <c r="I438" i="2" s="1"/>
  <c r="J438" i="2" s="1"/>
  <c r="H439" i="2"/>
  <c r="I439" i="2" s="1"/>
  <c r="J439" i="2" s="1"/>
  <c r="H440" i="2"/>
  <c r="I440" i="2" s="1"/>
  <c r="J440" i="2" s="1"/>
  <c r="H441" i="2"/>
  <c r="I441" i="2" s="1"/>
  <c r="J441" i="2" s="1"/>
  <c r="H442" i="2"/>
  <c r="I442" i="2" s="1"/>
  <c r="J442" i="2" s="1"/>
  <c r="H443" i="2"/>
  <c r="I443" i="2" s="1"/>
  <c r="J443" i="2" s="1"/>
  <c r="H444" i="2"/>
  <c r="I444" i="2" s="1"/>
  <c r="J444" i="2" s="1"/>
  <c r="H445" i="2"/>
  <c r="I445" i="2" s="1"/>
  <c r="J445" i="2" s="1"/>
  <c r="H447" i="2"/>
  <c r="I447" i="2" s="1"/>
  <c r="J447" i="2" s="1"/>
  <c r="H448" i="2"/>
  <c r="I448" i="2" s="1"/>
  <c r="J448" i="2" s="1"/>
  <c r="H449" i="2"/>
  <c r="I449" i="2" s="1"/>
  <c r="J449" i="2" s="1"/>
  <c r="H450" i="2"/>
  <c r="I450" i="2" s="1"/>
  <c r="J450" i="2" s="1"/>
  <c r="H452" i="2"/>
  <c r="I452" i="2" s="1"/>
  <c r="J452" i="2" s="1"/>
  <c r="H453" i="2"/>
  <c r="I453" i="2" s="1"/>
  <c r="J453" i="2" s="1"/>
  <c r="H454" i="2"/>
  <c r="I454" i="2" s="1"/>
  <c r="J454" i="2" s="1"/>
  <c r="H455" i="2"/>
  <c r="I455" i="2" s="1"/>
  <c r="J455" i="2" s="1"/>
  <c r="H457" i="2"/>
  <c r="I457" i="2" s="1"/>
  <c r="J457" i="2" s="1"/>
  <c r="H459" i="2"/>
  <c r="I459" i="2" s="1"/>
  <c r="J459" i="2" s="1"/>
  <c r="H460" i="2"/>
  <c r="I460" i="2" s="1"/>
  <c r="J460" i="2" s="1"/>
  <c r="H461" i="2"/>
  <c r="I461" i="2" s="1"/>
  <c r="J461" i="2" s="1"/>
  <c r="H462" i="2"/>
  <c r="I462" i="2" s="1"/>
  <c r="J462" i="2" s="1"/>
  <c r="H463" i="2"/>
  <c r="I463" i="2" s="1"/>
  <c r="J463" i="2" s="1"/>
  <c r="H464" i="2"/>
  <c r="I464" i="2" s="1"/>
  <c r="J464" i="2" s="1"/>
  <c r="H465" i="2"/>
  <c r="I465" i="2" s="1"/>
  <c r="J465" i="2" s="1"/>
  <c r="H466" i="2"/>
  <c r="I466" i="2" s="1"/>
  <c r="J466" i="2" s="1"/>
  <c r="H467" i="2"/>
  <c r="I467" i="2" s="1"/>
  <c r="J467" i="2" s="1"/>
  <c r="H468" i="2"/>
  <c r="I468" i="2" s="1"/>
  <c r="J468" i="2" s="1"/>
  <c r="H469" i="2"/>
  <c r="I469" i="2" s="1"/>
  <c r="J469" i="2" s="1"/>
  <c r="H470" i="2"/>
  <c r="I470" i="2" s="1"/>
  <c r="J470" i="2" s="1"/>
  <c r="H471" i="2"/>
  <c r="I471" i="2" s="1"/>
  <c r="J471" i="2" s="1"/>
  <c r="H472" i="2"/>
  <c r="I472" i="2" s="1"/>
  <c r="J472" i="2" s="1"/>
  <c r="H473" i="2"/>
  <c r="I473" i="2" s="1"/>
  <c r="J473" i="2" s="1"/>
  <c r="H475" i="2"/>
  <c r="I475" i="2" s="1"/>
  <c r="J475" i="2" s="1"/>
  <c r="H476" i="2"/>
  <c r="I476" i="2" s="1"/>
  <c r="J476" i="2" s="1"/>
  <c r="H477" i="2"/>
  <c r="I477" i="2" s="1"/>
  <c r="J477" i="2" s="1"/>
  <c r="H478" i="2"/>
  <c r="I478" i="2" s="1"/>
  <c r="J478" i="2" s="1"/>
  <c r="H479" i="2"/>
  <c r="I479" i="2" s="1"/>
  <c r="J479" i="2" s="1"/>
  <c r="H480" i="2"/>
  <c r="I480" i="2" s="1"/>
  <c r="J480" i="2" s="1"/>
  <c r="H481" i="2"/>
  <c r="I481" i="2" s="1"/>
  <c r="J481" i="2" s="1"/>
  <c r="H483" i="2"/>
  <c r="I483" i="2" s="1"/>
  <c r="J483" i="2" s="1"/>
  <c r="H484" i="2"/>
  <c r="I484" i="2" s="1"/>
  <c r="J484" i="2" s="1"/>
  <c r="H485" i="2"/>
  <c r="I485" i="2" s="1"/>
  <c r="J485" i="2" s="1"/>
  <c r="H486" i="2"/>
  <c r="I486" i="2" s="1"/>
  <c r="J486" i="2" s="1"/>
  <c r="H487" i="2"/>
  <c r="I487" i="2" s="1"/>
  <c r="J487" i="2" s="1"/>
  <c r="H488" i="2"/>
  <c r="I488" i="2" s="1"/>
  <c r="J488" i="2" s="1"/>
  <c r="H489" i="2"/>
  <c r="I489" i="2" s="1"/>
  <c r="J489" i="2" s="1"/>
  <c r="H490" i="2"/>
  <c r="I490" i="2" s="1"/>
  <c r="J490" i="2" s="1"/>
  <c r="H491" i="2"/>
  <c r="I491" i="2" s="1"/>
  <c r="J491" i="2" s="1"/>
  <c r="H492" i="2"/>
  <c r="I492" i="2" s="1"/>
  <c r="J492" i="2" s="1"/>
  <c r="H494" i="2"/>
  <c r="I494" i="2" s="1"/>
  <c r="J494" i="2" s="1"/>
  <c r="H495" i="2"/>
  <c r="I495" i="2" s="1"/>
  <c r="J495" i="2" s="1"/>
  <c r="H496" i="2"/>
  <c r="I496" i="2" s="1"/>
  <c r="J496" i="2" s="1"/>
  <c r="H497" i="2"/>
  <c r="I497" i="2" s="1"/>
  <c r="J497" i="2" s="1"/>
  <c r="H498" i="2"/>
  <c r="I498" i="2" s="1"/>
  <c r="J498" i="2" s="1"/>
  <c r="H499" i="2"/>
  <c r="I499" i="2" s="1"/>
  <c r="J499" i="2" s="1"/>
  <c r="H500" i="2"/>
  <c r="I500" i="2" s="1"/>
  <c r="J500" i="2" s="1"/>
  <c r="H501" i="2"/>
  <c r="I501" i="2" s="1"/>
  <c r="J501" i="2" s="1"/>
  <c r="H502" i="2"/>
  <c r="I502" i="2" s="1"/>
  <c r="J502" i="2" s="1"/>
  <c r="H503" i="2"/>
  <c r="I503" i="2" s="1"/>
  <c r="J503" i="2" s="1"/>
  <c r="H504" i="2"/>
  <c r="I504" i="2" s="1"/>
  <c r="J504" i="2" s="1"/>
  <c r="H505" i="2"/>
  <c r="I505" i="2" s="1"/>
  <c r="J505" i="2" s="1"/>
  <c r="H506" i="2"/>
  <c r="I506" i="2" s="1"/>
  <c r="J506" i="2" s="1"/>
  <c r="H508" i="2"/>
  <c r="I508" i="2" s="1"/>
  <c r="J508" i="2" s="1"/>
  <c r="H509" i="2"/>
  <c r="I509" i="2" s="1"/>
  <c r="J509" i="2" s="1"/>
  <c r="H510" i="2"/>
  <c r="I510" i="2" s="1"/>
  <c r="J510" i="2" s="1"/>
  <c r="H511" i="2"/>
  <c r="I511" i="2" s="1"/>
  <c r="J511" i="2" s="1"/>
  <c r="H512" i="2"/>
  <c r="I512" i="2" s="1"/>
  <c r="J512" i="2" s="1"/>
  <c r="H513" i="2"/>
  <c r="I513" i="2" s="1"/>
  <c r="J513" i="2" s="1"/>
  <c r="H514" i="2"/>
  <c r="I514" i="2" s="1"/>
  <c r="J514" i="2" s="1"/>
  <c r="H515" i="2"/>
  <c r="I515" i="2" s="1"/>
  <c r="J515" i="2" s="1"/>
  <c r="H516" i="2"/>
  <c r="I516" i="2" s="1"/>
  <c r="J516" i="2" s="1"/>
  <c r="H517" i="2"/>
  <c r="I517" i="2" s="1"/>
  <c r="J517" i="2" s="1"/>
  <c r="H518" i="2"/>
  <c r="I518" i="2" s="1"/>
  <c r="J518" i="2" s="1"/>
  <c r="H519" i="2"/>
  <c r="I519" i="2" s="1"/>
  <c r="J519" i="2" s="1"/>
  <c r="H520" i="2"/>
  <c r="I520" i="2" s="1"/>
  <c r="J520" i="2" s="1"/>
  <c r="H521" i="2"/>
  <c r="I521" i="2" s="1"/>
  <c r="J521" i="2" s="1"/>
  <c r="H522" i="2"/>
  <c r="I522" i="2" s="1"/>
  <c r="J522" i="2" s="1"/>
  <c r="H523" i="2"/>
  <c r="I523" i="2" s="1"/>
  <c r="J523" i="2" s="1"/>
  <c r="H524" i="2"/>
  <c r="I524" i="2" s="1"/>
  <c r="J524" i="2" s="1"/>
  <c r="H526" i="2"/>
  <c r="I526" i="2" s="1"/>
  <c r="J526" i="2" s="1"/>
  <c r="H527" i="2"/>
  <c r="I527" i="2" s="1"/>
  <c r="J527" i="2" s="1"/>
  <c r="H528" i="2"/>
  <c r="I528" i="2" s="1"/>
  <c r="J528" i="2" s="1"/>
  <c r="H529" i="2"/>
  <c r="I529" i="2" s="1"/>
  <c r="J529" i="2" s="1"/>
  <c r="H530" i="2"/>
  <c r="I530" i="2" s="1"/>
  <c r="J530" i="2" s="1"/>
  <c r="H531" i="2"/>
  <c r="I531" i="2" s="1"/>
  <c r="J531" i="2" s="1"/>
  <c r="H532" i="2"/>
  <c r="I532" i="2" s="1"/>
  <c r="J532" i="2" s="1"/>
  <c r="H533" i="2"/>
  <c r="I533" i="2" s="1"/>
  <c r="J533" i="2" s="1"/>
  <c r="H534" i="2"/>
  <c r="I534" i="2" s="1"/>
  <c r="J534" i="2" s="1"/>
  <c r="H535" i="2"/>
  <c r="I535" i="2" s="1"/>
  <c r="J535" i="2" s="1"/>
  <c r="H536" i="2"/>
  <c r="I536" i="2" s="1"/>
  <c r="J536" i="2" s="1"/>
  <c r="H537" i="2"/>
  <c r="I537" i="2" s="1"/>
  <c r="J537" i="2" s="1"/>
  <c r="H538" i="2"/>
  <c r="I538" i="2" s="1"/>
  <c r="J538" i="2" s="1"/>
  <c r="H539" i="2"/>
  <c r="I539" i="2" s="1"/>
  <c r="J539" i="2" s="1"/>
  <c r="H540" i="2"/>
  <c r="I540" i="2" s="1"/>
  <c r="J540" i="2" s="1"/>
  <c r="H541" i="2"/>
  <c r="I541" i="2" s="1"/>
  <c r="J541" i="2" s="1"/>
  <c r="H542" i="2"/>
  <c r="I542" i="2" s="1"/>
  <c r="J542" i="2" s="1"/>
  <c r="H543" i="2"/>
  <c r="I543" i="2" s="1"/>
  <c r="J543" i="2" s="1"/>
  <c r="H544" i="2"/>
  <c r="I544" i="2" s="1"/>
  <c r="J544" i="2" s="1"/>
  <c r="H546" i="2"/>
  <c r="I546" i="2" s="1"/>
  <c r="J546" i="2" s="1"/>
  <c r="H548" i="2"/>
  <c r="I548" i="2" s="1"/>
  <c r="J548" i="2" s="1"/>
  <c r="H549" i="2"/>
  <c r="I549" i="2" s="1"/>
  <c r="J549" i="2" s="1"/>
  <c r="H550" i="2"/>
  <c r="I550" i="2" s="1"/>
  <c r="J550" i="2" s="1"/>
  <c r="H551" i="2"/>
  <c r="I551" i="2" s="1"/>
  <c r="J551" i="2" s="1"/>
  <c r="H552" i="2"/>
  <c r="I552" i="2" s="1"/>
  <c r="J552" i="2" s="1"/>
  <c r="H553" i="2"/>
  <c r="I553" i="2" s="1"/>
  <c r="J553" i="2" s="1"/>
  <c r="H554" i="2"/>
  <c r="I554" i="2" s="1"/>
  <c r="J554" i="2" s="1"/>
  <c r="H555" i="2"/>
  <c r="I555" i="2" s="1"/>
  <c r="J555" i="2" s="1"/>
  <c r="H556" i="2"/>
  <c r="I556" i="2" s="1"/>
  <c r="J556" i="2" s="1"/>
  <c r="H557" i="2"/>
  <c r="I557" i="2" s="1"/>
  <c r="J557" i="2" s="1"/>
  <c r="H558" i="2"/>
  <c r="I558" i="2" s="1"/>
  <c r="J558" i="2" s="1"/>
  <c r="H559" i="2"/>
  <c r="I559" i="2" s="1"/>
  <c r="J559" i="2" s="1"/>
  <c r="H560" i="2"/>
  <c r="I560" i="2" s="1"/>
  <c r="J560" i="2" s="1"/>
  <c r="H561" i="2"/>
  <c r="I561" i="2" s="1"/>
  <c r="J561" i="2" s="1"/>
  <c r="H562" i="2"/>
  <c r="I562" i="2" s="1"/>
  <c r="J562" i="2" s="1"/>
  <c r="H564" i="2"/>
  <c r="I564" i="2" s="1"/>
  <c r="J564" i="2" s="1"/>
  <c r="H565" i="2"/>
  <c r="I565" i="2" s="1"/>
  <c r="J565" i="2" s="1"/>
  <c r="H566" i="2"/>
  <c r="I566" i="2" s="1"/>
  <c r="J566" i="2" s="1"/>
  <c r="H567" i="2"/>
  <c r="I567" i="2" s="1"/>
  <c r="J567" i="2" s="1"/>
  <c r="H569" i="2"/>
  <c r="I569" i="2" s="1"/>
  <c r="J569" i="2" s="1"/>
  <c r="H573" i="2"/>
  <c r="I573" i="2" s="1"/>
  <c r="J573" i="2" s="1"/>
  <c r="H574" i="2"/>
  <c r="I574" i="2" s="1"/>
  <c r="J574" i="2" s="1"/>
  <c r="H575" i="2"/>
  <c r="I575" i="2" s="1"/>
  <c r="J575" i="2" s="1"/>
  <c r="H576" i="2"/>
  <c r="I576" i="2" s="1"/>
  <c r="J576" i="2" s="1"/>
  <c r="H577" i="2"/>
  <c r="I577" i="2" s="1"/>
  <c r="J577" i="2" s="1"/>
  <c r="H578" i="2"/>
  <c r="I578" i="2" s="1"/>
  <c r="J578" i="2" s="1"/>
  <c r="H579" i="2"/>
  <c r="I579" i="2" s="1"/>
  <c r="J579" i="2" s="1"/>
  <c r="H581" i="2"/>
  <c r="I581" i="2" s="1"/>
  <c r="J581" i="2" s="1"/>
  <c r="H582" i="2"/>
  <c r="I582" i="2" s="1"/>
  <c r="J582" i="2" s="1"/>
  <c r="H583" i="2"/>
  <c r="I583" i="2" s="1"/>
  <c r="J583" i="2" s="1"/>
  <c r="H584" i="2"/>
  <c r="I584" i="2" s="1"/>
  <c r="J584" i="2" s="1"/>
  <c r="H585" i="2"/>
  <c r="I585" i="2" s="1"/>
  <c r="J585" i="2" s="1"/>
  <c r="H586" i="2"/>
  <c r="I586" i="2" s="1"/>
  <c r="J586" i="2" s="1"/>
  <c r="H587" i="2"/>
  <c r="I587" i="2" s="1"/>
  <c r="J587" i="2" s="1"/>
  <c r="H588" i="2"/>
  <c r="I588" i="2" s="1"/>
  <c r="J588" i="2" s="1"/>
  <c r="H589" i="2"/>
  <c r="I589" i="2" s="1"/>
  <c r="J589" i="2" s="1"/>
  <c r="H590" i="2"/>
  <c r="I590" i="2" s="1"/>
  <c r="J590" i="2" s="1"/>
  <c r="H591" i="2"/>
  <c r="I591" i="2" s="1"/>
  <c r="J591" i="2" s="1"/>
  <c r="H592" i="2"/>
  <c r="I592" i="2" s="1"/>
  <c r="J592" i="2" s="1"/>
  <c r="H593" i="2"/>
  <c r="I593" i="2" s="1"/>
  <c r="J593" i="2" s="1"/>
  <c r="H594" i="2"/>
  <c r="I594" i="2" s="1"/>
  <c r="J594" i="2" s="1"/>
  <c r="H596" i="2"/>
  <c r="I596" i="2" s="1"/>
  <c r="J596" i="2" s="1"/>
  <c r="H597" i="2"/>
  <c r="I597" i="2" s="1"/>
  <c r="J597" i="2" s="1"/>
  <c r="H599" i="2"/>
  <c r="I599" i="2" s="1"/>
  <c r="J599" i="2" s="1"/>
  <c r="H600" i="2"/>
  <c r="I600" i="2" s="1"/>
  <c r="J600" i="2" s="1"/>
  <c r="H601" i="2"/>
  <c r="I601" i="2" s="1"/>
  <c r="J601" i="2" s="1"/>
  <c r="H602" i="2"/>
  <c r="I602" i="2" s="1"/>
  <c r="J602" i="2" s="1"/>
  <c r="H603" i="2"/>
  <c r="I603" i="2" s="1"/>
  <c r="J603" i="2" s="1"/>
  <c r="H604" i="2"/>
  <c r="I604" i="2" s="1"/>
  <c r="J604" i="2" s="1"/>
  <c r="H605" i="2"/>
  <c r="I605" i="2" s="1"/>
  <c r="J605" i="2" s="1"/>
  <c r="H606" i="2"/>
  <c r="I606" i="2" s="1"/>
  <c r="J606" i="2" s="1"/>
  <c r="H607" i="2"/>
  <c r="I607" i="2" s="1"/>
  <c r="J607" i="2" s="1"/>
  <c r="H608" i="2"/>
  <c r="I608" i="2" s="1"/>
  <c r="J608" i="2" s="1"/>
  <c r="H609" i="2"/>
  <c r="I609" i="2" s="1"/>
  <c r="J609" i="2" s="1"/>
  <c r="H610" i="2"/>
  <c r="I610" i="2" s="1"/>
  <c r="J610" i="2" s="1"/>
  <c r="H611" i="2"/>
  <c r="I611" i="2" s="1"/>
  <c r="J611" i="2" s="1"/>
  <c r="H612" i="2"/>
  <c r="I612" i="2" s="1"/>
  <c r="J612" i="2" s="1"/>
  <c r="H613" i="2"/>
  <c r="I613" i="2" s="1"/>
  <c r="J613" i="2" s="1"/>
  <c r="H614" i="2"/>
  <c r="I614" i="2" s="1"/>
  <c r="J614" i="2" s="1"/>
  <c r="H615" i="2"/>
  <c r="I615" i="2" s="1"/>
  <c r="J615" i="2" s="1"/>
  <c r="H616" i="2"/>
  <c r="I616" i="2" s="1"/>
  <c r="J616" i="2" s="1"/>
  <c r="H617" i="2"/>
  <c r="I617" i="2" s="1"/>
  <c r="J617" i="2" s="1"/>
  <c r="H618" i="2"/>
  <c r="I618" i="2" s="1"/>
  <c r="J618" i="2" s="1"/>
  <c r="H619" i="2"/>
  <c r="I619" i="2" s="1"/>
  <c r="J619" i="2" s="1"/>
  <c r="H620" i="2"/>
  <c r="I620" i="2" s="1"/>
  <c r="J620" i="2" s="1"/>
  <c r="H621" i="2"/>
  <c r="I621" i="2" s="1"/>
  <c r="J621" i="2" s="1"/>
  <c r="H622" i="2"/>
  <c r="I622" i="2" s="1"/>
  <c r="J622" i="2" s="1"/>
  <c r="H623" i="2"/>
  <c r="I623" i="2" s="1"/>
  <c r="J623" i="2" s="1"/>
  <c r="H624" i="2"/>
  <c r="I624" i="2" s="1"/>
  <c r="J624" i="2" s="1"/>
  <c r="H625" i="2"/>
  <c r="I625" i="2" s="1"/>
  <c r="J625" i="2" s="1"/>
  <c r="H626" i="2"/>
  <c r="I626" i="2" s="1"/>
  <c r="J626" i="2" s="1"/>
  <c r="H627" i="2"/>
  <c r="I627" i="2" s="1"/>
  <c r="J627" i="2" s="1"/>
  <c r="H628" i="2"/>
  <c r="I628" i="2" s="1"/>
  <c r="J628" i="2" s="1"/>
  <c r="H630" i="2"/>
  <c r="I630" i="2" s="1"/>
  <c r="J630" i="2" s="1"/>
  <c r="H631" i="2"/>
  <c r="I631" i="2" s="1"/>
  <c r="J631" i="2" s="1"/>
  <c r="H632" i="2"/>
  <c r="I632" i="2" s="1"/>
  <c r="J632" i="2" s="1"/>
  <c r="H633" i="2"/>
  <c r="I633" i="2" s="1"/>
  <c r="J633" i="2" s="1"/>
  <c r="H634" i="2"/>
  <c r="I634" i="2" s="1"/>
  <c r="J634" i="2" s="1"/>
  <c r="H635" i="2"/>
  <c r="I635" i="2" s="1"/>
  <c r="J635" i="2" s="1"/>
  <c r="H636" i="2"/>
  <c r="I636" i="2" s="1"/>
  <c r="J636" i="2" s="1"/>
  <c r="H637" i="2"/>
  <c r="I637" i="2" s="1"/>
  <c r="J637" i="2" s="1"/>
  <c r="H638" i="2"/>
  <c r="I638" i="2" s="1"/>
  <c r="J638" i="2" s="1"/>
  <c r="H639" i="2"/>
  <c r="I639" i="2" s="1"/>
  <c r="J639" i="2" s="1"/>
  <c r="H640" i="2"/>
  <c r="I640" i="2" s="1"/>
  <c r="J640" i="2" s="1"/>
  <c r="H641" i="2"/>
  <c r="I641" i="2" s="1"/>
  <c r="J641" i="2" s="1"/>
  <c r="H642" i="2"/>
  <c r="I642" i="2" s="1"/>
  <c r="J642" i="2" s="1"/>
  <c r="H643" i="2"/>
  <c r="I643" i="2" s="1"/>
  <c r="J643" i="2" s="1"/>
  <c r="H644" i="2"/>
  <c r="I644" i="2" s="1"/>
  <c r="J644" i="2" s="1"/>
  <c r="H645" i="2"/>
  <c r="I645" i="2" s="1"/>
  <c r="J645" i="2" s="1"/>
  <c r="H646" i="2"/>
  <c r="I646" i="2" s="1"/>
  <c r="J646" i="2" s="1"/>
  <c r="H647" i="2"/>
  <c r="I647" i="2" s="1"/>
  <c r="J647" i="2" s="1"/>
  <c r="H648" i="2"/>
  <c r="I648" i="2" s="1"/>
  <c r="J648" i="2" s="1"/>
  <c r="H649" i="2"/>
  <c r="I649" i="2" s="1"/>
  <c r="J649" i="2" s="1"/>
  <c r="H650" i="2"/>
  <c r="I650" i="2" s="1"/>
  <c r="J650" i="2" s="1"/>
  <c r="H651" i="2"/>
  <c r="I651" i="2" s="1"/>
  <c r="J651" i="2" s="1"/>
  <c r="H652" i="2"/>
  <c r="I652" i="2" s="1"/>
  <c r="J652" i="2" s="1"/>
  <c r="H653" i="2"/>
  <c r="I653" i="2" s="1"/>
  <c r="J653" i="2" s="1"/>
  <c r="H654" i="2"/>
  <c r="I654" i="2" s="1"/>
  <c r="J654" i="2" s="1"/>
  <c r="H655" i="2"/>
  <c r="I655" i="2" s="1"/>
  <c r="J655" i="2" s="1"/>
  <c r="H656" i="2"/>
  <c r="I656" i="2" s="1"/>
  <c r="J656" i="2" s="1"/>
  <c r="H657" i="2"/>
  <c r="I657" i="2" s="1"/>
  <c r="J657" i="2" s="1"/>
  <c r="H658" i="2"/>
  <c r="I658" i="2" s="1"/>
  <c r="J658" i="2" s="1"/>
  <c r="H659" i="2"/>
  <c r="I659" i="2" s="1"/>
  <c r="J659" i="2" s="1"/>
  <c r="H660" i="2"/>
  <c r="I660" i="2" s="1"/>
  <c r="J660" i="2" s="1"/>
  <c r="H661" i="2"/>
  <c r="I661" i="2" s="1"/>
  <c r="J661" i="2" s="1"/>
  <c r="H662" i="2"/>
  <c r="I662" i="2" s="1"/>
  <c r="J662" i="2" s="1"/>
  <c r="H663" i="2"/>
  <c r="I663" i="2" s="1"/>
  <c r="J663" i="2" s="1"/>
  <c r="H664" i="2"/>
  <c r="I664" i="2" s="1"/>
  <c r="J664" i="2" s="1"/>
  <c r="H665" i="2"/>
  <c r="I665" i="2" s="1"/>
  <c r="J665" i="2" s="1"/>
  <c r="H666" i="2"/>
  <c r="I666" i="2" s="1"/>
  <c r="J666" i="2" s="1"/>
  <c r="H667" i="2"/>
  <c r="I667" i="2" s="1"/>
  <c r="J667" i="2" s="1"/>
  <c r="H668" i="2"/>
  <c r="I668" i="2" s="1"/>
  <c r="J668" i="2" s="1"/>
  <c r="H669" i="2"/>
  <c r="I669" i="2" s="1"/>
  <c r="J669" i="2" s="1"/>
  <c r="H670" i="2"/>
  <c r="I670" i="2" s="1"/>
  <c r="J670" i="2" s="1"/>
  <c r="H671" i="2"/>
  <c r="I671" i="2" s="1"/>
  <c r="J671" i="2" s="1"/>
  <c r="H672" i="2"/>
  <c r="I672" i="2" s="1"/>
  <c r="J672" i="2" s="1"/>
  <c r="H673" i="2"/>
  <c r="I673" i="2" s="1"/>
  <c r="J673" i="2" s="1"/>
  <c r="H674" i="2"/>
  <c r="I674" i="2" s="1"/>
  <c r="J674" i="2" s="1"/>
  <c r="H675" i="2"/>
  <c r="I675" i="2" s="1"/>
  <c r="J675" i="2" s="1"/>
  <c r="H676" i="2"/>
  <c r="I676" i="2" s="1"/>
  <c r="J676" i="2" s="1"/>
  <c r="H677" i="2"/>
  <c r="I677" i="2" s="1"/>
  <c r="J677" i="2" s="1"/>
  <c r="H678" i="2"/>
  <c r="I678" i="2" s="1"/>
  <c r="J678" i="2" s="1"/>
  <c r="H680" i="2"/>
  <c r="I680" i="2" s="1"/>
  <c r="J680" i="2" s="1"/>
  <c r="H681" i="2"/>
  <c r="I681" i="2" s="1"/>
  <c r="J681" i="2" s="1"/>
  <c r="H682" i="2"/>
  <c r="I682" i="2" s="1"/>
  <c r="J682" i="2" s="1"/>
  <c r="H683" i="2"/>
  <c r="I683" i="2" s="1"/>
  <c r="J683" i="2" s="1"/>
  <c r="H684" i="2"/>
  <c r="I684" i="2" s="1"/>
  <c r="J684" i="2" s="1"/>
  <c r="H685" i="2"/>
  <c r="I685" i="2" s="1"/>
  <c r="J685" i="2" s="1"/>
  <c r="H686" i="2"/>
  <c r="I686" i="2" s="1"/>
  <c r="J686" i="2" s="1"/>
  <c r="H687" i="2"/>
  <c r="I687" i="2" s="1"/>
  <c r="J687" i="2" s="1"/>
  <c r="H688" i="2"/>
  <c r="I688" i="2" s="1"/>
  <c r="J688" i="2" s="1"/>
  <c r="H689" i="2"/>
  <c r="I689" i="2" s="1"/>
  <c r="J689" i="2" s="1"/>
  <c r="H690" i="2"/>
  <c r="I690" i="2" s="1"/>
  <c r="J690" i="2" s="1"/>
  <c r="H691" i="2"/>
  <c r="I691" i="2" s="1"/>
  <c r="J691" i="2" s="1"/>
  <c r="H692" i="2"/>
  <c r="I692" i="2" s="1"/>
  <c r="J692" i="2" s="1"/>
  <c r="H693" i="2"/>
  <c r="I693" i="2" s="1"/>
  <c r="J693" i="2" s="1"/>
  <c r="H694" i="2"/>
  <c r="I694" i="2" s="1"/>
  <c r="J694" i="2" s="1"/>
  <c r="H695" i="2"/>
  <c r="I695" i="2" s="1"/>
  <c r="J695" i="2" s="1"/>
  <c r="H696" i="2"/>
  <c r="I696" i="2" s="1"/>
  <c r="J696" i="2" s="1"/>
  <c r="H697" i="2"/>
  <c r="I697" i="2" s="1"/>
  <c r="J697" i="2" s="1"/>
  <c r="H698" i="2"/>
  <c r="I698" i="2" s="1"/>
  <c r="J698" i="2" s="1"/>
  <c r="H699" i="2"/>
  <c r="I699" i="2" s="1"/>
  <c r="J699" i="2" s="1"/>
  <c r="H700" i="2"/>
  <c r="I700" i="2" s="1"/>
  <c r="J700" i="2" s="1"/>
  <c r="H701" i="2"/>
  <c r="I701" i="2" s="1"/>
  <c r="J701" i="2" s="1"/>
  <c r="H703" i="2"/>
  <c r="I703" i="2" s="1"/>
  <c r="J703" i="2" s="1"/>
  <c r="H704" i="2"/>
  <c r="I704" i="2" s="1"/>
  <c r="J704" i="2" s="1"/>
  <c r="H705" i="2"/>
  <c r="I705" i="2" s="1"/>
  <c r="J705" i="2" s="1"/>
  <c r="H706" i="2"/>
  <c r="I706" i="2" s="1"/>
  <c r="J706" i="2" s="1"/>
  <c r="H707" i="2"/>
  <c r="I707" i="2" s="1"/>
  <c r="J707" i="2" s="1"/>
  <c r="H708" i="2"/>
  <c r="I708" i="2" s="1"/>
  <c r="J708" i="2" s="1"/>
  <c r="H709" i="2"/>
  <c r="I709" i="2" s="1"/>
  <c r="J709" i="2" s="1"/>
  <c r="H710" i="2"/>
  <c r="I710" i="2" s="1"/>
  <c r="J710" i="2" s="1"/>
  <c r="H711" i="2"/>
  <c r="I711" i="2" s="1"/>
  <c r="J711" i="2" s="1"/>
  <c r="H712" i="2"/>
  <c r="I712" i="2" s="1"/>
  <c r="J712" i="2" s="1"/>
  <c r="H713" i="2"/>
  <c r="I713" i="2" s="1"/>
  <c r="J713" i="2" s="1"/>
  <c r="H714" i="2"/>
  <c r="I714" i="2" s="1"/>
  <c r="J714" i="2" s="1"/>
  <c r="H715" i="2"/>
  <c r="I715" i="2" s="1"/>
  <c r="J715" i="2" s="1"/>
  <c r="H716" i="2"/>
  <c r="I716" i="2" s="1"/>
  <c r="J716" i="2" s="1"/>
  <c r="H717" i="2"/>
  <c r="I717" i="2" s="1"/>
  <c r="J717" i="2" s="1"/>
  <c r="H718" i="2"/>
  <c r="I718" i="2" s="1"/>
  <c r="J718" i="2" s="1"/>
  <c r="H719" i="2"/>
  <c r="I719" i="2" s="1"/>
  <c r="J719" i="2" s="1"/>
  <c r="H720" i="2"/>
  <c r="I720" i="2" s="1"/>
  <c r="J720" i="2" s="1"/>
  <c r="H723" i="2"/>
  <c r="I723" i="2" s="1"/>
  <c r="J723" i="2" s="1"/>
  <c r="H724" i="2"/>
  <c r="I724" i="2" s="1"/>
  <c r="J724" i="2" s="1"/>
  <c r="H725" i="2"/>
  <c r="I725" i="2" s="1"/>
  <c r="J725" i="2" s="1"/>
  <c r="H726" i="2"/>
  <c r="I726" i="2" s="1"/>
  <c r="J726" i="2" s="1"/>
  <c r="H727" i="2"/>
  <c r="I727" i="2" s="1"/>
  <c r="J727" i="2" s="1"/>
  <c r="H728" i="2"/>
  <c r="I728" i="2" s="1"/>
  <c r="J728" i="2" s="1"/>
  <c r="H729" i="2"/>
  <c r="I729" i="2" s="1"/>
  <c r="J729" i="2" s="1"/>
  <c r="H731" i="2"/>
  <c r="I731" i="2" s="1"/>
  <c r="J731" i="2" s="1"/>
  <c r="H732" i="2"/>
  <c r="I732" i="2" s="1"/>
  <c r="J732" i="2" s="1"/>
  <c r="H733" i="2"/>
  <c r="I733" i="2" s="1"/>
  <c r="J733" i="2" s="1"/>
  <c r="H734" i="2"/>
  <c r="I734" i="2" s="1"/>
  <c r="J734" i="2" s="1"/>
  <c r="H735" i="2"/>
  <c r="I735" i="2" s="1"/>
  <c r="J735" i="2" s="1"/>
  <c r="H736" i="2"/>
  <c r="I736" i="2" s="1"/>
  <c r="J736" i="2" s="1"/>
  <c r="H737" i="2"/>
  <c r="I737" i="2" s="1"/>
  <c r="J737" i="2" s="1"/>
  <c r="H739" i="2"/>
  <c r="I739" i="2" s="1"/>
  <c r="J739" i="2" s="1"/>
  <c r="H740" i="2"/>
  <c r="I740" i="2" s="1"/>
  <c r="J740" i="2" s="1"/>
  <c r="H741" i="2"/>
  <c r="I741" i="2" s="1"/>
  <c r="J741" i="2" s="1"/>
  <c r="H742" i="2"/>
  <c r="I742" i="2" s="1"/>
  <c r="J742" i="2" s="1"/>
  <c r="H743" i="2"/>
  <c r="I743" i="2" s="1"/>
  <c r="J743" i="2" s="1"/>
  <c r="H744" i="2"/>
  <c r="I744" i="2" s="1"/>
  <c r="J744" i="2" s="1"/>
  <c r="H745" i="2"/>
  <c r="I745" i="2" s="1"/>
  <c r="J745" i="2" s="1"/>
  <c r="H746" i="2"/>
  <c r="I746" i="2" s="1"/>
  <c r="J746" i="2" s="1"/>
  <c r="H747" i="2"/>
  <c r="I747" i="2" s="1"/>
  <c r="J747" i="2" s="1"/>
  <c r="H748" i="2"/>
  <c r="I748" i="2" s="1"/>
  <c r="J748" i="2" s="1"/>
  <c r="H749" i="2"/>
  <c r="I749" i="2" s="1"/>
  <c r="J749" i="2" s="1"/>
  <c r="H750" i="2"/>
  <c r="I750" i="2" s="1"/>
  <c r="J750" i="2" s="1"/>
  <c r="H751" i="2"/>
  <c r="I751" i="2" s="1"/>
  <c r="J751" i="2" s="1"/>
  <c r="H752" i="2"/>
  <c r="I752" i="2" s="1"/>
  <c r="J752" i="2" s="1"/>
  <c r="H753" i="2"/>
  <c r="I753" i="2" s="1"/>
  <c r="J753" i="2" s="1"/>
  <c r="H754" i="2"/>
  <c r="I754" i="2" s="1"/>
  <c r="J754" i="2" s="1"/>
  <c r="H755" i="2"/>
  <c r="I755" i="2" s="1"/>
  <c r="J755" i="2" s="1"/>
  <c r="H756" i="2"/>
  <c r="I756" i="2" s="1"/>
  <c r="J756" i="2" s="1"/>
  <c r="H758" i="2"/>
  <c r="I758" i="2" s="1"/>
  <c r="J758" i="2" s="1"/>
  <c r="H759" i="2"/>
  <c r="I759" i="2" s="1"/>
  <c r="J759" i="2" s="1"/>
  <c r="H760" i="2"/>
  <c r="I760" i="2" s="1"/>
  <c r="J760" i="2" s="1"/>
  <c r="H761" i="2"/>
  <c r="I761" i="2" s="1"/>
  <c r="J761" i="2" s="1"/>
  <c r="H762" i="2"/>
  <c r="I762" i="2" s="1"/>
  <c r="J762" i="2" s="1"/>
  <c r="H763" i="2"/>
  <c r="I763" i="2" s="1"/>
  <c r="J763" i="2" s="1"/>
  <c r="H764" i="2"/>
  <c r="I764" i="2" s="1"/>
  <c r="J764" i="2" s="1"/>
  <c r="H765" i="2"/>
  <c r="I765" i="2" s="1"/>
  <c r="J765" i="2" s="1"/>
  <c r="H766" i="2"/>
  <c r="I766" i="2" s="1"/>
  <c r="J766" i="2" s="1"/>
  <c r="H767" i="2"/>
  <c r="I767" i="2" s="1"/>
  <c r="J767" i="2" s="1"/>
  <c r="H769" i="2"/>
  <c r="I769" i="2" s="1"/>
  <c r="J769" i="2" s="1"/>
  <c r="H772" i="2"/>
  <c r="I772" i="2" s="1"/>
  <c r="J772" i="2" s="1"/>
  <c r="H773" i="2"/>
  <c r="I773" i="2" s="1"/>
  <c r="J773" i="2" s="1"/>
  <c r="H774" i="2"/>
  <c r="I774" i="2" s="1"/>
  <c r="J774" i="2" s="1"/>
  <c r="H775" i="2"/>
  <c r="I775" i="2" s="1"/>
  <c r="J775" i="2" s="1"/>
  <c r="H776" i="2"/>
  <c r="I776" i="2" s="1"/>
  <c r="J776" i="2" s="1"/>
  <c r="H777" i="2"/>
  <c r="I777" i="2" s="1"/>
  <c r="J777" i="2" s="1"/>
  <c r="H778" i="2"/>
  <c r="I778" i="2" s="1"/>
  <c r="J778" i="2" s="1"/>
  <c r="H779" i="2"/>
  <c r="I779" i="2" s="1"/>
  <c r="J779" i="2" s="1"/>
  <c r="H780" i="2"/>
  <c r="I780" i="2" s="1"/>
  <c r="J780" i="2" s="1"/>
  <c r="H781" i="2"/>
  <c r="I781" i="2" s="1"/>
  <c r="J781" i="2" s="1"/>
  <c r="H782" i="2"/>
  <c r="I782" i="2" s="1"/>
  <c r="J782" i="2" s="1"/>
  <c r="H783" i="2"/>
  <c r="I783" i="2" s="1"/>
  <c r="J783" i="2" s="1"/>
  <c r="H784" i="2"/>
  <c r="I784" i="2" s="1"/>
  <c r="J784" i="2" s="1"/>
  <c r="H785" i="2"/>
  <c r="I785" i="2" s="1"/>
  <c r="J785" i="2" s="1"/>
  <c r="H787" i="2"/>
  <c r="I787" i="2" s="1"/>
  <c r="J787" i="2" s="1"/>
  <c r="H788" i="2"/>
  <c r="I788" i="2" s="1"/>
  <c r="J788" i="2" s="1"/>
  <c r="H789" i="2"/>
  <c r="I789" i="2" s="1"/>
  <c r="J789" i="2" s="1"/>
  <c r="H790" i="2"/>
  <c r="I790" i="2" s="1"/>
  <c r="J790" i="2" s="1"/>
  <c r="H791" i="2"/>
  <c r="I791" i="2" s="1"/>
  <c r="J791" i="2" s="1"/>
  <c r="H792" i="2"/>
  <c r="I792" i="2" s="1"/>
  <c r="J792" i="2" s="1"/>
  <c r="H793" i="2"/>
  <c r="I793" i="2" s="1"/>
  <c r="J793" i="2" s="1"/>
  <c r="H794" i="2"/>
  <c r="I794" i="2" s="1"/>
  <c r="J794" i="2" s="1"/>
  <c r="H795" i="2"/>
  <c r="I795" i="2" s="1"/>
  <c r="J795" i="2" s="1"/>
  <c r="H796" i="2"/>
  <c r="I796" i="2" s="1"/>
  <c r="J796" i="2" s="1"/>
  <c r="H797" i="2"/>
  <c r="I797" i="2" s="1"/>
  <c r="J797" i="2" s="1"/>
  <c r="H798" i="2"/>
  <c r="I798" i="2" s="1"/>
  <c r="J798" i="2" s="1"/>
  <c r="H799" i="2"/>
  <c r="I799" i="2" s="1"/>
  <c r="J799" i="2" s="1"/>
  <c r="H800" i="2"/>
  <c r="I800" i="2" s="1"/>
  <c r="J800" i="2" s="1"/>
  <c r="H801" i="2"/>
  <c r="I801" i="2" s="1"/>
  <c r="J801" i="2" s="1"/>
  <c r="H802" i="2"/>
  <c r="I802" i="2" s="1"/>
  <c r="J802" i="2" s="1"/>
  <c r="H803" i="2"/>
  <c r="I803" i="2" s="1"/>
  <c r="J803" i="2" s="1"/>
  <c r="H804" i="2"/>
  <c r="I804" i="2" s="1"/>
  <c r="J804" i="2" s="1"/>
  <c r="H805" i="2"/>
  <c r="I805" i="2" s="1"/>
  <c r="J805" i="2" s="1"/>
  <c r="H806" i="2"/>
  <c r="I806" i="2" s="1"/>
  <c r="J806" i="2" s="1"/>
  <c r="H808" i="2"/>
  <c r="I808" i="2" s="1"/>
  <c r="J808" i="2" s="1"/>
  <c r="H809" i="2"/>
  <c r="I809" i="2" s="1"/>
  <c r="J809" i="2" s="1"/>
  <c r="H810" i="2"/>
  <c r="I810" i="2" s="1"/>
  <c r="J810" i="2" s="1"/>
  <c r="H811" i="2"/>
  <c r="I811" i="2" s="1"/>
  <c r="J811" i="2" s="1"/>
  <c r="H812" i="2"/>
  <c r="I812" i="2" s="1"/>
  <c r="J812" i="2" s="1"/>
  <c r="H813" i="2"/>
  <c r="I813" i="2" s="1"/>
  <c r="J813" i="2" s="1"/>
  <c r="H814" i="2"/>
  <c r="I814" i="2" s="1"/>
  <c r="J814" i="2" s="1"/>
  <c r="H816" i="2"/>
  <c r="I816" i="2" s="1"/>
  <c r="J816" i="2" s="1"/>
  <c r="H817" i="2"/>
  <c r="I817" i="2" s="1"/>
  <c r="J817" i="2" s="1"/>
  <c r="H819" i="2"/>
  <c r="I819" i="2" s="1"/>
  <c r="J819" i="2" s="1"/>
  <c r="H820" i="2"/>
  <c r="I820" i="2" s="1"/>
  <c r="J820" i="2" s="1"/>
  <c r="H822" i="2"/>
  <c r="I822" i="2" s="1"/>
  <c r="J822" i="2" s="1"/>
  <c r="H823" i="2"/>
  <c r="I823" i="2" s="1"/>
  <c r="J823" i="2" s="1"/>
  <c r="H824" i="2"/>
  <c r="I824" i="2" s="1"/>
  <c r="J824" i="2" s="1"/>
  <c r="H825" i="2"/>
  <c r="I825" i="2" s="1"/>
  <c r="J825" i="2" s="1"/>
  <c r="H826" i="2"/>
  <c r="I826" i="2" s="1"/>
  <c r="J826" i="2" s="1"/>
  <c r="H827" i="2"/>
  <c r="I827" i="2" s="1"/>
  <c r="J827" i="2" s="1"/>
  <c r="H828" i="2"/>
  <c r="I828" i="2" s="1"/>
  <c r="J828" i="2" s="1"/>
  <c r="H829" i="2"/>
  <c r="I829" i="2" s="1"/>
  <c r="J829" i="2" s="1"/>
  <c r="H830" i="2"/>
  <c r="I830" i="2" s="1"/>
  <c r="J830" i="2" s="1"/>
  <c r="H831" i="2"/>
  <c r="I831" i="2" s="1"/>
  <c r="J831" i="2" s="1"/>
  <c r="H832" i="2"/>
  <c r="I832" i="2" s="1"/>
  <c r="J832" i="2" s="1"/>
  <c r="H833" i="2"/>
  <c r="I833" i="2" s="1"/>
  <c r="J833" i="2" s="1"/>
  <c r="H834" i="2"/>
  <c r="I834" i="2" s="1"/>
  <c r="J834" i="2" s="1"/>
  <c r="H835" i="2"/>
  <c r="I835" i="2" s="1"/>
  <c r="J835" i="2" s="1"/>
  <c r="H836" i="2"/>
  <c r="I836" i="2" s="1"/>
  <c r="J836" i="2" s="1"/>
  <c r="H837" i="2"/>
  <c r="I837" i="2" s="1"/>
  <c r="J837" i="2" s="1"/>
  <c r="H838" i="2"/>
  <c r="I838" i="2" s="1"/>
  <c r="J838" i="2" s="1"/>
  <c r="H839" i="2"/>
  <c r="I839" i="2" s="1"/>
  <c r="J839" i="2" s="1"/>
  <c r="H840" i="2"/>
  <c r="I840" i="2" s="1"/>
  <c r="J840" i="2" s="1"/>
  <c r="H841" i="2"/>
  <c r="I841" i="2" s="1"/>
  <c r="J841" i="2" s="1"/>
  <c r="H842" i="2"/>
  <c r="I842" i="2" s="1"/>
  <c r="J842" i="2" s="1"/>
  <c r="H843" i="2"/>
  <c r="I843" i="2" s="1"/>
  <c r="J843" i="2" s="1"/>
  <c r="H844" i="2"/>
  <c r="I844" i="2" s="1"/>
  <c r="J844" i="2" s="1"/>
  <c r="H845" i="2"/>
  <c r="I845" i="2" s="1"/>
  <c r="J845" i="2" s="1"/>
  <c r="H846" i="2"/>
  <c r="I846" i="2" s="1"/>
  <c r="J846" i="2" s="1"/>
  <c r="H847" i="2"/>
  <c r="I847" i="2" s="1"/>
  <c r="J847" i="2" s="1"/>
  <c r="H848" i="2"/>
  <c r="I848" i="2" s="1"/>
  <c r="J848" i="2" s="1"/>
  <c r="H849" i="2"/>
  <c r="I849" i="2" s="1"/>
  <c r="J849" i="2" s="1"/>
  <c r="H850" i="2"/>
  <c r="I850" i="2" s="1"/>
  <c r="J850" i="2" s="1"/>
  <c r="H851" i="2"/>
  <c r="I851" i="2" s="1"/>
  <c r="J851" i="2" s="1"/>
  <c r="H852" i="2"/>
  <c r="I852" i="2" s="1"/>
  <c r="J852" i="2" s="1"/>
  <c r="H853" i="2"/>
  <c r="I853" i="2" s="1"/>
  <c r="J853" i="2" s="1"/>
  <c r="H854" i="2"/>
  <c r="I854" i="2" s="1"/>
  <c r="J854" i="2" s="1"/>
  <c r="H856" i="2"/>
  <c r="I856" i="2" s="1"/>
  <c r="J856" i="2" s="1"/>
  <c r="H857" i="2"/>
  <c r="I857" i="2" s="1"/>
  <c r="J857" i="2" s="1"/>
  <c r="H858" i="2"/>
  <c r="I858" i="2" s="1"/>
  <c r="J858" i="2" s="1"/>
  <c r="H859" i="2"/>
  <c r="I859" i="2" s="1"/>
  <c r="J859" i="2" s="1"/>
  <c r="H860" i="2"/>
  <c r="I860" i="2" s="1"/>
  <c r="J860" i="2" s="1"/>
  <c r="H861" i="2"/>
  <c r="I861" i="2" s="1"/>
  <c r="J861" i="2" s="1"/>
  <c r="H862" i="2"/>
  <c r="I862" i="2" s="1"/>
  <c r="J862" i="2" s="1"/>
  <c r="H863" i="2"/>
  <c r="I863" i="2" s="1"/>
  <c r="J863" i="2" s="1"/>
  <c r="H864" i="2"/>
  <c r="I864" i="2" s="1"/>
  <c r="J864" i="2" s="1"/>
  <c r="H865" i="2"/>
  <c r="I865" i="2" s="1"/>
  <c r="J865" i="2" s="1"/>
  <c r="H866" i="2"/>
  <c r="I866" i="2" s="1"/>
  <c r="J866" i="2" s="1"/>
  <c r="H867" i="2"/>
  <c r="I867" i="2" s="1"/>
  <c r="J867" i="2" s="1"/>
  <c r="H868" i="2"/>
  <c r="I868" i="2" s="1"/>
  <c r="J868" i="2" s="1"/>
  <c r="H869" i="2"/>
  <c r="I869" i="2" s="1"/>
  <c r="J869" i="2" s="1"/>
  <c r="H870" i="2"/>
  <c r="I870" i="2" s="1"/>
  <c r="J870" i="2" s="1"/>
  <c r="H871" i="2"/>
  <c r="I871" i="2" s="1"/>
  <c r="J871" i="2" s="1"/>
  <c r="H872" i="2"/>
  <c r="I872" i="2" s="1"/>
  <c r="J872" i="2" s="1"/>
  <c r="H873" i="2"/>
  <c r="I873" i="2" s="1"/>
  <c r="J873" i="2" s="1"/>
  <c r="H874" i="2"/>
  <c r="I874" i="2" s="1"/>
  <c r="J874" i="2" s="1"/>
  <c r="H875" i="2"/>
  <c r="I875" i="2" s="1"/>
  <c r="J875" i="2" s="1"/>
  <c r="H876" i="2"/>
  <c r="I876" i="2" s="1"/>
  <c r="J876" i="2" s="1"/>
  <c r="H878" i="2"/>
  <c r="I878" i="2" s="1"/>
  <c r="J878" i="2" s="1"/>
  <c r="H879" i="2"/>
  <c r="I879" i="2" s="1"/>
  <c r="J879" i="2" s="1"/>
  <c r="H880" i="2"/>
  <c r="I880" i="2" s="1"/>
  <c r="J880" i="2" s="1"/>
  <c r="H881" i="2"/>
  <c r="I881" i="2" s="1"/>
  <c r="J881" i="2" s="1"/>
  <c r="H882" i="2"/>
  <c r="I882" i="2" s="1"/>
  <c r="J882" i="2" s="1"/>
  <c r="H883" i="2"/>
  <c r="I883" i="2" s="1"/>
  <c r="J883" i="2" s="1"/>
  <c r="H884" i="2"/>
  <c r="I884" i="2" s="1"/>
  <c r="J884" i="2" s="1"/>
  <c r="H885" i="2"/>
  <c r="I885" i="2" s="1"/>
  <c r="J885" i="2" s="1"/>
  <c r="H886" i="2"/>
  <c r="I886" i="2" s="1"/>
  <c r="J886" i="2" s="1"/>
  <c r="H887" i="2"/>
  <c r="I887" i="2" s="1"/>
  <c r="J887" i="2" s="1"/>
  <c r="H888" i="2"/>
  <c r="I888" i="2" s="1"/>
  <c r="J888" i="2" s="1"/>
  <c r="H889" i="2"/>
  <c r="I889" i="2" s="1"/>
  <c r="J889" i="2" s="1"/>
  <c r="H890" i="2"/>
  <c r="I890" i="2" s="1"/>
  <c r="J890" i="2" s="1"/>
  <c r="H891" i="2"/>
  <c r="I891" i="2" s="1"/>
  <c r="J891" i="2" s="1"/>
  <c r="H892" i="2"/>
  <c r="I892" i="2" s="1"/>
  <c r="J892" i="2" s="1"/>
  <c r="H894" i="2"/>
  <c r="I894" i="2" s="1"/>
  <c r="J894" i="2" s="1"/>
  <c r="H895" i="2"/>
  <c r="I895" i="2" s="1"/>
  <c r="J895" i="2" s="1"/>
  <c r="H896" i="2"/>
  <c r="I896" i="2" s="1"/>
  <c r="J896" i="2" s="1"/>
  <c r="H897" i="2"/>
  <c r="I897" i="2" s="1"/>
  <c r="J897" i="2" s="1"/>
  <c r="H898" i="2"/>
  <c r="I898" i="2" s="1"/>
  <c r="J898" i="2" s="1"/>
  <c r="H899" i="2"/>
  <c r="I899" i="2" s="1"/>
  <c r="J899" i="2" s="1"/>
  <c r="H900" i="2"/>
  <c r="I900" i="2" s="1"/>
  <c r="J900" i="2" s="1"/>
  <c r="H901" i="2"/>
  <c r="I901" i="2" s="1"/>
  <c r="J901" i="2" s="1"/>
  <c r="H902" i="2"/>
  <c r="I902" i="2" s="1"/>
  <c r="J902" i="2" s="1"/>
  <c r="H903" i="2"/>
  <c r="I903" i="2" s="1"/>
  <c r="J903" i="2" s="1"/>
  <c r="H904" i="2"/>
  <c r="I904" i="2" s="1"/>
  <c r="J904" i="2" s="1"/>
  <c r="H906" i="2"/>
  <c r="I906" i="2" s="1"/>
  <c r="J906" i="2" s="1"/>
  <c r="H907" i="2"/>
  <c r="I907" i="2" s="1"/>
  <c r="J907" i="2" s="1"/>
  <c r="H908" i="2"/>
  <c r="I908" i="2" s="1"/>
  <c r="J908" i="2" s="1"/>
  <c r="H909" i="2"/>
  <c r="I909" i="2" s="1"/>
  <c r="J909" i="2" s="1"/>
  <c r="H910" i="2"/>
  <c r="I910" i="2" s="1"/>
  <c r="J910" i="2" s="1"/>
  <c r="H911" i="2"/>
  <c r="I911" i="2" s="1"/>
  <c r="J911" i="2" s="1"/>
  <c r="H914" i="2"/>
  <c r="I914" i="2" s="1"/>
  <c r="J914" i="2" s="1"/>
  <c r="H915" i="2"/>
  <c r="I915" i="2" s="1"/>
  <c r="J915" i="2" s="1"/>
  <c r="H916" i="2"/>
  <c r="I916" i="2" s="1"/>
  <c r="J916" i="2" s="1"/>
  <c r="H917" i="2"/>
  <c r="I917" i="2" s="1"/>
  <c r="J917" i="2" s="1"/>
  <c r="H918" i="2"/>
  <c r="I918" i="2" s="1"/>
  <c r="J918" i="2" s="1"/>
  <c r="H920" i="2"/>
  <c r="I920" i="2" s="1"/>
  <c r="J920" i="2" s="1"/>
  <c r="H921" i="2"/>
  <c r="I921" i="2" s="1"/>
  <c r="J921" i="2" s="1"/>
  <c r="H923" i="2"/>
  <c r="I923" i="2" s="1"/>
  <c r="J923" i="2" s="1"/>
  <c r="H924" i="2"/>
  <c r="I924" i="2" s="1"/>
  <c r="J924" i="2" s="1"/>
  <c r="H925" i="2"/>
  <c r="I925" i="2" s="1"/>
  <c r="J925" i="2" s="1"/>
  <c r="H926" i="2"/>
  <c r="I926" i="2" s="1"/>
  <c r="J926" i="2" s="1"/>
  <c r="H927" i="2"/>
  <c r="I927" i="2" s="1"/>
  <c r="J927" i="2" s="1"/>
  <c r="H928" i="2"/>
  <c r="I928" i="2" s="1"/>
  <c r="J928" i="2" s="1"/>
  <c r="H929" i="2"/>
  <c r="I929" i="2" s="1"/>
  <c r="J929" i="2" s="1"/>
  <c r="H930" i="2"/>
  <c r="I930" i="2" s="1"/>
  <c r="J930" i="2" s="1"/>
  <c r="H931" i="2"/>
  <c r="I931" i="2" s="1"/>
  <c r="J931" i="2" s="1"/>
  <c r="H932" i="2"/>
  <c r="I932" i="2" s="1"/>
  <c r="J932" i="2" s="1"/>
  <c r="H933" i="2"/>
  <c r="I933" i="2" s="1"/>
  <c r="J933" i="2" s="1"/>
  <c r="H934" i="2"/>
  <c r="I934" i="2" s="1"/>
  <c r="J934" i="2" s="1"/>
  <c r="H937" i="2"/>
  <c r="I937" i="2" s="1"/>
  <c r="J937" i="2" s="1"/>
  <c r="H938" i="2"/>
  <c r="I938" i="2" s="1"/>
  <c r="J938" i="2" s="1"/>
  <c r="H939" i="2"/>
  <c r="I939" i="2" s="1"/>
  <c r="J939" i="2" s="1"/>
  <c r="H942" i="2"/>
  <c r="I942" i="2" s="1"/>
  <c r="J942" i="2" s="1"/>
  <c r="H943" i="2"/>
  <c r="I943" i="2" s="1"/>
  <c r="J943" i="2" s="1"/>
  <c r="H944" i="2"/>
  <c r="I944" i="2" s="1"/>
  <c r="J944" i="2" s="1"/>
  <c r="H945" i="2"/>
  <c r="I945" i="2" s="1"/>
  <c r="J945" i="2" s="1"/>
  <c r="H947" i="2"/>
  <c r="I947" i="2" s="1"/>
  <c r="J947" i="2" s="1"/>
  <c r="H16" i="7"/>
  <c r="H19" i="7"/>
  <c r="E2" i="2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922" i="2" a="1"/>
  <c r="E922" i="2" s="1"/>
  <c r="E923" i="2" a="1"/>
  <c r="E923" i="2" s="1"/>
  <c r="E924" i="2" a="1"/>
  <c r="E924" i="2" s="1"/>
  <c r="E925" i="2" a="1"/>
  <c r="E925" i="2" s="1"/>
  <c r="E926" i="2" a="1"/>
  <c r="E926" i="2" s="1"/>
  <c r="E927" i="2" a="1"/>
  <c r="E927" i="2" s="1"/>
  <c r="E928" i="2" a="1"/>
  <c r="E928" i="2" s="1"/>
  <c r="E929" i="2" a="1"/>
  <c r="E929" i="2" s="1"/>
  <c r="E930" i="2" a="1"/>
  <c r="E930" i="2" s="1"/>
  <c r="E931" i="2" a="1"/>
  <c r="E931" i="2" s="1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 s="1"/>
  <c r="E938" i="2" a="1"/>
  <c r="E938" i="2" s="1"/>
  <c r="E939" i="2" a="1"/>
  <c r="E939" i="2" s="1"/>
  <c r="E940" i="2" a="1"/>
  <c r="E940" i="2" s="1"/>
  <c r="E941" i="2" a="1"/>
  <c r="E941" i="2" s="1"/>
  <c r="E942" i="2" a="1"/>
  <c r="E942" i="2" s="1"/>
  <c r="E943" i="2" a="1"/>
  <c r="E943" i="2" s="1"/>
  <c r="E944" i="2" a="1"/>
  <c r="E944" i="2" s="1"/>
  <c r="E945" i="2" a="1"/>
  <c r="E945" i="2" s="1"/>
  <c r="E946" i="2" a="1"/>
  <c r="E946" i="2" s="1"/>
  <c r="E947" i="2" a="1"/>
  <c r="E947" i="2" s="1"/>
  <c r="K60" i="5"/>
  <c r="K56" i="5"/>
  <c r="K64" i="5"/>
  <c r="D116" i="5"/>
  <c r="D100" i="5"/>
  <c r="D84" i="5"/>
  <c r="D108" i="5"/>
  <c r="D92" i="5"/>
  <c r="D120" i="5"/>
  <c r="D88" i="5"/>
  <c r="D112" i="5"/>
  <c r="D96" i="5"/>
  <c r="D80" i="5"/>
  <c r="D124" i="5"/>
  <c r="D104" i="5"/>
  <c r="D4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923D54-FBBB-46FA-83DF-252F81FD6D79}" keepAlive="1" name="Query - Palmoria Group emp-data" description="Connection to the 'Palmoria Group emp-data' query in the workbook." type="5" refreshedVersion="7" background="1" saveData="1">
    <dbPr connection="Provider=Microsoft.Mashup.OleDb.1;Data Source=$Workbook$;Location=&quot;Palmoria Group emp-data&quot;;Extended Properties=&quot;&quot;" command="SELECT * FROM [Palmoria Group emp-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<sst xmlns="http://schemas.openxmlformats.org/spreadsheetml/2006/main" count="4999" uniqueCount="975">
  <si>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</si>
  <si>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</si>
  <si>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</si>
  <si>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</si>
  <si>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</si>
  <si>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</si>
  <si>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</si>
  <si>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</si>
  <si>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</si>
  <si>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</si>
  <si>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</si>
  <si>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</si>
  <si>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</si>
  <si>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</si>
  <si>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</si>
  <si>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</si>
  <si>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</si>
  <si>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</si>
  <si>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</si>
  <si>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</si>
  <si>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</si>
  <si>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</si>
  <si>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</si>
  <si>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</si>
  <si>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</si>
  <si>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</si>
  <si>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</si>
  <si>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</si>
  <si>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</si>
  <si>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</si>
  <si>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</si>
  <si>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</si>
  <si>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</si>
  <si>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</si>
  <si>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</si>
  <si>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</si>
  <si>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</si>
  <si>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</si>
  <si>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</si>
  <si>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</si>
  <si>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</si>
  <si>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</si>
  <si>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</si>
  <si>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</si>
  <si>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</si>
  <si>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</si>
  <si>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</si>
  <si>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</si>
  <si>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</si>
  <si>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</si>
  <si>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</si>
  <si>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</si>
  <si>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</si>
  <si>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</si>
  <si>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</si>
  <si>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</si>
  <si>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</si>
  <si>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</si>
  <si>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</si>
  <si>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</si>
  <si>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</si>
  <si>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</si>
  <si>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</si>
  <si>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</si>
  <si>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</si>
  <si>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</si>
  <si>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</si>
  <si>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</si>
  <si>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</si>
  <si>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</si>
  <si>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</si>
  <si>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</si>
  <si>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</si>
  <si>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</si>
  <si>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</si>
  <si>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</si>
  <si>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</si>
  <si>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</si>
  <si>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</si>
  <si>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</si>
  <si>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</si>
  <si>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</si>
  <si>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</si>
  <si>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</si>
  <si>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</si>
  <si>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</si>
  <si>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</si>
  <si>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</si>
  <si>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</si>
  <si>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</si>
  <si>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</si>
  <si>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</si>
  <si>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</si>
  <si>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</si>
  <si>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</si>
  <si>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</si>
  <si>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</si>
  <si>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</si>
  <si>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</si>
  <si>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</si>
  <si>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</si>
  <si>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</si>
  <si>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</si>
  <si>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</si>
  <si>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</si>
  <si>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</si>
  <si>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</si>
  <si>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</si>
  <si>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</si>
  <si>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</si>
  <si>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</si>
  <si>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</si>
  <si>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</si>
  <si>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</si>
  <si>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</si>
  <si>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</si>
  <si>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</si>
  <si>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</si>
  <si>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</si>
  <si>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</si>
  <si>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</si>
  <si>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</si>
  <si>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</si>
  <si>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</si>
  <si>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</si>
  <si>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</si>
  <si>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</si>
  <si>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</si>
  <si>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</si>
  <si>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</si>
  <si>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</si>
  <si>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</si>
  <si>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</si>
  <si>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</si>
  <si>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</si>
  <si>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</si>
  <si>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</si>
  <si>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</si>
  <si>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</si>
  <si>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</si>
  <si>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</si>
  <si>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</si>
  <si>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</si>
  <si>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</si>
  <si>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</si>
  <si>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</si>
  <si>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</si>
  <si>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</si>
  <si>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</si>
  <si>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</si>
  <si>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</si>
  <si>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</si>
  <si>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</si>
  <si>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</si>
  <si>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</si>
  <si>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</si>
  <si>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</si>
  <si>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</si>
  <si>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</si>
  <si>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</si>
  <si>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</si>
  <si>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</si>
  <si>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</si>
  <si>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</si>
  <si>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</si>
  <si>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</si>
  <si>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</si>
  <si>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</si>
  <si>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</si>
  <si>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</si>
  <si>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</si>
  <si>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</si>
  <si>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</si>
  <si>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</si>
  <si>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</si>
  <si>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</si>
  <si>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</si>
  <si>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</si>
  <si>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</si>
  <si>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</si>
  <si>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</si>
  <si>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</si>
  <si>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</si>
  <si>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</si>
  <si>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</si>
  <si>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</si>
  <si>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</si>
  <si>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</si>
  <si>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</si>
  <si>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</si>
  <si>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</si>
  <si>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</si>
  <si>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</si>
  <si>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</si>
  <si>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</si>
  <si>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</si>
  <si>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</si>
  <si>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</si>
  <si>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</si>
  <si>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</si>
  <si>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</si>
  <si>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</si>
  <si>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</si>
  <si>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</si>
  <si>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</si>
  <si>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</si>
  <si>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</si>
  <si>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</si>
  <si>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</si>
  <si>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</si>
  <si>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</si>
  <si>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</si>
  <si>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</si>
  <si>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</si>
  <si>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</si>
  <si>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</si>
  <si>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</si>
  <si>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</si>
  <si>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</si>
  <si>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</si>
  <si>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</si>
  <si>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</si>
  <si>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</si>
  <si>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</si>
  <si>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</si>
  <si>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</si>
  <si>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</si>
  <si>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</si>
  <si>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</si>
  <si>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</si>
  <si>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</si>
  <si>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</si>
  <si>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</si>
  <si>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</si>
  <si>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</si>
  <si>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</si>
  <si>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</si>
  <si>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</si>
  <si>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</si>
  <si>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</si>
  <si>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</si>
  <si>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</si>
  <si>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</si>
  <si>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</si>
  <si>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</si>
  <si>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</si>
  <si>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</si>
  <si>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</si>
  <si>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</si>
  <si>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</si>
  <si>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</si>
  <si>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</si>
  <si>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</si>
  <si>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</si>
  <si>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</si>
  <si>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</si>
  <si>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</si>
  <si>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</si>
  <si>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</si>
  <si>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</si>
  <si>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</si>
  <si>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</si>
  <si>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</si>
  <si>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</si>
  <si>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</si>
  <si>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</si>
  <si>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</si>
  <si>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</si>
  <si>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</si>
  <si>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</si>
  <si>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</si>
  <si>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</si>
  <si>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</si>
  <si>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</si>
  <si>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</si>
  <si>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</si>
  <si>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</si>
  <si>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</si>
  <si>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</si>
  <si>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</si>
  <si>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</si>
  <si>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</si>
  <si>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</si>
  <si>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</si>
  <si>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</si>
  <si>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</si>
  <si>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</si>
  <si>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</si>
  <si>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</si>
  <si>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</si>
  <si>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</si>
  <si>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</si>
  <si>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</si>
  <si>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</si>
  <si>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</si>
  <si>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</si>
  <si>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</si>
  <si>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</si>
  <si>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</si>
  <si>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</si>
  <si>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</si>
  <si>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</si>
  <si>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</si>
  <si>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</si>
  <si>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</si>
  <si>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</si>
  <si>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</si>
  <si>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</si>
  <si>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</si>
  <si>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</si>
  <si>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</si>
  <si>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</si>
  <si>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</si>
  <si>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</si>
  <si>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</si>
  <si>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</si>
  <si>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</si>
  <si>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</si>
  <si>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</si>
  <si>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</si>
  <si>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</si>
  <si>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</si>
  <si>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</si>
  <si>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</si>
  <si>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</si>
  <si>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</si>
  <si>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</si>
  <si>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</si>
  <si>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</si>
  <si>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</si>
  <si>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</si>
  <si>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</si>
  <si>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</si>
  <si>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</si>
  <si>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</si>
  <si>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</si>
  <si>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</si>
  <si>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</si>
  <si>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</si>
  <si>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</si>
  <si>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</si>
  <si>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</si>
  <si>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</si>
  <si>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</si>
  <si>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</si>
  <si>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</si>
  <si>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</si>
  <si>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</si>
  <si>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</si>
  <si>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</si>
  <si>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</si>
  <si>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</si>
  <si>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</si>
  <si>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</si>
  <si>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</si>
  <si>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</si>
  <si>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</si>
  <si>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</si>
  <si>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</si>
  <si>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</si>
  <si>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</si>
  <si>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</si>
  <si>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</si>
  <si>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</si>
  <si>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</si>
  <si>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</si>
  <si>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</si>
  <si>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</si>
  <si>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</si>
  <si>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</si>
  <si>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</si>
  <si>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</si>
  <si>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</si>
  <si>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</si>
  <si>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</si>
  <si>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</si>
  <si>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</si>
  <si>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</si>
  <si>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</si>
  <si>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</si>
  <si>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</si>
  <si>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</si>
  <si>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</si>
  <si>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</si>
  <si>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</si>
  <si>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</si>
  <si>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</si>
  <si>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</si>
  <si>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</si>
  <si>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</si>
  <si>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</si>
  <si>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</si>
  <si>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</si>
  <si>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</si>
  <si>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</si>
  <si>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</si>
  <si>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</si>
  <si>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</si>
  <si>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</si>
  <si>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</si>
  <si>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</si>
  <si>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</si>
  <si>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</si>
  <si>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</si>
  <si>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</si>
  <si>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</si>
  <si>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</si>
  <si>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</si>
  <si>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</si>
  <si>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</si>
  <si>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</si>
  <si>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</si>
  <si>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</si>
  <si>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</si>
  <si>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</si>
  <si>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</si>
  <si>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</si>
  <si>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</si>
  <si>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</si>
  <si>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</si>
  <si>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</si>
  <si>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</si>
  <si>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</si>
  <si>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</si>
  <si>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</si>
  <si>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</si>
  <si>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</si>
  <si>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</si>
  <si>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</si>
  <si>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</si>
  <si>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</si>
  <si>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</si>
  <si>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</si>
  <si>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</si>
  <si>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</si>
  <si>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</si>
  <si>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</si>
  <si>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</si>
  <si>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</si>
  <si>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</si>
  <si>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</si>
  <si>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</si>
  <si>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</si>
  <si>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</si>
  <si>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</si>
  <si>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</si>
  <si>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</si>
  <si>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</si>
  <si>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</si>
  <si>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</si>
  <si>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</si>
  <si>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</si>
  <si>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</si>
  <si>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</si>
  <si>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</si>
  <si>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</si>
  <si>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</si>
  <si>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</si>
  <si>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</si>
  <si>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</si>
  <si>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</si>
  <si>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</si>
  <si>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</si>
  <si>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</si>
  <si>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</si>
  <si>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</si>
  <si>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</si>
  <si>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</si>
  <si>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</si>
  <si>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</si>
  <si>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</si>
  <si>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</si>
  <si>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</si>
  <si>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</si>
  <si>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</si>
  <si>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</si>
  <si>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</si>
  <si>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</si>
  <si>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</si>
  <si>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</si>
  <si>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</si>
  <si>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</si>
  <si>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</si>
  <si>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</si>
  <si>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</si>
  <si>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</si>
  <si>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</si>
  <si>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</si>
  <si>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</si>
  <si>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</si>
  <si>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</si>
  <si>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</si>
  <si>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</si>
  <si>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</si>
  <si>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</si>
  <si>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</si>
  <si>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</si>
  <si>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</si>
  <si>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</si>
  <si>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</si>
  <si>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</si>
  <si>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</si>
  <si>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</si>
  <si>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</si>
  <si>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</si>
  <si>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</si>
  <si>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</si>
  <si>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</si>
  <si>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</si>
  <si>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</si>
  <si>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</si>
  <si>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</si>
  <si>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</si>
  <si>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</si>
  <si>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</si>
  <si>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</si>
  <si>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</si>
  <si>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</si>
  <si>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</si>
  <si>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</si>
  <si>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</si>
  <si>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</si>
  <si>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</si>
  <si>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</si>
  <si>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</si>
  <si>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</si>
  <si>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</si>
  <si>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</si>
  <si>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</si>
  <si>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</si>
  <si>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</si>
  <si>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</si>
  <si>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</si>
  <si>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</si>
  <si>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</si>
  <si>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</si>
  <si>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</si>
  <si>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</si>
  <si>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</si>
  <si>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</si>
  <si>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</si>
  <si>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</si>
  <si>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</si>
  <si>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</si>
  <si>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</si>
  <si>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</si>
  <si>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</si>
  <si>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</si>
  <si>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</si>
  <si>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</si>
  <si>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</si>
  <si>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</si>
  <si>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</si>
  <si>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</si>
  <si>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</si>
  <si>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</si>
  <si>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</si>
  <si>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</si>
  <si>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</si>
  <si>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</si>
  <si>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</si>
  <si>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</si>
  <si>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</si>
  <si>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</si>
  <si>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</si>
  <si>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</si>
  <si>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</si>
  <si>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</si>
  <si>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</si>
  <si>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</si>
  <si>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</si>
  <si>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</si>
  <si>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</si>
  <si>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</si>
  <si>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</si>
  <si>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</si>
  <si>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</si>
  <si>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</si>
  <si>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</si>
  <si>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</si>
  <si>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</si>
  <si>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</si>
  <si>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</si>
  <si>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</si>
  <si>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</si>
  <si>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</si>
  <si>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</si>
  <si>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</si>
  <si>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</si>
  <si>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</si>
  <si>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</si>
  <si>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</si>
  <si>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</si>
  <si>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</si>
  <si>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</si>
  <si>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</si>
  <si>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</si>
  <si>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</si>
  <si>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</si>
  <si>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</si>
  <si>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</si>
  <si>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</si>
  <si>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</si>
  <si>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</si>
  <si>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</si>
  <si>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</si>
  <si>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</si>
  <si>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</si>
  <si>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</si>
  <si>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</si>
  <si>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</si>
  <si>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</si>
  <si>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</si>
  <si>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</si>
  <si>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</si>
  <si>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</si>
  <si>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</si>
  <si>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</si>
  <si>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</si>
  <si>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</si>
  <si>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</si>
  <si>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</si>
  <si>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</si>
  <si>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</si>
  <si>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</si>
  <si>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</si>
  <si>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</si>
  <si>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</si>
  <si>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</si>
  <si>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</si>
  <si>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</si>
  <si>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</si>
  <si>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</si>
  <si>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</si>
  <si>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</si>
  <si>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</si>
  <si>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</si>
  <si>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</si>
  <si>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</si>
  <si>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</si>
  <si>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</si>
  <si>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</si>
  <si>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</si>
  <si>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</si>
  <si>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</si>
  <si>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</si>
  <si>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</si>
  <si>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</si>
  <si>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</si>
  <si>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</si>
  <si>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</si>
  <si>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</si>
  <si>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</si>
  <si>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</si>
  <si>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</si>
  <si>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</si>
  <si>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</si>
  <si>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</si>
  <si>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</si>
  <si>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</si>
  <si>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</si>
  <si>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</si>
  <si>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</si>
  <si>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</si>
  <si>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</si>
  <si>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</si>
  <si>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</si>
  <si>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</si>
  <si>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</si>
  <si>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</si>
  <si>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</si>
  <si>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</si>
  <si>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</si>
  <si>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</si>
  <si>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</si>
  <si>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</si>
  <si>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</si>
  <si>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</si>
  <si>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</si>
  <si>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</si>
  <si>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</si>
  <si>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</si>
  <si>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</si>
  <si>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</si>
  <si>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</si>
  <si>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</si>
  <si>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</si>
  <si>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</si>
  <si>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</si>
  <si>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</si>
  <si>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</si>
  <si>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</si>
  <si>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</si>
  <si>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</si>
  <si>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</si>
  <si>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</si>
  <si>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</si>
  <si>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</si>
  <si>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</si>
  <si>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</si>
  <si>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</si>
  <si>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</si>
  <si>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</si>
  <si>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</si>
  <si>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</si>
  <si>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</si>
  <si>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</si>
  <si>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</si>
  <si>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</si>
  <si>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</si>
  <si>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</si>
  <si>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</si>
  <si>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</si>
  <si>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</si>
  <si>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</si>
  <si>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</si>
  <si>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</si>
  <si>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</si>
  <si>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</si>
  <si>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</si>
  <si>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</si>
  <si>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</si>
  <si>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</si>
  <si>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</si>
  <si>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</si>
  <si>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</si>
  <si>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</si>
  <si>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</si>
  <si>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</si>
  <si>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</si>
  <si>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</si>
  <si>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</si>
  <si>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</si>
  <si>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</si>
  <si>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</si>
  <si>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</si>
  <si>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</si>
  <si>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</si>
  <si>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</si>
  <si>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</si>
  <si>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</si>
  <si>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</si>
  <si>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</si>
  <si>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</si>
  <si>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</si>
  <si>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</si>
  <si>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</si>
  <si>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</si>
  <si>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</si>
  <si>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</si>
  <si>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</si>
  <si>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</si>
  <si>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</si>
  <si>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</si>
  <si>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</si>
  <si>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</si>
  <si>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</si>
  <si>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</si>
  <si>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</si>
  <si>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</si>
  <si>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</si>
  <si>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</si>
  <si>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</si>
  <si>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</si>
  <si>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</si>
  <si>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</si>
  <si>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</si>
  <si>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</si>
  <si>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</si>
  <si>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</si>
  <si>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</si>
  <si>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</si>
  <si>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</si>
  <si>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</si>
  <si>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</si>
  <si>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</si>
  <si>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</si>
  <si>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</si>
  <si>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</si>
  <si>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</si>
  <si>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</si>
  <si>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</si>
  <si>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</si>
  <si>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</si>
  <si>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</si>
  <si>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</si>
  <si>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</si>
  <si>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</si>
  <si>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</si>
  <si>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</si>
  <si>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</si>
  <si>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</si>
  <si>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</si>
  <si>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</si>
  <si>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</si>
  <si>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</si>
  <si>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</si>
  <si>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</si>
  <si>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</si>
  <si>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</si>
  <si>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</si>
  <si>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</si>
  <si>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</si>
  <si>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</si>
  <si>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</si>
  <si>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</si>
  <si>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</si>
  <si>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</si>
  <si>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</si>
  <si>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</si>
  <si>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</si>
  <si>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</si>
  <si>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</si>
  <si>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</si>
  <si>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</si>
  <si>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</si>
  <si>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</si>
  <si>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</si>
  <si>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</si>
  <si>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</si>
  <si>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</si>
  <si>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</si>
  <si>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</si>
  <si>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</si>
  <si>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</si>
  <si>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</si>
  <si>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</si>
  <si>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</si>
  <si>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</si>
  <si>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</si>
  <si>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</si>
  <si>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</si>
  <si>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</si>
  <si>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</si>
  <si>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</si>
  <si>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</si>
  <si>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</si>
  <si>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</si>
  <si>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</si>
  <si>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</si>
  <si>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</si>
  <si>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</si>
  <si>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</si>
  <si>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</si>
  <si>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</si>
  <si>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</si>
  <si>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</si>
  <si>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</si>
  <si>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</si>
  <si>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</si>
  <si>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</si>
  <si>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</si>
  <si>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</si>
  <si>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</si>
  <si>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</si>
  <si>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</si>
  <si>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</si>
  <si>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</si>
  <si>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</si>
  <si>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</si>
  <si>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</si>
  <si>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</si>
  <si>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</si>
  <si>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</si>
  <si>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</si>
  <si>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</si>
  <si>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</si>
  <si>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</si>
  <si>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</si>
  <si>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</si>
  <si>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</si>
  <si>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</si>
  <si>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</si>
  <si>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</si>
  <si>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</si>
  <si>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</si>
  <si>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</si>
  <si>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</si>
  <si>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</si>
  <si>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</si>
  <si>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</si>
  <si>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</si>
  <si>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</si>
  <si>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</si>
  <si>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</si>
  <si>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</si>
  <si>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</si>
  <si>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</si>
  <si>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</si>
  <si>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</si>
  <si>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</si>
  <si>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</si>
  <si>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</si>
  <si>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</si>
  <si>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</si>
  <si>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</si>
  <si>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</si>
  <si>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</si>
  <si>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</si>
  <si>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</si>
  <si>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</si>
  <si>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</si>
  <si>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</si>
  <si>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Not Disclosed</t>
  </si>
  <si>
    <t>Palmoria HR Data Dashboard – Diversity, Pay Equity &amp; Bonus Insights</t>
  </si>
  <si>
    <t>Grand Total</t>
  </si>
  <si>
    <t>Count of Name</t>
  </si>
  <si>
    <t>Count of Rating</t>
  </si>
  <si>
    <t>Q1- Gender Distribution Across the Organization</t>
  </si>
  <si>
    <t>Q1A- Gender Composition by Department</t>
  </si>
  <si>
    <t>Q1B - Gender Composition by Region</t>
  </si>
  <si>
    <t>Q2-Performance Rating by Gender</t>
  </si>
  <si>
    <t>Sum of Salary</t>
  </si>
  <si>
    <t>Average of Salary</t>
  </si>
  <si>
    <t>Region</t>
  </si>
  <si>
    <t>Q3- Salary Analysis &amp; Gender Pay Gap</t>
  </si>
  <si>
    <t>Q3A-Salary by Gender</t>
  </si>
  <si>
    <t>Q3B - Salary by Gender+ Region</t>
  </si>
  <si>
    <t>Q3C- Salary by Gender+ Department</t>
  </si>
  <si>
    <t>Calculate Gender Pay Gap %</t>
  </si>
  <si>
    <t>Meaning: Women earn 3.55% less than men on average.</t>
  </si>
  <si>
    <t>Calculate Gender Pay Gap across department %</t>
  </si>
  <si>
    <t>This means that: Female employees in the Accounting department earn 5.92% less than their male employees on average.</t>
  </si>
  <si>
    <t>This means that: Female employees in the Business Development department earn 9.01% less than their male employees on average.</t>
  </si>
  <si>
    <t>This means that: Female employees in the Human Resources department earn 9.78% less than their male employees on average.</t>
  </si>
  <si>
    <t>This means that: Female employees in the Legal department earn 6.15% less than their male employees on average.</t>
  </si>
  <si>
    <t xml:space="preserve">This means that: Female employees in the Engineering department earn 11.05% more than their male counterparts on average.
</t>
  </si>
  <si>
    <t>This means that: Female employees in the Marketing department earn 7.33% more than their male employees on average.</t>
  </si>
  <si>
    <t>This means that: Female employees in the Product Management department earn 7.00% less than their male employees on average.</t>
  </si>
  <si>
    <t>This means that: Female employees in the Research and Development department earn 3.56% less than their male employees on average.</t>
  </si>
  <si>
    <t>This means that: Female employees in the Sales department earn 2.27% less than their male employees on average.</t>
  </si>
  <si>
    <t>This means that: Female employees in the Services department earn 8.03% less than their male employees on average.</t>
  </si>
  <si>
    <t>This means that: Female employees in the Support department earn 6.96% less than their male employees on average.</t>
  </si>
  <si>
    <t>This means that: Female employees in the Training department earn 3.68% more than their male employees on average.</t>
  </si>
  <si>
    <t>Gender pay gap % for each department.</t>
  </si>
  <si>
    <t xml:space="preserve">Calculate Gender Pay % for each Region </t>
  </si>
  <si>
    <t>meaning: In the Abuja region, male employees earn 3.81% more than female employees on average. While the gap is modest, it may still reflect structural inequality and is worth monitoring.</t>
  </si>
  <si>
    <t>Gender pay gap % for each Region.</t>
  </si>
  <si>
    <t>meaning: In the Kaduna region, male employees earn 3.41% more than female employees on average. While the gap is modest, it may still reflect structural inequality and is worth monitoring.</t>
  </si>
  <si>
    <t>meaning: In the Lagos region, male employees earn 3.28% more than female employees on average. While the gap is modest, it may still reflect structural inequality and is worth monitoring.</t>
  </si>
  <si>
    <t>Pay Gap %</t>
  </si>
  <si>
    <t>Note: Use color formatting:
Red if gap favors men
Green if gap favors women</t>
  </si>
  <si>
    <t>Salary Band</t>
  </si>
  <si>
    <t>$100k-110k</t>
  </si>
  <si>
    <t>$110k+</t>
  </si>
  <si>
    <t>$20k-30k</t>
  </si>
  <si>
    <t>$30k-40k</t>
  </si>
  <si>
    <t>$40k-50k</t>
  </si>
  <si>
    <t>$50k-60k</t>
  </si>
  <si>
    <t>$60k-70k</t>
  </si>
  <si>
    <t>$70k-80k</t>
  </si>
  <si>
    <t>$80k-90k</t>
  </si>
  <si>
    <t>$90k-100k</t>
  </si>
  <si>
    <t>Employee Count</t>
  </si>
  <si>
    <t>$20k–30k</t>
  </si>
  <si>
    <t>$30k–40k</t>
  </si>
  <si>
    <t>$40k–50k</t>
  </si>
  <si>
    <t>$50k–60k</t>
  </si>
  <si>
    <t>$60k–70k</t>
  </si>
  <si>
    <t>$70k–80k</t>
  </si>
  <si>
    <t>$80k–90k</t>
  </si>
  <si>
    <t>Total below $90k</t>
  </si>
  <si>
    <t xml:space="preserve"> Regulation: Every employee must earn a minimum salary of $90,000.</t>
  </si>
  <si>
    <t xml:space="preserve">Total Employees </t>
  </si>
  <si>
    <t xml:space="preserve">Employees earning less than $90k </t>
  </si>
  <si>
    <t>Percentage non-compliant</t>
  </si>
  <si>
    <t>Palmoria does not meet the regulatory requirement.
About 69% of the employees (654 out of 946) earn below the required $90,000 minimum salary.</t>
  </si>
  <si>
    <t xml:space="preserve">Employees earning more than $90k </t>
  </si>
  <si>
    <t>Q4: $90,000 Minimum Salary Regulation Compliance</t>
  </si>
  <si>
    <t>Q5 - Bonus Calculation Based on Performance Rating</t>
  </si>
  <si>
    <t>Bonus Percentage</t>
  </si>
  <si>
    <t>Bonus Amount</t>
  </si>
  <si>
    <t>Total Payment (Salary+Bonus)</t>
  </si>
  <si>
    <t>Sum of Bonus Amount</t>
  </si>
  <si>
    <t>Sum of Total Payment (Salary+Bonus)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</si>
</sst>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58">
    <xf numFmtId="0" fontId="0" fillId="0" borderId="0" xfId="0"/>
    <xf numFmtId="0" fontId="0" fillId="0" borderId="0" xfId="0" applyNumberFormat="1"/>
    <xf numFmtId="0" fontId="18" fillId="0" borderId="0" xfId="43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 applyAlignment="1">
      <alignment wrapText="1"/>
    </xf>
    <xf numFmtId="3" fontId="0" fillId="0" borderId="0" xfId="0" applyNumberFormat="1"/>
    <xf numFmtId="4" fontId="16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6" fillId="0" borderId="0" xfId="0" applyFont="1"/>
    <xf numFmtId="2" fontId="16" fillId="0" borderId="0" xfId="0" applyNumberFormat="1" applyFont="1"/>
    <xf numFmtId="10" fontId="0" fillId="0" borderId="0" xfId="0" applyNumberFormat="1"/>
    <xf numFmtId="10" fontId="16" fillId="0" borderId="0" xfId="0" applyNumberFormat="1" applyFont="1" applyAlignment="1"/>
    <xf numFmtId="0" fontId="16" fillId="0" borderId="14" xfId="0" applyFont="1" applyBorder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10" fontId="0" fillId="0" borderId="0" xfId="42" applyNumberFormat="1" applyFont="1"/>
    <xf numFmtId="0" fontId="19" fillId="35" borderId="16" xfId="43" applyNumberFormat="1" applyFont="1" applyFill="1" applyBorder="1" applyAlignment="1"/>
    <xf numFmtId="0" fontId="19" fillId="35" borderId="15" xfId="43" applyNumberFormat="1" applyFont="1" applyFill="1" applyBorder="1" applyAlignment="1">
      <alignment horizontal="right"/>
    </xf>
    <xf numFmtId="0" fontId="19" fillId="35" borderId="17" xfId="43" applyNumberFormat="1" applyFont="1" applyFill="1" applyBorder="1" applyAlignment="1">
      <alignment horizontal="right"/>
    </xf>
    <xf numFmtId="0" fontId="18" fillId="36" borderId="16" xfId="43" applyNumberFormat="1" applyFont="1" applyFill="1" applyBorder="1" applyAlignment="1"/>
    <xf numFmtId="10" fontId="18" fillId="36" borderId="15" xfId="43" applyNumberFormat="1" applyFont="1" applyFill="1" applyBorder="1" applyAlignment="1">
      <alignment horizontal="right"/>
    </xf>
    <xf numFmtId="10" fontId="18" fillId="36" borderId="17" xfId="43" applyNumberFormat="1" applyFont="1" applyFill="1" applyBorder="1" applyAlignment="1">
      <alignment horizontal="right"/>
    </xf>
    <xf numFmtId="0" fontId="18" fillId="0" borderId="16" xfId="43" applyNumberFormat="1" applyFont="1" applyBorder="1" applyAlignment="1"/>
    <xf numFmtId="10" fontId="18" fillId="0" borderId="15" xfId="43" applyNumberFormat="1" applyFont="1" applyBorder="1" applyAlignment="1">
      <alignment horizontal="right"/>
    </xf>
    <xf numFmtId="10" fontId="18" fillId="0" borderId="17" xfId="43" applyNumberFormat="1" applyFont="1" applyBorder="1" applyAlignment="1">
      <alignment horizontal="right"/>
    </xf>
    <xf numFmtId="0" fontId="18" fillId="0" borderId="11" xfId="43" applyNumberFormat="1" applyFont="1" applyBorder="1" applyAlignment="1"/>
    <xf numFmtId="10" fontId="18" fillId="0" borderId="12" xfId="43" applyNumberFormat="1" applyFont="1" applyBorder="1" applyAlignment="1">
      <alignment horizontal="right"/>
    </xf>
    <xf numFmtId="10" fontId="18" fillId="0" borderId="13" xfId="43" applyNumberFormat="1" applyFont="1" applyBorder="1" applyAlignment="1">
      <alignment horizontal="right"/>
    </xf>
    <xf numFmtId="0" fontId="0" fillId="34" borderId="18" xfId="0" applyNumberFormat="1" applyFont="1" applyFill="1" applyBorder="1"/>
    <xf numFmtId="3" fontId="0" fillId="34" borderId="18" xfId="0" applyNumberFormat="1" applyFont="1" applyFill="1" applyBorder="1"/>
    <xf numFmtId="0" fontId="0" fillId="0" borderId="18" xfId="0" applyNumberFormat="1" applyFont="1" applyBorder="1"/>
    <xf numFmtId="3" fontId="0" fillId="0" borderId="18" xfId="0" applyNumberFormat="1" applyFont="1" applyBorder="1"/>
    <xf numFmtId="0" fontId="0" fillId="0" borderId="10" xfId="0" applyNumberFormat="1" applyFont="1" applyBorder="1"/>
    <xf numFmtId="3" fontId="0" fillId="0" borderId="10" xfId="0" applyNumberFormat="1" applyFont="1" applyBorder="1"/>
    <xf numFmtId="0" fontId="13" fillId="33" borderId="0" xfId="0" applyFont="1" applyFill="1" applyBorder="1"/>
    <xf numFmtId="3" fontId="13" fillId="33" borderId="0" xfId="0" applyNumberFormat="1" applyFont="1" applyFill="1" applyBorder="1"/>
    <xf numFmtId="4" fontId="13" fillId="33" borderId="0" xfId="0" applyNumberFormat="1" applyFont="1" applyFill="1" applyBorder="1"/>
    <xf numFmtId="4" fontId="0" fillId="34" borderId="18" xfId="0" applyNumberFormat="1" applyFont="1" applyFill="1" applyBorder="1"/>
    <xf numFmtId="4" fontId="0" fillId="34" borderId="19" xfId="0" applyNumberFormat="1" applyFont="1" applyFill="1" applyBorder="1"/>
    <xf numFmtId="0" fontId="0" fillId="34" borderId="20" xfId="0" applyNumberFormat="1" applyFont="1" applyFill="1" applyBorder="1"/>
    <xf numFmtId="4" fontId="0" fillId="34" borderId="20" xfId="0" applyNumberFormat="1" applyFont="1" applyFill="1" applyBorder="1"/>
    <xf numFmtId="164" fontId="0" fillId="0" borderId="0" xfId="0" applyNumberFormat="1"/>
    <xf numFmtId="165" fontId="13" fillId="33" borderId="0" xfId="0" applyNumberFormat="1" applyFont="1" applyFill="1" applyBorder="1"/>
    <xf numFmtId="165" fontId="0" fillId="34" borderId="18" xfId="0" applyNumberFormat="1" applyFont="1" applyFill="1" applyBorder="1"/>
    <xf numFmtId="165" fontId="0" fillId="0" borderId="18" xfId="0" applyNumberFormat="1" applyFont="1" applyBorder="1"/>
    <xf numFmtId="165" fontId="0" fillId="0" borderId="10" xfId="0" applyNumberFormat="1" applyFont="1" applyBorder="1"/>
    <xf numFmtId="165" fontId="0" fillId="0" borderId="0" xfId="0" applyNumberForma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wrapText="1"/>
    </xf>
    <xf numFmtId="0" fontId="20" fillId="0" borderId="0" xfId="0" applyFont="1" applyAlignment="1"/>
    <xf numFmtId="0" fontId="22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94C5577-F5A9-437F-8C4E-8D6DF7C8F67D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&quot;$&quot;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 Distribution Across the Organization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 FOR Q1-Q3'!$B$3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34-4A78-807A-71FF5B63E9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34-4A78-807A-71FF5B63E9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34-4A78-807A-71FF5B63E9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FOR Q1-Q3'!$A$4:$A$7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Not Disclosed</c:v>
                </c:pt>
              </c:strCache>
            </c:strRef>
          </c:cat>
          <c:val>
            <c:numRef>
              <c:f>'PIVOT TABLE FOR Q1-Q3'!$B$4:$B$7</c:f>
              <c:numCache>
                <c:formatCode>General</c:formatCode>
                <c:ptCount val="3"/>
                <c:pt idx="0">
                  <c:v>441</c:v>
                </c:pt>
                <c:pt idx="1">
                  <c:v>465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34-4A78-807A-71FF5B63E9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Gender Composition by Region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Q1-Q3'!$B$11:$B$12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Q1-Q3'!$A$13:$A$16</c:f>
              <c:strCache>
                <c:ptCount val="3"/>
                <c:pt idx="0">
                  <c:v>Abuja</c:v>
                </c:pt>
                <c:pt idx="1">
                  <c:v>Kaduna</c:v>
                </c:pt>
                <c:pt idx="2">
                  <c:v>Lagos</c:v>
                </c:pt>
              </c:strCache>
            </c:strRef>
          </c:cat>
          <c:val>
            <c:numRef>
              <c:f>'PIVOT TABLE FOR Q1-Q3'!$B$13:$B$16</c:f>
              <c:numCache>
                <c:formatCode>General</c:formatCode>
                <c:ptCount val="3"/>
                <c:pt idx="0">
                  <c:v>158</c:v>
                </c:pt>
                <c:pt idx="1">
                  <c:v>165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A0-4159-B14F-C3E0CE63EFDD}"/>
            </c:ext>
          </c:extLst>
        </c:ser>
        <c:ser>
          <c:idx val="1"/>
          <c:order val="1"/>
          <c:tx>
            <c:strRef>
              <c:f>'PIVOT TABLE FOR Q1-Q3'!$C$11:$C$12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Q1-Q3'!$A$13:$A$16</c:f>
              <c:strCache>
                <c:ptCount val="3"/>
                <c:pt idx="0">
                  <c:v>Abuja</c:v>
                </c:pt>
                <c:pt idx="1">
                  <c:v>Kaduna</c:v>
                </c:pt>
                <c:pt idx="2">
                  <c:v>Lagos</c:v>
                </c:pt>
              </c:strCache>
            </c:strRef>
          </c:cat>
          <c:val>
            <c:numRef>
              <c:f>'PIVOT TABLE FOR Q1-Q3'!$C$13:$C$16</c:f>
              <c:numCache>
                <c:formatCode>General</c:formatCode>
                <c:ptCount val="3"/>
                <c:pt idx="0">
                  <c:v>159</c:v>
                </c:pt>
                <c:pt idx="1">
                  <c:v>182</c:v>
                </c:pt>
                <c:pt idx="2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A0-4159-B14F-C3E0CE63EFDD}"/>
            </c:ext>
          </c:extLst>
        </c:ser>
        <c:ser>
          <c:idx val="2"/>
          <c:order val="2"/>
          <c:tx>
            <c:strRef>
              <c:f>'PIVOT TABLE FOR Q1-Q3'!$D$11:$D$12</c:f>
              <c:strCache>
                <c:ptCount val="1"/>
                <c:pt idx="0">
                  <c:v>Not Disclosed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Q1-Q3'!$A$13:$A$16</c:f>
              <c:strCache>
                <c:ptCount val="3"/>
                <c:pt idx="0">
                  <c:v>Abuja</c:v>
                </c:pt>
                <c:pt idx="1">
                  <c:v>Kaduna</c:v>
                </c:pt>
                <c:pt idx="2">
                  <c:v>Lagos</c:v>
                </c:pt>
              </c:strCache>
            </c:strRef>
          </c:cat>
          <c:val>
            <c:numRef>
              <c:f>'PIVOT TABLE FOR Q1-Q3'!$D$13:$D$16</c:f>
              <c:numCache>
                <c:formatCode>General</c:formatCode>
                <c:ptCount val="3"/>
                <c:pt idx="0">
                  <c:v>18</c:v>
                </c:pt>
                <c:pt idx="1">
                  <c:v>14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A0-4159-B14F-C3E0CE63EF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1493136"/>
        <c:axId val="1641476080"/>
      </c:barChart>
      <c:catAx>
        <c:axId val="1641493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1476080"/>
        <c:crosses val="autoZero"/>
        <c:auto val="1"/>
        <c:lblAlgn val="ctr"/>
        <c:lblOffset val="100"/>
        <c:noMultiLvlLbl val="0"/>
      </c:catAx>
      <c:valAx>
        <c:axId val="16414760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14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Gender Composition by Department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FOR Q1-Q3'!$B$20:$B$21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Q1-Q3'!$A$22:$A$34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Q1-Q3'!$B$22:$B$34</c:f>
              <c:numCache>
                <c:formatCode>General</c:formatCode>
                <c:ptCount val="12"/>
                <c:pt idx="0">
                  <c:v>28</c:v>
                </c:pt>
                <c:pt idx="1">
                  <c:v>41</c:v>
                </c:pt>
                <c:pt idx="2">
                  <c:v>38</c:v>
                </c:pt>
                <c:pt idx="3">
                  <c:v>41</c:v>
                </c:pt>
                <c:pt idx="4">
                  <c:v>34</c:v>
                </c:pt>
                <c:pt idx="5">
                  <c:v>31</c:v>
                </c:pt>
                <c:pt idx="6">
                  <c:v>41</c:v>
                </c:pt>
                <c:pt idx="7">
                  <c:v>38</c:v>
                </c:pt>
                <c:pt idx="8">
                  <c:v>36</c:v>
                </c:pt>
                <c:pt idx="9">
                  <c:v>42</c:v>
                </c:pt>
                <c:pt idx="10">
                  <c:v>35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3-4ECD-ABDA-50E24367C6CE}"/>
            </c:ext>
          </c:extLst>
        </c:ser>
        <c:ser>
          <c:idx val="1"/>
          <c:order val="1"/>
          <c:tx>
            <c:strRef>
              <c:f>'PIVOT TABLE FOR Q1-Q3'!$C$20:$C$21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Q1-Q3'!$A$22:$A$34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Q1-Q3'!$C$22:$C$34</c:f>
              <c:numCache>
                <c:formatCode>General</c:formatCode>
                <c:ptCount val="12"/>
                <c:pt idx="0">
                  <c:v>37</c:v>
                </c:pt>
                <c:pt idx="1">
                  <c:v>37</c:v>
                </c:pt>
                <c:pt idx="2">
                  <c:v>36</c:v>
                </c:pt>
                <c:pt idx="3">
                  <c:v>38</c:v>
                </c:pt>
                <c:pt idx="4">
                  <c:v>49</c:v>
                </c:pt>
                <c:pt idx="5">
                  <c:v>33</c:v>
                </c:pt>
                <c:pt idx="6">
                  <c:v>47</c:v>
                </c:pt>
                <c:pt idx="7">
                  <c:v>31</c:v>
                </c:pt>
                <c:pt idx="8">
                  <c:v>40</c:v>
                </c:pt>
                <c:pt idx="9">
                  <c:v>37</c:v>
                </c:pt>
                <c:pt idx="10">
                  <c:v>42</c:v>
                </c:pt>
                <c:pt idx="1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3-4ECD-ABDA-50E24367C6CE}"/>
            </c:ext>
          </c:extLst>
        </c:ser>
        <c:ser>
          <c:idx val="2"/>
          <c:order val="2"/>
          <c:tx>
            <c:strRef>
              <c:f>'PIVOT TABLE FOR Q1-Q3'!$D$20:$D$21</c:f>
              <c:strCache>
                <c:ptCount val="1"/>
                <c:pt idx="0">
                  <c:v>Not Disclosed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Q1-Q3'!$A$22:$A$34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Q1-Q3'!$D$22:$D$34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3-4ECD-ABDA-50E24367C6C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2188720"/>
        <c:axId val="382187472"/>
      </c:barChart>
      <c:catAx>
        <c:axId val="38218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2187472"/>
        <c:crosses val="autoZero"/>
        <c:auto val="1"/>
        <c:lblAlgn val="ctr"/>
        <c:lblOffset val="100"/>
        <c:noMultiLvlLbl val="0"/>
      </c:catAx>
      <c:valAx>
        <c:axId val="3821874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18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Performance Rating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Q1-Q3'!$B$39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Q1-Q3'!$A$40:$A$43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Not Disclosed</c:v>
                </c:pt>
              </c:strCache>
            </c:strRef>
          </c:cat>
          <c:val>
            <c:numRef>
              <c:f>'PIVOT TABLE FOR Q1-Q3'!$B$40:$B$43</c:f>
              <c:numCache>
                <c:formatCode>General</c:formatCode>
                <c:ptCount val="3"/>
                <c:pt idx="0">
                  <c:v>441</c:v>
                </c:pt>
                <c:pt idx="1">
                  <c:v>465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C-4C0D-9B14-33BEF41E9A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9807376"/>
        <c:axId val="1699807792"/>
      </c:barChart>
      <c:catAx>
        <c:axId val="1699807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99807792"/>
        <c:crosses val="autoZero"/>
        <c:auto val="1"/>
        <c:lblAlgn val="ctr"/>
        <c:lblOffset val="100"/>
        <c:noMultiLvlLbl val="0"/>
      </c:catAx>
      <c:valAx>
        <c:axId val="16998077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980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Salary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Q1-Q3'!$B$47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Q1-Q3'!$A$48:$A$51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Not Disclosed</c:v>
                </c:pt>
              </c:strCache>
            </c:strRef>
          </c:cat>
          <c:val>
            <c:numRef>
              <c:f>'PIVOT TABLE FOR Q1-Q3'!$B$48:$B$51</c:f>
              <c:numCache>
                <c:formatCode>"$"#,##0</c:formatCode>
                <c:ptCount val="3"/>
                <c:pt idx="0">
                  <c:v>72135.691609977323</c:v>
                </c:pt>
                <c:pt idx="1">
                  <c:v>74789.526881720434</c:v>
                </c:pt>
                <c:pt idx="2">
                  <c:v>78367.5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2-496A-91B2-36EBBA01AF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5359328"/>
        <c:axId val="1775359744"/>
      </c:barChart>
      <c:catAx>
        <c:axId val="177535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59744"/>
        <c:crosses val="autoZero"/>
        <c:auto val="1"/>
        <c:lblAlgn val="ctr"/>
        <c:lblOffset val="100"/>
        <c:noMultiLvlLbl val="0"/>
      </c:catAx>
      <c:valAx>
        <c:axId val="1775359744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177535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Salary by Gender+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83178726035869"/>
          <c:y val="0.17013333333333333"/>
          <c:w val="0.68986623425318594"/>
          <c:h val="0.707693247434979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 FOR Q1-Q3'!$B$54:$B$55</c:f>
              <c:strCache>
                <c:ptCount val="1"/>
                <c:pt idx="0">
                  <c:v>Abuja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Q1-Q3'!$A$56:$A$59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Not Disclosed</c:v>
                </c:pt>
              </c:strCache>
            </c:strRef>
          </c:cat>
          <c:val>
            <c:numRef>
              <c:f>'PIVOT TABLE FOR Q1-Q3'!$B$56:$B$59</c:f>
              <c:numCache>
                <c:formatCode>"$"#,##0</c:formatCode>
                <c:ptCount val="3"/>
                <c:pt idx="0">
                  <c:v>11131420</c:v>
                </c:pt>
                <c:pt idx="1">
                  <c:v>11646040</c:v>
                </c:pt>
                <c:pt idx="2">
                  <c:v>1338820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C-4BE7-ADBB-3B74344D74E5}"/>
            </c:ext>
          </c:extLst>
        </c:ser>
        <c:ser>
          <c:idx val="1"/>
          <c:order val="1"/>
          <c:tx>
            <c:strRef>
              <c:f>'PIVOT TABLE FOR Q1-Q3'!$C$54:$C$55</c:f>
              <c:strCache>
                <c:ptCount val="1"/>
                <c:pt idx="0">
                  <c:v>Kaduna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Q1-Q3'!$A$56:$A$59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Not Disclosed</c:v>
                </c:pt>
              </c:strCache>
            </c:strRef>
          </c:cat>
          <c:val>
            <c:numRef>
              <c:f>'PIVOT TABLE FOR Q1-Q3'!$C$56:$C$59</c:f>
              <c:numCache>
                <c:formatCode>"$"#,##0</c:formatCode>
                <c:ptCount val="3"/>
                <c:pt idx="0">
                  <c:v>11929130</c:v>
                </c:pt>
                <c:pt idx="1">
                  <c:v>13622690</c:v>
                </c:pt>
                <c:pt idx="2">
                  <c:v>1101000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C-4BE7-ADBB-3B74344D74E5}"/>
            </c:ext>
          </c:extLst>
        </c:ser>
        <c:ser>
          <c:idx val="2"/>
          <c:order val="2"/>
          <c:tx>
            <c:strRef>
              <c:f>'PIVOT TABLE FOR Q1-Q3'!$D$54:$D$55</c:f>
              <c:strCache>
                <c:ptCount val="1"/>
                <c:pt idx="0">
                  <c:v>Lagos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Q1-Q3'!$A$56:$A$59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Not Disclosed</c:v>
                </c:pt>
              </c:strCache>
            </c:strRef>
          </c:cat>
          <c:val>
            <c:numRef>
              <c:f>'PIVOT TABLE FOR Q1-Q3'!$D$56:$D$59</c:f>
              <c:numCache>
                <c:formatCode>"$"#,##0</c:formatCode>
                <c:ptCount val="3"/>
                <c:pt idx="0">
                  <c:v>8751290</c:v>
                </c:pt>
                <c:pt idx="1">
                  <c:v>9508400</c:v>
                </c:pt>
                <c:pt idx="2">
                  <c:v>694880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C-4BE7-ADBB-3B74344D74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5155792"/>
        <c:axId val="545151632"/>
      </c:barChart>
      <c:catAx>
        <c:axId val="54515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51632"/>
        <c:crosses val="autoZero"/>
        <c:auto val="1"/>
        <c:lblAlgn val="ctr"/>
        <c:lblOffset val="100"/>
        <c:noMultiLvlLbl val="0"/>
      </c:catAx>
      <c:valAx>
        <c:axId val="545151632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54515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44755769165216"/>
          <c:y val="0.15930823192555479"/>
          <c:w val="0.12908203761669534"/>
          <c:h val="0.294761888388405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Q1-Q3!PivotTable11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Salary by Gender+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FOR Q1-Q3'!$B$62:$B$63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FOR Q1-Q3'!$A$64:$A$76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Q1-Q3'!$B$64:$B$76</c:f>
              <c:numCache>
                <c:formatCode>"$"#,##0</c:formatCode>
                <c:ptCount val="12"/>
                <c:pt idx="0">
                  <c:v>2042290</c:v>
                </c:pt>
                <c:pt idx="1">
                  <c:v>3059740</c:v>
                </c:pt>
                <c:pt idx="2">
                  <c:v>2866040</c:v>
                </c:pt>
                <c:pt idx="3">
                  <c:v>2729730</c:v>
                </c:pt>
                <c:pt idx="4">
                  <c:v>2329230</c:v>
                </c:pt>
                <c:pt idx="5">
                  <c:v>2452340</c:v>
                </c:pt>
                <c:pt idx="6">
                  <c:v>2901700</c:v>
                </c:pt>
                <c:pt idx="7">
                  <c:v>2530950</c:v>
                </c:pt>
                <c:pt idx="8">
                  <c:v>2534640</c:v>
                </c:pt>
                <c:pt idx="9">
                  <c:v>3069170</c:v>
                </c:pt>
                <c:pt idx="10">
                  <c:v>2521050</c:v>
                </c:pt>
                <c:pt idx="11">
                  <c:v>2774960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0-4DF9-8786-E2FC38D467A8}"/>
            </c:ext>
          </c:extLst>
        </c:ser>
        <c:ser>
          <c:idx val="1"/>
          <c:order val="1"/>
          <c:tx>
            <c:strRef>
              <c:f>'PIVOT TABLE FOR Q1-Q3'!$C$62:$C$63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FOR Q1-Q3'!$A$64:$A$76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Q1-Q3'!$C$64:$C$76</c:f>
              <c:numCache>
                <c:formatCode>"$"#,##0</c:formatCode>
                <c:ptCount val="12"/>
                <c:pt idx="0">
                  <c:v>2868610</c:v>
                </c:pt>
                <c:pt idx="1">
                  <c:v>3034610</c:v>
                </c:pt>
                <c:pt idx="2">
                  <c:v>2445010</c:v>
                </c:pt>
                <c:pt idx="3">
                  <c:v>2804250</c:v>
                </c:pt>
                <c:pt idx="4">
                  <c:v>3576900</c:v>
                </c:pt>
                <c:pt idx="5">
                  <c:v>2432160</c:v>
                </c:pt>
                <c:pt idx="6">
                  <c:v>3576740</c:v>
                </c:pt>
                <c:pt idx="7">
                  <c:v>2140940</c:v>
                </c:pt>
                <c:pt idx="8">
                  <c:v>2881590</c:v>
                </c:pt>
                <c:pt idx="9">
                  <c:v>2939880</c:v>
                </c:pt>
                <c:pt idx="10">
                  <c:v>3251410</c:v>
                </c:pt>
                <c:pt idx="11">
                  <c:v>2825030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20-4DF9-8786-E2FC38D467A8}"/>
            </c:ext>
          </c:extLst>
        </c:ser>
        <c:ser>
          <c:idx val="2"/>
          <c:order val="2"/>
          <c:tx>
            <c:strRef>
              <c:f>'PIVOT TABLE FOR Q1-Q3'!$D$62:$D$63</c:f>
              <c:strCache>
                <c:ptCount val="1"/>
                <c:pt idx="0">
                  <c:v>Not Disclosed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FOR Q1-Q3'!$A$64:$A$76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Q1-Q3'!$D$64:$D$76</c:f>
              <c:numCache>
                <c:formatCode>"$"#,##0</c:formatCode>
                <c:ptCount val="12"/>
                <c:pt idx="0">
                  <c:v>205120</c:v>
                </c:pt>
                <c:pt idx="1">
                  <c:v>149870</c:v>
                </c:pt>
                <c:pt idx="2">
                  <c:v>460140</c:v>
                </c:pt>
                <c:pt idx="3">
                  <c:v>282850</c:v>
                </c:pt>
                <c:pt idx="4">
                  <c:v>383870</c:v>
                </c:pt>
                <c:pt idx="5">
                  <c:v>105870</c:v>
                </c:pt>
                <c:pt idx="6">
                  <c:v>36480</c:v>
                </c:pt>
                <c:pt idx="7">
                  <c:v>393070</c:v>
                </c:pt>
                <c:pt idx="8">
                  <c:v>356500</c:v>
                </c:pt>
                <c:pt idx="9">
                  <c:v>201200</c:v>
                </c:pt>
                <c:pt idx="10">
                  <c:v>304900</c:v>
                </c:pt>
                <c:pt idx="11">
                  <c:v>254830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20-4DF9-8786-E2FC38D46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7284768"/>
        <c:axId val="1647285184"/>
      </c:barChart>
      <c:catAx>
        <c:axId val="164728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85184"/>
        <c:crosses val="autoZero"/>
        <c:auto val="1"/>
        <c:lblAlgn val="ctr"/>
        <c:lblOffset val="100"/>
        <c:noMultiLvlLbl val="0"/>
      </c:catAx>
      <c:valAx>
        <c:axId val="1647285184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8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pay gap % for each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Q1-Q3'!$K$71</c:f>
              <c:strCache>
                <c:ptCount val="1"/>
                <c:pt idx="0">
                  <c:v>Pay Gap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Q1-Q3'!$J$72:$J$74</c:f>
              <c:strCache>
                <c:ptCount val="3"/>
                <c:pt idx="0">
                  <c:v>Lagos</c:v>
                </c:pt>
                <c:pt idx="1">
                  <c:v>Kaduna</c:v>
                </c:pt>
                <c:pt idx="2">
                  <c:v>Abuja</c:v>
                </c:pt>
              </c:strCache>
            </c:strRef>
          </c:cat>
          <c:val>
            <c:numRef>
              <c:f>'PIVOT TABLE FOR Q1-Q3'!$K$72:$K$74</c:f>
              <c:numCache>
                <c:formatCode>0.00%</c:formatCode>
                <c:ptCount val="3"/>
                <c:pt idx="0">
                  <c:v>3.2800000000000003E-2</c:v>
                </c:pt>
                <c:pt idx="1">
                  <c:v>3.4099999999999998E-2</c:v>
                </c:pt>
                <c:pt idx="2">
                  <c:v>3.8100000000000002E-2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E-4FB9-B319-E86E49B8A7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5172016"/>
        <c:axId val="545156624"/>
      </c:barChart>
      <c:catAx>
        <c:axId val="54517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56624"/>
        <c:crosses val="autoZero"/>
        <c:auto val="1"/>
        <c:lblAlgn val="ctr"/>
        <c:lblOffset val="100"/>
        <c:noMultiLvlLbl val="0"/>
      </c:catAx>
      <c:valAx>
        <c:axId val="545156624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54517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pay gap % for each department</a:t>
            </a: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Q1-Q3'!$O$71</c:f>
              <c:strCache>
                <c:ptCount val="1"/>
                <c:pt idx="0">
                  <c:v>Pay Gap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Q1-Q3'!$N$72:$N$83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 FOR Q1-Q3'!$O$72:$O$83</c:f>
              <c:numCache>
                <c:formatCode>0.00%</c:formatCode>
                <c:ptCount val="12"/>
                <c:pt idx="0">
                  <c:v>5.9200000000000003E-2</c:v>
                </c:pt>
                <c:pt idx="1">
                  <c:v>9.01E-2</c:v>
                </c:pt>
                <c:pt idx="2">
                  <c:v>-0.1105</c:v>
                </c:pt>
                <c:pt idx="3" formatCode="General">
                  <c:v>9.7799999999999998E-2</c:v>
                </c:pt>
                <c:pt idx="4">
                  <c:v>6.1499999999999999E-2</c:v>
                </c:pt>
                <c:pt idx="5">
                  <c:v>-7.3300000000000004E-2</c:v>
                </c:pt>
                <c:pt idx="6">
                  <c:v>7.0000000000000007E-2</c:v>
                </c:pt>
                <c:pt idx="7" formatCode="General">
                  <c:v>3.56E-2</c:v>
                </c:pt>
                <c:pt idx="8">
                  <c:v>2.2700000000000001E-2</c:v>
                </c:pt>
                <c:pt idx="9">
                  <c:v>8.0299999999999996E-2</c:v>
                </c:pt>
                <c:pt idx="10">
                  <c:v>6.9599999999999995E-2</c:v>
                </c:pt>
                <c:pt idx="11" formatCode="General">
                  <c:v>-3.6799999999999999E-2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4-4E0B-970D-F5E508D51C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5667968"/>
        <c:axId val="1695671296"/>
      </c:barChart>
      <c:catAx>
        <c:axId val="169566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71296"/>
        <c:crosses val="autoZero"/>
        <c:auto val="1"/>
        <c:lblAlgn val="ctr"/>
        <c:lblOffset val="100"/>
        <c:noMultiLvlLbl val="0"/>
      </c:catAx>
      <c:valAx>
        <c:axId val="1695671296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69566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Salary Compliance with $90,000 Minimum Regulation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Q4-Q5'!$G$16:$G$19</c:f>
              <c:strCache>
                <c:ptCount val="4"/>
                <c:pt idx="0">
                  <c:v>Total Employees </c:v>
                </c:pt>
                <c:pt idx="1">
                  <c:v>Employees earning less than $90k </c:v>
                </c:pt>
                <c:pt idx="2">
                  <c:v>Employees earning more than $90k </c:v>
                </c:pt>
                <c:pt idx="3">
                  <c:v>Percentage non-compliant</c:v>
                </c:pt>
              </c:strCache>
            </c:strRef>
          </c:cat>
          <c:val>
            <c:numRef>
              <c:f>'PIVOT TABLE FOR Q4-Q5'!$H$16:$H$19</c:f>
              <c:numCache>
                <c:formatCode>General</c:formatCode>
                <c:ptCount val="4"/>
                <c:pt idx="0">
                  <c:v>946</c:v>
                </c:pt>
                <c:pt idx="1">
                  <c:v>654</c:v>
                </c:pt>
                <c:pt idx="2">
                  <c:v>292</c:v>
                </c:pt>
                <c:pt idx="3" formatCode="0.00%">
                  <c:v>0.69133192389006337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3-461A-9FF8-326EAACC7E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05667584"/>
        <c:axId val="1905686304"/>
      </c:barChart>
      <c:catAx>
        <c:axId val="190566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686304"/>
        <c:crosses val="autoZero"/>
        <c:auto val="1"/>
        <c:lblAlgn val="ctr"/>
        <c:lblOffset val="100"/>
        <c:noMultiLvlLbl val="0"/>
      </c:catAx>
      <c:valAx>
        <c:axId val="190568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566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[Palmoria Group emp-data-cleaned.xlsx]PIVOT TABLE FOR Q4-Q5!PivotTable1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Total Compensation (Salary + Bonus) by Region and Company-Wide"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FOR Q4-Q5'!$B$25</c:f>
              <c:strCache>
                <c:ptCount val="1"/>
                <c:pt idx="0">
                  <c:v>Sum of Bonus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Q4-Q5'!$A$26:$A$29</c:f>
              <c:strCache>
                <c:ptCount val="3"/>
                <c:pt idx="0">
                  <c:v>Abuja</c:v>
                </c:pt>
                <c:pt idx="1">
                  <c:v>Kaduna</c:v>
                </c:pt>
                <c:pt idx="2">
                  <c:v>Lagos</c:v>
                </c:pt>
              </c:strCache>
            </c:strRef>
          </c:cat>
          <c:val>
            <c:numRef>
              <c:f>'PIVOT TABLE FOR Q4-Q5'!$B$26:$B$29</c:f>
              <c:numCache>
                <c:formatCode>"$"#,##0.00</c:formatCode>
                <c:ptCount val="3"/>
                <c:pt idx="0">
                  <c:v>801144.21</c:v>
                </c:pt>
                <c:pt idx="1">
                  <c:v>825911.77999999945</c:v>
                </c:pt>
                <c:pt idx="2">
                  <c:v>572223.30999999994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A-483D-9EA7-6FC29AE1EF1C}"/>
            </c:ext>
          </c:extLst>
        </c:ser>
        <c:ser>
          <c:idx val="1"/>
          <c:order val="1"/>
          <c:tx>
            <c:strRef>
              <c:f>'PIVOT TABLE FOR Q4-Q5'!$C$25</c:f>
              <c:strCache>
                <c:ptCount val="1"/>
                <c:pt idx="0">
                  <c:v>Sum of Total Payment (Salary+Bonus)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FOR Q4-Q5'!$A$26:$A$29</c:f>
              <c:strCache>
                <c:ptCount val="3"/>
                <c:pt idx="0">
                  <c:v>Abuja</c:v>
                </c:pt>
                <c:pt idx="1">
                  <c:v>Kaduna</c:v>
                </c:pt>
                <c:pt idx="2">
                  <c:v>Lagos</c:v>
                </c:pt>
              </c:strCache>
            </c:strRef>
          </c:cat>
          <c:val>
            <c:numRef>
              <c:f>'PIVOT TABLE FOR Q4-Q5'!$C$26:$C$29</c:f>
              <c:numCache>
                <c:formatCode>"$"#,##0.00</c:formatCode>
                <c:ptCount val="3"/>
                <c:pt idx="0">
                  <c:v>23363074.20999999</c:v>
                </c:pt>
                <c:pt idx="1">
                  <c:v>25604351.780000001</c:v>
                </c:pt>
                <c:pt idx="2">
                  <c:v>17670523.309999995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A-483D-9EA7-6FC29AE1EF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7233167"/>
        <c:axId val="437221103"/>
      </c:barChart>
      <c:catAx>
        <c:axId val="4372331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7221103"/>
        <c:crosses val="autoZero"/>
        <c:auto val="1"/>
        <c:lblAlgn val="ctr"/>
        <c:lblOffset val="100"/>
        <c:noMultiLvlLbl val="0"/>
      </c:catAx>
      <c:valAx>
        <c:axId val="437221103"/>
        <c:scaling>
          <c:orientation val="minMax"/>
        </c:scaling>
        <c:delete val="1"/>
        <c:axPos val="b"/>
        <c:numFmt formatCode="&quot;$&quot;#,##0.00" sourceLinked="1"/>
        <c:majorTickMark val="none"/>
        <c:minorTickMark val="none"/>
        <c:tickLblPos val="nextTo"/>
        <c:crossAx val="43723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36765992486224"/>
          <c:y val="0.27946891277824071"/>
          <c:w val="0.33363234007513765"/>
          <c:h val="0.10361915702643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409576</xdr:colOff>
      <xdr:row>4</xdr:row>
      <xdr:rowOff>13606</xdr:rowOff>
    </xdr:from>
    <xdr:to>
      <xdr:col>5</xdr:col>
      <xdr:colOff>449036</xdr:colOff>
      <xdr:row>14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CC739-F200-47A2-BBF3-A5FF3CD26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312962</xdr:colOff>
      <xdr:row>4</xdr:row>
      <xdr:rowOff>-1</xdr:rowOff>
    </xdr:from>
    <xdr:to>
      <xdr:col>25</xdr:col>
      <xdr:colOff>129266</xdr:colOff>
      <xdr:row>14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391347-267E-4529-8C0B-F1F2791F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609599</xdr:colOff>
      <xdr:row>4</xdr:row>
      <xdr:rowOff>9526</xdr:rowOff>
    </xdr:from>
    <xdr:to>
      <xdr:col>12</xdr:col>
      <xdr:colOff>285750</xdr:colOff>
      <xdr:row>14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03EA7C-6790-4C46-A66A-D4A971380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291192</xdr:colOff>
      <xdr:row>4</xdr:row>
      <xdr:rowOff>27214</xdr:rowOff>
    </xdr:from>
    <xdr:to>
      <xdr:col>33</xdr:col>
      <xdr:colOff>457200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8DBFDD-C183-4754-B043-993346067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408215</xdr:colOff>
      <xdr:row>3</xdr:row>
      <xdr:rowOff>204106</xdr:rowOff>
    </xdr:from>
    <xdr:to>
      <xdr:col>19</xdr:col>
      <xdr:colOff>190501</xdr:colOff>
      <xdr:row>14</xdr:row>
      <xdr:rowOff>163286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740B86-9130-4754-B937-F77039071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427264</xdr:colOff>
      <xdr:row>15</xdr:row>
      <xdr:rowOff>202746</xdr:rowOff>
    </xdr:from>
    <xdr:to>
      <xdr:col>6</xdr:col>
      <xdr:colOff>574222</xdr:colOff>
      <xdr:row>26</xdr:row>
      <xdr:rowOff>78921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8B5D0F-C586-40B1-85A5-BBA9DCCDC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65314</xdr:colOff>
      <xdr:row>15</xdr:row>
      <xdr:rowOff>182336</xdr:rowOff>
    </xdr:from>
    <xdr:to>
      <xdr:col>15</xdr:col>
      <xdr:colOff>119743</xdr:colOff>
      <xdr:row>26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2DDF22-4078-408B-B3BD-96D95C845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381000</xdr:colOff>
      <xdr:row>15</xdr:row>
      <xdr:rowOff>180975</xdr:rowOff>
    </xdr:from>
    <xdr:to>
      <xdr:col>22</xdr:col>
      <xdr:colOff>152400</xdr:colOff>
      <xdr:row>29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FC23E9-32B0-42C5-A89D-EDBEF2AF8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304800</xdr:colOff>
      <xdr:row>15</xdr:row>
      <xdr:rowOff>190500</xdr:rowOff>
    </xdr:from>
    <xdr:to>
      <xdr:col>29</xdr:col>
      <xdr:colOff>323850</xdr:colOff>
      <xdr:row>29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B9F297-00A9-40CC-95EF-DA373DE2C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559595</xdr:colOff>
      <xdr:row>41</xdr:row>
      <xdr:rowOff>154781</xdr:rowOff>
    </xdr:from>
    <xdr:to>
      <xdr:col>7</xdr:col>
      <xdr:colOff>583406</xdr:colOff>
      <xdr:row>44</xdr:row>
      <xdr:rowOff>47624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01ED449-42F0-4BF8-BEF5-6CED4688D0AD}"/>
            </a:ext>
          </a:extLst>
        </xdr:cNvPr>
        <xdr:cNvSpPr/>
      </xdr:nvSpPr>
      <xdr:spPr>
        <a:xfrm>
          <a:off x="559595" y="8453437"/>
          <a:ext cx="4857749" cy="10953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395287</xdr:colOff>
      <xdr:row>29</xdr:row>
      <xdr:rowOff>64292</xdr:rowOff>
    </xdr:from>
    <xdr:to>
      <xdr:col>7</xdr:col>
      <xdr:colOff>442912</xdr:colOff>
      <xdr:row>34</xdr:row>
      <xdr:rowOff>11906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779B9-257B-4018-9A83-1BE574236B71}"/>
            </a:ext>
          </a:extLst>
        </xdr:cNvPr>
        <xdr:cNvSpPr txBox="1"/>
      </xdr:nvSpPr>
      <xdr:spPr>
        <a:xfrm>
          <a:off x="395287" y="6141242"/>
          <a:ext cx="4848225" cy="99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Overall Gender Pay Gap</a:t>
          </a:r>
        </a:p>
        <a:p>
          <a:pPr algn="ctr"/>
          <a:r>
            <a:rPr lang="en-US" sz="2400" b="1">
              <a:solidFill>
                <a:srgbClr val="FF0000"/>
              </a:solidFill>
            </a:rPr>
            <a:t>9.2%</a:t>
          </a:r>
        </a:p>
      </xdr:txBody>
    </xdr:sp>
    <xdr:clientData/>
  </xdr:twoCellAnchor>
  <xdr:twoCellAnchor>
    <xdr:from>
      <xdr:col>8</xdr:col>
      <xdr:colOff>66674</xdr:colOff>
      <xdr:row>27</xdr:row>
      <xdr:rowOff>126206</xdr:rowOff>
    </xdr:from>
    <xdr:to>
      <xdr:col>14</xdr:col>
      <xdr:colOff>478629</xdr:colOff>
      <xdr:row>38</xdr:row>
      <xdr:rowOff>195264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E79001C-87E1-45C3-BF9E-4FC726AE8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680358</xdr:colOff>
      <xdr:row>30</xdr:row>
      <xdr:rowOff>111579</xdr:rowOff>
    </xdr:from>
    <xdr:to>
      <xdr:col>25</xdr:col>
      <xdr:colOff>361950</xdr:colOff>
      <xdr:row>43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37201D1-253E-40C9-92A0-DA1CB2566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almoria%20Group%20emp-data-clean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FEMI" refreshedDate="45842.155045486114" createdVersion="7" refreshedVersion="7" minRefreshableVersion="3" recordCount="946" xr:uid="{973D37D9-0287-4696-B2C9-E61FF7F996A3}">
  <cacheSource type="worksheet">
    <worksheetSource ref="A1:I947" sheet="Palmoria Group emp-data cleaned" r:id="rId2"/>
  </cacheSource>
  <cacheFields count="7">
    <cacheField name="Name" numFmtId="0">
      <sharedItems count="874">
        <s v="Ches Bonnell"/>
        <s v="Garwin Peasegood"/>
        <s v="Saunders Blumson"/>
        <s v="Gardy Grigorey"/>
        <s v="Marlie Charsley"/>
        <s v="Adella Hartshorne"/>
        <s v="Rasla Fisby"/>
        <s v="Willi Vasey"/>
        <s v="Selby Hacker"/>
        <s v="Stefa Eggleston"/>
        <s v="Phylys Benitez"/>
        <s v="Ronnie Sinyard"/>
        <s v="Axel Grigaut"/>
        <s v="Timmi Durran"/>
        <s v="Minna Showler"/>
        <s v="Dyanne Strafen"/>
        <s v="Dorolice Farry"/>
        <s v="Elliot Tuplin"/>
        <s v="Lion Adcock"/>
        <s v="Vic Radolf"/>
        <s v="Tiffani Mecozzi"/>
        <s v="Jeane Bermingham"/>
        <s v="Gavan Puttan"/>
        <s v="Danielle Johananoff"/>
        <s v="Rafaelita Blaksland"/>
        <s v="Brit Hamnett"/>
        <s v="Mable Phythian"/>
        <s v="Joella Maevela"/>
        <s v="Obidiah Westrope"/>
        <s v="Murry Dryburgh"/>
        <s v="Abbie Tann"/>
        <s v="Aluin Churly"/>
        <s v="Bennett Gimenez"/>
        <s v="Isa Mogie"/>
        <s v="Yves Clunie"/>
        <s v="Iain Wiburn"/>
        <s v="Nonah Bissell"/>
        <s v="Mendel Gentsch"/>
        <s v="Alfred Peplay"/>
        <s v="Adelina Cheeseman"/>
        <s v="Minetta Parsons"/>
        <s v="Hobard Benninger"/>
        <s v="Fancy Bonin"/>
        <s v="Laura Gomar"/>
        <s v="Beatrix Schoales"/>
        <s v="Clemmie Hebblewaite"/>
        <s v="Issie Crippes"/>
        <s v="Vasily MacVanamy"/>
        <s v="Aile Strathearn"/>
        <s v="Shellysheldon Mahady"/>
        <s v="Laney Renne"/>
        <s v="Trace Sidsaff"/>
        <s v="Kelly Corkitt"/>
        <s v="Karlen McCaffrey"/>
        <s v="Jordain Sparkwill"/>
        <s v="Billie Croucher"/>
        <s v="Izzy Brisco"/>
        <s v="Ignacius Losel"/>
        <s v="Peggi Bullas"/>
        <s v="Dyna Doucette"/>
        <s v="Marcellina Kitt"/>
        <s v="Shela Goade"/>
        <s v="Christopher Kezourec"/>
        <s v="Larry Pioch"/>
        <s v="Reidar Skechley"/>
        <s v="Bari Toffano"/>
        <s v="Robinia Scholling"/>
        <s v="Grover Cooksey"/>
        <s v="Layton Crayden"/>
        <s v="Marlowe Constantine"/>
        <s v="Rhianna McLeoid"/>
        <s v="Alida Welman"/>
        <s v="Jacobo Lasham"/>
        <s v="Rhody Odhams"/>
        <s v="Zach Polon"/>
        <s v="Taddeo Jovis"/>
        <s v="Katerine Lohden"/>
        <s v="Jakob Philippe"/>
        <s v="Monroe Hendrickx"/>
        <s v="Fred Dudeney"/>
        <s v="Brose MacCorkell"/>
        <s v="Madelene Upcott"/>
        <s v="Cara Havers"/>
        <s v="Gisella Mewe"/>
        <s v="Daryn Kniveton"/>
        <s v="Stormy Church"/>
        <s v="Cull Nannetti"/>
        <s v="Shirlene Argo"/>
        <s v="Konstanze Wyleman"/>
        <s v="Vernor Atyea"/>
        <s v="Tris Hynard"/>
        <s v="Calvin O'Carroll"/>
        <s v="Jessica Burditt"/>
        <s v="Aurelea Devitt"/>
        <s v="Meryl Waggatt"/>
        <s v="Evyn Fyrth"/>
        <s v="Sarene Creeboe"/>
        <s v="Steven Labat"/>
        <s v="Lindy Guillet"/>
        <s v="Loren Rettie"/>
        <s v="Daron Biaggioli"/>
        <s v="Georg Dinnage"/>
        <s v="Ewart Hovel"/>
        <s v="Archaimbaud Pinchin"/>
        <s v="Garwood Penhale"/>
        <s v="Valentia Etteridge"/>
        <s v="Courtney Given"/>
        <s v="Claudetta Petherick"/>
        <s v="Eberto William"/>
        <s v="Bernie Gorges"/>
        <s v="Myrle Prandoni"/>
        <s v="Josepha Keningham"/>
        <s v="Garrick Hadwick"/>
        <s v="Nessy Baskwell"/>
        <s v="Rosco Cogley"/>
        <s v="Camille Baldinotti"/>
        <s v="Crawford Scad"/>
        <s v="Judie Di Bernardo"/>
        <s v="Kakalina Stanaway"/>
        <s v="Max Shower"/>
        <s v="Juditha Hatherleigh"/>
        <s v="Lanny Beaney"/>
        <s v="Jim Perrygo"/>
        <s v="Shannen Crittal"/>
        <s v="Katya Hundy"/>
        <s v="Cordelia Djuricic"/>
        <s v="Emory Whitten"/>
        <s v="Philis Rowlstone"/>
        <s v="Fedora Graffin"/>
        <s v="Marjie Bamford"/>
        <s v="Doe Clubley"/>
        <s v="Barney Bonafant"/>
        <s v="Nessi Delves"/>
        <s v="Addi Studdeard"/>
        <s v="Benoite Ackermann"/>
        <s v="Sharity Brands"/>
        <s v="Beryl Burnsyde"/>
        <s v="Ollie Schirak"/>
        <s v="Amaleta Baltzar"/>
        <s v="Wyn Treadger"/>
        <s v="Orton Livick"/>
        <s v="Haven Belward"/>
        <s v="Yasmeen Klimkiewich"/>
        <s v="Kristofor Powner"/>
        <s v="Phillipp Nekrews"/>
        <s v="Delora Arendt"/>
        <s v="Archibaldo Denny"/>
        <s v="Jeane Blaszczak"/>
        <s v="Codi Beck"/>
        <s v="Faunie Sinton"/>
        <s v="Nicol Giacomi"/>
        <s v="Vassili Flay"/>
        <s v="Halimeda Kuscha"/>
        <s v="Charmaine Howie"/>
        <s v="Norrie Grahl"/>
        <s v="Ulick Maingot"/>
        <s v="Millie Fiveash"/>
        <s v="Kayley Southwell"/>
        <s v="Reena McKernan"/>
        <s v="Seward Kubera"/>
        <s v="Rois Garrigan"/>
        <s v="Euell Willoughley"/>
        <s v="Lindi Morfey"/>
        <s v="Gradey Litton"/>
        <s v="Angeline Christophersen"/>
        <s v="Farrel Vanyatin"/>
        <s v="Kienan Epinay"/>
        <s v="Aloisia Minto"/>
        <s v="Melisa Knott"/>
        <s v="Koral Gerriet"/>
        <s v="Constantino Espley"/>
        <s v="Desi Peniman"/>
        <s v="Torrance Collier"/>
        <s v="Ede Mignot"/>
        <s v="Marcia Muldrew"/>
        <s v="Quintina Kilgannon"/>
        <s v="Peria Revey"/>
        <s v="Carry Loblie"/>
        <s v="Isadora Maunsell"/>
        <s v="Tamara Couvet"/>
        <s v="Von Boeter"/>
        <s v="Forester Feakins"/>
        <s v="Gardy Eckersall"/>
        <s v="Gamaliel Ewins"/>
        <s v="Win Arthurs"/>
        <s v="Richy Gray"/>
        <s v="Patricia Dwelly"/>
        <s v="Erv Balmann"/>
        <s v="Demetria Le Estut"/>
        <s v="Evanne Sheryn"/>
        <s v="Collette Blackaller"/>
        <s v="Mariann Mowat"/>
        <s v="Tabbatha Pickston"/>
        <s v="Vlad Strangeway"/>
        <s v="Duky Wallace"/>
        <s v="Townie Dongall"/>
        <s v="Shana Bewly"/>
        <s v="Mick Tanguy"/>
        <s v="Tadio Audritt"/>
        <s v="Torey Rosell"/>
        <s v="Chrisy Kyme"/>
        <s v="Morten Dumphy"/>
        <s v="Issy McLevie"/>
        <s v="Michaeline Capehorn"/>
        <s v="Corny Linturn"/>
        <s v="Berny Bastide"/>
        <s v="Aindrea Lenormand"/>
        <s v="Shanon Deverell"/>
        <s v="Vaughn Carvill"/>
        <s v="Kora Allebone"/>
        <s v="Millard Brakewell"/>
        <s v="Florie Tortoise"/>
        <s v="Caro Chappel"/>
        <s v="Letisha Carrett"/>
        <s v="Melva Jickells"/>
        <s v="Riccardo Hagan"/>
        <s v="Chauncey Schild"/>
        <s v="Amery Ofer"/>
        <s v="Michaella Perri"/>
        <s v="Mord Cromblehome"/>
        <s v="Major O'Cahsedy"/>
        <s v="Joana Bartocci"/>
        <s v="Sly Cowley"/>
        <s v="Augusta Cheetham"/>
        <s v="Diarmid Alman"/>
        <s v="Gearard Wixon"/>
        <s v="Kaye Crocroft"/>
        <s v="Egor Minto"/>
        <s v="Bren Absolon"/>
        <s v="Alexine Portail"/>
        <s v="Duffie Ibel"/>
        <s v="Gilles Jaquet"/>
        <s v="Payton Pickervance"/>
        <s v="Barny Fairweather"/>
        <s v="Margot Royds"/>
        <s v="Frederik Dartan"/>
        <s v="Aubert Wedmore."/>
        <s v="Krystal Lambswood"/>
        <s v="Nanice Boatwright"/>
        <s v="Northrup Aires"/>
        <s v="Janina Wolverson"/>
        <s v="Floria Olivia"/>
        <s v="Andrea Becker"/>
        <s v="Louise Lamming"/>
        <s v="Renaldo Thomassin"/>
        <s v="Carmel Pancoust"/>
        <s v="Tatum Hush"/>
        <s v="Aldrich Glenny"/>
        <s v="Griz Thorington"/>
        <s v="Eddy Stolze"/>
        <s v="L;urette Bontein"/>
        <s v="Cindee Saice"/>
        <s v="Erin Androsik"/>
        <s v="Genovera Ghost"/>
        <s v="Felicdad Heibel"/>
        <s v="Jobey Boneham"/>
        <s v="Radcliffe Fairpool"/>
        <s v="Gigi Bohling"/>
        <s v="Gare Mattiussi"/>
        <s v="Carlin Demke"/>
        <s v="Wilt Wayvill"/>
        <s v="Ardyce Eacott"/>
        <s v="Lane Monteaux"/>
        <s v="Cathi Gillbee"/>
        <s v="Ronnie Mesias"/>
        <s v="Hali Behnecke"/>
        <s v="Grady Rochelle"/>
        <s v="Crissie Cordel"/>
        <s v="Durand Backhouse"/>
        <s v="Wendel Malletratt"/>
        <s v="Shellysheldon Ellerman"/>
        <s v="Emmeline Bestwerthick"/>
        <s v="Marmaduke Worssam"/>
        <s v="Murial Ickovici"/>
        <s v="Honoria Cootes"/>
        <s v="Merrel Blind"/>
        <s v="Rosamond Fishe"/>
        <s v="Shelley Moncreiffe"/>
        <s v="Cecilla Joselevitch"/>
        <s v="Jolynn Behnecken"/>
        <s v="Adolph McNalley"/>
        <s v="Pippy Roxby"/>
        <s v="Jessi Calterone"/>
        <s v="Moore Gligoraci"/>
        <s v="Mallory Goldsberry"/>
        <s v="Nerissa Kavanagh"/>
        <s v="Foss Asquez"/>
        <s v="Mickey Pybus"/>
        <s v="Timmy Brenston"/>
        <s v="Romona Melody"/>
        <s v="Bendite Bloan"/>
        <s v="Andrea Penfold"/>
        <s v="Shari Pickston"/>
        <s v="Dennison Crosswaite"/>
        <s v="Lucias Minico"/>
        <s v="Helaine Lyddy"/>
        <s v="Carlene Torry"/>
        <s v="Vere Kulic"/>
        <s v="Enrichetta Mowles"/>
        <s v="Delinda Snozzwell"/>
        <s v="Cecilio Sprankling"/>
        <s v="Nickolai Artin"/>
        <s v="Ambrosio Daniely"/>
        <s v="Simon Kembery"/>
        <s v="Brig Dewi"/>
        <s v="Althea Bronger"/>
        <s v="Ansley Gounel"/>
        <s v="Daven Smout"/>
        <s v="Niall Selesnick"/>
        <s v="Lia Lurner"/>
        <s v="Rodrigo Congdon"/>
        <s v="Brendan Edgeller"/>
        <s v="Fidelio Rigmond"/>
        <s v="Ginger Myott"/>
        <s v="Hatti Vezey"/>
        <s v="Eilis Pavlasek"/>
        <s v="Kellsie Waby"/>
        <s v="Easter Pyke"/>
        <s v="Inger Andriveaux"/>
        <s v="Corina Triner"/>
        <s v="Loralyn Bruton"/>
        <s v="Susy Challoner"/>
        <s v="Jan Morforth"/>
        <s v="Cindi Stratten"/>
        <s v="Marline Wahncke"/>
        <s v="Violetta Vial"/>
        <s v="Beatriz Bateson"/>
        <s v="Evangelia Gowers"/>
        <s v="Fonzie O'Shea"/>
        <s v="Janene Hairsine"/>
        <s v="Linell Compfort"/>
        <s v="Shaylah Owbrick"/>
        <s v="Bethanne Leicester"/>
        <s v="Ottilie Vittel"/>
        <s v="Barnaby Farnall"/>
        <s v="Ashien Gallen"/>
        <s v="Stan Tolliday"/>
        <s v="Kissiah Maydway"/>
        <s v="Charline Husset"/>
        <s v="Lorain Tew"/>
        <s v="North Bertomeu"/>
        <s v="Martita Beaumont"/>
        <s v="Janaya MacGinlay"/>
        <s v="Ancell Moretto"/>
        <s v="Toby Brodhead"/>
        <s v="Niles Mahomet"/>
        <s v="Avigdor Karel"/>
        <s v="Luca Wolstenholme"/>
        <s v="Efrem Mathonnet"/>
        <s v="Latisha Jolly"/>
        <s v="Quentin Ferraresi"/>
        <s v="Marco Wooland"/>
        <s v="Thekla Lynnett"/>
        <s v="Pedro Carluccio"/>
        <s v="Caron Kolakovic"/>
        <s v="Debera Gow"/>
        <s v="Hoyt D'Alesco"/>
        <s v="Rudyard Tomsa"/>
        <s v="Orran Gritskov"/>
        <s v="Tyson Prescote"/>
        <s v="Berenice Osbaldstone"/>
        <s v="Jessika Jaycocks"/>
        <s v="Gabie Millichip"/>
        <s v="Pearla Beteriss"/>
        <s v="Harwilll Domotor"/>
        <s v="Carolina Blumsom"/>
        <s v="Ryon Baroch"/>
        <s v="Marissa Infante"/>
        <s v="Daisie Dahlman"/>
        <s v="Joli Jodrelle"/>
        <s v="Jessica Callcott"/>
        <s v="Sabina Scorrer"/>
        <s v="Bayard Gendricke"/>
        <s v="Esmaria Denecamp"/>
        <s v="Antone Tolmie"/>
        <s v="Tammi Lackham"/>
        <s v="Nananne Gehringer"/>
        <s v="Loren Bentote"/>
        <s v="Manolo Gasnell"/>
        <s v="Wyatt Clinch"/>
        <s v="Giselbert Newlands"/>
        <s v="Cristal Demangeot"/>
        <s v="Jaime Dowe"/>
        <s v="Addia Penwright"/>
        <s v="Ali Roubert"/>
        <s v="Emmye Corry"/>
        <s v="Addy Pimblett"/>
        <s v="Angela Bangley"/>
        <s v="Baudoin Dummigan"/>
        <s v="Lissy McCoy"/>
        <s v="Ingunna Wainscoat"/>
        <s v="Amii Elms"/>
        <s v="Ignacio Delion"/>
        <s v="Colby Reuven"/>
        <s v="Maggee Stiggles"/>
        <s v="Kelci Walkden"/>
        <s v="Bogey Hitcham"/>
        <s v="Pembroke Siflet"/>
        <s v="Adolph Hartin"/>
        <s v="Gisela Wille"/>
        <s v="Joyce Leyband"/>
        <s v="Reube Sushams"/>
        <s v="Mathian MacMeeking"/>
        <s v="Antonino Forsdicke"/>
        <s v="Mick Spraberry"/>
        <s v="Caresa Christer"/>
        <s v="Letizia Hasselby"/>
        <s v="Luce Beentjes"/>
        <s v="Sammy Gantlett"/>
        <s v="Pooh Splevins"/>
        <s v="Aeriela Aickin"/>
        <s v="Tawnya Tickel"/>
        <s v="Royal Nowakowska"/>
        <s v="Winny Millam"/>
        <s v="Michael Sidry"/>
        <s v="Nolan Tortis"/>
        <s v="De witt Lottrington"/>
        <s v="Baxter Brocks"/>
        <s v="Joyce Esel"/>
        <s v="Van Tuxwell"/>
        <s v="Fidela Artis"/>
        <s v="Dov Thoresby"/>
        <s v="Cathi Delgardo"/>
        <s v="Doro Nolte"/>
        <s v="Noll Forbear"/>
        <s v="Myer McCory"/>
        <s v="Doralyn Segar"/>
        <s v="Clo Jimpson"/>
        <s v="Audry Yu"/>
        <s v="Dolley Grayley"/>
        <s v="Meredith Rucklidge"/>
        <s v="Rory Ravenscroftt"/>
        <s v="Verla Timmis"/>
        <s v="Jo Benoi"/>
        <s v="Caty Janas"/>
        <s v="Pennie Walmsley"/>
        <s v="Virge Garfield"/>
        <s v="Myrilla Mercik"/>
        <s v="Giacobo Donke"/>
        <s v="Barbara-anne Kenchington"/>
        <s v="Aida Bleacher"/>
        <s v="Cly Vizard"/>
        <s v="Aleksandr Botha"/>
        <s v="Evangelina Lergan"/>
        <s v="Maritsa Marusic"/>
        <s v="Tamar MacGilfoyle"/>
        <s v="Chancey Dyos"/>
        <s v="Isaak Rawne"/>
        <s v="Gideon Hehir"/>
        <s v="Irena Trousdell"/>
        <s v="Gino Groome"/>
        <s v="Lamond Douthwaite"/>
        <s v="Ebonee Roxburgh"/>
        <s v="Nathanial Brounfield"/>
        <s v="Mallorie Waber"/>
        <s v="Ewart Laphorn"/>
        <s v="Hilliary Roarty"/>
        <s v="Putnem Manchester"/>
        <s v="Lanie Gatlin"/>
        <s v="Sharl Bendson"/>
        <s v="William Reeveley"/>
        <s v="Granville Stetson"/>
        <s v="Mirna Etoile"/>
        <s v="Freddie Johnikin"/>
        <s v="Natalee Craiker"/>
        <s v="Mariette Daymont"/>
        <s v="Lonny Caen"/>
        <s v="Kath Bletsoe"/>
        <s v="Gayla Blackadder"/>
        <s v="Adela Dowsett"/>
        <s v="Sharron Petegree"/>
        <s v="Eleonore Airdrie"/>
        <s v="Rhiamon Mollison"/>
        <s v="Karon Oscroft"/>
        <s v="Edi Hofton"/>
        <s v="Derk Bosson"/>
        <s v="Lorrie Derycot"/>
        <s v="Hartwell Pratchett"/>
        <s v="Van Ruseworth"/>
        <s v="Inge Creer"/>
        <s v="Elwira Lyddiard"/>
        <s v="Kincaid Hellicar"/>
        <s v="Maximo Guirard"/>
        <s v="Alta Kaszper"/>
        <s v="Lamar Blewitt"/>
        <s v="Hector Isard"/>
        <s v="Judi Cosgriff"/>
        <s v="Janean Gostage"/>
        <s v="Delphine Jewis"/>
        <s v="Matias Cormack"/>
        <s v="Rogers Rosenthaler"/>
        <s v="Clarine Shambrooke"/>
        <s v="Thedrick Rogeon"/>
        <s v="Roanne Phizacklea"/>
        <s v="Devinne Tuny"/>
        <s v="Martelle Brise"/>
        <s v="Dino Wooderson"/>
        <s v="Effie Vasilov"/>
        <s v="Jermaine Steers"/>
        <s v="Mora Innett"/>
        <s v="Mahalia Larcher"/>
        <s v="Dotty Strutley"/>
        <s v="Margy Elward"/>
        <s v="Danica Nayshe"/>
        <s v="Merrilee Plenty"/>
        <s v="Romona Dimmne"/>
        <s v="Lark Ironmonger"/>
        <s v="Caritta Searl"/>
        <s v="Ernestus O'Hengerty"/>
        <s v="Camilla Castle"/>
        <s v="Bette-ann Leafe"/>
        <s v="Aurelia Stanners"/>
        <s v="Shelby Buckland"/>
        <s v="Barr Faughny"/>
        <s v="Farris Ditchfield"/>
        <s v="Gerald Caple"/>
        <s v="Grier Kidsley"/>
        <s v="Yves Pawlik"/>
        <s v="Korney Bockings"/>
        <s v="Stephan Bussel"/>
        <s v="Jedd Moretto"/>
        <s v="Verney Sloegrave"/>
        <s v="Nerita Mycock"/>
        <s v="Mella Northam"/>
        <s v="Thedrick Bothwell"/>
        <s v="Georgianne Archbutt"/>
        <s v="Thorvald Milliken"/>
        <s v="Aileen McCritchie"/>
        <s v="Drusy MacCombe"/>
        <s v="Cathyleen Hurch"/>
        <s v="Jannel Labb"/>
        <s v="Cheryl Mantz"/>
        <s v="Madlen Ashburner"/>
        <s v="Colly Littledike"/>
        <s v="Karyn Creeghan"/>
        <s v="Edgard Irving"/>
        <s v="Cyril Medford"/>
        <s v="Kikelia Ellor"/>
        <s v="Dael Bugge"/>
        <s v="Ferrell Skepper"/>
        <s v="Hannis January"/>
        <s v="Pierson Measham"/>
        <s v="Xylina Pargetter"/>
        <s v="Aretha Ettridge"/>
        <s v="Joshia Farris"/>
        <s v="Mabel Orrow"/>
        <s v="Alexandros Rackley"/>
        <s v="Mickie Dagwell"/>
        <s v="Marni Jull"/>
        <s v="Sandy Cadden"/>
        <s v="Marney O'Breen"/>
        <s v="Westbrook Brandino"/>
        <s v="Sandi Labat"/>
        <s v="Leilah Yesinin"/>
        <s v="Lincoln Greatex"/>
        <s v="Patti Dradey"/>
        <s v="Oona Donan"/>
        <s v="Burtie Moulden"/>
        <s v="Reg MacMichael"/>
        <s v="Joey Keedwell"/>
        <s v="Bryant Scamp"/>
        <s v="Mick Titman"/>
        <s v="Trudie Couch"/>
        <s v="Cyndia Skedge"/>
        <s v="Francoise Godbold"/>
        <s v="Filmore Fitzhenry"/>
        <s v="Berna Dubery"/>
        <s v="Gerrard Doorey"/>
        <s v="Hiram Merkle"/>
        <s v="Zebulon Allmen"/>
        <s v="Kingsley Hagard"/>
        <s v="My Hanscome"/>
        <s v="Eldredge MacClure"/>
        <s v="Pauletta Falkus"/>
        <s v="Deck McCallion"/>
        <s v="Miguel Woolner"/>
        <s v="Yolande O'Dare"/>
        <s v="Kit Battlestone"/>
        <s v="Glennis Fussen"/>
        <s v="Theresita Chasmer"/>
        <s v="Pippy Shepperd"/>
        <s v="Petronella Marusik"/>
        <s v="Andria Kimpton"/>
        <s v="Jarad Barbrook"/>
        <s v="Dulsea Folkes"/>
        <s v="Herschel Wareham"/>
        <s v="Skip Morkham"/>
        <s v="Dayle O'Luney"/>
        <s v="Gray Seamon"/>
        <s v="Krysta Elacoate"/>
        <s v="Abramo Labbez"/>
        <s v="Faun Rickeard"/>
        <s v="Jamesy O'Ferris"/>
        <s v="Fanchon Furney"/>
        <s v="Pate Beardsley"/>
        <s v="Grady Crosgrove"/>
        <s v="Darcy Brewitt"/>
        <s v="Gilda Richen"/>
        <s v="Jobie Basili"/>
        <s v="Anni Izzard"/>
        <s v="Bebe Pollicott"/>
        <s v="Julian Andrassy"/>
        <s v="Dionne Garrish"/>
        <s v="Alexis Gotfrey"/>
        <s v="Xavier Filipic"/>
        <s v="Liane Bedburrow"/>
        <s v="Meara Darrington"/>
        <s v="Genevra Friday"/>
        <s v="Penni Patemore"/>
        <s v="Yanaton Wooster"/>
        <s v="Hedvige Stelfox"/>
        <s v="Tammy Backson"/>
        <s v="Inger Chapelhow"/>
        <s v="Arty Duigan"/>
        <s v="Nani Brockley"/>
        <s v="Curtice Advani"/>
        <s v="Leela Eckart"/>
        <s v="Jori Ashleigh"/>
        <s v="Leslie Baruch"/>
        <s v="Helene Bouts"/>
        <s v="Eleni O'Quin"/>
        <s v="Alic Bagg"/>
        <s v="Abran Danielsky"/>
        <s v="Halette Yesenev"/>
        <s v="Cleveland Pottiphar"/>
        <s v="Osborn Pawle"/>
        <s v="Chas Happel"/>
        <s v="Roth Bourget"/>
        <s v="Maisie Shotboulte"/>
        <s v="Felita Whitloe"/>
        <s v="Cindi McDuffy"/>
        <s v="Dorise Labat"/>
        <s v="Hephzibah Summerell"/>
        <s v="Alyosha Riquet"/>
        <s v="Maximo Ungerecht"/>
        <s v="Lezlie Balmann"/>
        <s v="Benny Karolovsky"/>
        <s v="Gretchen Callow"/>
        <s v="Candace Hanlon"/>
        <s v="Oby Sorrel"/>
        <s v="Cecilia Marshalleck"/>
        <s v="Antonetta Coggeshall"/>
        <s v="Purcell Le Pine"/>
        <s v="Archibald Dyzart"/>
        <s v="Lil Ibberson"/>
        <s v="Karita Vasyanin"/>
        <s v="Joaquin McVitty"/>
        <s v="Collen Dunbleton"/>
        <s v="Alysa Wankling"/>
        <s v="Ardella Dyment"/>
        <s v="Rodina Drinan"/>
        <s v="Marga Lorenzo"/>
        <s v="Alvie Keming"/>
        <s v="Sheff Gerdts"/>
        <s v="Josie Barnson"/>
        <s v="Petey Probey"/>
        <s v="Shelbi Aldin"/>
        <s v="Estell Kingsland"/>
        <s v="Lea Chaplin"/>
        <s v="Onofredo Hassan"/>
        <s v="Hyacinthie Braybrooke"/>
        <s v="Agnes Collicott"/>
        <s v="Margarete Blasing"/>
        <s v="Patience Noot"/>
        <s v="Charmane Heistermann"/>
        <s v="Jamal Beagen"/>
        <s v="Brigid Jeffrey"/>
        <s v="Nelli Schoolfield"/>
        <s v="Abigael Basire"/>
        <s v="Anjanette Ferre"/>
        <s v="Mackenzie Hannis"/>
        <s v="Ambros Murthwaite"/>
        <s v="Lek Scamaden"/>
        <s v="Jehu Rudeforth"/>
        <s v="Bert Yaakov"/>
        <s v="Bordy Yatman"/>
        <s v="Georgie Caress"/>
        <s v="Jolynn Lumbley"/>
        <s v="Blythe Clipston"/>
        <s v="Alicea Pudsall"/>
        <s v="Karee Ruslinge"/>
        <s v="Wilone O'Kielt"/>
        <s v="Justino Chapiro"/>
        <s v="Sisely Gatsby"/>
        <s v="Blaire Ruckman"/>
        <s v="William Coveny"/>
        <s v="Packston Joanic"/>
        <s v="Sile Whorton"/>
        <s v="Billi Fellgate"/>
        <s v="Franchot Crocken"/>
        <s v="Cletus McGarahan"/>
        <s v="Callie Duckels"/>
        <s v="Roselle Wandrach"/>
        <s v="Lishe Casemore"/>
        <s v="Garey Bird"/>
        <s v="Toby Micklewright"/>
        <s v="Dell Molloy"/>
        <s v="Fidela Dowey"/>
        <s v="Emmanuel Westrey"/>
        <s v="Melodie Torresi"/>
        <s v="Dewie Stodart"/>
        <s v="Giffer Berlin"/>
        <s v="Sarajane Scourge"/>
        <s v="Rose Shurrocks"/>
        <s v="Mata Fishley"/>
        <s v="Irvine Blenkin"/>
        <s v="Wald Bountiff"/>
        <s v="Hinda Label"/>
        <s v="Irwin Kirsche"/>
        <s v="Jill Shipsey"/>
        <s v="Anabal Cooke"/>
        <s v="Ava Whordley"/>
        <s v="Orlando Gorstidge"/>
        <s v="Robbert Mandrier"/>
        <s v="Twila Roantree"/>
        <s v="Archibald Filliskirk"/>
        <s v="Denni Wiggans"/>
        <s v="Pyotr Lightewood"/>
        <s v="Shari McNee"/>
        <s v="Issiah Cradick"/>
        <s v="Nollie Courteney"/>
        <s v="Tadio Dowdle"/>
        <s v="Ondrea Banfield"/>
        <s v="Cornie Arstall"/>
        <s v="Hogan Iles"/>
        <s v="Saundra O'Connel"/>
        <s v="Rosaline Wenderott"/>
        <s v="Bobina Teale"/>
        <s v="Ruby Cracie"/>
        <s v="Sissy Muehle"/>
        <s v="Itch Tinklin"/>
        <s v="Sibyl Dunkirk"/>
        <s v="Brodie Grimstead"/>
        <s v="Amitie Mawson"/>
        <s v="Dane Wudeland"/>
        <s v="Yvette Bett"/>
        <s v="Ianthe Sayre"/>
        <s v="Jacklyn Andrioletti"/>
        <s v="Conchita Soden"/>
        <s v="Reggie Taylerson"/>
        <s v="Leslie Cardoso"/>
        <s v="Milton Lilie"/>
        <s v="Aeriell Cuell"/>
        <s v="Anne-corinne Daulby"/>
        <s v="Lisle Danahar"/>
        <s v="Bryana Loyns"/>
        <s v="Anjela Spancock"/>
        <s v="Daisie McNeice"/>
        <s v="Jillana Gabbitis"/>
        <s v="Roddy Speechley"/>
        <s v="Oran Buxcy"/>
        <s v="Beverie Moffet"/>
        <s v="Novelia Pyffe"/>
        <s v="Dare Tully"/>
        <s v="Lilyan Klimpt"/>
        <s v="Jo-anne Gobeau"/>
        <s v="Florinda Crace"/>
        <s v="Dominic Ortler"/>
        <s v="Cathrin Yanuk"/>
        <s v="Austine Littlewood"/>
        <s v="Alford Gerardi"/>
        <s v="Cullie Bourcq"/>
        <s v="Emanuel Beldan"/>
        <s v="Hildagard Reece"/>
        <s v="Kai Ryder"/>
        <s v="Jeannie Petracco"/>
        <s v="Brad Gumb"/>
        <s v="Reinald Franken"/>
        <s v="Carolyn Attack"/>
        <s v="Naoma Cruse"/>
        <s v="Oates Dinan"/>
        <s v="Daphne Francillo"/>
        <s v="Trix Lutsch"/>
        <s v="Carolin Fieldstone"/>
        <s v="Corabel Luberto"/>
        <s v="Nicola Kiely"/>
        <s v="Rey Chartman"/>
        <s v="Israel Farndon"/>
        <s v="Felipe Parkman"/>
        <s v="Margit Kunze"/>
        <s v="Oliy Feeney"/>
        <s v="Sandie Anthonies"/>
        <s v="Anni Dinse"/>
        <s v="Gaultiero Have"/>
        <s v="Corinna Griffiths"/>
        <s v="Cherlyn Barter"/>
        <s v="Shea Mix"/>
        <s v="Leonidas Cavaney"/>
        <s v="Tallie Chaikovski"/>
        <s v="Codie Gaunson"/>
        <s v="Kaine Padly"/>
        <s v="Freda Legan"/>
        <s v="Christos Wintle"/>
        <s v="Magnum Locksley"/>
        <s v="Adrianne Gave"/>
        <s v="Warner Carwithan"/>
        <s v="Appolonia Snook"/>
        <s v="Alikee Jecock"/>
        <s v="Shay Chasney"/>
        <s v="Trey Jurges"/>
        <s v="Tracy Renad"/>
        <s v="Sarajane Peachey"/>
        <s v="Bili Sizey"/>
        <s v="Shaun Kyrkeman"/>
        <s v="Leena Bruckshaw"/>
        <s v="Benni Simounet"/>
        <s v="Kay Edling"/>
        <s v="Shayne Stegel"/>
        <s v="Floyd Cowgill"/>
        <s v="Brien Boise"/>
        <s v="Pancho De Ortega"/>
        <s v="Edd MacKnockiter"/>
        <s v="Hobie Stockbridge"/>
        <s v="Ludovika Plaice"/>
        <s v="Caro Hainsworth"/>
        <s v="Nicolis Winspire"/>
        <s v="Niko MacGille"/>
        <s v="Evanne Levens"/>
        <s v="Michale Rolf"/>
        <s v="Cecilla Northen"/>
        <s v="Cyrillus Garci"/>
        <s v="Gunar Cockshoot"/>
        <s v="Silva Monte"/>
        <s v="Hans Bucke"/>
        <s v="Elia Cockton"/>
        <s v="Freddy Linford"/>
        <s v="Gwenore Scotchmer"/>
        <s v="Maggie Ruberti"/>
        <s v="Allyce Hincham"/>
        <s v="Juanita Trembey"/>
        <s v="Lincoln Cord"/>
        <s v="Kerwin Blakely"/>
        <s v="Granny Spencelayh"/>
        <s v="Collin Jagson"/>
        <s v="Monti Burdus"/>
        <s v="Konstantin Timblett"/>
        <s v="Fax Scotland"/>
        <s v="Isidora Guido"/>
        <s v="Erv Havill"/>
        <s v="Yoshiko Tamblingson"/>
        <s v="Barri Teacy"/>
        <s v="Alisha Bloschke"/>
        <s v="Adi Seawright"/>
        <s v="Eward Astlett"/>
        <s v="Larissa Ingledow"/>
        <s v="Katey Cadany"/>
        <s v="Nicole Blowfelde"/>
        <s v="Kelley Rounds"/>
        <s v="Felice McMurty"/>
        <s v="Layton Kierans"/>
        <s v="Hedwiga Ingarfield"/>
        <s v="Frasquito Mosley"/>
        <s v="Amandy Jope"/>
        <s v="Tarrah Wordsworth"/>
        <s v="Fairfax Wallsam"/>
        <s v="Chelsea Itzak"/>
        <s v="Craggie Whistlecraft"/>
        <s v="Faina Durand"/>
        <s v="Virginia McConville"/>
        <s v="Candy Aindrais"/>
        <s v="Allene Gobbet"/>
        <s v="Ruthanne Beadnell"/>
        <s v="Damien Netley"/>
        <s v="Rasia Fryatt"/>
        <s v="Bev Lashley"/>
        <s v="Madge McCloughen"/>
        <s v="Frasier Straw"/>
        <s v="Dean Biggam"/>
        <s v="Husein Augar"/>
        <s v="Shaylyn Ransbury"/>
        <s v="Christoph Stretton"/>
        <s v="Jordain Cyster"/>
        <s v="Malory Biles"/>
        <s v="Adey Ryal"/>
      </sharedItems>
    </cacheField>
    <cacheField name="Gender" numFmtId="0">
      <sharedItems count="3">
        <s v="Male"/>
        <s v="Female"/>
        <s v="Not Disclosed"/>
      </sharedItems>
    </cacheField>
    <cacheField name="Department" numFmtId="0">
      <sharedItems count="12">
        <s v="Sales"/>
        <s v="Engineering"/>
        <s v="Legal"/>
        <s v="Support"/>
        <s v="Human Resources"/>
        <s v="Business Development"/>
        <s v="Product Management"/>
        <s v="Training"/>
        <s v="Research and Development"/>
        <s v="Accounting"/>
        <s v="Services"/>
        <s v="Marketing"/>
      </sharedItems>
    </cacheField>
    <cacheField name="Salary" numFmtId="3">
      <sharedItems containsSemiMixedTypes="0" containsString="0" containsNumber="1" containsInteger="1" minValue="28130" maxValue="119930"/>
    </cacheField>
    <cacheField name="Salary Band" numFmtId="3">
      <sharedItems count="10">
        <s v="$80k-90k"/>
        <s v="$60k-70k"/>
        <s v="$50k-60k"/>
        <s v="$100k-110k"/>
        <s v="$40k-50k"/>
        <s v="$30k-40k"/>
        <s v="$110k+"/>
        <s v="$70k-80k"/>
        <s v="$90k-100k"/>
        <s v="$20k-30k"/>
      </sharedItems>
    </cacheField>
    <cacheField name="Location" numFmtId="0">
      <sharedItems count="3">
        <s v="Lagos"/>
        <s v="Kaduna"/>
        <s v="Abuja"/>
      </sharedItems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FEMI" refreshedDate="45842.736386342593" createdVersion="7" refreshedVersion="7" minRefreshableVersion="3" recordCount="946" xr:uid="{7A529F9A-B994-4FE7-84B9-7FDAE7AB6619}">
  <cacheSource type="worksheet">
    <worksheetSource name="Table1"/>
  </cacheSource>
  <cacheFields count="10"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3">
      <sharedItems containsSemiMixedTypes="0" containsString="0" containsNumber="1" containsInteger="1" minValue="28130" maxValue="119930"/>
    </cacheField>
    <cacheField name="Salary Band" numFmtId="3">
      <sharedItems/>
    </cacheField>
    <cacheField name="Location" numFmtId="0">
      <sharedItems count="3">
        <s v="Lagos"/>
        <s v="Kaduna"/>
        <s v="Abuja"/>
      </sharedItems>
    </cacheField>
    <cacheField name="Rating" numFmtId="0">
      <sharedItems/>
    </cacheField>
    <cacheField name="Bonus Percentage" numFmtId="0">
      <sharedItems containsString="0" containsBlank="1" containsNumber="1" minValue="5.0000000000000001E-3" maxValue="9.9000000000000005E-2"/>
    </cacheField>
    <cacheField name="Bonus Amount" numFmtId="4">
      <sharedItems containsString="0" containsBlank="1" containsNumber="1" minValue="141.65" maxValue="9820.8000000000011"/>
    </cacheField>
    <cacheField name="Total Payment (Salary+Bonus)" numFmtId="0">
      <sharedItems containsString="0" containsBlank="1" containsNumber="1" minValue="28471.65" maxValue="127096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x v="0"/>
    <x v="0"/>
    <x v="0"/>
    <n v="88050"/>
    <x v="0"/>
    <x v="0"/>
    <s v="Very Good"/>
  </r>
  <r>
    <x v="1"/>
    <x v="1"/>
    <x v="1"/>
    <n v="68220"/>
    <x v="1"/>
    <x v="0"/>
    <s v="Good"/>
  </r>
  <r>
    <x v="2"/>
    <x v="2"/>
    <x v="2"/>
    <n v="56370"/>
    <x v="2"/>
    <x v="1"/>
    <s v="Very Good"/>
  </r>
  <r>
    <x v="3"/>
    <x v="1"/>
    <x v="3"/>
    <n v="107090"/>
    <x v="3"/>
    <x v="1"/>
    <s v="Poor"/>
  </r>
  <r>
    <x v="4"/>
    <x v="0"/>
    <x v="3"/>
    <n v="108450"/>
    <x v="3"/>
    <x v="2"/>
    <s v="Poor"/>
  </r>
  <r>
    <x v="5"/>
    <x v="1"/>
    <x v="4"/>
    <n v="41160"/>
    <x v="4"/>
    <x v="0"/>
    <s v="Average"/>
  </r>
  <r>
    <x v="6"/>
    <x v="0"/>
    <x v="2"/>
    <n v="109000"/>
    <x v="3"/>
    <x v="2"/>
    <s v="Very Good"/>
  </r>
  <r>
    <x v="7"/>
    <x v="1"/>
    <x v="3"/>
    <n v="43020"/>
    <x v="4"/>
    <x v="1"/>
    <s v="Average"/>
  </r>
  <r>
    <x v="8"/>
    <x v="0"/>
    <x v="5"/>
    <n v="37800"/>
    <x v="5"/>
    <x v="0"/>
    <s v="Average"/>
  </r>
  <r>
    <x v="9"/>
    <x v="0"/>
    <x v="0"/>
    <n v="88380"/>
    <x v="0"/>
    <x v="1"/>
    <s v="Average"/>
  </r>
  <r>
    <x v="10"/>
    <x v="1"/>
    <x v="6"/>
    <n v="84420"/>
    <x v="0"/>
    <x v="2"/>
    <s v="Average"/>
  </r>
  <r>
    <x v="11"/>
    <x v="1"/>
    <x v="2"/>
    <n v="101760"/>
    <x v="3"/>
    <x v="2"/>
    <s v="Good"/>
  </r>
  <r>
    <x v="12"/>
    <x v="0"/>
    <x v="0"/>
    <n v="110780"/>
    <x v="6"/>
    <x v="2"/>
    <s v="Poor"/>
  </r>
  <r>
    <x v="13"/>
    <x v="0"/>
    <x v="4"/>
    <n v="68430"/>
    <x v="1"/>
    <x v="2"/>
    <s v="Good"/>
  </r>
  <r>
    <x v="14"/>
    <x v="1"/>
    <x v="7"/>
    <n v="105370"/>
    <x v="3"/>
    <x v="1"/>
    <s v="Good"/>
  </r>
  <r>
    <x v="15"/>
    <x v="0"/>
    <x v="1"/>
    <n v="113800"/>
    <x v="6"/>
    <x v="0"/>
    <s v="Average"/>
  </r>
  <r>
    <x v="16"/>
    <x v="1"/>
    <x v="0"/>
    <n v="76300"/>
    <x v="7"/>
    <x v="1"/>
    <s v="Average"/>
  </r>
  <r>
    <x v="17"/>
    <x v="1"/>
    <x v="0"/>
    <n v="44530"/>
    <x v="4"/>
    <x v="1"/>
    <s v="Average"/>
  </r>
  <r>
    <x v="18"/>
    <x v="1"/>
    <x v="2"/>
    <n v="63710"/>
    <x v="1"/>
    <x v="0"/>
    <s v="Average"/>
  </r>
  <r>
    <x v="19"/>
    <x v="1"/>
    <x v="6"/>
    <n v="62780"/>
    <x v="1"/>
    <x v="2"/>
    <s v="Very Good"/>
  </r>
  <r>
    <x v="20"/>
    <x v="1"/>
    <x v="7"/>
    <n v="119750"/>
    <x v="6"/>
    <x v="0"/>
    <s v="Average"/>
  </r>
  <r>
    <x v="21"/>
    <x v="0"/>
    <x v="8"/>
    <n v="116980"/>
    <x v="6"/>
    <x v="1"/>
    <s v="Very Poor"/>
  </r>
  <r>
    <x v="22"/>
    <x v="0"/>
    <x v="9"/>
    <n v="35940"/>
    <x v="5"/>
    <x v="2"/>
    <s v="Good"/>
  </r>
  <r>
    <x v="23"/>
    <x v="0"/>
    <x v="10"/>
    <n v="109040"/>
    <x v="3"/>
    <x v="0"/>
    <s v="Average"/>
  </r>
  <r>
    <x v="24"/>
    <x v="1"/>
    <x v="10"/>
    <n v="109160"/>
    <x v="3"/>
    <x v="1"/>
    <s v="Good"/>
  </r>
  <r>
    <x v="25"/>
    <x v="0"/>
    <x v="4"/>
    <n v="75540"/>
    <x v="7"/>
    <x v="2"/>
    <s v="Average"/>
  </r>
  <r>
    <x v="26"/>
    <x v="1"/>
    <x v="1"/>
    <n v="30000"/>
    <x v="5"/>
    <x v="1"/>
    <s v="Average"/>
  </r>
  <r>
    <x v="27"/>
    <x v="1"/>
    <x v="0"/>
    <n v="76210"/>
    <x v="7"/>
    <x v="2"/>
    <s v="Good"/>
  </r>
  <r>
    <x v="28"/>
    <x v="0"/>
    <x v="2"/>
    <n v="108460"/>
    <x v="3"/>
    <x v="1"/>
    <s v="Good"/>
  </r>
  <r>
    <x v="29"/>
    <x v="0"/>
    <x v="8"/>
    <n v="69070"/>
    <x v="1"/>
    <x v="1"/>
    <s v="Poor"/>
  </r>
  <r>
    <x v="30"/>
    <x v="1"/>
    <x v="5"/>
    <n v="116520"/>
    <x v="6"/>
    <x v="0"/>
    <s v="Good"/>
  </r>
  <r>
    <x v="31"/>
    <x v="1"/>
    <x v="8"/>
    <n v="96560"/>
    <x v="8"/>
    <x v="1"/>
    <s v="Not Rated"/>
  </r>
  <r>
    <x v="32"/>
    <x v="1"/>
    <x v="4"/>
    <n v="36460"/>
    <x v="5"/>
    <x v="2"/>
    <s v="Good"/>
  </r>
  <r>
    <x v="33"/>
    <x v="1"/>
    <x v="7"/>
    <n v="50950"/>
    <x v="2"/>
    <x v="1"/>
    <s v="Good"/>
  </r>
  <r>
    <x v="34"/>
    <x v="1"/>
    <x v="11"/>
    <n v="75440"/>
    <x v="7"/>
    <x v="0"/>
    <s v="Average"/>
  </r>
  <r>
    <x v="35"/>
    <x v="1"/>
    <x v="0"/>
    <n v="84760"/>
    <x v="0"/>
    <x v="1"/>
    <s v="Average"/>
  </r>
  <r>
    <x v="36"/>
    <x v="0"/>
    <x v="1"/>
    <n v="82240"/>
    <x v="0"/>
    <x v="1"/>
    <s v="Poor"/>
  </r>
  <r>
    <x v="37"/>
    <x v="0"/>
    <x v="4"/>
    <n v="28330"/>
    <x v="9"/>
    <x v="0"/>
    <s v="Very Poor"/>
  </r>
  <r>
    <x v="38"/>
    <x v="1"/>
    <x v="4"/>
    <n v="60580"/>
    <x v="1"/>
    <x v="0"/>
    <s v="Very Good"/>
  </r>
  <r>
    <x v="39"/>
    <x v="0"/>
    <x v="3"/>
    <n v="45510"/>
    <x v="4"/>
    <x v="1"/>
    <s v="Very Good"/>
  </r>
  <r>
    <x v="40"/>
    <x v="1"/>
    <x v="4"/>
    <n v="110770"/>
    <x v="6"/>
    <x v="2"/>
    <s v="Good"/>
  </r>
  <r>
    <x v="41"/>
    <x v="1"/>
    <x v="6"/>
    <n v="86920"/>
    <x v="0"/>
    <x v="2"/>
    <s v="Average"/>
  </r>
  <r>
    <x v="42"/>
    <x v="2"/>
    <x v="7"/>
    <n v="84680"/>
    <x v="0"/>
    <x v="0"/>
    <s v="Good"/>
  </r>
  <r>
    <x v="43"/>
    <x v="1"/>
    <x v="8"/>
    <n v="36860"/>
    <x v="5"/>
    <x v="0"/>
    <s v="Poor"/>
  </r>
  <r>
    <x v="44"/>
    <x v="2"/>
    <x v="0"/>
    <n v="114010"/>
    <x v="6"/>
    <x v="1"/>
    <s v="Average"/>
  </r>
  <r>
    <x v="45"/>
    <x v="2"/>
    <x v="10"/>
    <n v="54130"/>
    <x v="2"/>
    <x v="1"/>
    <s v="Very Poor"/>
  </r>
  <r>
    <x v="46"/>
    <x v="1"/>
    <x v="6"/>
    <n v="81720"/>
    <x v="0"/>
    <x v="2"/>
    <s v="Very Good"/>
  </r>
  <r>
    <x v="47"/>
    <x v="0"/>
    <x v="4"/>
    <n v="84470"/>
    <x v="0"/>
    <x v="0"/>
    <s v="Average"/>
  </r>
  <r>
    <x v="48"/>
    <x v="1"/>
    <x v="11"/>
    <n v="114600"/>
    <x v="6"/>
    <x v="0"/>
    <s v="Good"/>
  </r>
  <r>
    <x v="49"/>
    <x v="0"/>
    <x v="7"/>
    <n v="114690"/>
    <x v="6"/>
    <x v="0"/>
    <s v="Very Poor"/>
  </r>
  <r>
    <x v="50"/>
    <x v="0"/>
    <x v="1"/>
    <n v="57350"/>
    <x v="2"/>
    <x v="1"/>
    <s v="Good"/>
  </r>
  <r>
    <x v="51"/>
    <x v="1"/>
    <x v="9"/>
    <n v="51200"/>
    <x v="2"/>
    <x v="1"/>
    <s v="Poor"/>
  </r>
  <r>
    <x v="52"/>
    <x v="1"/>
    <x v="4"/>
    <n v="85260"/>
    <x v="0"/>
    <x v="0"/>
    <s v="Poor"/>
  </r>
  <r>
    <x v="53"/>
    <x v="1"/>
    <x v="10"/>
    <n v="71230"/>
    <x v="7"/>
    <x v="1"/>
    <s v="Very Poor"/>
  </r>
  <r>
    <x v="54"/>
    <x v="1"/>
    <x v="6"/>
    <n v="107660"/>
    <x v="3"/>
    <x v="2"/>
    <s v="Good"/>
  </r>
  <r>
    <x v="55"/>
    <x v="1"/>
    <x v="1"/>
    <n v="75230"/>
    <x v="7"/>
    <x v="1"/>
    <s v="Poor"/>
  </r>
  <r>
    <x v="56"/>
    <x v="1"/>
    <x v="11"/>
    <n v="108080"/>
    <x v="3"/>
    <x v="2"/>
    <s v="Average"/>
  </r>
  <r>
    <x v="57"/>
    <x v="0"/>
    <x v="2"/>
    <n v="28480"/>
    <x v="9"/>
    <x v="1"/>
    <s v="Good"/>
  </r>
  <r>
    <x v="58"/>
    <x v="0"/>
    <x v="3"/>
    <n v="56620"/>
    <x v="2"/>
    <x v="2"/>
    <s v="Average"/>
  </r>
  <r>
    <x v="59"/>
    <x v="0"/>
    <x v="0"/>
    <n v="103550"/>
    <x v="3"/>
    <x v="2"/>
    <s v="Average"/>
  </r>
  <r>
    <x v="60"/>
    <x v="1"/>
    <x v="5"/>
    <n v="78500"/>
    <x v="7"/>
    <x v="1"/>
    <s v="Very Good"/>
  </r>
  <r>
    <x v="61"/>
    <x v="0"/>
    <x v="2"/>
    <n v="93930"/>
    <x v="8"/>
    <x v="1"/>
    <s v="Good"/>
  </r>
  <r>
    <x v="62"/>
    <x v="0"/>
    <x v="7"/>
    <n v="55310"/>
    <x v="2"/>
    <x v="1"/>
    <s v="Very Poor"/>
  </r>
  <r>
    <x v="63"/>
    <x v="0"/>
    <x v="8"/>
    <n v="49670"/>
    <x v="4"/>
    <x v="2"/>
    <s v="Poor"/>
  </r>
  <r>
    <x v="64"/>
    <x v="0"/>
    <x v="6"/>
    <n v="40770"/>
    <x v="4"/>
    <x v="2"/>
    <s v="Average"/>
  </r>
  <r>
    <x v="65"/>
    <x v="0"/>
    <x v="6"/>
    <n v="106780"/>
    <x v="3"/>
    <x v="1"/>
    <s v="Poor"/>
  </r>
  <r>
    <x v="66"/>
    <x v="1"/>
    <x v="4"/>
    <n v="100730"/>
    <x v="3"/>
    <x v="1"/>
    <s v="Average"/>
  </r>
  <r>
    <x v="67"/>
    <x v="2"/>
    <x v="10"/>
    <n v="74620"/>
    <x v="7"/>
    <x v="1"/>
    <s v="Poor"/>
  </r>
  <r>
    <x v="68"/>
    <x v="0"/>
    <x v="6"/>
    <n v="40450"/>
    <x v="4"/>
    <x v="1"/>
    <s v="Average"/>
  </r>
  <r>
    <x v="69"/>
    <x v="0"/>
    <x v="10"/>
    <n v="60560"/>
    <x v="1"/>
    <x v="2"/>
    <s v="Average"/>
  </r>
  <r>
    <x v="70"/>
    <x v="0"/>
    <x v="2"/>
    <n v="114900"/>
    <x v="6"/>
    <x v="1"/>
    <s v="Average"/>
  </r>
  <r>
    <x v="71"/>
    <x v="0"/>
    <x v="4"/>
    <n v="69860"/>
    <x v="1"/>
    <x v="1"/>
    <s v="Average"/>
  </r>
  <r>
    <x v="72"/>
    <x v="1"/>
    <x v="10"/>
    <n v="51320"/>
    <x v="2"/>
    <x v="1"/>
    <s v="Very Poor"/>
  </r>
  <r>
    <x v="73"/>
    <x v="0"/>
    <x v="7"/>
    <n v="103600"/>
    <x v="3"/>
    <x v="0"/>
    <s v="Good"/>
  </r>
  <r>
    <x v="74"/>
    <x v="0"/>
    <x v="11"/>
    <n v="53540"/>
    <x v="2"/>
    <x v="1"/>
    <s v="Poor"/>
  </r>
  <r>
    <x v="75"/>
    <x v="1"/>
    <x v="0"/>
    <n v="98740"/>
    <x v="8"/>
    <x v="2"/>
    <s v="Poor"/>
  </r>
  <r>
    <x v="76"/>
    <x v="0"/>
    <x v="3"/>
    <n v="115090"/>
    <x v="6"/>
    <x v="1"/>
    <s v="Average"/>
  </r>
  <r>
    <x v="77"/>
    <x v="0"/>
    <x v="11"/>
    <n v="51910"/>
    <x v="2"/>
    <x v="1"/>
    <s v="Good"/>
  </r>
  <r>
    <x v="78"/>
    <x v="0"/>
    <x v="9"/>
    <n v="34080"/>
    <x v="5"/>
    <x v="1"/>
    <s v="Not Rated"/>
  </r>
  <r>
    <x v="79"/>
    <x v="0"/>
    <x v="10"/>
    <n v="88690"/>
    <x v="0"/>
    <x v="0"/>
    <s v="Poor"/>
  </r>
  <r>
    <x v="80"/>
    <x v="1"/>
    <x v="4"/>
    <n v="35940"/>
    <x v="5"/>
    <x v="1"/>
    <s v="Average"/>
  </r>
  <r>
    <x v="81"/>
    <x v="0"/>
    <x v="2"/>
    <n v="109190"/>
    <x v="3"/>
    <x v="2"/>
    <s v="Average"/>
  </r>
  <r>
    <x v="82"/>
    <x v="0"/>
    <x v="11"/>
    <n v="89610"/>
    <x v="0"/>
    <x v="0"/>
    <s v="Good"/>
  </r>
  <r>
    <x v="83"/>
    <x v="1"/>
    <x v="3"/>
    <n v="109760"/>
    <x v="3"/>
    <x v="2"/>
    <s v="Good"/>
  </r>
  <r>
    <x v="84"/>
    <x v="1"/>
    <x v="11"/>
    <n v="108390"/>
    <x v="3"/>
    <x v="0"/>
    <s v="Poor"/>
  </r>
  <r>
    <x v="85"/>
    <x v="0"/>
    <x v="8"/>
    <n v="29880"/>
    <x v="9"/>
    <x v="0"/>
    <s v="Very Poor"/>
  </r>
  <r>
    <x v="86"/>
    <x v="0"/>
    <x v="3"/>
    <n v="68090"/>
    <x v="1"/>
    <x v="1"/>
    <s v="Average"/>
  </r>
  <r>
    <x v="87"/>
    <x v="1"/>
    <x v="10"/>
    <n v="87210"/>
    <x v="0"/>
    <x v="2"/>
    <s v="Not Rated"/>
  </r>
  <r>
    <x v="88"/>
    <x v="0"/>
    <x v="1"/>
    <n v="90800"/>
    <x v="8"/>
    <x v="2"/>
    <s v="Average"/>
  </r>
  <r>
    <x v="89"/>
    <x v="1"/>
    <x v="7"/>
    <n v="102930"/>
    <x v="3"/>
    <x v="1"/>
    <s v="Good"/>
  </r>
  <r>
    <x v="90"/>
    <x v="1"/>
    <x v="6"/>
    <n v="29080"/>
    <x v="9"/>
    <x v="1"/>
    <s v="Average"/>
  </r>
  <r>
    <x v="91"/>
    <x v="1"/>
    <x v="8"/>
    <n v="44450"/>
    <x v="4"/>
    <x v="2"/>
    <s v="Very Good"/>
  </r>
  <r>
    <x v="92"/>
    <x v="1"/>
    <x v="10"/>
    <n v="97120"/>
    <x v="8"/>
    <x v="1"/>
    <s v="Average"/>
  </r>
  <r>
    <x v="93"/>
    <x v="0"/>
    <x v="3"/>
    <n v="58840"/>
    <x v="2"/>
    <x v="2"/>
    <s v="Average"/>
  </r>
  <r>
    <x v="94"/>
    <x v="1"/>
    <x v="5"/>
    <n v="77060"/>
    <x v="7"/>
    <x v="1"/>
    <s v="Good"/>
  </r>
  <r>
    <x v="95"/>
    <x v="0"/>
    <x v="3"/>
    <n v="90080"/>
    <x v="8"/>
    <x v="1"/>
    <s v="Average"/>
  </r>
  <r>
    <x v="96"/>
    <x v="0"/>
    <x v="6"/>
    <n v="35830"/>
    <x v="5"/>
    <x v="1"/>
    <s v="Average"/>
  </r>
  <r>
    <x v="97"/>
    <x v="0"/>
    <x v="2"/>
    <n v="37110"/>
    <x v="5"/>
    <x v="1"/>
    <s v="Average"/>
  </r>
  <r>
    <x v="98"/>
    <x v="0"/>
    <x v="7"/>
    <n v="112780"/>
    <x v="6"/>
    <x v="2"/>
    <s v="Poor"/>
  </r>
  <r>
    <x v="99"/>
    <x v="1"/>
    <x v="1"/>
    <n v="96000"/>
    <x v="8"/>
    <x v="1"/>
    <s v="Average"/>
  </r>
  <r>
    <x v="100"/>
    <x v="1"/>
    <x v="6"/>
    <n v="112550"/>
    <x v="6"/>
    <x v="1"/>
    <s v="Average"/>
  </r>
  <r>
    <x v="101"/>
    <x v="0"/>
    <x v="7"/>
    <n v="88330"/>
    <x v="0"/>
    <x v="1"/>
    <s v="Poor"/>
  </r>
  <r>
    <x v="102"/>
    <x v="1"/>
    <x v="7"/>
    <n v="116770"/>
    <x v="6"/>
    <x v="0"/>
    <s v="Good"/>
  </r>
  <r>
    <x v="103"/>
    <x v="0"/>
    <x v="11"/>
    <n v="40270"/>
    <x v="4"/>
    <x v="1"/>
    <s v="Average"/>
  </r>
  <r>
    <x v="104"/>
    <x v="1"/>
    <x v="5"/>
    <n v="96640"/>
    <x v="8"/>
    <x v="1"/>
    <s v="Very Good"/>
  </r>
  <r>
    <x v="105"/>
    <x v="1"/>
    <x v="5"/>
    <n v="118100"/>
    <x v="6"/>
    <x v="0"/>
    <s v="Average"/>
  </r>
  <r>
    <x v="106"/>
    <x v="0"/>
    <x v="1"/>
    <n v="43600"/>
    <x v="4"/>
    <x v="2"/>
    <s v="Average"/>
  </r>
  <r>
    <x v="107"/>
    <x v="1"/>
    <x v="2"/>
    <n v="54520"/>
    <x v="2"/>
    <x v="2"/>
    <s v="Poor"/>
  </r>
  <r>
    <x v="108"/>
    <x v="1"/>
    <x v="8"/>
    <n v="57750"/>
    <x v="2"/>
    <x v="2"/>
    <s v="Average"/>
  </r>
  <r>
    <x v="109"/>
    <x v="1"/>
    <x v="7"/>
    <n v="99970"/>
    <x v="8"/>
    <x v="0"/>
    <s v="Average"/>
  </r>
  <r>
    <x v="110"/>
    <x v="0"/>
    <x v="0"/>
    <n v="62200"/>
    <x v="1"/>
    <x v="1"/>
    <s v="Very Good"/>
  </r>
  <r>
    <x v="111"/>
    <x v="0"/>
    <x v="4"/>
    <n v="42990"/>
    <x v="4"/>
    <x v="1"/>
    <s v="Average"/>
  </r>
  <r>
    <x v="112"/>
    <x v="0"/>
    <x v="3"/>
    <n v="117810"/>
    <x v="6"/>
    <x v="2"/>
    <s v="Average"/>
  </r>
  <r>
    <x v="113"/>
    <x v="0"/>
    <x v="10"/>
    <n v="58130"/>
    <x v="2"/>
    <x v="1"/>
    <s v="Average"/>
  </r>
  <r>
    <x v="114"/>
    <x v="0"/>
    <x v="10"/>
    <n v="86840"/>
    <x v="0"/>
    <x v="2"/>
    <s v="Average"/>
  </r>
  <r>
    <x v="115"/>
    <x v="1"/>
    <x v="6"/>
    <n v="41700"/>
    <x v="4"/>
    <x v="0"/>
    <s v="Good"/>
  </r>
  <r>
    <x v="116"/>
    <x v="0"/>
    <x v="4"/>
    <n v="72880"/>
    <x v="7"/>
    <x v="1"/>
    <s v="Average"/>
  </r>
  <r>
    <x v="63"/>
    <x v="0"/>
    <x v="8"/>
    <n v="49670"/>
    <x v="4"/>
    <x v="2"/>
    <s v="Good"/>
  </r>
  <r>
    <x v="117"/>
    <x v="0"/>
    <x v="9"/>
    <n v="117150"/>
    <x v="6"/>
    <x v="2"/>
    <s v="Average"/>
  </r>
  <r>
    <x v="118"/>
    <x v="0"/>
    <x v="4"/>
    <n v="97020"/>
    <x v="8"/>
    <x v="1"/>
    <s v="Poor"/>
  </r>
  <r>
    <x v="119"/>
    <x v="0"/>
    <x v="7"/>
    <n v="67510"/>
    <x v="1"/>
    <x v="1"/>
    <s v="Not Rated"/>
  </r>
  <r>
    <x v="120"/>
    <x v="1"/>
    <x v="4"/>
    <n v="34830"/>
    <x v="5"/>
    <x v="1"/>
    <s v="Average"/>
  </r>
  <r>
    <x v="121"/>
    <x v="0"/>
    <x v="2"/>
    <n v="38730"/>
    <x v="5"/>
    <x v="2"/>
    <s v="Average"/>
  </r>
  <r>
    <x v="122"/>
    <x v="0"/>
    <x v="10"/>
    <n v="96790"/>
    <x v="8"/>
    <x v="0"/>
    <s v="Good"/>
  </r>
  <r>
    <x v="123"/>
    <x v="1"/>
    <x v="1"/>
    <n v="68040"/>
    <x v="1"/>
    <x v="1"/>
    <s v="Good"/>
  </r>
  <r>
    <x v="124"/>
    <x v="0"/>
    <x v="5"/>
    <n v="88510"/>
    <x v="0"/>
    <x v="0"/>
    <s v="Average"/>
  </r>
  <r>
    <x v="125"/>
    <x v="1"/>
    <x v="4"/>
    <n v="65350"/>
    <x v="1"/>
    <x v="2"/>
    <s v="Very Poor"/>
  </r>
  <r>
    <x v="126"/>
    <x v="1"/>
    <x v="6"/>
    <n v="52000"/>
    <x v="2"/>
    <x v="0"/>
    <s v="Not Rated"/>
  </r>
  <r>
    <x v="127"/>
    <x v="1"/>
    <x v="4"/>
    <n v="85740"/>
    <x v="0"/>
    <x v="0"/>
    <s v="Average"/>
  </r>
  <r>
    <x v="128"/>
    <x v="0"/>
    <x v="8"/>
    <n v="92500"/>
    <x v="8"/>
    <x v="0"/>
    <s v="Good"/>
  </r>
  <r>
    <x v="129"/>
    <x v="0"/>
    <x v="0"/>
    <n v="80770"/>
    <x v="0"/>
    <x v="2"/>
    <s v="Very Good"/>
  </r>
  <r>
    <x v="130"/>
    <x v="1"/>
    <x v="6"/>
    <n v="67820"/>
    <x v="1"/>
    <x v="1"/>
    <s v="Not Rated"/>
  </r>
  <r>
    <x v="5"/>
    <x v="1"/>
    <x v="4"/>
    <n v="41160"/>
    <x v="4"/>
    <x v="2"/>
    <s v="Good"/>
  </r>
  <r>
    <x v="131"/>
    <x v="1"/>
    <x v="1"/>
    <n v="48060"/>
    <x v="4"/>
    <x v="2"/>
    <s v="Poor"/>
  </r>
  <r>
    <x v="132"/>
    <x v="0"/>
    <x v="7"/>
    <n v="56830"/>
    <x v="2"/>
    <x v="1"/>
    <s v="Very Good"/>
  </r>
  <r>
    <x v="133"/>
    <x v="1"/>
    <x v="6"/>
    <n v="72500"/>
    <x v="7"/>
    <x v="0"/>
    <s v="Very Poor"/>
  </r>
  <r>
    <x v="134"/>
    <x v="1"/>
    <x v="10"/>
    <n v="57080"/>
    <x v="2"/>
    <x v="2"/>
    <s v="Average"/>
  </r>
  <r>
    <x v="135"/>
    <x v="0"/>
    <x v="6"/>
    <n v="104080"/>
    <x v="3"/>
    <x v="2"/>
    <s v="Very Poor"/>
  </r>
  <r>
    <x v="136"/>
    <x v="0"/>
    <x v="2"/>
    <n v="29770"/>
    <x v="9"/>
    <x v="0"/>
    <s v="Good"/>
  </r>
  <r>
    <x v="137"/>
    <x v="0"/>
    <x v="2"/>
    <n v="48690"/>
    <x v="4"/>
    <x v="0"/>
    <s v="Average"/>
  </r>
  <r>
    <x v="138"/>
    <x v="2"/>
    <x v="8"/>
    <n v="70080"/>
    <x v="7"/>
    <x v="0"/>
    <s v="Very Poor"/>
  </r>
  <r>
    <x v="124"/>
    <x v="0"/>
    <x v="5"/>
    <n v="88510"/>
    <x v="0"/>
    <x v="1"/>
    <s v="Poor"/>
  </r>
  <r>
    <x v="139"/>
    <x v="1"/>
    <x v="5"/>
    <n v="69190"/>
    <x v="1"/>
    <x v="2"/>
    <s v="Average"/>
  </r>
  <r>
    <x v="140"/>
    <x v="0"/>
    <x v="10"/>
    <n v="37920"/>
    <x v="5"/>
    <x v="2"/>
    <s v="Average"/>
  </r>
  <r>
    <x v="141"/>
    <x v="0"/>
    <x v="9"/>
    <n v="89120"/>
    <x v="0"/>
    <x v="0"/>
    <s v="Good"/>
  </r>
  <r>
    <x v="142"/>
    <x v="1"/>
    <x v="2"/>
    <n v="48140"/>
    <x v="4"/>
    <x v="2"/>
    <s v="Very Good"/>
  </r>
  <r>
    <x v="143"/>
    <x v="0"/>
    <x v="3"/>
    <n v="69340"/>
    <x v="1"/>
    <x v="0"/>
    <s v="Average"/>
  </r>
  <r>
    <x v="144"/>
    <x v="0"/>
    <x v="4"/>
    <n v="71330"/>
    <x v="7"/>
    <x v="1"/>
    <s v="Very Good"/>
  </r>
  <r>
    <x v="145"/>
    <x v="1"/>
    <x v="11"/>
    <n v="67620"/>
    <x v="1"/>
    <x v="2"/>
    <s v="Good"/>
  </r>
  <r>
    <x v="146"/>
    <x v="1"/>
    <x v="6"/>
    <n v="69740"/>
    <x v="1"/>
    <x v="0"/>
    <s v="Not Rated"/>
  </r>
  <r>
    <x v="147"/>
    <x v="1"/>
    <x v="1"/>
    <n v="44300"/>
    <x v="4"/>
    <x v="0"/>
    <s v="Good"/>
  </r>
  <r>
    <x v="148"/>
    <x v="1"/>
    <x v="5"/>
    <n v="40560"/>
    <x v="4"/>
    <x v="0"/>
    <s v="Poor"/>
  </r>
  <r>
    <x v="149"/>
    <x v="1"/>
    <x v="0"/>
    <n v="115230"/>
    <x v="6"/>
    <x v="2"/>
    <s v="Good"/>
  </r>
  <r>
    <x v="150"/>
    <x v="1"/>
    <x v="7"/>
    <n v="39750"/>
    <x v="5"/>
    <x v="1"/>
    <s v="Average"/>
  </r>
  <r>
    <x v="116"/>
    <x v="0"/>
    <x v="4"/>
    <n v="72880"/>
    <x v="7"/>
    <x v="0"/>
    <s v="Average"/>
  </r>
  <r>
    <x v="151"/>
    <x v="2"/>
    <x v="8"/>
    <n v="108970"/>
    <x v="3"/>
    <x v="2"/>
    <s v="Average"/>
  </r>
  <r>
    <x v="152"/>
    <x v="1"/>
    <x v="1"/>
    <n v="112570"/>
    <x v="6"/>
    <x v="2"/>
    <s v="Poor"/>
  </r>
  <r>
    <x v="153"/>
    <x v="0"/>
    <x v="9"/>
    <n v="56810"/>
    <x v="2"/>
    <x v="1"/>
    <s v="Poor"/>
  </r>
  <r>
    <x v="154"/>
    <x v="2"/>
    <x v="5"/>
    <n v="42950"/>
    <x v="4"/>
    <x v="2"/>
    <s v="Poor"/>
  </r>
  <r>
    <x v="155"/>
    <x v="1"/>
    <x v="10"/>
    <n v="42820"/>
    <x v="4"/>
    <x v="1"/>
    <s v="Average"/>
  </r>
  <r>
    <x v="156"/>
    <x v="1"/>
    <x v="0"/>
    <n v="57080"/>
    <x v="2"/>
    <x v="1"/>
    <s v="Average"/>
  </r>
  <r>
    <x v="157"/>
    <x v="1"/>
    <x v="11"/>
    <n v="101670"/>
    <x v="3"/>
    <x v="1"/>
    <s v="Average"/>
  </r>
  <r>
    <x v="158"/>
    <x v="1"/>
    <x v="11"/>
    <n v="104750"/>
    <x v="3"/>
    <x v="1"/>
    <s v="Average"/>
  </r>
  <r>
    <x v="159"/>
    <x v="0"/>
    <x v="1"/>
    <n v="43330"/>
    <x v="4"/>
    <x v="2"/>
    <s v="Very Good"/>
  </r>
  <r>
    <x v="160"/>
    <x v="0"/>
    <x v="9"/>
    <n v="61430"/>
    <x v="1"/>
    <x v="1"/>
    <s v="Poor"/>
  </r>
  <r>
    <x v="161"/>
    <x v="0"/>
    <x v="6"/>
    <n v="105800"/>
    <x v="3"/>
    <x v="1"/>
    <s v="Very Good"/>
  </r>
  <r>
    <x v="162"/>
    <x v="0"/>
    <x v="7"/>
    <n v="99470"/>
    <x v="8"/>
    <x v="1"/>
    <s v="Good"/>
  </r>
  <r>
    <x v="163"/>
    <x v="1"/>
    <x v="9"/>
    <n v="68890"/>
    <x v="1"/>
    <x v="1"/>
    <s v="Good"/>
  </r>
  <r>
    <x v="164"/>
    <x v="1"/>
    <x v="1"/>
    <n v="86940"/>
    <x v="0"/>
    <x v="1"/>
    <s v="Average"/>
  </r>
  <r>
    <x v="165"/>
    <x v="0"/>
    <x v="3"/>
    <n v="118120"/>
    <x v="6"/>
    <x v="0"/>
    <s v="Average"/>
  </r>
  <r>
    <x v="166"/>
    <x v="0"/>
    <x v="11"/>
    <n v="91120"/>
    <x v="8"/>
    <x v="1"/>
    <s v="Poor"/>
  </r>
  <r>
    <x v="167"/>
    <x v="0"/>
    <x v="8"/>
    <n v="41420"/>
    <x v="4"/>
    <x v="2"/>
    <s v="Good"/>
  </r>
  <r>
    <x v="168"/>
    <x v="1"/>
    <x v="7"/>
    <n v="86010"/>
    <x v="0"/>
    <x v="1"/>
    <s v="Average"/>
  </r>
  <r>
    <x v="169"/>
    <x v="0"/>
    <x v="3"/>
    <n v="30080"/>
    <x v="5"/>
    <x v="2"/>
    <s v="Average"/>
  </r>
  <r>
    <x v="170"/>
    <x v="0"/>
    <x v="9"/>
    <n v="96800"/>
    <x v="8"/>
    <x v="2"/>
    <s v="Average"/>
  </r>
  <r>
    <x v="171"/>
    <x v="1"/>
    <x v="2"/>
    <n v="31090"/>
    <x v="5"/>
    <x v="0"/>
    <s v="Average"/>
  </r>
  <r>
    <x v="172"/>
    <x v="1"/>
    <x v="7"/>
    <n v="96140"/>
    <x v="8"/>
    <x v="0"/>
    <s v="Good"/>
  </r>
  <r>
    <x v="173"/>
    <x v="1"/>
    <x v="8"/>
    <n v="98640"/>
    <x v="8"/>
    <x v="1"/>
    <s v="Good"/>
  </r>
  <r>
    <x v="174"/>
    <x v="1"/>
    <x v="0"/>
    <n v="71510"/>
    <x v="7"/>
    <x v="0"/>
    <s v="Good"/>
  </r>
  <r>
    <x v="175"/>
    <x v="1"/>
    <x v="2"/>
    <n v="86490"/>
    <x v="0"/>
    <x v="1"/>
    <s v="Poor"/>
  </r>
  <r>
    <x v="176"/>
    <x v="2"/>
    <x v="1"/>
    <n v="103240"/>
    <x v="3"/>
    <x v="1"/>
    <s v="Good"/>
  </r>
  <r>
    <x v="177"/>
    <x v="1"/>
    <x v="0"/>
    <n v="47550"/>
    <x v="4"/>
    <x v="1"/>
    <s v="Average"/>
  </r>
  <r>
    <x v="178"/>
    <x v="0"/>
    <x v="0"/>
    <n v="78490"/>
    <x v="7"/>
    <x v="2"/>
    <s v="Average"/>
  </r>
  <r>
    <x v="179"/>
    <x v="1"/>
    <x v="1"/>
    <n v="61050"/>
    <x v="1"/>
    <x v="2"/>
    <s v="Average"/>
  </r>
  <r>
    <x v="180"/>
    <x v="0"/>
    <x v="6"/>
    <n v="36370"/>
    <x v="5"/>
    <x v="0"/>
    <s v="Good"/>
  </r>
  <r>
    <x v="181"/>
    <x v="0"/>
    <x v="5"/>
    <n v="47290"/>
    <x v="4"/>
    <x v="2"/>
    <s v="Average"/>
  </r>
  <r>
    <x v="182"/>
    <x v="0"/>
    <x v="0"/>
    <n v="79650"/>
    <x v="7"/>
    <x v="1"/>
    <s v="Good"/>
  </r>
  <r>
    <x v="183"/>
    <x v="0"/>
    <x v="6"/>
    <n v="119660"/>
    <x v="6"/>
    <x v="2"/>
    <s v="Average"/>
  </r>
  <r>
    <x v="184"/>
    <x v="1"/>
    <x v="3"/>
    <n v="43200"/>
    <x v="4"/>
    <x v="2"/>
    <s v="Average"/>
  </r>
  <r>
    <x v="185"/>
    <x v="1"/>
    <x v="6"/>
    <n v="89830"/>
    <x v="0"/>
    <x v="1"/>
    <s v="Very Good"/>
  </r>
  <r>
    <x v="186"/>
    <x v="0"/>
    <x v="9"/>
    <n v="91500"/>
    <x v="8"/>
    <x v="0"/>
    <s v="Poor"/>
  </r>
  <r>
    <x v="187"/>
    <x v="1"/>
    <x v="10"/>
    <n v="29670"/>
    <x v="9"/>
    <x v="0"/>
    <s v="Very Good"/>
  </r>
  <r>
    <x v="188"/>
    <x v="1"/>
    <x v="3"/>
    <n v="75720"/>
    <x v="7"/>
    <x v="2"/>
    <s v="Very Poor"/>
  </r>
  <r>
    <x v="189"/>
    <x v="1"/>
    <x v="10"/>
    <n v="81900"/>
    <x v="0"/>
    <x v="2"/>
    <s v="Average"/>
  </r>
  <r>
    <x v="190"/>
    <x v="1"/>
    <x v="4"/>
    <n v="42380"/>
    <x v="4"/>
    <x v="1"/>
    <s v="Good"/>
  </r>
  <r>
    <x v="191"/>
    <x v="0"/>
    <x v="11"/>
    <n v="32620"/>
    <x v="5"/>
    <x v="1"/>
    <s v="Good"/>
  </r>
  <r>
    <x v="192"/>
    <x v="0"/>
    <x v="11"/>
    <n v="72040"/>
    <x v="7"/>
    <x v="2"/>
    <s v="Average"/>
  </r>
  <r>
    <x v="193"/>
    <x v="0"/>
    <x v="6"/>
    <n v="77740"/>
    <x v="7"/>
    <x v="2"/>
    <s v="Good"/>
  </r>
  <r>
    <x v="194"/>
    <x v="0"/>
    <x v="5"/>
    <n v="102140"/>
    <x v="3"/>
    <x v="1"/>
    <s v="Average"/>
  </r>
  <r>
    <x v="195"/>
    <x v="0"/>
    <x v="2"/>
    <n v="48630"/>
    <x v="4"/>
    <x v="1"/>
    <s v="Not Rated"/>
  </r>
  <r>
    <x v="196"/>
    <x v="1"/>
    <x v="2"/>
    <n v="105960"/>
    <x v="3"/>
    <x v="2"/>
    <s v="Poor"/>
  </r>
  <r>
    <x v="197"/>
    <x v="1"/>
    <x v="8"/>
    <n v="97400"/>
    <x v="8"/>
    <x v="0"/>
    <s v="Good"/>
  </r>
  <r>
    <x v="198"/>
    <x v="2"/>
    <x v="4"/>
    <n v="99450"/>
    <x v="8"/>
    <x v="2"/>
    <s v="Average"/>
  </r>
  <r>
    <x v="199"/>
    <x v="0"/>
    <x v="9"/>
    <n v="82670"/>
    <x v="0"/>
    <x v="1"/>
    <s v="Average"/>
  </r>
  <r>
    <x v="200"/>
    <x v="1"/>
    <x v="11"/>
    <n v="99200"/>
    <x v="8"/>
    <x v="0"/>
    <s v="Very Good"/>
  </r>
  <r>
    <x v="201"/>
    <x v="0"/>
    <x v="2"/>
    <n v="111480"/>
    <x v="6"/>
    <x v="1"/>
    <s v="Poor"/>
  </r>
  <r>
    <x v="202"/>
    <x v="0"/>
    <x v="8"/>
    <n v="84940"/>
    <x v="0"/>
    <x v="1"/>
    <s v="Poor"/>
  </r>
  <r>
    <x v="203"/>
    <x v="1"/>
    <x v="3"/>
    <n v="95340"/>
    <x v="8"/>
    <x v="0"/>
    <s v="Poor"/>
  </r>
  <r>
    <x v="204"/>
    <x v="1"/>
    <x v="6"/>
    <n v="47960"/>
    <x v="4"/>
    <x v="1"/>
    <s v="Poor"/>
  </r>
  <r>
    <x v="205"/>
    <x v="2"/>
    <x v="8"/>
    <n v="56710"/>
    <x v="2"/>
    <x v="1"/>
    <s v="Average"/>
  </r>
  <r>
    <x v="206"/>
    <x v="1"/>
    <x v="4"/>
    <n v="71180"/>
    <x v="7"/>
    <x v="2"/>
    <s v="Good"/>
  </r>
  <r>
    <x v="207"/>
    <x v="1"/>
    <x v="8"/>
    <n v="78180"/>
    <x v="7"/>
    <x v="0"/>
    <s v="Very Good"/>
  </r>
  <r>
    <x v="208"/>
    <x v="1"/>
    <x v="7"/>
    <n v="84750"/>
    <x v="0"/>
    <x v="0"/>
    <s v="Average"/>
  </r>
  <r>
    <x v="209"/>
    <x v="1"/>
    <x v="2"/>
    <n v="98970"/>
    <x v="8"/>
    <x v="0"/>
    <s v="Not Rated"/>
  </r>
  <r>
    <x v="210"/>
    <x v="0"/>
    <x v="6"/>
    <n v="76560"/>
    <x v="7"/>
    <x v="1"/>
    <s v="Good"/>
  </r>
  <r>
    <x v="211"/>
    <x v="1"/>
    <x v="0"/>
    <n v="35930"/>
    <x v="5"/>
    <x v="2"/>
    <s v="Average"/>
  </r>
  <r>
    <x v="212"/>
    <x v="1"/>
    <x v="0"/>
    <n v="104410"/>
    <x v="3"/>
    <x v="1"/>
    <s v="Average"/>
  </r>
  <r>
    <x v="213"/>
    <x v="1"/>
    <x v="0"/>
    <n v="84600"/>
    <x v="0"/>
    <x v="2"/>
    <s v="Very Poor"/>
  </r>
  <r>
    <x v="214"/>
    <x v="1"/>
    <x v="6"/>
    <n v="68800"/>
    <x v="1"/>
    <x v="0"/>
    <s v="Poor"/>
  </r>
  <r>
    <x v="215"/>
    <x v="0"/>
    <x v="4"/>
    <n v="86560"/>
    <x v="0"/>
    <x v="2"/>
    <s v="Average"/>
  </r>
  <r>
    <x v="216"/>
    <x v="1"/>
    <x v="3"/>
    <n v="107340"/>
    <x v="3"/>
    <x v="2"/>
    <s v="Average"/>
  </r>
  <r>
    <x v="217"/>
    <x v="1"/>
    <x v="2"/>
    <n v="111050"/>
    <x v="6"/>
    <x v="2"/>
    <s v="Very Good"/>
  </r>
  <r>
    <x v="218"/>
    <x v="0"/>
    <x v="7"/>
    <n v="75320"/>
    <x v="7"/>
    <x v="0"/>
    <s v="Very Poor"/>
  </r>
  <r>
    <x v="219"/>
    <x v="0"/>
    <x v="2"/>
    <n v="57910"/>
    <x v="2"/>
    <x v="1"/>
    <s v="Average"/>
  </r>
  <r>
    <x v="220"/>
    <x v="1"/>
    <x v="2"/>
    <n v="29490"/>
    <x v="9"/>
    <x v="2"/>
    <s v="Not Rated"/>
  </r>
  <r>
    <x v="221"/>
    <x v="0"/>
    <x v="4"/>
    <n v="52670"/>
    <x v="2"/>
    <x v="1"/>
    <s v="Average"/>
  </r>
  <r>
    <x v="222"/>
    <x v="0"/>
    <x v="9"/>
    <n v="48530"/>
    <x v="4"/>
    <x v="2"/>
    <s v="Average"/>
  </r>
  <r>
    <x v="223"/>
    <x v="0"/>
    <x v="8"/>
    <n v="105470"/>
    <x v="3"/>
    <x v="2"/>
    <s v="Average"/>
  </r>
  <r>
    <x v="224"/>
    <x v="1"/>
    <x v="7"/>
    <n v="98200"/>
    <x v="8"/>
    <x v="2"/>
    <s v="Poor"/>
  </r>
  <r>
    <x v="225"/>
    <x v="0"/>
    <x v="4"/>
    <n v="106190"/>
    <x v="3"/>
    <x v="2"/>
    <s v="Very Good"/>
  </r>
  <r>
    <x v="226"/>
    <x v="0"/>
    <x v="0"/>
    <n v="52610"/>
    <x v="2"/>
    <x v="0"/>
    <s v="Poor"/>
  </r>
  <r>
    <x v="227"/>
    <x v="2"/>
    <x v="2"/>
    <n v="63450"/>
    <x v="1"/>
    <x v="2"/>
    <s v="Good"/>
  </r>
  <r>
    <x v="228"/>
    <x v="0"/>
    <x v="9"/>
    <n v="74710"/>
    <x v="7"/>
    <x v="2"/>
    <s v="Good"/>
  </r>
  <r>
    <x v="229"/>
    <x v="1"/>
    <x v="0"/>
    <n v="60330"/>
    <x v="1"/>
    <x v="0"/>
    <s v="Average"/>
  </r>
  <r>
    <x v="230"/>
    <x v="0"/>
    <x v="0"/>
    <n v="61010"/>
    <x v="1"/>
    <x v="1"/>
    <s v="Average"/>
  </r>
  <r>
    <x v="231"/>
    <x v="1"/>
    <x v="9"/>
    <n v="76300"/>
    <x v="7"/>
    <x v="1"/>
    <s v="Not Rated"/>
  </r>
  <r>
    <x v="232"/>
    <x v="0"/>
    <x v="11"/>
    <n v="117020"/>
    <x v="6"/>
    <x v="1"/>
    <s v="Average"/>
  </r>
  <r>
    <x v="233"/>
    <x v="0"/>
    <x v="11"/>
    <n v="77130"/>
    <x v="7"/>
    <x v="0"/>
    <s v="Very Poor"/>
  </r>
  <r>
    <x v="234"/>
    <x v="1"/>
    <x v="4"/>
    <n v="106930"/>
    <x v="3"/>
    <x v="0"/>
    <s v="Average"/>
  </r>
  <r>
    <x v="235"/>
    <x v="0"/>
    <x v="1"/>
    <n v="62090"/>
    <x v="1"/>
    <x v="2"/>
    <s v="Very Good"/>
  </r>
  <r>
    <x v="236"/>
    <x v="1"/>
    <x v="11"/>
    <n v="61330"/>
    <x v="1"/>
    <x v="0"/>
    <s v="Average"/>
  </r>
  <r>
    <x v="237"/>
    <x v="1"/>
    <x v="7"/>
    <n v="41600"/>
    <x v="4"/>
    <x v="2"/>
    <s v="Not Rated"/>
  </r>
  <r>
    <x v="238"/>
    <x v="2"/>
    <x v="11"/>
    <n v="105870"/>
    <x v="3"/>
    <x v="2"/>
    <s v="Very Poor"/>
  </r>
  <r>
    <x v="239"/>
    <x v="1"/>
    <x v="4"/>
    <n v="118300"/>
    <x v="6"/>
    <x v="1"/>
    <s v="Average"/>
  </r>
  <r>
    <x v="240"/>
    <x v="1"/>
    <x v="8"/>
    <n v="99680"/>
    <x v="8"/>
    <x v="1"/>
    <s v="Good"/>
  </r>
  <r>
    <x v="241"/>
    <x v="1"/>
    <x v="0"/>
    <n v="101500"/>
    <x v="3"/>
    <x v="2"/>
    <s v="Good"/>
  </r>
  <r>
    <x v="242"/>
    <x v="1"/>
    <x v="4"/>
    <n v="46160"/>
    <x v="4"/>
    <x v="1"/>
    <s v="Average"/>
  </r>
  <r>
    <x v="243"/>
    <x v="1"/>
    <x v="0"/>
    <n v="41930"/>
    <x v="4"/>
    <x v="0"/>
    <s v="Average"/>
  </r>
  <r>
    <x v="244"/>
    <x v="0"/>
    <x v="5"/>
    <n v="73360"/>
    <x v="7"/>
    <x v="1"/>
    <s v="Average"/>
  </r>
  <r>
    <x v="245"/>
    <x v="1"/>
    <x v="10"/>
    <n v="119550"/>
    <x v="6"/>
    <x v="2"/>
    <s v="Good"/>
  </r>
  <r>
    <x v="246"/>
    <x v="1"/>
    <x v="4"/>
    <n v="53240"/>
    <x v="2"/>
    <x v="2"/>
    <s v="Good"/>
  </r>
  <r>
    <x v="247"/>
    <x v="0"/>
    <x v="5"/>
    <n v="90880"/>
    <x v="8"/>
    <x v="1"/>
    <s v="Average"/>
  </r>
  <r>
    <x v="91"/>
    <x v="1"/>
    <x v="8"/>
    <n v="44450"/>
    <x v="4"/>
    <x v="1"/>
    <s v="Very Poor"/>
  </r>
  <r>
    <x v="248"/>
    <x v="0"/>
    <x v="3"/>
    <n v="47670"/>
    <x v="4"/>
    <x v="2"/>
    <s v="Average"/>
  </r>
  <r>
    <x v="249"/>
    <x v="0"/>
    <x v="7"/>
    <n v="47760"/>
    <x v="4"/>
    <x v="1"/>
    <s v="Average"/>
  </r>
  <r>
    <x v="250"/>
    <x v="0"/>
    <x v="6"/>
    <n v="47650"/>
    <x v="4"/>
    <x v="2"/>
    <s v="Good"/>
  </r>
  <r>
    <x v="251"/>
    <x v="1"/>
    <x v="10"/>
    <n v="103360"/>
    <x v="3"/>
    <x v="2"/>
    <s v="Very Good"/>
  </r>
  <r>
    <x v="252"/>
    <x v="0"/>
    <x v="4"/>
    <n v="48530"/>
    <x v="4"/>
    <x v="1"/>
    <s v="Poor"/>
  </r>
  <r>
    <x v="253"/>
    <x v="0"/>
    <x v="11"/>
    <n v="72160"/>
    <x v="7"/>
    <x v="1"/>
    <s v="Average"/>
  </r>
  <r>
    <x v="254"/>
    <x v="0"/>
    <x v="5"/>
    <n v="60800"/>
    <x v="1"/>
    <x v="2"/>
    <s v="Average"/>
  </r>
  <r>
    <x v="255"/>
    <x v="1"/>
    <x v="10"/>
    <n v="74010"/>
    <x v="7"/>
    <x v="1"/>
    <s v="Average"/>
  </r>
  <r>
    <x v="256"/>
    <x v="1"/>
    <x v="10"/>
    <n v="60760"/>
    <x v="1"/>
    <x v="0"/>
    <s v="Very Good"/>
  </r>
  <r>
    <x v="257"/>
    <x v="0"/>
    <x v="1"/>
    <n v="74550"/>
    <x v="7"/>
    <x v="0"/>
    <s v="Average"/>
  </r>
  <r>
    <x v="258"/>
    <x v="0"/>
    <x v="1"/>
    <n v="32500"/>
    <x v="5"/>
    <x v="2"/>
    <s v="Poor"/>
  </r>
  <r>
    <x v="259"/>
    <x v="0"/>
    <x v="5"/>
    <n v="110040"/>
    <x v="6"/>
    <x v="0"/>
    <s v="Good"/>
  </r>
  <r>
    <x v="260"/>
    <x v="1"/>
    <x v="2"/>
    <n v="99750"/>
    <x v="8"/>
    <x v="1"/>
    <s v="Average"/>
  </r>
  <r>
    <x v="261"/>
    <x v="1"/>
    <x v="4"/>
    <n v="92470"/>
    <x v="8"/>
    <x v="1"/>
    <s v="Average"/>
  </r>
  <r>
    <x v="262"/>
    <x v="1"/>
    <x v="1"/>
    <n v="109980"/>
    <x v="3"/>
    <x v="1"/>
    <s v="Average"/>
  </r>
  <r>
    <x v="263"/>
    <x v="0"/>
    <x v="2"/>
    <n v="41790"/>
    <x v="4"/>
    <x v="2"/>
    <s v="Average"/>
  </r>
  <r>
    <x v="264"/>
    <x v="0"/>
    <x v="3"/>
    <n v="86360"/>
    <x v="0"/>
    <x v="1"/>
    <s v="Very Poor"/>
  </r>
  <r>
    <x v="265"/>
    <x v="0"/>
    <x v="4"/>
    <n v="65570"/>
    <x v="1"/>
    <x v="1"/>
    <s v="Very Good"/>
  </r>
  <r>
    <x v="266"/>
    <x v="1"/>
    <x v="9"/>
    <n v="69160"/>
    <x v="1"/>
    <x v="1"/>
    <s v="Very Good"/>
  </r>
  <r>
    <x v="267"/>
    <x v="1"/>
    <x v="6"/>
    <n v="41570"/>
    <x v="4"/>
    <x v="2"/>
    <s v="Good"/>
  </r>
  <r>
    <x v="268"/>
    <x v="1"/>
    <x v="0"/>
    <n v="83400"/>
    <x v="0"/>
    <x v="1"/>
    <s v="Poor"/>
  </r>
  <r>
    <x v="269"/>
    <x v="0"/>
    <x v="5"/>
    <n v="67660"/>
    <x v="1"/>
    <x v="1"/>
    <s v="Very Poor"/>
  </r>
  <r>
    <x v="270"/>
    <x v="1"/>
    <x v="6"/>
    <n v="34470"/>
    <x v="5"/>
    <x v="2"/>
    <s v="Good"/>
  </r>
  <r>
    <x v="271"/>
    <x v="1"/>
    <x v="0"/>
    <n v="38240"/>
    <x v="5"/>
    <x v="1"/>
    <s v="Not Rated"/>
  </r>
  <r>
    <x v="272"/>
    <x v="1"/>
    <x v="1"/>
    <n v="78380"/>
    <x v="7"/>
    <x v="2"/>
    <s v="Very Poor"/>
  </r>
  <r>
    <x v="273"/>
    <x v="1"/>
    <x v="5"/>
    <n v="72500"/>
    <x v="7"/>
    <x v="0"/>
    <s v="Average"/>
  </r>
  <r>
    <x v="274"/>
    <x v="1"/>
    <x v="1"/>
    <n v="115640"/>
    <x v="6"/>
    <x v="2"/>
    <s v="Average"/>
  </r>
  <r>
    <x v="275"/>
    <x v="1"/>
    <x v="6"/>
    <n v="82120"/>
    <x v="0"/>
    <x v="0"/>
    <s v="Average"/>
  </r>
  <r>
    <x v="276"/>
    <x v="0"/>
    <x v="10"/>
    <n v="108160"/>
    <x v="3"/>
    <x v="0"/>
    <s v="Good"/>
  </r>
  <r>
    <x v="277"/>
    <x v="0"/>
    <x v="0"/>
    <n v="108360"/>
    <x v="3"/>
    <x v="2"/>
    <s v="Average"/>
  </r>
  <r>
    <x v="278"/>
    <x v="1"/>
    <x v="4"/>
    <n v="77840"/>
    <x v="7"/>
    <x v="2"/>
    <s v="Poor"/>
  </r>
  <r>
    <x v="279"/>
    <x v="1"/>
    <x v="10"/>
    <n v="85180"/>
    <x v="0"/>
    <x v="1"/>
    <s v="Poor"/>
  </r>
  <r>
    <x v="280"/>
    <x v="0"/>
    <x v="5"/>
    <n v="85920"/>
    <x v="0"/>
    <x v="2"/>
    <s v="Poor"/>
  </r>
  <r>
    <x v="281"/>
    <x v="1"/>
    <x v="4"/>
    <n v="106490"/>
    <x v="3"/>
    <x v="1"/>
    <s v="Average"/>
  </r>
  <r>
    <x v="282"/>
    <x v="0"/>
    <x v="2"/>
    <n v="38520"/>
    <x v="5"/>
    <x v="0"/>
    <s v="Poor"/>
  </r>
  <r>
    <x v="283"/>
    <x v="1"/>
    <x v="7"/>
    <n v="49530"/>
    <x v="4"/>
    <x v="0"/>
    <s v="Average"/>
  </r>
  <r>
    <x v="284"/>
    <x v="0"/>
    <x v="6"/>
    <n v="29610"/>
    <x v="9"/>
    <x v="2"/>
    <s v="Average"/>
  </r>
  <r>
    <x v="285"/>
    <x v="0"/>
    <x v="7"/>
    <n v="84170"/>
    <x v="0"/>
    <x v="2"/>
    <s v="Good"/>
  </r>
  <r>
    <x v="286"/>
    <x v="0"/>
    <x v="3"/>
    <n v="92190"/>
    <x v="8"/>
    <x v="2"/>
    <s v="Average"/>
  </r>
  <r>
    <x v="287"/>
    <x v="0"/>
    <x v="4"/>
    <n v="87850"/>
    <x v="0"/>
    <x v="1"/>
    <s v="Good"/>
  </r>
  <r>
    <x v="288"/>
    <x v="0"/>
    <x v="5"/>
    <n v="43700"/>
    <x v="4"/>
    <x v="0"/>
    <s v="Average"/>
  </r>
  <r>
    <x v="289"/>
    <x v="1"/>
    <x v="10"/>
    <n v="88690"/>
    <x v="0"/>
    <x v="0"/>
    <s v="Not Rated"/>
  </r>
  <r>
    <x v="290"/>
    <x v="0"/>
    <x v="11"/>
    <n v="31820"/>
    <x v="5"/>
    <x v="0"/>
    <s v="Average"/>
  </r>
  <r>
    <x v="291"/>
    <x v="0"/>
    <x v="11"/>
    <n v="70230"/>
    <x v="7"/>
    <x v="1"/>
    <s v="Average"/>
  </r>
  <r>
    <x v="292"/>
    <x v="0"/>
    <x v="2"/>
    <n v="96320"/>
    <x v="8"/>
    <x v="2"/>
    <s v="Average"/>
  </r>
  <r>
    <x v="293"/>
    <x v="0"/>
    <x v="2"/>
    <n v="90700"/>
    <x v="8"/>
    <x v="2"/>
    <s v="Very Poor"/>
  </r>
  <r>
    <x v="294"/>
    <x v="1"/>
    <x v="10"/>
    <n v="67960"/>
    <x v="1"/>
    <x v="1"/>
    <s v="Average"/>
  </r>
  <r>
    <x v="295"/>
    <x v="0"/>
    <x v="10"/>
    <n v="103110"/>
    <x v="3"/>
    <x v="1"/>
    <s v="Good"/>
  </r>
  <r>
    <x v="296"/>
    <x v="1"/>
    <x v="1"/>
    <n v="59610"/>
    <x v="2"/>
    <x v="0"/>
    <s v="Good"/>
  </r>
  <r>
    <x v="297"/>
    <x v="0"/>
    <x v="2"/>
    <n v="66570"/>
    <x v="1"/>
    <x v="2"/>
    <s v="Poor"/>
  </r>
  <r>
    <x v="298"/>
    <x v="1"/>
    <x v="9"/>
    <n v="74390"/>
    <x v="7"/>
    <x v="1"/>
    <s v="Average"/>
  </r>
  <r>
    <x v="299"/>
    <x v="2"/>
    <x v="1"/>
    <n v="67010"/>
    <x v="1"/>
    <x v="2"/>
    <s v="Good"/>
  </r>
  <r>
    <x v="300"/>
    <x v="0"/>
    <x v="8"/>
    <n v="109710"/>
    <x v="3"/>
    <x v="2"/>
    <s v="Average"/>
  </r>
  <r>
    <x v="301"/>
    <x v="1"/>
    <x v="6"/>
    <n v="110910"/>
    <x v="6"/>
    <x v="0"/>
    <s v="Average"/>
  </r>
  <r>
    <x v="136"/>
    <x v="0"/>
    <x v="2"/>
    <n v="29770"/>
    <x v="9"/>
    <x v="2"/>
    <s v="Very Good"/>
  </r>
  <r>
    <x v="302"/>
    <x v="1"/>
    <x v="3"/>
    <n v="80060"/>
    <x v="0"/>
    <x v="1"/>
    <s v="Very Good"/>
  </r>
  <r>
    <x v="303"/>
    <x v="0"/>
    <x v="7"/>
    <n v="99750"/>
    <x v="8"/>
    <x v="0"/>
    <s v="Average"/>
  </r>
  <r>
    <x v="304"/>
    <x v="0"/>
    <x v="0"/>
    <n v="108250"/>
    <x v="3"/>
    <x v="0"/>
    <s v="Average"/>
  </r>
  <r>
    <x v="305"/>
    <x v="0"/>
    <x v="6"/>
    <n v="104340"/>
    <x v="3"/>
    <x v="1"/>
    <s v="Average"/>
  </r>
  <r>
    <x v="306"/>
    <x v="1"/>
    <x v="6"/>
    <n v="38440"/>
    <x v="5"/>
    <x v="0"/>
    <s v="Average"/>
  </r>
  <r>
    <x v="307"/>
    <x v="1"/>
    <x v="3"/>
    <n v="50800"/>
    <x v="2"/>
    <x v="2"/>
    <s v="Very Good"/>
  </r>
  <r>
    <x v="308"/>
    <x v="1"/>
    <x v="1"/>
    <n v="34980"/>
    <x v="5"/>
    <x v="0"/>
    <s v="Good"/>
  </r>
  <r>
    <x v="309"/>
    <x v="1"/>
    <x v="3"/>
    <n v="77260"/>
    <x v="7"/>
    <x v="2"/>
    <s v="Average"/>
  </r>
  <r>
    <x v="310"/>
    <x v="1"/>
    <x v="2"/>
    <n v="117940"/>
    <x v="6"/>
    <x v="0"/>
    <s v="Average"/>
  </r>
  <r>
    <x v="311"/>
    <x v="1"/>
    <x v="2"/>
    <n v="31040"/>
    <x v="5"/>
    <x v="2"/>
    <s v="Good"/>
  </r>
  <r>
    <x v="312"/>
    <x v="0"/>
    <x v="10"/>
    <n v="96370"/>
    <x v="8"/>
    <x v="0"/>
    <s v="Not Rated"/>
  </r>
  <r>
    <x v="313"/>
    <x v="1"/>
    <x v="10"/>
    <n v="31170"/>
    <x v="5"/>
    <x v="2"/>
    <s v="Average"/>
  </r>
  <r>
    <x v="314"/>
    <x v="1"/>
    <x v="5"/>
    <n v="116240"/>
    <x v="6"/>
    <x v="1"/>
    <s v="Average"/>
  </r>
  <r>
    <x v="315"/>
    <x v="0"/>
    <x v="6"/>
    <n v="115190"/>
    <x v="6"/>
    <x v="1"/>
    <s v="Very Poor"/>
  </r>
  <r>
    <x v="316"/>
    <x v="0"/>
    <x v="7"/>
    <n v="79570"/>
    <x v="7"/>
    <x v="1"/>
    <s v="Average"/>
  </r>
  <r>
    <x v="317"/>
    <x v="1"/>
    <x v="7"/>
    <n v="95680"/>
    <x v="8"/>
    <x v="1"/>
    <s v="Very Good"/>
  </r>
  <r>
    <x v="318"/>
    <x v="2"/>
    <x v="9"/>
    <n v="107110"/>
    <x v="3"/>
    <x v="2"/>
    <s v="Good"/>
  </r>
  <r>
    <x v="319"/>
    <x v="0"/>
    <x v="0"/>
    <n v="66100"/>
    <x v="1"/>
    <x v="1"/>
    <s v="Poor"/>
  </r>
  <r>
    <x v="320"/>
    <x v="0"/>
    <x v="2"/>
    <n v="39960"/>
    <x v="5"/>
    <x v="2"/>
    <s v="Average"/>
  </r>
  <r>
    <x v="321"/>
    <x v="1"/>
    <x v="5"/>
    <n v="29890"/>
    <x v="9"/>
    <x v="1"/>
    <s v="Good"/>
  </r>
  <r>
    <x v="322"/>
    <x v="0"/>
    <x v="11"/>
    <n v="48170"/>
    <x v="4"/>
    <x v="2"/>
    <s v="Good"/>
  </r>
  <r>
    <x v="323"/>
    <x v="1"/>
    <x v="10"/>
    <n v="99200"/>
    <x v="8"/>
    <x v="0"/>
    <s v="Good"/>
  </r>
  <r>
    <x v="324"/>
    <x v="0"/>
    <x v="2"/>
    <n v="72840"/>
    <x v="7"/>
    <x v="2"/>
    <s v="Average"/>
  </r>
  <r>
    <x v="325"/>
    <x v="0"/>
    <x v="1"/>
    <n v="68970"/>
    <x v="1"/>
    <x v="1"/>
    <s v="Average"/>
  </r>
  <r>
    <x v="326"/>
    <x v="0"/>
    <x v="11"/>
    <n v="89090"/>
    <x v="0"/>
    <x v="1"/>
    <s v="Good"/>
  </r>
  <r>
    <x v="164"/>
    <x v="1"/>
    <x v="1"/>
    <n v="86940"/>
    <x v="0"/>
    <x v="2"/>
    <s v="Poor"/>
  </r>
  <r>
    <x v="327"/>
    <x v="0"/>
    <x v="5"/>
    <n v="118450"/>
    <x v="6"/>
    <x v="1"/>
    <s v="Very Good"/>
  </r>
  <r>
    <x v="328"/>
    <x v="0"/>
    <x v="6"/>
    <n v="80360"/>
    <x v="0"/>
    <x v="1"/>
    <s v="Average"/>
  </r>
  <r>
    <x v="329"/>
    <x v="1"/>
    <x v="11"/>
    <n v="104770"/>
    <x v="3"/>
    <x v="2"/>
    <s v="Average"/>
  </r>
  <r>
    <x v="330"/>
    <x v="1"/>
    <x v="9"/>
    <n v="70440"/>
    <x v="7"/>
    <x v="2"/>
    <s v="Very Good"/>
  </r>
  <r>
    <x v="331"/>
    <x v="0"/>
    <x v="3"/>
    <n v="56900"/>
    <x v="2"/>
    <x v="2"/>
    <s v="Average"/>
  </r>
  <r>
    <x v="252"/>
    <x v="0"/>
    <x v="4"/>
    <n v="48530"/>
    <x v="4"/>
    <x v="0"/>
    <s v="Very Good"/>
  </r>
  <r>
    <x v="332"/>
    <x v="2"/>
    <x v="10"/>
    <n v="72450"/>
    <x v="7"/>
    <x v="2"/>
    <s v="Not Rated"/>
  </r>
  <r>
    <x v="333"/>
    <x v="1"/>
    <x v="5"/>
    <n v="34500"/>
    <x v="5"/>
    <x v="2"/>
    <s v="Not Rated"/>
  </r>
  <r>
    <x v="334"/>
    <x v="2"/>
    <x v="1"/>
    <n v="118800"/>
    <x v="6"/>
    <x v="1"/>
    <s v="Very Good"/>
  </r>
  <r>
    <x v="335"/>
    <x v="1"/>
    <x v="8"/>
    <n v="115080"/>
    <x v="6"/>
    <x v="2"/>
    <s v="Very Good"/>
  </r>
  <r>
    <x v="336"/>
    <x v="1"/>
    <x v="0"/>
    <n v="39540"/>
    <x v="5"/>
    <x v="0"/>
    <s v="Average"/>
  </r>
  <r>
    <x v="40"/>
    <x v="1"/>
    <x v="4"/>
    <n v="110770"/>
    <x v="6"/>
    <x v="2"/>
    <s v="Average"/>
  </r>
  <r>
    <x v="337"/>
    <x v="0"/>
    <x v="9"/>
    <n v="106460"/>
    <x v="3"/>
    <x v="0"/>
    <s v="Poor"/>
  </r>
  <r>
    <x v="338"/>
    <x v="0"/>
    <x v="3"/>
    <n v="94530"/>
    <x v="8"/>
    <x v="2"/>
    <s v="Poor"/>
  </r>
  <r>
    <x v="339"/>
    <x v="1"/>
    <x v="5"/>
    <n v="71590"/>
    <x v="7"/>
    <x v="0"/>
    <s v="Poor"/>
  </r>
  <r>
    <x v="340"/>
    <x v="1"/>
    <x v="11"/>
    <n v="104900"/>
    <x v="3"/>
    <x v="2"/>
    <s v="Good"/>
  </r>
  <r>
    <x v="341"/>
    <x v="0"/>
    <x v="1"/>
    <n v="81790"/>
    <x v="0"/>
    <x v="0"/>
    <s v="Not Rated"/>
  </r>
  <r>
    <x v="342"/>
    <x v="1"/>
    <x v="3"/>
    <n v="33050"/>
    <x v="5"/>
    <x v="2"/>
    <s v="Average"/>
  </r>
  <r>
    <x v="82"/>
    <x v="0"/>
    <x v="11"/>
    <n v="89610"/>
    <x v="0"/>
    <x v="1"/>
    <s v="Very Good"/>
  </r>
  <r>
    <x v="343"/>
    <x v="1"/>
    <x v="6"/>
    <n v="96920"/>
    <x v="8"/>
    <x v="2"/>
    <s v="Very Poor"/>
  </r>
  <r>
    <x v="344"/>
    <x v="1"/>
    <x v="9"/>
    <n v="98400"/>
    <x v="8"/>
    <x v="0"/>
    <s v="Average"/>
  </r>
  <r>
    <x v="345"/>
    <x v="1"/>
    <x v="4"/>
    <n v="50020"/>
    <x v="2"/>
    <x v="2"/>
    <s v="Average"/>
  </r>
  <r>
    <x v="346"/>
    <x v="0"/>
    <x v="7"/>
    <n v="71210"/>
    <x v="7"/>
    <x v="1"/>
    <s v="Average"/>
  </r>
  <r>
    <x v="347"/>
    <x v="0"/>
    <x v="1"/>
    <n v="53180"/>
    <x v="2"/>
    <x v="1"/>
    <s v="Average"/>
  </r>
  <r>
    <x v="348"/>
    <x v="1"/>
    <x v="4"/>
    <n v="107020"/>
    <x v="3"/>
    <x v="1"/>
    <s v="Average"/>
  </r>
  <r>
    <x v="349"/>
    <x v="1"/>
    <x v="8"/>
    <n v="58400"/>
    <x v="2"/>
    <x v="0"/>
    <s v="Average"/>
  </r>
  <r>
    <x v="350"/>
    <x v="1"/>
    <x v="9"/>
    <n v="49000"/>
    <x v="4"/>
    <x v="2"/>
    <s v="Good"/>
  </r>
  <r>
    <x v="351"/>
    <x v="1"/>
    <x v="10"/>
    <n v="85530"/>
    <x v="0"/>
    <x v="1"/>
    <s v="Average"/>
  </r>
  <r>
    <x v="352"/>
    <x v="0"/>
    <x v="7"/>
    <n v="53950"/>
    <x v="2"/>
    <x v="0"/>
    <s v="Poor"/>
  </r>
  <r>
    <x v="353"/>
    <x v="0"/>
    <x v="10"/>
    <n v="41140"/>
    <x v="4"/>
    <x v="0"/>
    <s v="Average"/>
  </r>
  <r>
    <x v="354"/>
    <x v="0"/>
    <x v="9"/>
    <n v="49920"/>
    <x v="4"/>
    <x v="1"/>
    <s v="Average"/>
  </r>
  <r>
    <x v="355"/>
    <x v="1"/>
    <x v="8"/>
    <n v="39700"/>
    <x v="5"/>
    <x v="0"/>
    <s v="Average"/>
  </r>
  <r>
    <x v="356"/>
    <x v="0"/>
    <x v="0"/>
    <n v="53540"/>
    <x v="2"/>
    <x v="2"/>
    <s v="Poor"/>
  </r>
  <r>
    <x v="357"/>
    <x v="1"/>
    <x v="11"/>
    <n v="43900"/>
    <x v="4"/>
    <x v="1"/>
    <s v="Good"/>
  </r>
  <r>
    <x v="358"/>
    <x v="1"/>
    <x v="2"/>
    <n v="72700"/>
    <x v="7"/>
    <x v="0"/>
    <s v="Not Rated"/>
  </r>
  <r>
    <x v="359"/>
    <x v="0"/>
    <x v="4"/>
    <n v="29420"/>
    <x v="9"/>
    <x v="1"/>
    <s v="Average"/>
  </r>
  <r>
    <x v="360"/>
    <x v="1"/>
    <x v="2"/>
    <n v="58280"/>
    <x v="2"/>
    <x v="2"/>
    <s v="Average"/>
  </r>
  <r>
    <x v="361"/>
    <x v="1"/>
    <x v="8"/>
    <n v="67980"/>
    <x v="1"/>
    <x v="0"/>
    <s v="Average"/>
  </r>
  <r>
    <x v="362"/>
    <x v="0"/>
    <x v="2"/>
    <n v="49760"/>
    <x v="4"/>
    <x v="2"/>
    <s v="Very Good"/>
  </r>
  <r>
    <x v="363"/>
    <x v="0"/>
    <x v="10"/>
    <n v="69910"/>
    <x v="1"/>
    <x v="1"/>
    <s v="Good"/>
  </r>
  <r>
    <x v="364"/>
    <x v="0"/>
    <x v="7"/>
    <n v="112370"/>
    <x v="6"/>
    <x v="1"/>
    <s v="Average"/>
  </r>
  <r>
    <x v="365"/>
    <x v="0"/>
    <x v="2"/>
    <n v="28580"/>
    <x v="9"/>
    <x v="2"/>
    <s v="Average"/>
  </r>
  <r>
    <x v="366"/>
    <x v="0"/>
    <x v="9"/>
    <n v="43590"/>
    <x v="4"/>
    <x v="2"/>
    <s v="Poor"/>
  </r>
  <r>
    <x v="101"/>
    <x v="0"/>
    <x v="7"/>
    <n v="88330"/>
    <x v="0"/>
    <x v="1"/>
    <s v="Good"/>
  </r>
  <r>
    <x v="367"/>
    <x v="2"/>
    <x v="7"/>
    <n v="78840"/>
    <x v="7"/>
    <x v="0"/>
    <s v="Average"/>
  </r>
  <r>
    <x v="368"/>
    <x v="1"/>
    <x v="4"/>
    <n v="61990"/>
    <x v="1"/>
    <x v="0"/>
    <s v="Not Rated"/>
  </r>
  <r>
    <x v="369"/>
    <x v="0"/>
    <x v="10"/>
    <n v="77100"/>
    <x v="7"/>
    <x v="1"/>
    <s v="Good"/>
  </r>
  <r>
    <x v="370"/>
    <x v="1"/>
    <x v="11"/>
    <n v="66020"/>
    <x v="1"/>
    <x v="0"/>
    <s v="Very Good"/>
  </r>
  <r>
    <x v="371"/>
    <x v="1"/>
    <x v="3"/>
    <n v="70930"/>
    <x v="7"/>
    <x v="1"/>
    <s v="Average"/>
  </r>
  <r>
    <x v="372"/>
    <x v="0"/>
    <x v="2"/>
    <n v="40980"/>
    <x v="4"/>
    <x v="1"/>
    <s v="Very Poor"/>
  </r>
  <r>
    <x v="373"/>
    <x v="0"/>
    <x v="11"/>
    <n v="48980"/>
    <x v="4"/>
    <x v="1"/>
    <s v="Very Poor"/>
  </r>
  <r>
    <x v="374"/>
    <x v="0"/>
    <x v="7"/>
    <n v="110820"/>
    <x v="6"/>
    <x v="1"/>
    <s v="Good"/>
  </r>
  <r>
    <x v="375"/>
    <x v="1"/>
    <x v="5"/>
    <n v="61690"/>
    <x v="1"/>
    <x v="2"/>
    <s v="Good"/>
  </r>
  <r>
    <x v="376"/>
    <x v="2"/>
    <x v="3"/>
    <n v="104800"/>
    <x v="3"/>
    <x v="0"/>
    <s v="Average"/>
  </r>
  <r>
    <x v="377"/>
    <x v="0"/>
    <x v="9"/>
    <n v="56280"/>
    <x v="2"/>
    <x v="1"/>
    <s v="Poor"/>
  </r>
  <r>
    <x v="378"/>
    <x v="0"/>
    <x v="1"/>
    <n v="88380"/>
    <x v="0"/>
    <x v="1"/>
    <s v="Good"/>
  </r>
  <r>
    <x v="379"/>
    <x v="0"/>
    <x v="1"/>
    <n v="52590"/>
    <x v="2"/>
    <x v="0"/>
    <s v="Good"/>
  </r>
  <r>
    <x v="380"/>
    <x v="0"/>
    <x v="10"/>
    <n v="47650"/>
    <x v="4"/>
    <x v="2"/>
    <s v="Poor"/>
  </r>
  <r>
    <x v="381"/>
    <x v="1"/>
    <x v="0"/>
    <n v="72350"/>
    <x v="7"/>
    <x v="2"/>
    <s v="Good"/>
  </r>
  <r>
    <x v="382"/>
    <x v="1"/>
    <x v="9"/>
    <n v="39940"/>
    <x v="5"/>
    <x v="0"/>
    <s v="Average"/>
  </r>
  <r>
    <x v="383"/>
    <x v="0"/>
    <x v="8"/>
    <n v="28130"/>
    <x v="9"/>
    <x v="2"/>
    <s v="Poor"/>
  </r>
  <r>
    <x v="384"/>
    <x v="2"/>
    <x v="1"/>
    <n v="69460"/>
    <x v="1"/>
    <x v="2"/>
    <s v="Very Good"/>
  </r>
  <r>
    <x v="385"/>
    <x v="0"/>
    <x v="10"/>
    <n v="109030"/>
    <x v="3"/>
    <x v="2"/>
    <s v="Very Good"/>
  </r>
  <r>
    <x v="386"/>
    <x v="0"/>
    <x v="6"/>
    <n v="66460"/>
    <x v="1"/>
    <x v="0"/>
    <s v="Average"/>
  </r>
  <r>
    <x v="387"/>
    <x v="1"/>
    <x v="7"/>
    <n v="50810"/>
    <x v="2"/>
    <x v="2"/>
    <s v="Not Rated"/>
  </r>
  <r>
    <x v="388"/>
    <x v="0"/>
    <x v="2"/>
    <n v="114510"/>
    <x v="6"/>
    <x v="1"/>
    <s v="Average"/>
  </r>
  <r>
    <x v="389"/>
    <x v="1"/>
    <x v="5"/>
    <n v="86230"/>
    <x v="0"/>
    <x v="2"/>
    <s v="Poor"/>
  </r>
  <r>
    <x v="390"/>
    <x v="0"/>
    <x v="3"/>
    <n v="73240"/>
    <x v="7"/>
    <x v="1"/>
    <s v="Average"/>
  </r>
  <r>
    <x v="391"/>
    <x v="1"/>
    <x v="5"/>
    <n v="53920"/>
    <x v="2"/>
    <x v="1"/>
    <s v="Poor"/>
  </r>
  <r>
    <x v="392"/>
    <x v="1"/>
    <x v="1"/>
    <n v="113690"/>
    <x v="6"/>
    <x v="1"/>
    <s v="Average"/>
  </r>
  <r>
    <x v="393"/>
    <x v="0"/>
    <x v="5"/>
    <n v="101790"/>
    <x v="3"/>
    <x v="0"/>
    <s v="Average"/>
  </r>
  <r>
    <x v="394"/>
    <x v="1"/>
    <x v="1"/>
    <n v="38930"/>
    <x v="5"/>
    <x v="2"/>
    <s v="Average"/>
  </r>
  <r>
    <x v="395"/>
    <x v="0"/>
    <x v="4"/>
    <n v="57090"/>
    <x v="2"/>
    <x v="1"/>
    <s v="Very Poor"/>
  </r>
  <r>
    <x v="396"/>
    <x v="0"/>
    <x v="6"/>
    <n v="106170"/>
    <x v="3"/>
    <x v="0"/>
    <s v="Poor"/>
  </r>
  <r>
    <x v="397"/>
    <x v="1"/>
    <x v="4"/>
    <n v="59550"/>
    <x v="2"/>
    <x v="2"/>
    <s v="Average"/>
  </r>
  <r>
    <x v="398"/>
    <x v="0"/>
    <x v="6"/>
    <n v="89960"/>
    <x v="0"/>
    <x v="0"/>
    <s v="Poor"/>
  </r>
  <r>
    <x v="399"/>
    <x v="2"/>
    <x v="3"/>
    <n v="58850"/>
    <x v="2"/>
    <x v="0"/>
    <s v="Poor"/>
  </r>
  <r>
    <x v="400"/>
    <x v="1"/>
    <x v="6"/>
    <n v="68200"/>
    <x v="1"/>
    <x v="0"/>
    <s v="Average"/>
  </r>
  <r>
    <x v="401"/>
    <x v="0"/>
    <x v="11"/>
    <n v="90130"/>
    <x v="8"/>
    <x v="1"/>
    <s v="Good"/>
  </r>
  <r>
    <x v="402"/>
    <x v="1"/>
    <x v="10"/>
    <n v="45060"/>
    <x v="4"/>
    <x v="1"/>
    <s v="Good"/>
  </r>
  <r>
    <x v="403"/>
    <x v="0"/>
    <x v="6"/>
    <n v="66370"/>
    <x v="1"/>
    <x v="0"/>
    <s v="Average"/>
  </r>
  <r>
    <x v="404"/>
    <x v="1"/>
    <x v="10"/>
    <n v="85880"/>
    <x v="0"/>
    <x v="2"/>
    <s v="Good"/>
  </r>
  <r>
    <x v="405"/>
    <x v="0"/>
    <x v="3"/>
    <n v="59260"/>
    <x v="2"/>
    <x v="0"/>
    <s v="Poor"/>
  </r>
  <r>
    <x v="406"/>
    <x v="0"/>
    <x v="2"/>
    <n v="61790"/>
    <x v="1"/>
    <x v="2"/>
    <s v="Average"/>
  </r>
  <r>
    <x v="407"/>
    <x v="0"/>
    <x v="7"/>
    <n v="48180"/>
    <x v="4"/>
    <x v="2"/>
    <s v="Good"/>
  </r>
  <r>
    <x v="408"/>
    <x v="1"/>
    <x v="6"/>
    <n v="74800"/>
    <x v="7"/>
    <x v="0"/>
    <s v="Very Poor"/>
  </r>
  <r>
    <x v="409"/>
    <x v="1"/>
    <x v="5"/>
    <n v="31020"/>
    <x v="5"/>
    <x v="0"/>
    <s v="Average"/>
  </r>
  <r>
    <x v="410"/>
    <x v="0"/>
    <x v="6"/>
    <n v="37550"/>
    <x v="5"/>
    <x v="2"/>
    <s v="Average"/>
  </r>
  <r>
    <x v="192"/>
    <x v="0"/>
    <x v="11"/>
    <n v="72040"/>
    <x v="7"/>
    <x v="2"/>
    <s v="Good"/>
  </r>
  <r>
    <x v="411"/>
    <x v="0"/>
    <x v="3"/>
    <n v="118840"/>
    <x v="6"/>
    <x v="2"/>
    <s v="Not Rated"/>
  </r>
  <r>
    <x v="412"/>
    <x v="0"/>
    <x v="4"/>
    <n v="79570"/>
    <x v="7"/>
    <x v="1"/>
    <s v="Average"/>
  </r>
  <r>
    <x v="413"/>
    <x v="1"/>
    <x v="5"/>
    <n v="94050"/>
    <x v="8"/>
    <x v="0"/>
    <s v="Not Rated"/>
  </r>
  <r>
    <x v="414"/>
    <x v="0"/>
    <x v="6"/>
    <n v="81260"/>
    <x v="0"/>
    <x v="2"/>
    <s v="Average"/>
  </r>
  <r>
    <x v="415"/>
    <x v="0"/>
    <x v="3"/>
    <n v="36710"/>
    <x v="5"/>
    <x v="2"/>
    <s v="Average"/>
  </r>
  <r>
    <x v="416"/>
    <x v="1"/>
    <x v="0"/>
    <n v="98360"/>
    <x v="8"/>
    <x v="2"/>
    <s v="Very Poor"/>
  </r>
  <r>
    <x v="417"/>
    <x v="1"/>
    <x v="4"/>
    <n v="39680"/>
    <x v="5"/>
    <x v="2"/>
    <s v="Poor"/>
  </r>
  <r>
    <x v="418"/>
    <x v="0"/>
    <x v="0"/>
    <n v="101390"/>
    <x v="3"/>
    <x v="1"/>
    <s v="Good"/>
  </r>
  <r>
    <x v="419"/>
    <x v="1"/>
    <x v="5"/>
    <n v="80700"/>
    <x v="0"/>
    <x v="2"/>
    <s v="Good"/>
  </r>
  <r>
    <x v="420"/>
    <x v="1"/>
    <x v="0"/>
    <n v="78020"/>
    <x v="7"/>
    <x v="0"/>
    <s v="Average"/>
  </r>
  <r>
    <x v="421"/>
    <x v="0"/>
    <x v="3"/>
    <n v="115490"/>
    <x v="6"/>
    <x v="2"/>
    <s v="Poor"/>
  </r>
  <r>
    <x v="422"/>
    <x v="0"/>
    <x v="6"/>
    <n v="111910"/>
    <x v="6"/>
    <x v="2"/>
    <s v="Good"/>
  </r>
  <r>
    <x v="423"/>
    <x v="1"/>
    <x v="10"/>
    <n v="109050"/>
    <x v="3"/>
    <x v="1"/>
    <s v="Average"/>
  </r>
  <r>
    <x v="317"/>
    <x v="1"/>
    <x v="7"/>
    <n v="95680"/>
    <x v="8"/>
    <x v="2"/>
    <s v="Average"/>
  </r>
  <r>
    <x v="424"/>
    <x v="0"/>
    <x v="10"/>
    <n v="109380"/>
    <x v="3"/>
    <x v="1"/>
    <s v="Average"/>
  </r>
  <r>
    <x v="425"/>
    <x v="0"/>
    <x v="8"/>
    <n v="69710"/>
    <x v="1"/>
    <x v="1"/>
    <s v="Average"/>
  </r>
  <r>
    <x v="426"/>
    <x v="1"/>
    <x v="3"/>
    <n v="30000"/>
    <x v="5"/>
    <x v="1"/>
    <s v="Average"/>
  </r>
  <r>
    <x v="427"/>
    <x v="0"/>
    <x v="2"/>
    <n v="57620"/>
    <x v="2"/>
    <x v="0"/>
    <s v="Very Poor"/>
  </r>
  <r>
    <x v="80"/>
    <x v="1"/>
    <x v="4"/>
    <n v="35940"/>
    <x v="5"/>
    <x v="0"/>
    <s v="Poor"/>
  </r>
  <r>
    <x v="428"/>
    <x v="1"/>
    <x v="7"/>
    <n v="101190"/>
    <x v="3"/>
    <x v="2"/>
    <s v="Average"/>
  </r>
  <r>
    <x v="429"/>
    <x v="1"/>
    <x v="2"/>
    <n v="48980"/>
    <x v="4"/>
    <x v="2"/>
    <s v="Very Good"/>
  </r>
  <r>
    <x v="430"/>
    <x v="0"/>
    <x v="2"/>
    <n v="115840"/>
    <x v="6"/>
    <x v="0"/>
    <s v="Not Rated"/>
  </r>
  <r>
    <x v="431"/>
    <x v="1"/>
    <x v="9"/>
    <n v="45450"/>
    <x v="4"/>
    <x v="1"/>
    <s v="Very Good"/>
  </r>
  <r>
    <x v="432"/>
    <x v="0"/>
    <x v="3"/>
    <n v="54140"/>
    <x v="2"/>
    <x v="2"/>
    <s v="Average"/>
  </r>
  <r>
    <x v="433"/>
    <x v="1"/>
    <x v="4"/>
    <n v="117520"/>
    <x v="6"/>
    <x v="1"/>
    <s v="Average"/>
  </r>
  <r>
    <x v="434"/>
    <x v="0"/>
    <x v="9"/>
    <n v="93210"/>
    <x v="8"/>
    <x v="0"/>
    <s v="Poor"/>
  </r>
  <r>
    <x v="435"/>
    <x v="0"/>
    <x v="3"/>
    <n v="104470"/>
    <x v="3"/>
    <x v="0"/>
    <s v="Not Rated"/>
  </r>
  <r>
    <x v="436"/>
    <x v="0"/>
    <x v="7"/>
    <n v="110890"/>
    <x v="6"/>
    <x v="2"/>
    <s v="Poor"/>
  </r>
  <r>
    <x v="437"/>
    <x v="1"/>
    <x v="7"/>
    <n v="96660"/>
    <x v="8"/>
    <x v="1"/>
    <s v="Average"/>
  </r>
  <r>
    <x v="438"/>
    <x v="0"/>
    <x v="10"/>
    <n v="118360"/>
    <x v="6"/>
    <x v="1"/>
    <s v="Average"/>
  </r>
  <r>
    <x v="439"/>
    <x v="1"/>
    <x v="3"/>
    <n v="88030"/>
    <x v="0"/>
    <x v="2"/>
    <s v="Average"/>
  </r>
  <r>
    <x v="440"/>
    <x v="0"/>
    <x v="6"/>
    <n v="87810"/>
    <x v="0"/>
    <x v="2"/>
    <s v="Not Rated"/>
  </r>
  <r>
    <x v="441"/>
    <x v="0"/>
    <x v="5"/>
    <n v="51520"/>
    <x v="2"/>
    <x v="2"/>
    <s v="Average"/>
  </r>
  <r>
    <x v="442"/>
    <x v="0"/>
    <x v="0"/>
    <n v="60260"/>
    <x v="1"/>
    <x v="2"/>
    <s v="Not Rated"/>
  </r>
  <r>
    <x v="443"/>
    <x v="0"/>
    <x v="3"/>
    <n v="61210"/>
    <x v="1"/>
    <x v="1"/>
    <s v="Average"/>
  </r>
  <r>
    <x v="444"/>
    <x v="0"/>
    <x v="8"/>
    <n v="52750"/>
    <x v="2"/>
    <x v="1"/>
    <s v="Average"/>
  </r>
  <r>
    <x v="445"/>
    <x v="0"/>
    <x v="6"/>
    <n v="47270"/>
    <x v="4"/>
    <x v="1"/>
    <s v="Average"/>
  </r>
  <r>
    <x v="446"/>
    <x v="0"/>
    <x v="0"/>
    <n v="118060"/>
    <x v="6"/>
    <x v="1"/>
    <s v="Good"/>
  </r>
  <r>
    <x v="447"/>
    <x v="0"/>
    <x v="11"/>
    <n v="37360"/>
    <x v="5"/>
    <x v="0"/>
    <s v="Average"/>
  </r>
  <r>
    <x v="448"/>
    <x v="1"/>
    <x v="5"/>
    <n v="66510"/>
    <x v="1"/>
    <x v="1"/>
    <s v="Average"/>
  </r>
  <r>
    <x v="449"/>
    <x v="1"/>
    <x v="11"/>
    <n v="29530"/>
    <x v="9"/>
    <x v="1"/>
    <s v="Very Poor"/>
  </r>
  <r>
    <x v="450"/>
    <x v="1"/>
    <x v="8"/>
    <n v="60440"/>
    <x v="1"/>
    <x v="0"/>
    <s v="Very Good"/>
  </r>
  <r>
    <x v="451"/>
    <x v="0"/>
    <x v="1"/>
    <n v="90530"/>
    <x v="8"/>
    <x v="0"/>
    <s v="Very Poor"/>
  </r>
  <r>
    <x v="452"/>
    <x v="0"/>
    <x v="7"/>
    <n v="67950"/>
    <x v="1"/>
    <x v="1"/>
    <s v="Very Good"/>
  </r>
  <r>
    <x v="453"/>
    <x v="0"/>
    <x v="9"/>
    <n v="105120"/>
    <x v="3"/>
    <x v="1"/>
    <s v="Average"/>
  </r>
  <r>
    <x v="454"/>
    <x v="0"/>
    <x v="7"/>
    <n v="60570"/>
    <x v="1"/>
    <x v="0"/>
    <s v="Good"/>
  </r>
  <r>
    <x v="455"/>
    <x v="1"/>
    <x v="7"/>
    <n v="119110"/>
    <x v="6"/>
    <x v="1"/>
    <s v="Good"/>
  </r>
  <r>
    <x v="456"/>
    <x v="0"/>
    <x v="10"/>
    <n v="104770"/>
    <x v="3"/>
    <x v="1"/>
    <s v="Poor"/>
  </r>
  <r>
    <x v="457"/>
    <x v="0"/>
    <x v="0"/>
    <n v="70360"/>
    <x v="7"/>
    <x v="0"/>
    <s v="Average"/>
  </r>
  <r>
    <x v="458"/>
    <x v="1"/>
    <x v="3"/>
    <n v="45110"/>
    <x v="4"/>
    <x v="2"/>
    <s v="Not Rated"/>
  </r>
  <r>
    <x v="459"/>
    <x v="1"/>
    <x v="5"/>
    <n v="33630"/>
    <x v="5"/>
    <x v="2"/>
    <s v="Poor"/>
  </r>
  <r>
    <x v="460"/>
    <x v="0"/>
    <x v="7"/>
    <n v="53870"/>
    <x v="2"/>
    <x v="2"/>
    <s v="Good"/>
  </r>
  <r>
    <x v="461"/>
    <x v="1"/>
    <x v="1"/>
    <n v="111190"/>
    <x v="6"/>
    <x v="0"/>
    <s v="Average"/>
  </r>
  <r>
    <x v="462"/>
    <x v="1"/>
    <x v="2"/>
    <n v="29970"/>
    <x v="9"/>
    <x v="1"/>
    <s v="Average"/>
  </r>
  <r>
    <x v="463"/>
    <x v="0"/>
    <x v="3"/>
    <n v="64960"/>
    <x v="1"/>
    <x v="0"/>
    <s v="Average"/>
  </r>
  <r>
    <x v="464"/>
    <x v="0"/>
    <x v="6"/>
    <n v="111230"/>
    <x v="6"/>
    <x v="2"/>
    <s v="Average"/>
  </r>
  <r>
    <x v="465"/>
    <x v="1"/>
    <x v="0"/>
    <n v="99530"/>
    <x v="8"/>
    <x v="2"/>
    <s v="Average"/>
  </r>
  <r>
    <x v="247"/>
    <x v="0"/>
    <x v="5"/>
    <n v="90880"/>
    <x v="8"/>
    <x v="2"/>
    <s v="Not Rated"/>
  </r>
  <r>
    <x v="466"/>
    <x v="1"/>
    <x v="8"/>
    <n v="35980"/>
    <x v="5"/>
    <x v="0"/>
    <s v="Very Good"/>
  </r>
  <r>
    <x v="273"/>
    <x v="1"/>
    <x v="5"/>
    <n v="72500"/>
    <x v="7"/>
    <x v="1"/>
    <s v="Good"/>
  </r>
  <r>
    <x v="467"/>
    <x v="0"/>
    <x v="11"/>
    <n v="65700"/>
    <x v="1"/>
    <x v="2"/>
    <s v="Very Poor"/>
  </r>
  <r>
    <x v="468"/>
    <x v="1"/>
    <x v="10"/>
    <n v="109170"/>
    <x v="3"/>
    <x v="0"/>
    <s v="Good"/>
  </r>
  <r>
    <x v="469"/>
    <x v="0"/>
    <x v="3"/>
    <n v="95020"/>
    <x v="8"/>
    <x v="0"/>
    <s v="Average"/>
  </r>
  <r>
    <x v="133"/>
    <x v="1"/>
    <x v="6"/>
    <n v="72500"/>
    <x v="7"/>
    <x v="2"/>
    <s v="Poor"/>
  </r>
  <r>
    <x v="470"/>
    <x v="1"/>
    <x v="6"/>
    <n v="87290"/>
    <x v="0"/>
    <x v="1"/>
    <s v="Good"/>
  </r>
  <r>
    <x v="471"/>
    <x v="1"/>
    <x v="1"/>
    <n v="97110"/>
    <x v="8"/>
    <x v="2"/>
    <s v="Average"/>
  </r>
  <r>
    <x v="472"/>
    <x v="1"/>
    <x v="8"/>
    <n v="59430"/>
    <x v="2"/>
    <x v="0"/>
    <s v="Average"/>
  </r>
  <r>
    <x v="473"/>
    <x v="0"/>
    <x v="11"/>
    <n v="112120"/>
    <x v="6"/>
    <x v="0"/>
    <s v="Average"/>
  </r>
  <r>
    <x v="474"/>
    <x v="0"/>
    <x v="8"/>
    <n v="28160"/>
    <x v="9"/>
    <x v="2"/>
    <s v="Not Rated"/>
  </r>
  <r>
    <x v="475"/>
    <x v="1"/>
    <x v="2"/>
    <n v="75870"/>
    <x v="7"/>
    <x v="0"/>
    <s v="Average"/>
  </r>
  <r>
    <x v="476"/>
    <x v="1"/>
    <x v="3"/>
    <n v="93270"/>
    <x v="8"/>
    <x v="0"/>
    <s v="Average"/>
  </r>
  <r>
    <x v="477"/>
    <x v="1"/>
    <x v="7"/>
    <n v="42730"/>
    <x v="4"/>
    <x v="0"/>
    <s v="Average"/>
  </r>
  <r>
    <x v="478"/>
    <x v="1"/>
    <x v="10"/>
    <n v="80610"/>
    <x v="0"/>
    <x v="2"/>
    <s v="Average"/>
  </r>
  <r>
    <x v="479"/>
    <x v="1"/>
    <x v="10"/>
    <n v="69060"/>
    <x v="1"/>
    <x v="0"/>
    <s v="Very Poor"/>
  </r>
  <r>
    <x v="480"/>
    <x v="0"/>
    <x v="6"/>
    <n v="31280"/>
    <x v="5"/>
    <x v="2"/>
    <s v="Average"/>
  </r>
  <r>
    <x v="481"/>
    <x v="0"/>
    <x v="5"/>
    <n v="96610"/>
    <x v="8"/>
    <x v="1"/>
    <s v="Very Good"/>
  </r>
  <r>
    <x v="482"/>
    <x v="1"/>
    <x v="5"/>
    <n v="37020"/>
    <x v="5"/>
    <x v="1"/>
    <s v="Average"/>
  </r>
  <r>
    <x v="483"/>
    <x v="0"/>
    <x v="7"/>
    <n v="54970"/>
    <x v="2"/>
    <x v="0"/>
    <s v="Average"/>
  </r>
  <r>
    <x v="484"/>
    <x v="0"/>
    <x v="10"/>
    <n v="41910"/>
    <x v="4"/>
    <x v="0"/>
    <s v="Poor"/>
  </r>
  <r>
    <x v="485"/>
    <x v="0"/>
    <x v="3"/>
    <n v="116970"/>
    <x v="6"/>
    <x v="2"/>
    <s v="Very Good"/>
  </r>
  <r>
    <x v="439"/>
    <x v="1"/>
    <x v="3"/>
    <n v="88030"/>
    <x v="0"/>
    <x v="1"/>
    <s v="Very Good"/>
  </r>
  <r>
    <x v="486"/>
    <x v="1"/>
    <x v="4"/>
    <n v="86390"/>
    <x v="0"/>
    <x v="2"/>
    <s v="Good"/>
  </r>
  <r>
    <x v="487"/>
    <x v="0"/>
    <x v="10"/>
    <n v="81150"/>
    <x v="0"/>
    <x v="2"/>
    <s v="Not Rated"/>
  </r>
  <r>
    <x v="488"/>
    <x v="1"/>
    <x v="9"/>
    <n v="71820"/>
    <x v="7"/>
    <x v="1"/>
    <s v="Average"/>
  </r>
  <r>
    <x v="489"/>
    <x v="0"/>
    <x v="8"/>
    <n v="85460"/>
    <x v="0"/>
    <x v="1"/>
    <s v="Average"/>
  </r>
  <r>
    <x v="490"/>
    <x v="1"/>
    <x v="5"/>
    <n v="91190"/>
    <x v="8"/>
    <x v="0"/>
    <s v="Poor"/>
  </r>
  <r>
    <x v="491"/>
    <x v="2"/>
    <x v="3"/>
    <n v="93160"/>
    <x v="8"/>
    <x v="0"/>
    <s v="Average"/>
  </r>
  <r>
    <x v="492"/>
    <x v="0"/>
    <x v="11"/>
    <n v="110950"/>
    <x v="6"/>
    <x v="1"/>
    <s v="Poor"/>
  </r>
  <r>
    <x v="493"/>
    <x v="1"/>
    <x v="6"/>
    <n v="35990"/>
    <x v="5"/>
    <x v="2"/>
    <s v="Average"/>
  </r>
  <r>
    <x v="494"/>
    <x v="0"/>
    <x v="1"/>
    <n v="39970"/>
    <x v="5"/>
    <x v="1"/>
    <s v="Average"/>
  </r>
  <r>
    <x v="495"/>
    <x v="0"/>
    <x v="7"/>
    <n v="79520"/>
    <x v="7"/>
    <x v="1"/>
    <s v="Average"/>
  </r>
  <r>
    <x v="496"/>
    <x v="0"/>
    <x v="2"/>
    <n v="52120"/>
    <x v="2"/>
    <x v="2"/>
    <s v="Poor"/>
  </r>
  <r>
    <x v="497"/>
    <x v="0"/>
    <x v="3"/>
    <n v="60010"/>
    <x v="1"/>
    <x v="0"/>
    <s v="Average"/>
  </r>
  <r>
    <x v="498"/>
    <x v="1"/>
    <x v="9"/>
    <n v="35440"/>
    <x v="5"/>
    <x v="2"/>
    <s v="Good"/>
  </r>
  <r>
    <x v="2"/>
    <x v="2"/>
    <x v="2"/>
    <n v="56370"/>
    <x v="2"/>
    <x v="2"/>
    <s v="Average"/>
  </r>
  <r>
    <x v="499"/>
    <x v="1"/>
    <x v="2"/>
    <n v="105610"/>
    <x v="3"/>
    <x v="0"/>
    <s v="Poor"/>
  </r>
  <r>
    <x v="500"/>
    <x v="0"/>
    <x v="9"/>
    <n v="113280"/>
    <x v="6"/>
    <x v="2"/>
    <s v="Good"/>
  </r>
  <r>
    <x v="501"/>
    <x v="1"/>
    <x v="1"/>
    <n v="41980"/>
    <x v="4"/>
    <x v="0"/>
    <s v="Average"/>
  </r>
  <r>
    <x v="502"/>
    <x v="0"/>
    <x v="5"/>
    <n v="103670"/>
    <x v="3"/>
    <x v="0"/>
    <s v="Average"/>
  </r>
  <r>
    <x v="503"/>
    <x v="1"/>
    <x v="10"/>
    <n v="89690"/>
    <x v="0"/>
    <x v="1"/>
    <s v="Good"/>
  </r>
  <r>
    <x v="292"/>
    <x v="0"/>
    <x v="2"/>
    <n v="96320"/>
    <x v="8"/>
    <x v="0"/>
    <s v="Not Rated"/>
  </r>
  <r>
    <x v="504"/>
    <x v="1"/>
    <x v="8"/>
    <n v="87620"/>
    <x v="0"/>
    <x v="2"/>
    <s v="Good"/>
  </r>
  <r>
    <x v="505"/>
    <x v="1"/>
    <x v="8"/>
    <n v="48250"/>
    <x v="4"/>
    <x v="1"/>
    <s v="Poor"/>
  </r>
  <r>
    <x v="506"/>
    <x v="0"/>
    <x v="11"/>
    <n v="85780"/>
    <x v="0"/>
    <x v="2"/>
    <s v="Poor"/>
  </r>
  <r>
    <x v="507"/>
    <x v="0"/>
    <x v="0"/>
    <n v="54010"/>
    <x v="2"/>
    <x v="1"/>
    <s v="Poor"/>
  </r>
  <r>
    <x v="508"/>
    <x v="1"/>
    <x v="8"/>
    <n v="31020"/>
    <x v="5"/>
    <x v="2"/>
    <s v="Average"/>
  </r>
  <r>
    <x v="509"/>
    <x v="1"/>
    <x v="6"/>
    <n v="75480"/>
    <x v="7"/>
    <x v="1"/>
    <s v="Average"/>
  </r>
  <r>
    <x v="510"/>
    <x v="0"/>
    <x v="4"/>
    <n v="93500"/>
    <x v="8"/>
    <x v="2"/>
    <s v="Average"/>
  </r>
  <r>
    <x v="511"/>
    <x v="1"/>
    <x v="10"/>
    <n v="98630"/>
    <x v="8"/>
    <x v="0"/>
    <s v="Good"/>
  </r>
  <r>
    <x v="512"/>
    <x v="0"/>
    <x v="10"/>
    <n v="76390"/>
    <x v="7"/>
    <x v="0"/>
    <s v="Average"/>
  </r>
  <r>
    <x v="513"/>
    <x v="1"/>
    <x v="11"/>
    <n v="68010"/>
    <x v="1"/>
    <x v="2"/>
    <s v="Average"/>
  </r>
  <r>
    <x v="514"/>
    <x v="0"/>
    <x v="4"/>
    <n v="58030"/>
    <x v="2"/>
    <x v="1"/>
    <s v="Good"/>
  </r>
  <r>
    <x v="515"/>
    <x v="0"/>
    <x v="7"/>
    <n v="59300"/>
    <x v="2"/>
    <x v="1"/>
    <s v="Good"/>
  </r>
  <r>
    <x v="516"/>
    <x v="1"/>
    <x v="6"/>
    <n v="51800"/>
    <x v="2"/>
    <x v="2"/>
    <s v="Average"/>
  </r>
  <r>
    <x v="517"/>
    <x v="0"/>
    <x v="9"/>
    <n v="57930"/>
    <x v="2"/>
    <x v="2"/>
    <s v="Very Good"/>
  </r>
  <r>
    <x v="518"/>
    <x v="0"/>
    <x v="1"/>
    <n v="40530"/>
    <x v="4"/>
    <x v="0"/>
    <s v="Average"/>
  </r>
  <r>
    <x v="519"/>
    <x v="0"/>
    <x v="8"/>
    <n v="48290"/>
    <x v="4"/>
    <x v="1"/>
    <s v="Average"/>
  </r>
  <r>
    <x v="520"/>
    <x v="0"/>
    <x v="3"/>
    <n v="63720"/>
    <x v="1"/>
    <x v="1"/>
    <s v="Very Good"/>
  </r>
  <r>
    <x v="521"/>
    <x v="0"/>
    <x v="0"/>
    <n v="84500"/>
    <x v="0"/>
    <x v="1"/>
    <s v="Average"/>
  </r>
  <r>
    <x v="522"/>
    <x v="0"/>
    <x v="9"/>
    <n v="67430"/>
    <x v="1"/>
    <x v="1"/>
    <s v="Average"/>
  </r>
  <r>
    <x v="523"/>
    <x v="0"/>
    <x v="3"/>
    <n v="109120"/>
    <x v="3"/>
    <x v="1"/>
    <s v="Not Rated"/>
  </r>
  <r>
    <x v="524"/>
    <x v="0"/>
    <x v="5"/>
    <n v="69760"/>
    <x v="1"/>
    <x v="1"/>
    <s v="Average"/>
  </r>
  <r>
    <x v="525"/>
    <x v="1"/>
    <x v="10"/>
    <n v="45600"/>
    <x v="4"/>
    <x v="1"/>
    <s v="Not Rated"/>
  </r>
  <r>
    <x v="526"/>
    <x v="1"/>
    <x v="5"/>
    <n v="33030"/>
    <x v="5"/>
    <x v="0"/>
    <s v="Good"/>
  </r>
  <r>
    <x v="527"/>
    <x v="0"/>
    <x v="5"/>
    <n v="80170"/>
    <x v="0"/>
    <x v="0"/>
    <s v="Average"/>
  </r>
  <r>
    <x v="528"/>
    <x v="0"/>
    <x v="7"/>
    <n v="43510"/>
    <x v="4"/>
    <x v="1"/>
    <s v="Average"/>
  </r>
  <r>
    <x v="529"/>
    <x v="1"/>
    <x v="0"/>
    <n v="49390"/>
    <x v="4"/>
    <x v="0"/>
    <s v="Average"/>
  </r>
  <r>
    <x v="530"/>
    <x v="1"/>
    <x v="8"/>
    <n v="47910"/>
    <x v="4"/>
    <x v="1"/>
    <s v="Average"/>
  </r>
  <r>
    <x v="531"/>
    <x v="0"/>
    <x v="0"/>
    <n v="35740"/>
    <x v="5"/>
    <x v="1"/>
    <s v="Good"/>
  </r>
  <r>
    <x v="532"/>
    <x v="0"/>
    <x v="3"/>
    <n v="42240"/>
    <x v="4"/>
    <x v="2"/>
    <s v="Very Good"/>
  </r>
  <r>
    <x v="533"/>
    <x v="1"/>
    <x v="10"/>
    <n v="117150"/>
    <x v="6"/>
    <x v="0"/>
    <s v="Average"/>
  </r>
  <r>
    <x v="534"/>
    <x v="0"/>
    <x v="1"/>
    <n v="36540"/>
    <x v="5"/>
    <x v="1"/>
    <s v="Good"/>
  </r>
  <r>
    <x v="535"/>
    <x v="2"/>
    <x v="8"/>
    <n v="87290"/>
    <x v="0"/>
    <x v="1"/>
    <s v="Good"/>
  </r>
  <r>
    <x v="536"/>
    <x v="1"/>
    <x v="8"/>
    <n v="85720"/>
    <x v="0"/>
    <x v="2"/>
    <s v="Average"/>
  </r>
  <r>
    <x v="537"/>
    <x v="2"/>
    <x v="1"/>
    <n v="34620"/>
    <x v="5"/>
    <x v="1"/>
    <s v="Very Good"/>
  </r>
  <r>
    <x v="538"/>
    <x v="0"/>
    <x v="7"/>
    <n v="62690"/>
    <x v="1"/>
    <x v="0"/>
    <s v="Poor"/>
  </r>
  <r>
    <x v="418"/>
    <x v="0"/>
    <x v="0"/>
    <n v="101390"/>
    <x v="3"/>
    <x v="1"/>
    <s v="Average"/>
  </r>
  <r>
    <x v="539"/>
    <x v="1"/>
    <x v="8"/>
    <n v="30250"/>
    <x v="5"/>
    <x v="1"/>
    <s v="Average"/>
  </r>
  <r>
    <x v="540"/>
    <x v="0"/>
    <x v="5"/>
    <n v="29530"/>
    <x v="9"/>
    <x v="0"/>
    <s v="Not Rated"/>
  </r>
  <r>
    <x v="541"/>
    <x v="0"/>
    <x v="5"/>
    <n v="103160"/>
    <x v="3"/>
    <x v="1"/>
    <s v="Good"/>
  </r>
  <r>
    <x v="542"/>
    <x v="1"/>
    <x v="2"/>
    <n v="109790"/>
    <x v="3"/>
    <x v="1"/>
    <s v="Average"/>
  </r>
  <r>
    <x v="543"/>
    <x v="1"/>
    <x v="9"/>
    <n v="33760"/>
    <x v="5"/>
    <x v="2"/>
    <s v="Average"/>
  </r>
  <r>
    <x v="544"/>
    <x v="1"/>
    <x v="2"/>
    <n v="36740"/>
    <x v="5"/>
    <x v="1"/>
    <s v="Average"/>
  </r>
  <r>
    <x v="422"/>
    <x v="0"/>
    <x v="6"/>
    <n v="111910"/>
    <x v="6"/>
    <x v="2"/>
    <s v="Not Rated"/>
  </r>
  <r>
    <x v="545"/>
    <x v="0"/>
    <x v="6"/>
    <n v="31240"/>
    <x v="5"/>
    <x v="2"/>
    <s v="Poor"/>
  </r>
  <r>
    <x v="546"/>
    <x v="1"/>
    <x v="2"/>
    <n v="75730"/>
    <x v="7"/>
    <x v="1"/>
    <s v="Not Rated"/>
  </r>
  <r>
    <x v="547"/>
    <x v="0"/>
    <x v="1"/>
    <n v="50860"/>
    <x v="2"/>
    <x v="2"/>
    <s v="Not Rated"/>
  </r>
  <r>
    <x v="465"/>
    <x v="1"/>
    <x v="0"/>
    <n v="99530"/>
    <x v="8"/>
    <x v="0"/>
    <s v="Not Rated"/>
  </r>
  <r>
    <x v="184"/>
    <x v="1"/>
    <x v="3"/>
    <n v="43200"/>
    <x v="4"/>
    <x v="2"/>
    <s v="Very Good"/>
  </r>
  <r>
    <x v="548"/>
    <x v="1"/>
    <x v="10"/>
    <n v="84200"/>
    <x v="0"/>
    <x v="2"/>
    <s v="Good"/>
  </r>
  <r>
    <x v="549"/>
    <x v="1"/>
    <x v="2"/>
    <n v="95980"/>
    <x v="8"/>
    <x v="0"/>
    <s v="Average"/>
  </r>
  <r>
    <x v="139"/>
    <x v="1"/>
    <x v="5"/>
    <n v="69190"/>
    <x v="1"/>
    <x v="1"/>
    <s v="Good"/>
  </r>
  <r>
    <x v="550"/>
    <x v="1"/>
    <x v="6"/>
    <n v="65920"/>
    <x v="1"/>
    <x v="1"/>
    <s v="Good"/>
  </r>
  <r>
    <x v="551"/>
    <x v="0"/>
    <x v="2"/>
    <n v="113620"/>
    <x v="6"/>
    <x v="0"/>
    <s v="Poor"/>
  </r>
  <r>
    <x v="552"/>
    <x v="0"/>
    <x v="0"/>
    <n v="60140"/>
    <x v="1"/>
    <x v="2"/>
    <s v="Average"/>
  </r>
  <r>
    <x v="553"/>
    <x v="1"/>
    <x v="8"/>
    <n v="92450"/>
    <x v="8"/>
    <x v="1"/>
    <s v="Not Rated"/>
  </r>
  <r>
    <x v="554"/>
    <x v="0"/>
    <x v="4"/>
    <n v="34650"/>
    <x v="5"/>
    <x v="2"/>
    <s v="Average"/>
  </r>
  <r>
    <x v="555"/>
    <x v="0"/>
    <x v="10"/>
    <n v="84740"/>
    <x v="0"/>
    <x v="0"/>
    <s v="Average"/>
  </r>
  <r>
    <x v="556"/>
    <x v="1"/>
    <x v="5"/>
    <n v="88360"/>
    <x v="0"/>
    <x v="0"/>
    <s v="Average"/>
  </r>
  <r>
    <x v="557"/>
    <x v="1"/>
    <x v="10"/>
    <n v="116220"/>
    <x v="6"/>
    <x v="0"/>
    <s v="Poor"/>
  </r>
  <r>
    <x v="402"/>
    <x v="1"/>
    <x v="10"/>
    <n v="45060"/>
    <x v="4"/>
    <x v="0"/>
    <s v="Average"/>
  </r>
  <r>
    <x v="558"/>
    <x v="0"/>
    <x v="10"/>
    <n v="106890"/>
    <x v="3"/>
    <x v="1"/>
    <s v="Average"/>
  </r>
  <r>
    <x v="57"/>
    <x v="0"/>
    <x v="2"/>
    <n v="28480"/>
    <x v="9"/>
    <x v="1"/>
    <s v="Poor"/>
  </r>
  <r>
    <x v="559"/>
    <x v="1"/>
    <x v="11"/>
    <n v="107440"/>
    <x v="3"/>
    <x v="1"/>
    <s v="Poor"/>
  </r>
  <r>
    <x v="427"/>
    <x v="0"/>
    <x v="2"/>
    <n v="57620"/>
    <x v="2"/>
    <x v="2"/>
    <s v="Good"/>
  </r>
  <r>
    <x v="560"/>
    <x v="1"/>
    <x v="4"/>
    <n v="29810"/>
    <x v="9"/>
    <x v="1"/>
    <s v="Average"/>
  </r>
  <r>
    <x v="561"/>
    <x v="0"/>
    <x v="7"/>
    <n v="105330"/>
    <x v="3"/>
    <x v="0"/>
    <s v="Poor"/>
  </r>
  <r>
    <x v="562"/>
    <x v="1"/>
    <x v="2"/>
    <n v="43110"/>
    <x v="4"/>
    <x v="0"/>
    <s v="Average"/>
  </r>
  <r>
    <x v="563"/>
    <x v="0"/>
    <x v="3"/>
    <n v="52630"/>
    <x v="2"/>
    <x v="2"/>
    <s v="Average"/>
  </r>
  <r>
    <x v="564"/>
    <x v="0"/>
    <x v="0"/>
    <n v="46350"/>
    <x v="4"/>
    <x v="1"/>
    <s v="Average"/>
  </r>
  <r>
    <x v="565"/>
    <x v="0"/>
    <x v="4"/>
    <n v="108170"/>
    <x v="3"/>
    <x v="1"/>
    <s v="Not Rated"/>
  </r>
  <r>
    <x v="566"/>
    <x v="0"/>
    <x v="10"/>
    <n v="69730"/>
    <x v="1"/>
    <x v="1"/>
    <s v="Very Poor"/>
  </r>
  <r>
    <x v="567"/>
    <x v="0"/>
    <x v="6"/>
    <n v="110200"/>
    <x v="6"/>
    <x v="2"/>
    <s v="Average"/>
  </r>
  <r>
    <x v="568"/>
    <x v="0"/>
    <x v="2"/>
    <n v="116090"/>
    <x v="6"/>
    <x v="1"/>
    <s v="Not Rated"/>
  </r>
  <r>
    <x v="569"/>
    <x v="2"/>
    <x v="5"/>
    <n v="52140"/>
    <x v="2"/>
    <x v="2"/>
    <s v="Average"/>
  </r>
  <r>
    <x v="570"/>
    <x v="0"/>
    <x v="1"/>
    <n v="32810"/>
    <x v="5"/>
    <x v="1"/>
    <s v="Average"/>
  </r>
  <r>
    <x v="571"/>
    <x v="0"/>
    <x v="0"/>
    <n v="59430"/>
    <x v="2"/>
    <x v="0"/>
    <s v="Average"/>
  </r>
  <r>
    <x v="572"/>
    <x v="0"/>
    <x v="2"/>
    <n v="46990"/>
    <x v="4"/>
    <x v="1"/>
    <s v="Average"/>
  </r>
  <r>
    <x v="573"/>
    <x v="0"/>
    <x v="0"/>
    <n v="33560"/>
    <x v="5"/>
    <x v="1"/>
    <s v="Average"/>
  </r>
  <r>
    <x v="574"/>
    <x v="0"/>
    <x v="0"/>
    <n v="33890"/>
    <x v="5"/>
    <x v="2"/>
    <s v="Average"/>
  </r>
  <r>
    <x v="575"/>
    <x v="0"/>
    <x v="7"/>
    <n v="51740"/>
    <x v="2"/>
    <x v="1"/>
    <s v="Poor"/>
  </r>
  <r>
    <x v="576"/>
    <x v="1"/>
    <x v="9"/>
    <n v="51650"/>
    <x v="2"/>
    <x v="2"/>
    <s v="Good"/>
  </r>
  <r>
    <x v="577"/>
    <x v="1"/>
    <x v="8"/>
    <n v="115980"/>
    <x v="6"/>
    <x v="2"/>
    <s v="Good"/>
  </r>
  <r>
    <x v="578"/>
    <x v="1"/>
    <x v="0"/>
    <n v="58370"/>
    <x v="2"/>
    <x v="1"/>
    <s v="Good"/>
  </r>
  <r>
    <x v="472"/>
    <x v="1"/>
    <x v="8"/>
    <n v="59430"/>
    <x v="2"/>
    <x v="2"/>
    <s v="Average"/>
  </r>
  <r>
    <x v="579"/>
    <x v="1"/>
    <x v="6"/>
    <n v="106670"/>
    <x v="3"/>
    <x v="0"/>
    <s v="Average"/>
  </r>
  <r>
    <x v="580"/>
    <x v="1"/>
    <x v="9"/>
    <n v="44850"/>
    <x v="4"/>
    <x v="1"/>
    <s v="Very Good"/>
  </r>
  <r>
    <x v="581"/>
    <x v="0"/>
    <x v="9"/>
    <n v="75600"/>
    <x v="7"/>
    <x v="2"/>
    <s v="Average"/>
  </r>
  <r>
    <x v="582"/>
    <x v="0"/>
    <x v="6"/>
    <n v="69120"/>
    <x v="1"/>
    <x v="2"/>
    <s v="Average"/>
  </r>
  <r>
    <x v="583"/>
    <x v="1"/>
    <x v="4"/>
    <n v="31200"/>
    <x v="5"/>
    <x v="2"/>
    <s v="Very Poor"/>
  </r>
  <r>
    <x v="584"/>
    <x v="1"/>
    <x v="10"/>
    <n v="42160"/>
    <x v="4"/>
    <x v="0"/>
    <s v="Very Good"/>
  </r>
  <r>
    <x v="585"/>
    <x v="0"/>
    <x v="10"/>
    <n v="110830"/>
    <x v="6"/>
    <x v="1"/>
    <s v="Average"/>
  </r>
  <r>
    <x v="586"/>
    <x v="1"/>
    <x v="11"/>
    <n v="83180"/>
    <x v="0"/>
    <x v="1"/>
    <s v="Average"/>
  </r>
  <r>
    <x v="504"/>
    <x v="1"/>
    <x v="8"/>
    <n v="87620"/>
    <x v="0"/>
    <x v="2"/>
    <s v="Very Good"/>
  </r>
  <r>
    <x v="587"/>
    <x v="1"/>
    <x v="8"/>
    <n v="46750"/>
    <x v="4"/>
    <x v="2"/>
    <s v="Good"/>
  </r>
  <r>
    <x v="588"/>
    <x v="1"/>
    <x v="5"/>
    <n v="78540"/>
    <x v="7"/>
    <x v="1"/>
    <s v="Average"/>
  </r>
  <r>
    <x v="589"/>
    <x v="0"/>
    <x v="4"/>
    <n v="106930"/>
    <x v="3"/>
    <x v="2"/>
    <s v="Very Poor"/>
  </r>
  <r>
    <x v="590"/>
    <x v="1"/>
    <x v="8"/>
    <n v="77000"/>
    <x v="7"/>
    <x v="0"/>
    <s v="Average"/>
  </r>
  <r>
    <x v="591"/>
    <x v="0"/>
    <x v="6"/>
    <n v="74920"/>
    <x v="7"/>
    <x v="0"/>
    <s v="Average"/>
  </r>
  <r>
    <x v="592"/>
    <x v="0"/>
    <x v="9"/>
    <n v="36550"/>
    <x v="5"/>
    <x v="1"/>
    <s v="Average"/>
  </r>
  <r>
    <x v="593"/>
    <x v="0"/>
    <x v="9"/>
    <n v="95950"/>
    <x v="8"/>
    <x v="2"/>
    <s v="Average"/>
  </r>
  <r>
    <x v="594"/>
    <x v="0"/>
    <x v="10"/>
    <n v="85880"/>
    <x v="0"/>
    <x v="0"/>
    <s v="Very Good"/>
  </r>
  <r>
    <x v="595"/>
    <x v="2"/>
    <x v="0"/>
    <n v="77910"/>
    <x v="7"/>
    <x v="1"/>
    <s v="Average"/>
  </r>
  <r>
    <x v="596"/>
    <x v="0"/>
    <x v="4"/>
    <n v="116670"/>
    <x v="6"/>
    <x v="1"/>
    <s v="Average"/>
  </r>
  <r>
    <x v="286"/>
    <x v="0"/>
    <x v="3"/>
    <n v="92190"/>
    <x v="8"/>
    <x v="1"/>
    <s v="Not Rated"/>
  </r>
  <r>
    <x v="597"/>
    <x v="1"/>
    <x v="3"/>
    <n v="71920"/>
    <x v="7"/>
    <x v="2"/>
    <s v="Poor"/>
  </r>
  <r>
    <x v="403"/>
    <x v="0"/>
    <x v="6"/>
    <n v="66370"/>
    <x v="1"/>
    <x v="2"/>
    <s v="Average"/>
  </r>
  <r>
    <x v="598"/>
    <x v="1"/>
    <x v="0"/>
    <n v="39340"/>
    <x v="5"/>
    <x v="1"/>
    <s v="Good"/>
  </r>
  <r>
    <x v="599"/>
    <x v="0"/>
    <x v="4"/>
    <n v="103490"/>
    <x v="3"/>
    <x v="2"/>
    <s v="Good"/>
  </r>
  <r>
    <x v="600"/>
    <x v="1"/>
    <x v="2"/>
    <n v="87740"/>
    <x v="0"/>
    <x v="1"/>
    <s v="Average"/>
  </r>
  <r>
    <x v="601"/>
    <x v="1"/>
    <x v="11"/>
    <n v="113980"/>
    <x v="6"/>
    <x v="0"/>
    <s v="Poor"/>
  </r>
  <r>
    <x v="602"/>
    <x v="1"/>
    <x v="1"/>
    <n v="41600"/>
    <x v="4"/>
    <x v="2"/>
    <s v="Good"/>
  </r>
  <r>
    <x v="231"/>
    <x v="1"/>
    <x v="9"/>
    <n v="76300"/>
    <x v="7"/>
    <x v="1"/>
    <s v="Good"/>
  </r>
  <r>
    <x v="603"/>
    <x v="0"/>
    <x v="1"/>
    <n v="114470"/>
    <x v="6"/>
    <x v="0"/>
    <s v="Very Good"/>
  </r>
  <r>
    <x v="604"/>
    <x v="1"/>
    <x v="11"/>
    <n v="31050"/>
    <x v="5"/>
    <x v="1"/>
    <s v="Good"/>
  </r>
  <r>
    <x v="605"/>
    <x v="1"/>
    <x v="7"/>
    <n v="76620"/>
    <x v="7"/>
    <x v="2"/>
    <s v="Average"/>
  </r>
  <r>
    <x v="606"/>
    <x v="0"/>
    <x v="1"/>
    <n v="76190"/>
    <x v="7"/>
    <x v="2"/>
    <s v="Poor"/>
  </r>
  <r>
    <x v="607"/>
    <x v="1"/>
    <x v="8"/>
    <n v="50450"/>
    <x v="2"/>
    <x v="0"/>
    <s v="Average"/>
  </r>
  <r>
    <x v="608"/>
    <x v="0"/>
    <x v="10"/>
    <n v="29330"/>
    <x v="9"/>
    <x v="1"/>
    <s v="Average"/>
  </r>
  <r>
    <x v="609"/>
    <x v="0"/>
    <x v="11"/>
    <n v="76930"/>
    <x v="7"/>
    <x v="2"/>
    <s v="Average"/>
  </r>
  <r>
    <x v="610"/>
    <x v="1"/>
    <x v="4"/>
    <n v="33800"/>
    <x v="5"/>
    <x v="2"/>
    <s v="Average"/>
  </r>
  <r>
    <x v="611"/>
    <x v="1"/>
    <x v="11"/>
    <n v="44820"/>
    <x v="4"/>
    <x v="2"/>
    <s v="Average"/>
  </r>
  <r>
    <x v="299"/>
    <x v="2"/>
    <x v="1"/>
    <n v="67010"/>
    <x v="1"/>
    <x v="2"/>
    <s v="Good"/>
  </r>
  <r>
    <x v="612"/>
    <x v="1"/>
    <x v="8"/>
    <n v="84310"/>
    <x v="0"/>
    <x v="0"/>
    <s v="Average"/>
  </r>
  <r>
    <x v="613"/>
    <x v="0"/>
    <x v="2"/>
    <n v="108600"/>
    <x v="3"/>
    <x v="2"/>
    <s v="Very Good"/>
  </r>
  <r>
    <x v="614"/>
    <x v="0"/>
    <x v="6"/>
    <n v="47000"/>
    <x v="4"/>
    <x v="2"/>
    <s v="Good"/>
  </r>
  <r>
    <x v="615"/>
    <x v="0"/>
    <x v="6"/>
    <n v="59810"/>
    <x v="2"/>
    <x v="0"/>
    <s v="Average"/>
  </r>
  <r>
    <x v="616"/>
    <x v="0"/>
    <x v="2"/>
    <n v="90340"/>
    <x v="8"/>
    <x v="1"/>
    <s v="Average"/>
  </r>
  <r>
    <x v="237"/>
    <x v="1"/>
    <x v="7"/>
    <n v="41600"/>
    <x v="4"/>
    <x v="1"/>
    <s v="Poor"/>
  </r>
  <r>
    <x v="381"/>
    <x v="1"/>
    <x v="0"/>
    <n v="72350"/>
    <x v="7"/>
    <x v="1"/>
    <s v="Poor"/>
  </r>
  <r>
    <x v="617"/>
    <x v="0"/>
    <x v="2"/>
    <n v="64270"/>
    <x v="1"/>
    <x v="2"/>
    <s v="Average"/>
  </r>
  <r>
    <x v="618"/>
    <x v="1"/>
    <x v="9"/>
    <n v="103990"/>
    <x v="3"/>
    <x v="1"/>
    <s v="Very Good"/>
  </r>
  <r>
    <x v="619"/>
    <x v="0"/>
    <x v="0"/>
    <n v="70380"/>
    <x v="7"/>
    <x v="0"/>
    <s v="Good"/>
  </r>
  <r>
    <x v="620"/>
    <x v="0"/>
    <x v="2"/>
    <n v="89020"/>
    <x v="0"/>
    <x v="0"/>
    <s v="Average"/>
  </r>
  <r>
    <x v="621"/>
    <x v="0"/>
    <x v="2"/>
    <n v="113750"/>
    <x v="6"/>
    <x v="1"/>
    <s v="Average"/>
  </r>
  <r>
    <x v="622"/>
    <x v="1"/>
    <x v="1"/>
    <n v="32720"/>
    <x v="5"/>
    <x v="1"/>
    <s v="Average"/>
  </r>
  <r>
    <x v="623"/>
    <x v="0"/>
    <x v="10"/>
    <n v="61920"/>
    <x v="1"/>
    <x v="1"/>
    <s v="Average"/>
  </r>
  <r>
    <x v="624"/>
    <x v="1"/>
    <x v="11"/>
    <n v="74600"/>
    <x v="7"/>
    <x v="0"/>
    <s v="Very Good"/>
  </r>
  <r>
    <x v="625"/>
    <x v="0"/>
    <x v="7"/>
    <n v="38030"/>
    <x v="5"/>
    <x v="2"/>
    <s v="Average"/>
  </r>
  <r>
    <x v="626"/>
    <x v="1"/>
    <x v="10"/>
    <n v="30940"/>
    <x v="5"/>
    <x v="1"/>
    <s v="Very Poor"/>
  </r>
  <r>
    <x v="627"/>
    <x v="0"/>
    <x v="10"/>
    <n v="28870"/>
    <x v="9"/>
    <x v="1"/>
    <s v="Average"/>
  </r>
  <r>
    <x v="628"/>
    <x v="1"/>
    <x v="11"/>
    <n v="71210"/>
    <x v="7"/>
    <x v="2"/>
    <s v="Very Good"/>
  </r>
  <r>
    <x v="629"/>
    <x v="0"/>
    <x v="7"/>
    <n v="63450"/>
    <x v="1"/>
    <x v="1"/>
    <s v="Good"/>
  </r>
  <r>
    <x v="630"/>
    <x v="1"/>
    <x v="10"/>
    <n v="87930"/>
    <x v="0"/>
    <x v="2"/>
    <s v="Very Poor"/>
  </r>
  <r>
    <x v="29"/>
    <x v="0"/>
    <x v="8"/>
    <n v="69070"/>
    <x v="1"/>
    <x v="2"/>
    <s v="Average"/>
  </r>
  <r>
    <x v="631"/>
    <x v="0"/>
    <x v="5"/>
    <n v="101610"/>
    <x v="3"/>
    <x v="1"/>
    <s v="Average"/>
  </r>
  <r>
    <x v="632"/>
    <x v="1"/>
    <x v="10"/>
    <n v="28310"/>
    <x v="9"/>
    <x v="2"/>
    <s v="Average"/>
  </r>
  <r>
    <x v="633"/>
    <x v="0"/>
    <x v="2"/>
    <n v="89840"/>
    <x v="0"/>
    <x v="2"/>
    <s v="Very Good"/>
  </r>
  <r>
    <x v="634"/>
    <x v="0"/>
    <x v="3"/>
    <n v="96250"/>
    <x v="8"/>
    <x v="0"/>
    <s v="Average"/>
  </r>
  <r>
    <x v="635"/>
    <x v="0"/>
    <x v="6"/>
    <n v="112460"/>
    <x v="6"/>
    <x v="1"/>
    <s v="Poor"/>
  </r>
  <r>
    <x v="636"/>
    <x v="2"/>
    <x v="4"/>
    <n v="115440"/>
    <x v="6"/>
    <x v="2"/>
    <s v="Average"/>
  </r>
  <r>
    <x v="637"/>
    <x v="1"/>
    <x v="7"/>
    <n v="33920"/>
    <x v="5"/>
    <x v="1"/>
    <s v="Average"/>
  </r>
  <r>
    <x v="638"/>
    <x v="0"/>
    <x v="3"/>
    <n v="46280"/>
    <x v="4"/>
    <x v="0"/>
    <s v="Average"/>
  </r>
  <r>
    <x v="639"/>
    <x v="1"/>
    <x v="3"/>
    <n v="58940"/>
    <x v="2"/>
    <x v="1"/>
    <s v="Average"/>
  </r>
  <r>
    <x v="640"/>
    <x v="1"/>
    <x v="11"/>
    <n v="118980"/>
    <x v="6"/>
    <x v="2"/>
    <s v="Not Rated"/>
  </r>
  <r>
    <x v="641"/>
    <x v="0"/>
    <x v="0"/>
    <n v="96750"/>
    <x v="8"/>
    <x v="1"/>
    <s v="Average"/>
  </r>
  <r>
    <x v="642"/>
    <x v="2"/>
    <x v="2"/>
    <n v="101220"/>
    <x v="3"/>
    <x v="1"/>
    <s v="Good"/>
  </r>
  <r>
    <x v="643"/>
    <x v="0"/>
    <x v="6"/>
    <n v="63020"/>
    <x v="1"/>
    <x v="2"/>
    <s v="Average"/>
  </r>
  <r>
    <x v="644"/>
    <x v="0"/>
    <x v="5"/>
    <n v="75920"/>
    <x v="7"/>
    <x v="1"/>
    <s v="Good"/>
  </r>
  <r>
    <x v="645"/>
    <x v="0"/>
    <x v="2"/>
    <n v="93080"/>
    <x v="8"/>
    <x v="0"/>
    <s v="Average"/>
  </r>
  <r>
    <x v="646"/>
    <x v="0"/>
    <x v="0"/>
    <n v="68860"/>
    <x v="1"/>
    <x v="0"/>
    <s v="Good"/>
  </r>
  <r>
    <x v="647"/>
    <x v="0"/>
    <x v="1"/>
    <n v="118980"/>
    <x v="6"/>
    <x v="2"/>
    <s v="Poor"/>
  </r>
  <r>
    <x v="648"/>
    <x v="2"/>
    <x v="2"/>
    <n v="106460"/>
    <x v="3"/>
    <x v="0"/>
    <s v="Good"/>
  </r>
  <r>
    <x v="649"/>
    <x v="1"/>
    <x v="5"/>
    <n v="70650"/>
    <x v="7"/>
    <x v="1"/>
    <s v="Good"/>
  </r>
  <r>
    <x v="650"/>
    <x v="1"/>
    <x v="0"/>
    <n v="77050"/>
    <x v="7"/>
    <x v="2"/>
    <s v="Good"/>
  </r>
  <r>
    <x v="243"/>
    <x v="1"/>
    <x v="0"/>
    <n v="41930"/>
    <x v="4"/>
    <x v="2"/>
    <s v="Poor"/>
  </r>
  <r>
    <x v="651"/>
    <x v="1"/>
    <x v="2"/>
    <n v="89360"/>
    <x v="0"/>
    <x v="2"/>
    <s v="Good"/>
  </r>
  <r>
    <x v="652"/>
    <x v="1"/>
    <x v="2"/>
    <n v="37840"/>
    <x v="5"/>
    <x v="1"/>
    <s v="Poor"/>
  </r>
  <r>
    <x v="653"/>
    <x v="0"/>
    <x v="5"/>
    <n v="89160"/>
    <x v="0"/>
    <x v="2"/>
    <s v="Average"/>
  </r>
  <r>
    <x v="654"/>
    <x v="1"/>
    <x v="7"/>
    <n v="74110"/>
    <x v="7"/>
    <x v="1"/>
    <s v="Very Good"/>
  </r>
  <r>
    <x v="655"/>
    <x v="0"/>
    <x v="10"/>
    <n v="31630"/>
    <x v="5"/>
    <x v="1"/>
    <s v="Poor"/>
  </r>
  <r>
    <x v="656"/>
    <x v="1"/>
    <x v="8"/>
    <n v="40910"/>
    <x v="4"/>
    <x v="2"/>
    <s v="Poor"/>
  </r>
  <r>
    <x v="657"/>
    <x v="0"/>
    <x v="0"/>
    <n v="32190"/>
    <x v="5"/>
    <x v="1"/>
    <s v="Average"/>
  </r>
  <r>
    <x v="658"/>
    <x v="1"/>
    <x v="4"/>
    <n v="73490"/>
    <x v="7"/>
    <x v="1"/>
    <s v="Poor"/>
  </r>
  <r>
    <x v="659"/>
    <x v="0"/>
    <x v="6"/>
    <n v="52220"/>
    <x v="2"/>
    <x v="1"/>
    <s v="Average"/>
  </r>
  <r>
    <x v="660"/>
    <x v="1"/>
    <x v="3"/>
    <n v="68900"/>
    <x v="1"/>
    <x v="2"/>
    <s v="Average"/>
  </r>
  <r>
    <x v="661"/>
    <x v="1"/>
    <x v="0"/>
    <n v="83750"/>
    <x v="0"/>
    <x v="2"/>
    <s v="Average"/>
  </r>
  <r>
    <x v="662"/>
    <x v="0"/>
    <x v="3"/>
    <n v="110970"/>
    <x v="6"/>
    <x v="1"/>
    <s v="Not Rated"/>
  </r>
  <r>
    <x v="663"/>
    <x v="1"/>
    <x v="5"/>
    <n v="49520"/>
    <x v="4"/>
    <x v="2"/>
    <s v="Average"/>
  </r>
  <r>
    <x v="664"/>
    <x v="1"/>
    <x v="5"/>
    <n v="86560"/>
    <x v="0"/>
    <x v="1"/>
    <s v="Average"/>
  </r>
  <r>
    <x v="665"/>
    <x v="1"/>
    <x v="3"/>
    <n v="35830"/>
    <x v="5"/>
    <x v="1"/>
    <s v="Average"/>
  </r>
  <r>
    <x v="666"/>
    <x v="1"/>
    <x v="3"/>
    <n v="53910"/>
    <x v="2"/>
    <x v="1"/>
    <s v="Good"/>
  </r>
  <r>
    <x v="667"/>
    <x v="1"/>
    <x v="1"/>
    <n v="109870"/>
    <x v="3"/>
    <x v="1"/>
    <s v="Average"/>
  </r>
  <r>
    <x v="668"/>
    <x v="0"/>
    <x v="1"/>
    <n v="61620"/>
    <x v="1"/>
    <x v="2"/>
    <s v="Average"/>
  </r>
  <r>
    <x v="669"/>
    <x v="2"/>
    <x v="4"/>
    <n v="67960"/>
    <x v="1"/>
    <x v="2"/>
    <s v="Average"/>
  </r>
  <r>
    <x v="670"/>
    <x v="1"/>
    <x v="7"/>
    <n v="57000"/>
    <x v="2"/>
    <x v="2"/>
    <s v="Very Poor"/>
  </r>
  <r>
    <x v="671"/>
    <x v="0"/>
    <x v="0"/>
    <n v="70610"/>
    <x v="7"/>
    <x v="0"/>
    <s v="Average"/>
  </r>
  <r>
    <x v="672"/>
    <x v="1"/>
    <x v="7"/>
    <n v="51860"/>
    <x v="2"/>
    <x v="2"/>
    <s v="Good"/>
  </r>
  <r>
    <x v="673"/>
    <x v="1"/>
    <x v="1"/>
    <n v="60130"/>
    <x v="1"/>
    <x v="2"/>
    <s v="Average"/>
  </r>
  <r>
    <x v="674"/>
    <x v="0"/>
    <x v="8"/>
    <n v="72040"/>
    <x v="7"/>
    <x v="1"/>
    <s v="Poor"/>
  </r>
  <r>
    <x v="675"/>
    <x v="1"/>
    <x v="6"/>
    <n v="108450"/>
    <x v="3"/>
    <x v="0"/>
    <s v="Good"/>
  </r>
  <r>
    <x v="676"/>
    <x v="0"/>
    <x v="11"/>
    <n v="58260"/>
    <x v="2"/>
    <x v="2"/>
    <s v="Average"/>
  </r>
  <r>
    <x v="589"/>
    <x v="0"/>
    <x v="4"/>
    <n v="106930"/>
    <x v="3"/>
    <x v="1"/>
    <s v="Average"/>
  </r>
  <r>
    <x v="677"/>
    <x v="2"/>
    <x v="8"/>
    <n v="70020"/>
    <x v="7"/>
    <x v="2"/>
    <s v="Average"/>
  </r>
  <r>
    <x v="678"/>
    <x v="1"/>
    <x v="4"/>
    <n v="35670"/>
    <x v="5"/>
    <x v="1"/>
    <s v="Average"/>
  </r>
  <r>
    <x v="679"/>
    <x v="0"/>
    <x v="9"/>
    <n v="67630"/>
    <x v="1"/>
    <x v="2"/>
    <s v="Average"/>
  </r>
  <r>
    <x v="680"/>
    <x v="1"/>
    <x v="4"/>
    <n v="82300"/>
    <x v="0"/>
    <x v="1"/>
    <s v="Not Rated"/>
  </r>
  <r>
    <x v="681"/>
    <x v="1"/>
    <x v="5"/>
    <n v="114870"/>
    <x v="6"/>
    <x v="0"/>
    <s v="Not Rated"/>
  </r>
  <r>
    <x v="682"/>
    <x v="0"/>
    <x v="0"/>
    <n v="71030"/>
    <x v="7"/>
    <x v="0"/>
    <s v="Average"/>
  </r>
  <r>
    <x v="444"/>
    <x v="0"/>
    <x v="8"/>
    <n v="52750"/>
    <x v="2"/>
    <x v="2"/>
    <s v="Average"/>
  </r>
  <r>
    <x v="683"/>
    <x v="1"/>
    <x v="3"/>
    <n v="85670"/>
    <x v="0"/>
    <x v="1"/>
    <s v="Average"/>
  </r>
  <r>
    <x v="684"/>
    <x v="0"/>
    <x v="5"/>
    <n v="61700"/>
    <x v="1"/>
    <x v="1"/>
    <s v="Average"/>
  </r>
  <r>
    <x v="685"/>
    <x v="0"/>
    <x v="2"/>
    <n v="66140"/>
    <x v="1"/>
    <x v="2"/>
    <s v="Good"/>
  </r>
  <r>
    <x v="686"/>
    <x v="0"/>
    <x v="11"/>
    <n v="51860"/>
    <x v="2"/>
    <x v="1"/>
    <s v="Good"/>
  </r>
  <r>
    <x v="221"/>
    <x v="0"/>
    <x v="4"/>
    <n v="52670"/>
    <x v="2"/>
    <x v="2"/>
    <s v="Average"/>
  </r>
  <r>
    <x v="687"/>
    <x v="1"/>
    <x v="2"/>
    <n v="61210"/>
    <x v="1"/>
    <x v="1"/>
    <s v="Not Rated"/>
  </r>
  <r>
    <x v="688"/>
    <x v="1"/>
    <x v="5"/>
    <n v="68980"/>
    <x v="1"/>
    <x v="1"/>
    <s v="Average"/>
  </r>
  <r>
    <x v="689"/>
    <x v="1"/>
    <x v="9"/>
    <n v="29610"/>
    <x v="9"/>
    <x v="2"/>
    <s v="Average"/>
  </r>
  <r>
    <x v="690"/>
    <x v="1"/>
    <x v="1"/>
    <n v="114430"/>
    <x v="6"/>
    <x v="0"/>
    <s v="Good"/>
  </r>
  <r>
    <x v="691"/>
    <x v="0"/>
    <x v="6"/>
    <n v="53760"/>
    <x v="2"/>
    <x v="2"/>
    <s v="Average"/>
  </r>
  <r>
    <x v="692"/>
    <x v="0"/>
    <x v="0"/>
    <n v="91310"/>
    <x v="8"/>
    <x v="2"/>
    <s v="Average"/>
  </r>
  <r>
    <x v="693"/>
    <x v="0"/>
    <x v="10"/>
    <n v="117840"/>
    <x v="6"/>
    <x v="1"/>
    <s v="Average"/>
  </r>
  <r>
    <x v="694"/>
    <x v="1"/>
    <x v="6"/>
    <n v="31830"/>
    <x v="5"/>
    <x v="0"/>
    <s v="Average"/>
  </r>
  <r>
    <x v="695"/>
    <x v="0"/>
    <x v="2"/>
    <n v="32980"/>
    <x v="5"/>
    <x v="0"/>
    <s v="Not Rated"/>
  </r>
  <r>
    <x v="696"/>
    <x v="0"/>
    <x v="1"/>
    <n v="47360"/>
    <x v="4"/>
    <x v="2"/>
    <s v="Poor"/>
  </r>
  <r>
    <x v="697"/>
    <x v="1"/>
    <x v="1"/>
    <n v="86740"/>
    <x v="0"/>
    <x v="0"/>
    <s v="Very Good"/>
  </r>
  <r>
    <x v="698"/>
    <x v="1"/>
    <x v="3"/>
    <n v="87400"/>
    <x v="0"/>
    <x v="1"/>
    <s v="Average"/>
  </r>
  <r>
    <x v="668"/>
    <x v="0"/>
    <x v="1"/>
    <n v="61620"/>
    <x v="1"/>
    <x v="0"/>
    <s v="Poor"/>
  </r>
  <r>
    <x v="699"/>
    <x v="1"/>
    <x v="5"/>
    <n v="75090"/>
    <x v="7"/>
    <x v="0"/>
    <s v="Average"/>
  </r>
  <r>
    <x v="700"/>
    <x v="0"/>
    <x v="9"/>
    <n v="78020"/>
    <x v="7"/>
    <x v="1"/>
    <s v="Average"/>
  </r>
  <r>
    <x v="79"/>
    <x v="0"/>
    <x v="10"/>
    <n v="88690"/>
    <x v="0"/>
    <x v="2"/>
    <s v="Very Good"/>
  </r>
  <r>
    <x v="701"/>
    <x v="1"/>
    <x v="8"/>
    <n v="92340"/>
    <x v="8"/>
    <x v="1"/>
    <s v="Good"/>
  </r>
  <r>
    <x v="419"/>
    <x v="1"/>
    <x v="5"/>
    <n v="80700"/>
    <x v="0"/>
    <x v="2"/>
    <s v="Poor"/>
  </r>
  <r>
    <x v="702"/>
    <x v="1"/>
    <x v="5"/>
    <n v="58830"/>
    <x v="2"/>
    <x v="2"/>
    <s v="Poor"/>
  </r>
  <r>
    <x v="703"/>
    <x v="1"/>
    <x v="8"/>
    <n v="32140"/>
    <x v="5"/>
    <x v="1"/>
    <s v="Good"/>
  </r>
  <r>
    <x v="704"/>
    <x v="0"/>
    <x v="9"/>
    <n v="102520"/>
    <x v="3"/>
    <x v="2"/>
    <s v="Poor"/>
  </r>
  <r>
    <x v="705"/>
    <x v="0"/>
    <x v="4"/>
    <n v="79590"/>
    <x v="7"/>
    <x v="2"/>
    <s v="Very Poor"/>
  </r>
  <r>
    <x v="706"/>
    <x v="1"/>
    <x v="3"/>
    <n v="28970"/>
    <x v="9"/>
    <x v="0"/>
    <s v="Very Good"/>
  </r>
  <r>
    <x v="707"/>
    <x v="1"/>
    <x v="4"/>
    <n v="92700"/>
    <x v="8"/>
    <x v="1"/>
    <s v="Average"/>
  </r>
  <r>
    <x v="708"/>
    <x v="1"/>
    <x v="9"/>
    <n v="36150"/>
    <x v="5"/>
    <x v="1"/>
    <s v="Poor"/>
  </r>
  <r>
    <x v="687"/>
    <x v="1"/>
    <x v="2"/>
    <n v="61210"/>
    <x v="1"/>
    <x v="2"/>
    <s v="Average"/>
  </r>
  <r>
    <x v="709"/>
    <x v="0"/>
    <x v="9"/>
    <n v="52960"/>
    <x v="2"/>
    <x v="0"/>
    <s v="Average"/>
  </r>
  <r>
    <x v="285"/>
    <x v="0"/>
    <x v="7"/>
    <n v="84170"/>
    <x v="0"/>
    <x v="0"/>
    <s v="Not Rated"/>
  </r>
  <r>
    <x v="710"/>
    <x v="1"/>
    <x v="6"/>
    <n v="31920"/>
    <x v="5"/>
    <x v="1"/>
    <s v="Average"/>
  </r>
  <r>
    <x v="711"/>
    <x v="1"/>
    <x v="6"/>
    <n v="104210"/>
    <x v="3"/>
    <x v="2"/>
    <s v="Very Good"/>
  </r>
  <r>
    <x v="306"/>
    <x v="1"/>
    <x v="6"/>
    <n v="38440"/>
    <x v="5"/>
    <x v="2"/>
    <s v="Poor"/>
  </r>
  <r>
    <x v="690"/>
    <x v="1"/>
    <x v="1"/>
    <n v="114430"/>
    <x v="6"/>
    <x v="1"/>
    <s v="Very Good"/>
  </r>
  <r>
    <x v="305"/>
    <x v="0"/>
    <x v="6"/>
    <n v="104340"/>
    <x v="3"/>
    <x v="1"/>
    <s v="Poor"/>
  </r>
  <r>
    <x v="712"/>
    <x v="0"/>
    <x v="11"/>
    <n v="40750"/>
    <x v="4"/>
    <x v="0"/>
    <s v="Very Poor"/>
  </r>
  <r>
    <x v="713"/>
    <x v="1"/>
    <x v="7"/>
    <n v="98020"/>
    <x v="8"/>
    <x v="2"/>
    <s v="Very Good"/>
  </r>
  <r>
    <x v="714"/>
    <x v="1"/>
    <x v="0"/>
    <n v="96620"/>
    <x v="8"/>
    <x v="0"/>
    <s v="Poor"/>
  </r>
  <r>
    <x v="715"/>
    <x v="0"/>
    <x v="8"/>
    <n v="40400"/>
    <x v="4"/>
    <x v="2"/>
    <s v="Very Good"/>
  </r>
  <r>
    <x v="716"/>
    <x v="0"/>
    <x v="6"/>
    <n v="81220"/>
    <x v="0"/>
    <x v="0"/>
    <s v="Poor"/>
  </r>
  <r>
    <x v="717"/>
    <x v="0"/>
    <x v="7"/>
    <n v="33840"/>
    <x v="5"/>
    <x v="0"/>
    <s v="Not Rated"/>
  </r>
  <r>
    <x v="718"/>
    <x v="0"/>
    <x v="8"/>
    <n v="75880"/>
    <x v="7"/>
    <x v="0"/>
    <s v="Average"/>
  </r>
  <r>
    <x v="719"/>
    <x v="0"/>
    <x v="1"/>
    <n v="81380"/>
    <x v="0"/>
    <x v="0"/>
    <s v="Not Rated"/>
  </r>
  <r>
    <x v="720"/>
    <x v="0"/>
    <x v="8"/>
    <n v="71490"/>
    <x v="7"/>
    <x v="2"/>
    <s v="Not Rated"/>
  </r>
  <r>
    <x v="721"/>
    <x v="1"/>
    <x v="6"/>
    <n v="91930"/>
    <x v="8"/>
    <x v="1"/>
    <s v="Average"/>
  </r>
  <r>
    <x v="722"/>
    <x v="1"/>
    <x v="1"/>
    <n v="107790"/>
    <x v="3"/>
    <x v="1"/>
    <s v="Average"/>
  </r>
  <r>
    <x v="723"/>
    <x v="1"/>
    <x v="6"/>
    <n v="69970"/>
    <x v="1"/>
    <x v="2"/>
    <s v="Average"/>
  </r>
  <r>
    <x v="147"/>
    <x v="1"/>
    <x v="1"/>
    <n v="44300"/>
    <x v="4"/>
    <x v="0"/>
    <s v="Poor"/>
  </r>
  <r>
    <x v="724"/>
    <x v="1"/>
    <x v="9"/>
    <n v="114180"/>
    <x v="6"/>
    <x v="0"/>
    <s v="Very Good"/>
  </r>
  <r>
    <x v="725"/>
    <x v="0"/>
    <x v="4"/>
    <n v="85330"/>
    <x v="0"/>
    <x v="2"/>
    <s v="Average"/>
  </r>
  <r>
    <x v="726"/>
    <x v="1"/>
    <x v="0"/>
    <n v="36820"/>
    <x v="5"/>
    <x v="2"/>
    <s v="Good"/>
  </r>
  <r>
    <x v="727"/>
    <x v="0"/>
    <x v="11"/>
    <n v="116890"/>
    <x v="6"/>
    <x v="1"/>
    <s v="Average"/>
  </r>
  <r>
    <x v="728"/>
    <x v="0"/>
    <x v="8"/>
    <n v="78710"/>
    <x v="7"/>
    <x v="1"/>
    <s v="Poor"/>
  </r>
  <r>
    <x v="729"/>
    <x v="1"/>
    <x v="9"/>
    <n v="86470"/>
    <x v="0"/>
    <x v="1"/>
    <s v="Average"/>
  </r>
  <r>
    <x v="466"/>
    <x v="1"/>
    <x v="8"/>
    <n v="35980"/>
    <x v="5"/>
    <x v="0"/>
    <s v="Good"/>
  </r>
  <r>
    <x v="730"/>
    <x v="1"/>
    <x v="3"/>
    <n v="77110"/>
    <x v="7"/>
    <x v="2"/>
    <s v="Average"/>
  </r>
  <r>
    <x v="731"/>
    <x v="1"/>
    <x v="6"/>
    <n v="86570"/>
    <x v="0"/>
    <x v="1"/>
    <s v="Very Poor"/>
  </r>
  <r>
    <x v="732"/>
    <x v="0"/>
    <x v="5"/>
    <n v="117850"/>
    <x v="6"/>
    <x v="1"/>
    <s v="Good"/>
  </r>
  <r>
    <x v="733"/>
    <x v="1"/>
    <x v="11"/>
    <n v="116500"/>
    <x v="6"/>
    <x v="0"/>
    <s v="Not Rated"/>
  </r>
  <r>
    <x v="734"/>
    <x v="1"/>
    <x v="9"/>
    <n v="80030"/>
    <x v="0"/>
    <x v="1"/>
    <s v="Poor"/>
  </r>
  <r>
    <x v="639"/>
    <x v="1"/>
    <x v="3"/>
    <n v="58940"/>
    <x v="2"/>
    <x v="1"/>
    <s v="Average"/>
  </r>
  <r>
    <x v="735"/>
    <x v="0"/>
    <x v="4"/>
    <n v="76320"/>
    <x v="7"/>
    <x v="0"/>
    <s v="Good"/>
  </r>
  <r>
    <x v="736"/>
    <x v="0"/>
    <x v="3"/>
    <n v="110730"/>
    <x v="6"/>
    <x v="2"/>
    <s v="Very Good"/>
  </r>
  <r>
    <x v="737"/>
    <x v="1"/>
    <x v="7"/>
    <n v="86990"/>
    <x v="0"/>
    <x v="2"/>
    <s v="Poor"/>
  </r>
  <r>
    <x v="738"/>
    <x v="0"/>
    <x v="11"/>
    <n v="74410"/>
    <x v="7"/>
    <x v="2"/>
    <s v="Good"/>
  </r>
  <r>
    <x v="739"/>
    <x v="0"/>
    <x v="11"/>
    <n v="87610"/>
    <x v="0"/>
    <x v="0"/>
    <s v="Good"/>
  </r>
  <r>
    <x v="740"/>
    <x v="1"/>
    <x v="5"/>
    <n v="103340"/>
    <x v="3"/>
    <x v="2"/>
    <s v="Good"/>
  </r>
  <r>
    <x v="741"/>
    <x v="1"/>
    <x v="5"/>
    <n v="46470"/>
    <x v="4"/>
    <x v="1"/>
    <s v="Average"/>
  </r>
  <r>
    <x v="742"/>
    <x v="0"/>
    <x v="2"/>
    <n v="108290"/>
    <x v="3"/>
    <x v="2"/>
    <s v="Very Poor"/>
  </r>
  <r>
    <x v="743"/>
    <x v="0"/>
    <x v="1"/>
    <n v="78640"/>
    <x v="7"/>
    <x v="0"/>
    <s v="Good"/>
  </r>
  <r>
    <x v="744"/>
    <x v="2"/>
    <x v="0"/>
    <n v="75990"/>
    <x v="7"/>
    <x v="1"/>
    <s v="Average"/>
  </r>
  <r>
    <x v="745"/>
    <x v="0"/>
    <x v="0"/>
    <n v="55280"/>
    <x v="2"/>
    <x v="1"/>
    <s v="Average"/>
  </r>
  <r>
    <x v="746"/>
    <x v="2"/>
    <x v="9"/>
    <n v="98010"/>
    <x v="8"/>
    <x v="0"/>
    <s v="Average"/>
  </r>
  <r>
    <x v="747"/>
    <x v="0"/>
    <x v="4"/>
    <n v="50310"/>
    <x v="2"/>
    <x v="1"/>
    <s v="Average"/>
  </r>
  <r>
    <x v="748"/>
    <x v="0"/>
    <x v="11"/>
    <n v="91360"/>
    <x v="8"/>
    <x v="1"/>
    <s v="Average"/>
  </r>
  <r>
    <x v="749"/>
    <x v="0"/>
    <x v="9"/>
    <n v="115920"/>
    <x v="6"/>
    <x v="2"/>
    <s v="Good"/>
  </r>
  <r>
    <x v="750"/>
    <x v="1"/>
    <x v="1"/>
    <n v="56870"/>
    <x v="2"/>
    <x v="0"/>
    <s v="Poor"/>
  </r>
  <r>
    <x v="751"/>
    <x v="1"/>
    <x v="3"/>
    <n v="75970"/>
    <x v="7"/>
    <x v="2"/>
    <s v="Very Good"/>
  </r>
  <r>
    <x v="752"/>
    <x v="0"/>
    <x v="9"/>
    <n v="52270"/>
    <x v="2"/>
    <x v="1"/>
    <s v="Good"/>
  </r>
  <r>
    <x v="753"/>
    <x v="0"/>
    <x v="5"/>
    <n v="39780"/>
    <x v="5"/>
    <x v="0"/>
    <s v="Not Rated"/>
  </r>
  <r>
    <x v="754"/>
    <x v="0"/>
    <x v="10"/>
    <n v="58960"/>
    <x v="2"/>
    <x v="0"/>
    <s v="Average"/>
  </r>
  <r>
    <x v="755"/>
    <x v="1"/>
    <x v="7"/>
    <n v="37900"/>
    <x v="5"/>
    <x v="2"/>
    <s v="Good"/>
  </r>
  <r>
    <x v="653"/>
    <x v="0"/>
    <x v="5"/>
    <n v="89160"/>
    <x v="0"/>
    <x v="0"/>
    <s v="Good"/>
  </r>
  <r>
    <x v="756"/>
    <x v="1"/>
    <x v="0"/>
    <n v="45510"/>
    <x v="4"/>
    <x v="2"/>
    <s v="Good"/>
  </r>
  <r>
    <x v="757"/>
    <x v="1"/>
    <x v="6"/>
    <n v="66610"/>
    <x v="1"/>
    <x v="2"/>
    <s v="Average"/>
  </r>
  <r>
    <x v="758"/>
    <x v="0"/>
    <x v="0"/>
    <n v="44120"/>
    <x v="4"/>
    <x v="0"/>
    <s v="Very Poor"/>
  </r>
  <r>
    <x v="759"/>
    <x v="1"/>
    <x v="10"/>
    <n v="32270"/>
    <x v="5"/>
    <x v="2"/>
    <s v="Average"/>
  </r>
  <r>
    <x v="760"/>
    <x v="1"/>
    <x v="1"/>
    <n v="37130"/>
    <x v="5"/>
    <x v="0"/>
    <s v="Not Rated"/>
  </r>
  <r>
    <x v="761"/>
    <x v="1"/>
    <x v="0"/>
    <n v="45590"/>
    <x v="4"/>
    <x v="2"/>
    <s v="Good"/>
  </r>
  <r>
    <x v="762"/>
    <x v="0"/>
    <x v="9"/>
    <n v="94070"/>
    <x v="8"/>
    <x v="2"/>
    <s v="Average"/>
  </r>
  <r>
    <x v="503"/>
    <x v="1"/>
    <x v="10"/>
    <n v="89690"/>
    <x v="0"/>
    <x v="1"/>
    <s v="Not Rated"/>
  </r>
  <r>
    <x v="763"/>
    <x v="1"/>
    <x v="10"/>
    <n v="41220"/>
    <x v="4"/>
    <x v="0"/>
    <s v="Average"/>
  </r>
  <r>
    <x v="764"/>
    <x v="1"/>
    <x v="9"/>
    <n v="119930"/>
    <x v="6"/>
    <x v="0"/>
    <s v="Average"/>
  </r>
  <r>
    <x v="38"/>
    <x v="1"/>
    <x v="4"/>
    <n v="60580"/>
    <x v="1"/>
    <x v="1"/>
    <s v="Not Rated"/>
  </r>
  <r>
    <x v="765"/>
    <x v="1"/>
    <x v="1"/>
    <n v="94820"/>
    <x v="8"/>
    <x v="2"/>
    <s v="Average"/>
  </r>
  <r>
    <x v="766"/>
    <x v="0"/>
    <x v="9"/>
    <n v="38830"/>
    <x v="5"/>
    <x v="1"/>
    <s v="Good"/>
  </r>
  <r>
    <x v="767"/>
    <x v="1"/>
    <x v="1"/>
    <n v="28870"/>
    <x v="9"/>
    <x v="2"/>
    <s v="Very Good"/>
  </r>
  <r>
    <x v="768"/>
    <x v="1"/>
    <x v="11"/>
    <n v="70760"/>
    <x v="7"/>
    <x v="0"/>
    <s v="Good"/>
  </r>
  <r>
    <x v="396"/>
    <x v="0"/>
    <x v="6"/>
    <n v="106170"/>
    <x v="3"/>
    <x v="2"/>
    <s v="Good"/>
  </r>
  <r>
    <x v="769"/>
    <x v="0"/>
    <x v="8"/>
    <n v="71540"/>
    <x v="7"/>
    <x v="1"/>
    <s v="Average"/>
  </r>
  <r>
    <x v="770"/>
    <x v="1"/>
    <x v="8"/>
    <n v="104680"/>
    <x v="3"/>
    <x v="0"/>
    <s v="Average"/>
  </r>
  <r>
    <x v="771"/>
    <x v="0"/>
    <x v="7"/>
    <n v="63370"/>
    <x v="1"/>
    <x v="0"/>
    <s v="Average"/>
  </r>
  <r>
    <x v="337"/>
    <x v="0"/>
    <x v="9"/>
    <n v="106460"/>
    <x v="3"/>
    <x v="0"/>
    <s v="Good"/>
  </r>
  <r>
    <x v="772"/>
    <x v="0"/>
    <x v="5"/>
    <n v="106400"/>
    <x v="3"/>
    <x v="0"/>
    <s v="Average"/>
  </r>
  <r>
    <x v="773"/>
    <x v="1"/>
    <x v="11"/>
    <n v="36920"/>
    <x v="5"/>
    <x v="1"/>
    <s v="Average"/>
  </r>
  <r>
    <x v="584"/>
    <x v="1"/>
    <x v="10"/>
    <n v="42160"/>
    <x v="4"/>
    <x v="2"/>
    <s v="Average"/>
  </r>
  <r>
    <x v="774"/>
    <x v="1"/>
    <x v="4"/>
    <n v="57820"/>
    <x v="2"/>
    <x v="1"/>
    <s v="Average"/>
  </r>
  <r>
    <x v="775"/>
    <x v="1"/>
    <x v="5"/>
    <n v="93740"/>
    <x v="8"/>
    <x v="1"/>
    <s v="Average"/>
  </r>
  <r>
    <x v="776"/>
    <x v="1"/>
    <x v="7"/>
    <n v="93960"/>
    <x v="8"/>
    <x v="1"/>
    <s v="Poor"/>
  </r>
  <r>
    <x v="777"/>
    <x v="0"/>
    <x v="11"/>
    <n v="107220"/>
    <x v="3"/>
    <x v="0"/>
    <s v="Average"/>
  </r>
  <r>
    <x v="778"/>
    <x v="1"/>
    <x v="7"/>
    <n v="90150"/>
    <x v="8"/>
    <x v="2"/>
    <s v="Very Good"/>
  </r>
  <r>
    <x v="779"/>
    <x v="0"/>
    <x v="1"/>
    <n v="94020"/>
    <x v="8"/>
    <x v="2"/>
    <s v="Good"/>
  </r>
  <r>
    <x v="780"/>
    <x v="1"/>
    <x v="11"/>
    <n v="42970"/>
    <x v="4"/>
    <x v="0"/>
    <s v="Good"/>
  </r>
  <r>
    <x v="781"/>
    <x v="0"/>
    <x v="2"/>
    <n v="33410"/>
    <x v="5"/>
    <x v="1"/>
    <s v="Average"/>
  </r>
  <r>
    <x v="782"/>
    <x v="0"/>
    <x v="6"/>
    <n v="119670"/>
    <x v="6"/>
    <x v="0"/>
    <s v="Average"/>
  </r>
  <r>
    <x v="783"/>
    <x v="0"/>
    <x v="9"/>
    <n v="115380"/>
    <x v="6"/>
    <x v="1"/>
    <s v="Average"/>
  </r>
  <r>
    <x v="784"/>
    <x v="0"/>
    <x v="3"/>
    <n v="75010"/>
    <x v="7"/>
    <x v="1"/>
    <s v="Good"/>
  </r>
  <r>
    <x v="785"/>
    <x v="1"/>
    <x v="9"/>
    <n v="104120"/>
    <x v="3"/>
    <x v="2"/>
    <s v="Good"/>
  </r>
  <r>
    <x v="786"/>
    <x v="0"/>
    <x v="8"/>
    <n v="82680"/>
    <x v="0"/>
    <x v="0"/>
    <s v="Very Poor"/>
  </r>
  <r>
    <x v="787"/>
    <x v="0"/>
    <x v="9"/>
    <n v="52250"/>
    <x v="2"/>
    <x v="1"/>
    <s v="Very Poor"/>
  </r>
  <r>
    <x v="788"/>
    <x v="0"/>
    <x v="0"/>
    <n v="83190"/>
    <x v="0"/>
    <x v="0"/>
    <s v="Average"/>
  </r>
  <r>
    <x v="582"/>
    <x v="0"/>
    <x v="6"/>
    <n v="69120"/>
    <x v="1"/>
    <x v="1"/>
    <s v="Average"/>
  </r>
  <r>
    <x v="789"/>
    <x v="0"/>
    <x v="9"/>
    <n v="83590"/>
    <x v="0"/>
    <x v="2"/>
    <s v="Poor"/>
  </r>
  <r>
    <x v="790"/>
    <x v="0"/>
    <x v="8"/>
    <n v="107700"/>
    <x v="3"/>
    <x v="2"/>
    <s v="Very Good"/>
  </r>
  <r>
    <x v="791"/>
    <x v="1"/>
    <x v="0"/>
    <n v="102130"/>
    <x v="3"/>
    <x v="1"/>
    <s v="Average"/>
  </r>
  <r>
    <x v="568"/>
    <x v="0"/>
    <x v="2"/>
    <n v="116090"/>
    <x v="6"/>
    <x v="1"/>
    <s v="Average"/>
  </r>
  <r>
    <x v="792"/>
    <x v="0"/>
    <x v="1"/>
    <n v="74360"/>
    <x v="7"/>
    <x v="0"/>
    <s v="Good"/>
  </r>
  <r>
    <x v="793"/>
    <x v="1"/>
    <x v="10"/>
    <n v="42310"/>
    <x v="4"/>
    <x v="2"/>
    <s v="Not Rated"/>
  </r>
  <r>
    <x v="794"/>
    <x v="0"/>
    <x v="1"/>
    <n v="78440"/>
    <x v="7"/>
    <x v="0"/>
    <s v="Poor"/>
  </r>
  <r>
    <x v="795"/>
    <x v="1"/>
    <x v="3"/>
    <n v="113760"/>
    <x v="6"/>
    <x v="1"/>
    <s v="Good"/>
  </r>
  <r>
    <x v="796"/>
    <x v="1"/>
    <x v="10"/>
    <n v="93880"/>
    <x v="8"/>
    <x v="1"/>
    <s v="Average"/>
  </r>
  <r>
    <x v="797"/>
    <x v="1"/>
    <x v="2"/>
    <n v="85000"/>
    <x v="0"/>
    <x v="1"/>
    <s v="Poor"/>
  </r>
  <r>
    <x v="798"/>
    <x v="0"/>
    <x v="4"/>
    <n v="72550"/>
    <x v="7"/>
    <x v="0"/>
    <s v="Average"/>
  </r>
  <r>
    <x v="799"/>
    <x v="1"/>
    <x v="2"/>
    <n v="72360"/>
    <x v="7"/>
    <x v="1"/>
    <s v="Poor"/>
  </r>
  <r>
    <x v="800"/>
    <x v="1"/>
    <x v="9"/>
    <n v="114890"/>
    <x v="6"/>
    <x v="2"/>
    <s v="Average"/>
  </r>
  <r>
    <x v="801"/>
    <x v="1"/>
    <x v="11"/>
    <n v="107580"/>
    <x v="3"/>
    <x v="2"/>
    <s v="Poor"/>
  </r>
  <r>
    <x v="802"/>
    <x v="0"/>
    <x v="8"/>
    <n v="36040"/>
    <x v="5"/>
    <x v="2"/>
    <s v="Average"/>
  </r>
  <r>
    <x v="803"/>
    <x v="0"/>
    <x v="6"/>
    <n v="35010"/>
    <x v="5"/>
    <x v="1"/>
    <s v="Average"/>
  </r>
  <r>
    <x v="804"/>
    <x v="0"/>
    <x v="8"/>
    <n v="74280"/>
    <x v="7"/>
    <x v="0"/>
    <s v="Average"/>
  </r>
  <r>
    <x v="805"/>
    <x v="0"/>
    <x v="8"/>
    <n v="115790"/>
    <x v="6"/>
    <x v="0"/>
    <s v="Very Poor"/>
  </r>
  <r>
    <x v="806"/>
    <x v="0"/>
    <x v="3"/>
    <n v="38330"/>
    <x v="5"/>
    <x v="0"/>
    <s v="Average"/>
  </r>
  <r>
    <x v="807"/>
    <x v="0"/>
    <x v="5"/>
    <n v="70270"/>
    <x v="7"/>
    <x v="2"/>
    <s v="Very Good"/>
  </r>
  <r>
    <x v="808"/>
    <x v="0"/>
    <x v="3"/>
    <n v="37060"/>
    <x v="5"/>
    <x v="1"/>
    <s v="Average"/>
  </r>
  <r>
    <x v="460"/>
    <x v="0"/>
    <x v="7"/>
    <n v="53870"/>
    <x v="2"/>
    <x v="2"/>
    <s v="Good"/>
  </r>
  <r>
    <x v="612"/>
    <x v="1"/>
    <x v="8"/>
    <n v="84310"/>
    <x v="0"/>
    <x v="2"/>
    <s v="Good"/>
  </r>
  <r>
    <x v="809"/>
    <x v="1"/>
    <x v="8"/>
    <n v="58100"/>
    <x v="2"/>
    <x v="1"/>
    <s v="Very Good"/>
  </r>
  <r>
    <x v="810"/>
    <x v="0"/>
    <x v="3"/>
    <n v="99780"/>
    <x v="8"/>
    <x v="1"/>
    <s v="Very Good"/>
  </r>
  <r>
    <x v="811"/>
    <x v="0"/>
    <x v="9"/>
    <n v="119020"/>
    <x v="6"/>
    <x v="0"/>
    <s v="Poor"/>
  </r>
  <r>
    <x v="812"/>
    <x v="0"/>
    <x v="1"/>
    <n v="92940"/>
    <x v="8"/>
    <x v="0"/>
    <s v="Good"/>
  </r>
  <r>
    <x v="813"/>
    <x v="0"/>
    <x v="7"/>
    <n v="59670"/>
    <x v="2"/>
    <x v="1"/>
    <s v="Not Rated"/>
  </r>
  <r>
    <x v="814"/>
    <x v="0"/>
    <x v="11"/>
    <n v="77470"/>
    <x v="7"/>
    <x v="1"/>
    <s v="Good"/>
  </r>
  <r>
    <x v="815"/>
    <x v="0"/>
    <x v="1"/>
    <n v="45650"/>
    <x v="4"/>
    <x v="0"/>
    <s v="Good"/>
  </r>
  <r>
    <x v="816"/>
    <x v="1"/>
    <x v="1"/>
    <n v="88430"/>
    <x v="0"/>
    <x v="0"/>
    <s v="Average"/>
  </r>
  <r>
    <x v="817"/>
    <x v="0"/>
    <x v="4"/>
    <n v="36880"/>
    <x v="5"/>
    <x v="1"/>
    <s v="Good"/>
  </r>
  <r>
    <x v="772"/>
    <x v="0"/>
    <x v="5"/>
    <n v="106400"/>
    <x v="3"/>
    <x v="2"/>
    <s v="Poor"/>
  </r>
  <r>
    <x v="818"/>
    <x v="0"/>
    <x v="10"/>
    <n v="111820"/>
    <x v="6"/>
    <x v="0"/>
    <s v="Very Good"/>
  </r>
  <r>
    <x v="819"/>
    <x v="0"/>
    <x v="4"/>
    <n v="92870"/>
    <x v="8"/>
    <x v="2"/>
    <s v="Average"/>
  </r>
  <r>
    <x v="820"/>
    <x v="0"/>
    <x v="5"/>
    <n v="100360"/>
    <x v="3"/>
    <x v="0"/>
    <s v="Average"/>
  </r>
  <r>
    <x v="587"/>
    <x v="1"/>
    <x v="8"/>
    <n v="46750"/>
    <x v="4"/>
    <x v="0"/>
    <s v="Average"/>
  </r>
  <r>
    <x v="821"/>
    <x v="0"/>
    <x v="5"/>
    <n v="48950"/>
    <x v="4"/>
    <x v="2"/>
    <s v="Good"/>
  </r>
  <r>
    <x v="822"/>
    <x v="0"/>
    <x v="0"/>
    <n v="52810"/>
    <x v="2"/>
    <x v="2"/>
    <s v="Poor"/>
  </r>
  <r>
    <x v="823"/>
    <x v="0"/>
    <x v="2"/>
    <n v="78560"/>
    <x v="7"/>
    <x v="1"/>
    <s v="Very Poor"/>
  </r>
  <r>
    <x v="824"/>
    <x v="1"/>
    <x v="3"/>
    <n v="75280"/>
    <x v="7"/>
    <x v="1"/>
    <s v="Average"/>
  </r>
  <r>
    <x v="825"/>
    <x v="1"/>
    <x v="7"/>
    <n v="93130"/>
    <x v="8"/>
    <x v="1"/>
    <s v="Poor"/>
  </r>
  <r>
    <x v="826"/>
    <x v="1"/>
    <x v="5"/>
    <n v="105290"/>
    <x v="3"/>
    <x v="1"/>
    <s v="Very Poor"/>
  </r>
  <r>
    <x v="827"/>
    <x v="0"/>
    <x v="7"/>
    <n v="108340"/>
    <x v="3"/>
    <x v="1"/>
    <s v="Not Rated"/>
  </r>
  <r>
    <x v="171"/>
    <x v="1"/>
    <x v="2"/>
    <n v="31090"/>
    <x v="5"/>
    <x v="1"/>
    <s v="Average"/>
  </r>
  <r>
    <x v="828"/>
    <x v="0"/>
    <x v="5"/>
    <n v="101420"/>
    <x v="3"/>
    <x v="0"/>
    <s v="Average"/>
  </r>
  <r>
    <x v="829"/>
    <x v="2"/>
    <x v="5"/>
    <n v="54780"/>
    <x v="2"/>
    <x v="1"/>
    <s v="Very Good"/>
  </r>
  <r>
    <x v="830"/>
    <x v="1"/>
    <x v="3"/>
    <n v="63560"/>
    <x v="1"/>
    <x v="2"/>
    <s v="Very Good"/>
  </r>
  <r>
    <x v="831"/>
    <x v="0"/>
    <x v="8"/>
    <n v="68480"/>
    <x v="1"/>
    <x v="0"/>
    <s v="Poor"/>
  </r>
  <r>
    <x v="832"/>
    <x v="0"/>
    <x v="2"/>
    <n v="99460"/>
    <x v="8"/>
    <x v="2"/>
    <s v="Average"/>
  </r>
  <r>
    <x v="833"/>
    <x v="0"/>
    <x v="10"/>
    <n v="100420"/>
    <x v="3"/>
    <x v="2"/>
    <s v="Poor"/>
  </r>
  <r>
    <x v="834"/>
    <x v="1"/>
    <x v="4"/>
    <n v="39650"/>
    <x v="5"/>
    <x v="2"/>
    <s v="Average"/>
  </r>
  <r>
    <x v="835"/>
    <x v="1"/>
    <x v="7"/>
    <n v="56250"/>
    <x v="2"/>
    <x v="2"/>
    <s v="Average"/>
  </r>
  <r>
    <x v="836"/>
    <x v="1"/>
    <x v="11"/>
    <n v="57640"/>
    <x v="2"/>
    <x v="2"/>
    <s v="Average"/>
  </r>
  <r>
    <x v="837"/>
    <x v="0"/>
    <x v="1"/>
    <n v="43150"/>
    <x v="4"/>
    <x v="2"/>
    <s v="Very Good"/>
  </r>
  <r>
    <x v="838"/>
    <x v="1"/>
    <x v="9"/>
    <n v="106080"/>
    <x v="3"/>
    <x v="2"/>
    <s v="Not Rated"/>
  </r>
  <r>
    <x v="839"/>
    <x v="0"/>
    <x v="0"/>
    <n v="29590"/>
    <x v="9"/>
    <x v="1"/>
    <s v="Good"/>
  </r>
  <r>
    <x v="840"/>
    <x v="1"/>
    <x v="9"/>
    <n v="86240"/>
    <x v="0"/>
    <x v="0"/>
    <s v="Average"/>
  </r>
  <r>
    <x v="841"/>
    <x v="2"/>
    <x v="6"/>
    <n v="36480"/>
    <x v="5"/>
    <x v="2"/>
    <s v="Average"/>
  </r>
  <r>
    <x v="842"/>
    <x v="1"/>
    <x v="11"/>
    <n v="48590"/>
    <x v="4"/>
    <x v="1"/>
    <s v="Very Poor"/>
  </r>
  <r>
    <x v="843"/>
    <x v="0"/>
    <x v="1"/>
    <n v="41670"/>
    <x v="4"/>
    <x v="0"/>
    <s v="Average"/>
  </r>
  <r>
    <x v="216"/>
    <x v="1"/>
    <x v="3"/>
    <n v="107340"/>
    <x v="3"/>
    <x v="0"/>
    <s v="Very Good"/>
  </r>
  <r>
    <x v="844"/>
    <x v="0"/>
    <x v="8"/>
    <n v="62280"/>
    <x v="1"/>
    <x v="1"/>
    <s v="Not Rated"/>
  </r>
  <r>
    <x v="140"/>
    <x v="0"/>
    <x v="10"/>
    <n v="37920"/>
    <x v="5"/>
    <x v="2"/>
    <s v="Not Rated"/>
  </r>
  <r>
    <x v="751"/>
    <x v="1"/>
    <x v="3"/>
    <n v="75970"/>
    <x v="7"/>
    <x v="1"/>
    <s v="Average"/>
  </r>
  <r>
    <x v="845"/>
    <x v="0"/>
    <x v="10"/>
    <n v="92010"/>
    <x v="8"/>
    <x v="2"/>
    <s v="Very Poor"/>
  </r>
  <r>
    <x v="71"/>
    <x v="0"/>
    <x v="4"/>
    <n v="69860"/>
    <x v="1"/>
    <x v="0"/>
    <s v="Poor"/>
  </r>
  <r>
    <x v="846"/>
    <x v="1"/>
    <x v="7"/>
    <n v="59560"/>
    <x v="2"/>
    <x v="1"/>
    <s v="Very Good"/>
  </r>
  <r>
    <x v="847"/>
    <x v="1"/>
    <x v="1"/>
    <n v="114810"/>
    <x v="6"/>
    <x v="1"/>
    <s v="Average"/>
  </r>
  <r>
    <x v="848"/>
    <x v="1"/>
    <x v="6"/>
    <n v="66870"/>
    <x v="1"/>
    <x v="2"/>
    <s v="Not Rated"/>
  </r>
  <r>
    <x v="849"/>
    <x v="0"/>
    <x v="4"/>
    <n v="113790"/>
    <x v="6"/>
    <x v="1"/>
    <s v="Very Poor"/>
  </r>
  <r>
    <x v="850"/>
    <x v="1"/>
    <x v="2"/>
    <n v="38250"/>
    <x v="5"/>
    <x v="1"/>
    <s v="Average"/>
  </r>
  <r>
    <x v="851"/>
    <x v="2"/>
    <x v="3"/>
    <n v="48090"/>
    <x v="4"/>
    <x v="2"/>
    <s v="Not Rated"/>
  </r>
  <r>
    <x v="852"/>
    <x v="0"/>
    <x v="9"/>
    <n v="99630"/>
    <x v="8"/>
    <x v="2"/>
    <s v="Average"/>
  </r>
  <r>
    <x v="853"/>
    <x v="1"/>
    <x v="6"/>
    <n v="86340"/>
    <x v="0"/>
    <x v="2"/>
    <s v="Poor"/>
  </r>
  <r>
    <x v="854"/>
    <x v="2"/>
    <x v="0"/>
    <n v="88590"/>
    <x v="0"/>
    <x v="2"/>
    <s v="Average"/>
  </r>
  <r>
    <x v="855"/>
    <x v="0"/>
    <x v="3"/>
    <n v="61100"/>
    <x v="1"/>
    <x v="1"/>
    <s v="Average"/>
  </r>
  <r>
    <x v="856"/>
    <x v="0"/>
    <x v="6"/>
    <n v="71240"/>
    <x v="7"/>
    <x v="2"/>
    <s v="Average"/>
  </r>
  <r>
    <x v="857"/>
    <x v="0"/>
    <x v="0"/>
    <n v="114650"/>
    <x v="6"/>
    <x v="1"/>
    <s v="Very Poor"/>
  </r>
  <r>
    <x v="27"/>
    <x v="1"/>
    <x v="0"/>
    <n v="76210"/>
    <x v="7"/>
    <x v="1"/>
    <s v="Good"/>
  </r>
  <r>
    <x v="858"/>
    <x v="1"/>
    <x v="4"/>
    <n v="76900"/>
    <x v="7"/>
    <x v="2"/>
    <s v="Very Good"/>
  </r>
  <r>
    <x v="859"/>
    <x v="1"/>
    <x v="5"/>
    <n v="116590"/>
    <x v="6"/>
    <x v="0"/>
    <s v="Very Good"/>
  </r>
  <r>
    <x v="860"/>
    <x v="1"/>
    <x v="1"/>
    <n v="78390"/>
    <x v="7"/>
    <x v="2"/>
    <s v="Average"/>
  </r>
  <r>
    <x v="861"/>
    <x v="1"/>
    <x v="9"/>
    <n v="103610"/>
    <x v="3"/>
    <x v="1"/>
    <s v="Poor"/>
  </r>
  <r>
    <x v="862"/>
    <x v="0"/>
    <x v="1"/>
    <n v="98110"/>
    <x v="8"/>
    <x v="2"/>
    <s v="Good"/>
  </r>
  <r>
    <x v="863"/>
    <x v="1"/>
    <x v="4"/>
    <n v="33960"/>
    <x v="5"/>
    <x v="0"/>
    <s v="Not Rated"/>
  </r>
  <r>
    <x v="864"/>
    <x v="0"/>
    <x v="5"/>
    <n v="112110"/>
    <x v="6"/>
    <x v="1"/>
    <s v="Not Rated"/>
  </r>
  <r>
    <x v="615"/>
    <x v="0"/>
    <x v="6"/>
    <n v="59810"/>
    <x v="2"/>
    <x v="0"/>
    <s v="Good"/>
  </r>
  <r>
    <x v="865"/>
    <x v="2"/>
    <x v="7"/>
    <n v="91310"/>
    <x v="8"/>
    <x v="1"/>
    <s v="Average"/>
  </r>
  <r>
    <x v="866"/>
    <x v="0"/>
    <x v="5"/>
    <n v="71370"/>
    <x v="7"/>
    <x v="0"/>
    <s v="Average"/>
  </r>
  <r>
    <x v="867"/>
    <x v="1"/>
    <x v="7"/>
    <n v="71570"/>
    <x v="7"/>
    <x v="2"/>
    <s v="Not Rated"/>
  </r>
  <r>
    <x v="782"/>
    <x v="0"/>
    <x v="6"/>
    <n v="119670"/>
    <x v="6"/>
    <x v="0"/>
    <s v="Not Rated"/>
  </r>
  <r>
    <x v="868"/>
    <x v="1"/>
    <x v="11"/>
    <n v="67910"/>
    <x v="1"/>
    <x v="1"/>
    <s v="Average"/>
  </r>
  <r>
    <x v="869"/>
    <x v="1"/>
    <x v="3"/>
    <n v="100370"/>
    <x v="3"/>
    <x v="2"/>
    <s v="Average"/>
  </r>
  <r>
    <x v="870"/>
    <x v="1"/>
    <x v="5"/>
    <n v="90240"/>
    <x v="8"/>
    <x v="2"/>
    <s v="Poor"/>
  </r>
  <r>
    <x v="871"/>
    <x v="1"/>
    <x v="1"/>
    <n v="75870"/>
    <x v="7"/>
    <x v="1"/>
    <s v="Average"/>
  </r>
  <r>
    <x v="872"/>
    <x v="1"/>
    <x v="7"/>
    <n v="58740"/>
    <x v="2"/>
    <x v="1"/>
    <s v="Not Rated"/>
  </r>
  <r>
    <x v="873"/>
    <x v="1"/>
    <x v="2"/>
    <n v="32500"/>
    <x v="5"/>
    <x v="0"/>
    <s v="Averag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s v="Ches Bonnell"/>
    <s v="Male"/>
    <s v="Sales"/>
    <n v="88050"/>
    <s v="$80k-90k"/>
    <x v="0"/>
    <s v="Very Good"/>
    <n v="8.7999999999999995E-2"/>
    <n v="7748.4"/>
    <n v="95798.399999999994"/>
  </r>
  <r>
    <s v="Garwin Peasegood"/>
    <s v="Female"/>
    <s v="Engineering"/>
    <n v="68220"/>
    <s v="$60k-70k"/>
    <x v="0"/>
    <s v="Good"/>
    <n v="4.2999999999999997E-2"/>
    <n v="2933.4599999999996"/>
    <n v="71153.460000000006"/>
  </r>
  <r>
    <s v="Saunders Blumson"/>
    <s v="Not Disclosed"/>
    <s v="Legal"/>
    <n v="56370"/>
    <s v="$50k-60k"/>
    <x v="1"/>
    <s v="Very Good"/>
    <n v="6.4000000000000001E-2"/>
    <n v="3607.6800000000003"/>
    <n v="59977.68"/>
  </r>
  <r>
    <s v="Gardy Grigorey"/>
    <s v="Female"/>
    <s v="Support"/>
    <n v="107090"/>
    <s v="$100k-110k"/>
    <x v="1"/>
    <s v="Poor"/>
    <n v="0.01"/>
    <n v="1070.9000000000001"/>
    <n v="108160.9"/>
  </r>
  <r>
    <s v="Marlie Charsley"/>
    <s v="Male"/>
    <s v="Support"/>
    <n v="108450"/>
    <s v="$100k-110k"/>
    <x v="2"/>
    <s v="Poor"/>
    <n v="0.01"/>
    <n v="1084.5"/>
    <n v="109534.5"/>
  </r>
  <r>
    <s v="Adella Hartshorne"/>
    <s v="Female"/>
    <s v="Human Resources"/>
    <n v="41160"/>
    <s v="$40k-50k"/>
    <x v="0"/>
    <s v="Average"/>
    <n v="2.7E-2"/>
    <n v="1111.32"/>
    <n v="42271.32"/>
  </r>
  <r>
    <s v="Rasla Fisby"/>
    <s v="Male"/>
    <s v="Legal"/>
    <n v="109000"/>
    <s v="$100k-110k"/>
    <x v="2"/>
    <s v="Very Good"/>
    <n v="6.4000000000000001E-2"/>
    <n v="6976"/>
    <n v="115976"/>
  </r>
  <r>
    <s v="Willi Vasey"/>
    <s v="Female"/>
    <s v="Support"/>
    <n v="43020"/>
    <s v="$40k-50k"/>
    <x v="1"/>
    <s v="Average"/>
    <n v="2.8000000000000001E-2"/>
    <n v="1204.56"/>
    <n v="44224.56"/>
  </r>
  <r>
    <s v="Selby Hacker"/>
    <s v="Male"/>
    <s v="Business Development"/>
    <n v="37800"/>
    <s v="$30k-40k"/>
    <x v="0"/>
    <s v="Average"/>
    <n v="2.4E-2"/>
    <n v="907.2"/>
    <n v="38707.199999999997"/>
  </r>
  <r>
    <s v="Stefa Eggleston"/>
    <s v="Male"/>
    <s v="Sales"/>
    <n v="88380"/>
    <s v="$80k-90k"/>
    <x v="1"/>
    <s v="Average"/>
    <n v="2.1000000000000001E-2"/>
    <n v="1855.98"/>
    <n v="90235.98"/>
  </r>
  <r>
    <s v="Phylys Benitez"/>
    <s v="Female"/>
    <s v="Product Management"/>
    <n v="84420"/>
    <s v="$80k-90k"/>
    <x v="2"/>
    <s v="Average"/>
    <n v="3.2000000000000001E-2"/>
    <n v="2701.44"/>
    <n v="87121.44"/>
  </r>
  <r>
    <s v="Ronnie Sinyard"/>
    <s v="Female"/>
    <s v="Legal"/>
    <n v="101760"/>
    <s v="$100k-110k"/>
    <x v="2"/>
    <s v="Good"/>
    <n v="5.3999999999999999E-2"/>
    <n v="5495.04"/>
    <n v="107255.03999999999"/>
  </r>
  <r>
    <s v="Axel Grigaut"/>
    <s v="Male"/>
    <s v="Sales"/>
    <n v="110780"/>
    <s v="$110k+"/>
    <x v="2"/>
    <s v="Poor"/>
    <n v="1.2E-2"/>
    <n v="1329.3600000000001"/>
    <n v="112109.36"/>
  </r>
  <r>
    <s v="Timmi Durran"/>
    <s v="Male"/>
    <s v="Human Resources"/>
    <n v="68430"/>
    <s v="$60k-70k"/>
    <x v="2"/>
    <s v="Good"/>
    <n v="5.3999999999999999E-2"/>
    <n v="3695.22"/>
    <n v="72125.22"/>
  </r>
  <r>
    <s v="Minna Showler"/>
    <s v="Female"/>
    <s v="Training"/>
    <n v="105370"/>
    <s v="$100k-110k"/>
    <x v="1"/>
    <s v="Good"/>
    <n v="5.8999999999999997E-2"/>
    <n v="6216.83"/>
    <n v="111586.83"/>
  </r>
  <r>
    <s v="Dyanne Strafen"/>
    <s v="Male"/>
    <s v="Engineering"/>
    <n v="113800"/>
    <s v="$110k+"/>
    <x v="0"/>
    <s v="Average"/>
    <n v="3.5000000000000003E-2"/>
    <n v="3983.0000000000005"/>
    <n v="117783"/>
  </r>
  <r>
    <s v="Dorolice Farry"/>
    <s v="Female"/>
    <s v="Sales"/>
    <n v="76300"/>
    <s v="$70k-80k"/>
    <x v="1"/>
    <s v="Average"/>
    <n v="2.1000000000000001E-2"/>
    <n v="1602.3000000000002"/>
    <n v="77902.3"/>
  </r>
  <r>
    <s v="Elliot Tuplin"/>
    <s v="Female"/>
    <s v="Sales"/>
    <n v="44530"/>
    <s v="$40k-50k"/>
    <x v="1"/>
    <s v="Average"/>
    <n v="2.1000000000000001E-2"/>
    <n v="935.13000000000011"/>
    <n v="45465.13"/>
  </r>
  <r>
    <s v="Lion Adcock"/>
    <s v="Female"/>
    <s v="Legal"/>
    <n v="63710"/>
    <s v="$60k-70k"/>
    <x v="0"/>
    <s v="Average"/>
    <n v="2.1000000000000001E-2"/>
    <n v="1337.91"/>
    <n v="65047.91"/>
  </r>
  <r>
    <s v="Vic Radolf"/>
    <s v="Female"/>
    <s v="Product Management"/>
    <n v="62780"/>
    <s v="$60k-70k"/>
    <x v="2"/>
    <s v="Very Good"/>
    <n v="6.2E-2"/>
    <n v="3892.36"/>
    <n v="66672.36"/>
  </r>
  <r>
    <s v="Tiffani Mecozzi"/>
    <s v="Female"/>
    <s v="Training"/>
    <n v="119750"/>
    <s v="$110k+"/>
    <x v="0"/>
    <s v="Average"/>
    <n v="0.04"/>
    <n v="4790"/>
    <n v="124540"/>
  </r>
  <r>
    <s v="Jeane Bermingham"/>
    <s v="Male"/>
    <s v="Research and Development"/>
    <n v="116980"/>
    <s v="$110k+"/>
    <x v="1"/>
    <s v="Very Poor"/>
    <n v="5.0000000000000001E-3"/>
    <n v="584.9"/>
    <n v="117564.9"/>
  </r>
  <r>
    <s v="Gavan Puttan"/>
    <s v="Male"/>
    <s v="Accounting"/>
    <n v="35940"/>
    <s v="$30k-40k"/>
    <x v="2"/>
    <s v="Good"/>
    <n v="5.8000000000000003E-2"/>
    <n v="2084.52"/>
    <n v="38024.519999999997"/>
  </r>
  <r>
    <s v="Danielle Johananoff"/>
    <s v="Male"/>
    <s v="Services"/>
    <n v="109040"/>
    <s v="$100k-110k"/>
    <x v="0"/>
    <s v="Average"/>
    <n v="2.3E-2"/>
    <n v="2507.92"/>
    <n v="111547.92"/>
  </r>
  <r>
    <s v="Rafaelita Blaksland"/>
    <s v="Female"/>
    <s v="Services"/>
    <n v="109160"/>
    <s v="$100k-110k"/>
    <x v="1"/>
    <s v="Good"/>
    <n v="5.2999999999999999E-2"/>
    <n v="5785.48"/>
    <n v="114945.48"/>
  </r>
  <r>
    <s v="Brit Hamnett"/>
    <s v="Male"/>
    <s v="Human Resources"/>
    <n v="75540"/>
    <s v="$70k-80k"/>
    <x v="2"/>
    <s v="Average"/>
    <n v="2.7E-2"/>
    <n v="2039.58"/>
    <n v="77579.58"/>
  </r>
  <r>
    <s v="Mable Phythian"/>
    <s v="Female"/>
    <s v="Engineering"/>
    <n v="30000"/>
    <s v="$30k-40k"/>
    <x v="1"/>
    <s v="Average"/>
    <n v="3.5000000000000003E-2"/>
    <n v="1050"/>
    <n v="31050"/>
  </r>
  <r>
    <s v="Joella Maevela"/>
    <s v="Female"/>
    <s v="Sales"/>
    <n v="76210"/>
    <s v="$70k-80k"/>
    <x v="2"/>
    <s v="Good"/>
    <n v="5.0999999999999997E-2"/>
    <n v="3886.7099999999996"/>
    <n v="80096.710000000006"/>
  </r>
  <r>
    <s v="Obidiah Westrope"/>
    <s v="Male"/>
    <s v="Legal"/>
    <n v="108460"/>
    <s v="$100k-110k"/>
    <x v="1"/>
    <s v="Good"/>
    <n v="5.3999999999999999E-2"/>
    <n v="5856.84"/>
    <n v="114316.84"/>
  </r>
  <r>
    <s v="Murry Dryburgh"/>
    <s v="Male"/>
    <s v="Research and Development"/>
    <n v="69070"/>
    <s v="$60k-70k"/>
    <x v="1"/>
    <s v="Poor"/>
    <n v="0.02"/>
    <n v="1381.4"/>
    <n v="70451.399999999994"/>
  </r>
  <r>
    <s v="Abbie Tann"/>
    <s v="Female"/>
    <s v="Business Development"/>
    <n v="116520"/>
    <s v="$110k+"/>
    <x v="0"/>
    <s v="Good"/>
    <n v="0.05"/>
    <n v="5826"/>
    <n v="122346"/>
  </r>
  <r>
    <s v="Aluin Churly"/>
    <s v="Female"/>
    <s v="Research and Development"/>
    <n v="96560"/>
    <s v="$90k-100k"/>
    <x v="1"/>
    <s v="Not Rated"/>
    <m/>
    <m/>
    <m/>
  </r>
  <r>
    <s v="Bennett Gimenez"/>
    <s v="Female"/>
    <s v="Human Resources"/>
    <n v="36460"/>
    <s v="$30k-40k"/>
    <x v="2"/>
    <s v="Good"/>
    <n v="5.3999999999999999E-2"/>
    <n v="1968.84"/>
    <n v="38428.839999999997"/>
  </r>
  <r>
    <s v="Isa Mogie"/>
    <s v="Female"/>
    <s v="Training"/>
    <n v="50950"/>
    <s v="$50k-60k"/>
    <x v="1"/>
    <s v="Good"/>
    <n v="5.8999999999999997E-2"/>
    <n v="3006.0499999999997"/>
    <n v="53956.05"/>
  </r>
  <r>
    <s v="Yves Clunie"/>
    <s v="Female"/>
    <s v="Marketing"/>
    <n v="75440"/>
    <s v="$70k-80k"/>
    <x v="0"/>
    <s v="Average"/>
    <n v="3.5000000000000003E-2"/>
    <n v="2640.4"/>
    <n v="78080.399999999994"/>
  </r>
  <r>
    <s v="Iain Wiburn"/>
    <s v="Female"/>
    <s v="Sales"/>
    <n v="84760"/>
    <s v="$80k-90k"/>
    <x v="1"/>
    <s v="Average"/>
    <n v="2.1000000000000001E-2"/>
    <n v="1779.96"/>
    <n v="86539.96"/>
  </r>
  <r>
    <s v="Nonah Bissell"/>
    <s v="Male"/>
    <s v="Engineering"/>
    <n v="82240"/>
    <s v="$80k-90k"/>
    <x v="1"/>
    <s v="Poor"/>
    <n v="1.0999999999999999E-2"/>
    <n v="904.64"/>
    <n v="83144.639999999999"/>
  </r>
  <r>
    <s v="Mendel Gentsch"/>
    <s v="Male"/>
    <s v="Human Resources"/>
    <n v="28330"/>
    <s v="$20k-30k"/>
    <x v="0"/>
    <s v="Very Poor"/>
    <n v="5.0000000000000001E-3"/>
    <n v="141.65"/>
    <n v="28471.65"/>
  </r>
  <r>
    <s v="Alfred Peplay"/>
    <s v="Female"/>
    <s v="Human Resources"/>
    <n v="60580"/>
    <s v="$60k-70k"/>
    <x v="0"/>
    <s v="Very Good"/>
    <n v="7.5999999999999998E-2"/>
    <n v="4604.08"/>
    <n v="65184.08"/>
  </r>
  <r>
    <s v="Adelina Cheeseman"/>
    <s v="Male"/>
    <s v="Support"/>
    <n v="45510"/>
    <s v="$40k-50k"/>
    <x v="1"/>
    <s v="Very Good"/>
    <n v="7.5999999999999998E-2"/>
    <n v="3458.7599999999998"/>
    <n v="48968.76"/>
  </r>
  <r>
    <s v="Minetta Parsons"/>
    <s v="Female"/>
    <s v="Human Resources"/>
    <n v="110770"/>
    <s v="$110k+"/>
    <x v="2"/>
    <s v="Good"/>
    <n v="5.3999999999999999E-2"/>
    <n v="5981.58"/>
    <n v="116751.58"/>
  </r>
  <r>
    <s v="Hobard Benninger"/>
    <s v="Female"/>
    <s v="Product Management"/>
    <n v="86920"/>
    <s v="$80k-90k"/>
    <x v="2"/>
    <s v="Average"/>
    <n v="3.2000000000000001E-2"/>
    <n v="2781.44"/>
    <n v="89701.440000000002"/>
  </r>
  <r>
    <s v="Fancy Bonin"/>
    <s v="Not Disclosed"/>
    <s v="Training"/>
    <n v="84680"/>
    <s v="$80k-90k"/>
    <x v="0"/>
    <s v="Good"/>
    <n v="5.8999999999999997E-2"/>
    <n v="4996.12"/>
    <n v="89676.12"/>
  </r>
  <r>
    <s v="Laura Gomar"/>
    <s v="Female"/>
    <s v="Research and Development"/>
    <n v="36860"/>
    <s v="$30k-40k"/>
    <x v="0"/>
    <s v="Poor"/>
    <n v="0.02"/>
    <n v="737.2"/>
    <n v="37597.199999999997"/>
  </r>
  <r>
    <s v="Beatrix Schoales"/>
    <s v="Not Disclosed"/>
    <s v="Sales"/>
    <n v="114010"/>
    <s v="$110k+"/>
    <x v="1"/>
    <s v="Average"/>
    <n v="2.1000000000000001E-2"/>
    <n v="2394.21"/>
    <n v="116404.21"/>
  </r>
  <r>
    <s v="Clemmie Hebblewaite"/>
    <s v="Not Disclosed"/>
    <s v="Services"/>
    <n v="54130"/>
    <s v="$50k-60k"/>
    <x v="1"/>
    <s v="Very Poor"/>
    <n v="5.0000000000000001E-3"/>
    <n v="270.64999999999998"/>
    <n v="54400.65"/>
  </r>
  <r>
    <s v="Issie Crippes"/>
    <s v="Female"/>
    <s v="Product Management"/>
    <n v="81720"/>
    <s v="$80k-90k"/>
    <x v="2"/>
    <s v="Very Good"/>
    <n v="6.2E-2"/>
    <n v="5066.6400000000003"/>
    <n v="86786.64"/>
  </r>
  <r>
    <s v="Vasily MacVanamy"/>
    <s v="Male"/>
    <s v="Human Resources"/>
    <n v="84470"/>
    <s v="$80k-90k"/>
    <x v="0"/>
    <s v="Average"/>
    <n v="2.7E-2"/>
    <n v="2280.69"/>
    <n v="86750.69"/>
  </r>
  <r>
    <s v="Aile Strathearn"/>
    <s v="Female"/>
    <s v="Marketing"/>
    <n v="114600"/>
    <s v="$110k+"/>
    <x v="0"/>
    <s v="Good"/>
    <n v="5.8000000000000003E-2"/>
    <n v="6646.8"/>
    <n v="121246.8"/>
  </r>
  <r>
    <s v="Shellysheldon Mahady"/>
    <s v="Male"/>
    <s v="Training"/>
    <n v="114690"/>
    <s v="$110k+"/>
    <x v="0"/>
    <s v="Very Poor"/>
    <n v="5.0000000000000001E-3"/>
    <n v="573.45000000000005"/>
    <n v="115263.45"/>
  </r>
  <r>
    <s v="Laney Renne"/>
    <s v="Male"/>
    <s v="Engineering"/>
    <n v="57350"/>
    <s v="$50k-60k"/>
    <x v="1"/>
    <s v="Good"/>
    <n v="4.2999999999999997E-2"/>
    <n v="2466.0499999999997"/>
    <n v="59816.05"/>
  </r>
  <r>
    <s v="Trace Sidsaff"/>
    <s v="Female"/>
    <s v="Accounting"/>
    <n v="51200"/>
    <s v="$50k-60k"/>
    <x v="1"/>
    <s v="Poor"/>
    <n v="1.2E-2"/>
    <n v="614.4"/>
    <n v="51814.400000000001"/>
  </r>
  <r>
    <s v="Kelly Corkitt"/>
    <s v="Female"/>
    <s v="Human Resources"/>
    <n v="85260"/>
    <s v="$80k-90k"/>
    <x v="0"/>
    <s v="Poor"/>
    <n v="1.2999999999999999E-2"/>
    <n v="1108.3799999999999"/>
    <n v="86368.38"/>
  </r>
  <r>
    <s v="Karlen McCaffrey"/>
    <s v="Female"/>
    <s v="Services"/>
    <n v="71230"/>
    <s v="$70k-80k"/>
    <x v="1"/>
    <s v="Very Poor"/>
    <n v="5.0000000000000001E-3"/>
    <n v="356.15000000000003"/>
    <n v="71586.149999999994"/>
  </r>
  <r>
    <s v="Jordain Sparkwill"/>
    <s v="Female"/>
    <s v="Product Management"/>
    <n v="107660"/>
    <s v="$100k-110k"/>
    <x v="2"/>
    <s v="Good"/>
    <n v="4.1000000000000002E-2"/>
    <n v="4414.0600000000004"/>
    <n v="112074.06"/>
  </r>
  <r>
    <s v="Billie Croucher"/>
    <s v="Female"/>
    <s v="Engineering"/>
    <n v="75230"/>
    <s v="$70k-80k"/>
    <x v="1"/>
    <s v="Poor"/>
    <n v="1.0999999999999999E-2"/>
    <n v="827.53"/>
    <n v="76057.53"/>
  </r>
  <r>
    <s v="Izzy Brisco"/>
    <s v="Female"/>
    <s v="Marketing"/>
    <n v="108080"/>
    <s v="$100k-110k"/>
    <x v="2"/>
    <s v="Average"/>
    <n v="3.5000000000000003E-2"/>
    <n v="3782.8"/>
    <n v="111862.8"/>
  </r>
  <r>
    <s v="Ignacius Losel"/>
    <s v="Male"/>
    <s v="Legal"/>
    <n v="28480"/>
    <s v="$20k-30k"/>
    <x v="1"/>
    <s v="Good"/>
    <n v="5.3999999999999999E-2"/>
    <n v="1537.92"/>
    <n v="30017.919999999998"/>
  </r>
  <r>
    <s v="Peggi Bullas"/>
    <s v="Male"/>
    <s v="Support"/>
    <n v="56620"/>
    <s v="$50k-60k"/>
    <x v="2"/>
    <s v="Average"/>
    <n v="2.8000000000000001E-2"/>
    <n v="1585.3600000000001"/>
    <n v="58205.36"/>
  </r>
  <r>
    <s v="Dyna Doucette"/>
    <s v="Male"/>
    <s v="Sales"/>
    <n v="103550"/>
    <s v="$100k-110k"/>
    <x v="2"/>
    <s v="Average"/>
    <n v="2.1000000000000001E-2"/>
    <n v="2174.5500000000002"/>
    <n v="105724.55"/>
  </r>
  <r>
    <s v="Marcellina Kitt"/>
    <s v="Female"/>
    <s v="Business Development"/>
    <n v="78500"/>
    <s v="$70k-80k"/>
    <x v="1"/>
    <s v="Very Good"/>
    <n v="7.2999999999999995E-2"/>
    <n v="5730.5"/>
    <n v="84230.5"/>
  </r>
  <r>
    <s v="Shela Goade"/>
    <s v="Male"/>
    <s v="Legal"/>
    <n v="93930"/>
    <s v="$90k-100k"/>
    <x v="1"/>
    <s v="Good"/>
    <n v="5.3999999999999999E-2"/>
    <n v="5072.22"/>
    <n v="99002.22"/>
  </r>
  <r>
    <s v="Christopher Kezourec"/>
    <s v="Male"/>
    <s v="Training"/>
    <n v="55310"/>
    <s v="$50k-60k"/>
    <x v="1"/>
    <s v="Very Poor"/>
    <n v="5.0000000000000001E-3"/>
    <n v="276.55"/>
    <n v="55586.55"/>
  </r>
  <r>
    <s v="Larry Pioch"/>
    <s v="Male"/>
    <s v="Research and Development"/>
    <n v="49670"/>
    <s v="$40k-50k"/>
    <x v="2"/>
    <s v="Poor"/>
    <n v="0.02"/>
    <n v="993.4"/>
    <n v="50663.4"/>
  </r>
  <r>
    <s v="Reidar Skechley"/>
    <s v="Male"/>
    <s v="Product Management"/>
    <n v="40770"/>
    <s v="$40k-50k"/>
    <x v="2"/>
    <s v="Average"/>
    <n v="3.2000000000000001E-2"/>
    <n v="1304.6400000000001"/>
    <n v="42074.64"/>
  </r>
  <r>
    <s v="Bari Toffano"/>
    <s v="Male"/>
    <s v="Product Management"/>
    <n v="106780"/>
    <s v="$100k-110k"/>
    <x v="1"/>
    <s v="Poor"/>
    <n v="0.01"/>
    <n v="1067.8"/>
    <n v="107847.8"/>
  </r>
  <r>
    <s v="Robinia Scholling"/>
    <s v="Female"/>
    <s v="Human Resources"/>
    <n v="100730"/>
    <s v="$100k-110k"/>
    <x v="1"/>
    <s v="Average"/>
    <n v="2.7E-2"/>
    <n v="2719.71"/>
    <n v="103449.71"/>
  </r>
  <r>
    <s v="Grover Cooksey"/>
    <s v="Not Disclosed"/>
    <s v="Services"/>
    <n v="74620"/>
    <s v="$70k-80k"/>
    <x v="1"/>
    <s v="Poor"/>
    <n v="1.4999999999999999E-2"/>
    <n v="1119.3"/>
    <n v="75739.3"/>
  </r>
  <r>
    <s v="Layton Crayden"/>
    <s v="Male"/>
    <s v="Product Management"/>
    <n v="40450"/>
    <s v="$40k-50k"/>
    <x v="1"/>
    <s v="Average"/>
    <n v="3.2000000000000001E-2"/>
    <n v="1294.4000000000001"/>
    <n v="41744.400000000001"/>
  </r>
  <r>
    <s v="Marlowe Constantine"/>
    <s v="Male"/>
    <s v="Services"/>
    <n v="60560"/>
    <s v="$60k-70k"/>
    <x v="2"/>
    <s v="Average"/>
    <n v="2.3E-2"/>
    <n v="1392.8799999999999"/>
    <n v="61952.88"/>
  </r>
  <r>
    <s v="Rhianna McLeoid"/>
    <s v="Male"/>
    <s v="Legal"/>
    <n v="114900"/>
    <s v="$110k+"/>
    <x v="1"/>
    <s v="Average"/>
    <n v="2.1000000000000001E-2"/>
    <n v="2412.9"/>
    <n v="117312.9"/>
  </r>
  <r>
    <s v="Alida Welman"/>
    <s v="Male"/>
    <s v="Human Resources"/>
    <n v="69860"/>
    <s v="$60k-70k"/>
    <x v="1"/>
    <s v="Average"/>
    <n v="2.7E-2"/>
    <n v="1886.22"/>
    <n v="71746.22"/>
  </r>
  <r>
    <s v="Jacobo Lasham"/>
    <s v="Female"/>
    <s v="Services"/>
    <n v="51320"/>
    <s v="$50k-60k"/>
    <x v="1"/>
    <s v="Very Poor"/>
    <n v="5.0000000000000001E-3"/>
    <n v="256.60000000000002"/>
    <n v="51576.6"/>
  </r>
  <r>
    <s v="Rhody Odhams"/>
    <s v="Male"/>
    <s v="Training"/>
    <n v="103600"/>
    <s v="$100k-110k"/>
    <x v="0"/>
    <s v="Good"/>
    <n v="5.8999999999999997E-2"/>
    <n v="6112.4"/>
    <n v="109712.4"/>
  </r>
  <r>
    <s v="Zach Polon"/>
    <s v="Male"/>
    <s v="Marketing"/>
    <n v="53540"/>
    <s v="$50k-60k"/>
    <x v="1"/>
    <s v="Poor"/>
    <n v="1.2999999999999999E-2"/>
    <n v="696.02"/>
    <n v="54236.02"/>
  </r>
  <r>
    <s v="Taddeo Jovis"/>
    <s v="Female"/>
    <s v="Sales"/>
    <n v="98740"/>
    <s v="$90k-100k"/>
    <x v="2"/>
    <s v="Poor"/>
    <n v="1.2E-2"/>
    <n v="1184.8800000000001"/>
    <n v="99924.88"/>
  </r>
  <r>
    <s v="Katerine Lohden"/>
    <s v="Male"/>
    <s v="Support"/>
    <n v="115090"/>
    <s v="$110k+"/>
    <x v="1"/>
    <s v="Average"/>
    <n v="2.8000000000000001E-2"/>
    <n v="3222.52"/>
    <n v="118312.52"/>
  </r>
  <r>
    <s v="Jakob Philippe"/>
    <s v="Male"/>
    <s v="Marketing"/>
    <n v="51910"/>
    <s v="$50k-60k"/>
    <x v="1"/>
    <s v="Good"/>
    <n v="5.8000000000000003E-2"/>
    <n v="3010.78"/>
    <n v="54920.78"/>
  </r>
  <r>
    <s v="Monroe Hendrickx"/>
    <s v="Male"/>
    <s v="Accounting"/>
    <n v="34080"/>
    <s v="$30k-40k"/>
    <x v="1"/>
    <s v="Not Rated"/>
    <m/>
    <m/>
    <m/>
  </r>
  <r>
    <s v="Fred Dudeney"/>
    <s v="Male"/>
    <s v="Services"/>
    <n v="88690"/>
    <s v="$80k-90k"/>
    <x v="0"/>
    <s v="Poor"/>
    <n v="1.4999999999999999E-2"/>
    <n v="1330.35"/>
    <n v="90020.35"/>
  </r>
  <r>
    <s v="Brose MacCorkell"/>
    <s v="Female"/>
    <s v="Human Resources"/>
    <n v="35940"/>
    <s v="$30k-40k"/>
    <x v="1"/>
    <s v="Average"/>
    <n v="2.7E-2"/>
    <n v="970.38"/>
    <n v="36910.379999999997"/>
  </r>
  <r>
    <s v="Madelene Upcott"/>
    <s v="Male"/>
    <s v="Legal"/>
    <n v="109190"/>
    <s v="$100k-110k"/>
    <x v="2"/>
    <s v="Average"/>
    <n v="2.1000000000000001E-2"/>
    <n v="2292.9900000000002"/>
    <n v="111482.99"/>
  </r>
  <r>
    <s v="Cara Havers"/>
    <s v="Male"/>
    <s v="Marketing"/>
    <n v="89610"/>
    <s v="$80k-90k"/>
    <x v="0"/>
    <s v="Good"/>
    <n v="5.8000000000000003E-2"/>
    <n v="5197.38"/>
    <n v="94807.38"/>
  </r>
  <r>
    <s v="Gisella Mewe"/>
    <s v="Female"/>
    <s v="Support"/>
    <n v="109760"/>
    <s v="$100k-110k"/>
    <x v="2"/>
    <s v="Good"/>
    <n v="4.9000000000000002E-2"/>
    <n v="5378.24"/>
    <n v="115138.24000000001"/>
  </r>
  <r>
    <s v="Daryn Kniveton"/>
    <s v="Female"/>
    <s v="Marketing"/>
    <n v="108390"/>
    <s v="$100k-110k"/>
    <x v="0"/>
    <s v="Poor"/>
    <n v="1.2999999999999999E-2"/>
    <n v="1409.07"/>
    <n v="109799.07"/>
  </r>
  <r>
    <s v="Stormy Church"/>
    <s v="Male"/>
    <s v="Research and Development"/>
    <n v="29880"/>
    <s v="$20k-30k"/>
    <x v="0"/>
    <s v="Very Poor"/>
    <n v="5.0000000000000001E-3"/>
    <n v="149.4"/>
    <n v="30029.4"/>
  </r>
  <r>
    <s v="Cull Nannetti"/>
    <s v="Male"/>
    <s v="Support"/>
    <n v="68090"/>
    <s v="$60k-70k"/>
    <x v="1"/>
    <s v="Average"/>
    <n v="2.8000000000000001E-2"/>
    <n v="1906.52"/>
    <n v="69996.52"/>
  </r>
  <r>
    <s v="Shirlene Argo"/>
    <s v="Female"/>
    <s v="Services"/>
    <n v="87210"/>
    <s v="$80k-90k"/>
    <x v="2"/>
    <s v="Not Rated"/>
    <m/>
    <m/>
    <m/>
  </r>
  <r>
    <s v="Konstanze Wyleman"/>
    <s v="Male"/>
    <s v="Engineering"/>
    <n v="90800"/>
    <s v="$90k-100k"/>
    <x v="2"/>
    <s v="Average"/>
    <n v="3.5000000000000003E-2"/>
    <n v="3178.0000000000005"/>
    <n v="93978"/>
  </r>
  <r>
    <s v="Vernor Atyea"/>
    <s v="Female"/>
    <s v="Training"/>
    <n v="102930"/>
    <s v="$100k-110k"/>
    <x v="1"/>
    <s v="Good"/>
    <n v="5.8999999999999997E-2"/>
    <n v="6072.87"/>
    <n v="109002.87"/>
  </r>
  <r>
    <s v="Tris Hynard"/>
    <s v="Female"/>
    <s v="Product Management"/>
    <n v="29080"/>
    <s v="$20k-30k"/>
    <x v="1"/>
    <s v="Average"/>
    <n v="3.2000000000000001E-2"/>
    <n v="930.56000000000006"/>
    <n v="30010.560000000001"/>
  </r>
  <r>
    <s v="Calvin O'Carroll"/>
    <s v="Female"/>
    <s v="Research and Development"/>
    <n v="44450"/>
    <s v="$40k-50k"/>
    <x v="2"/>
    <s v="Very Good"/>
    <n v="8.4000000000000005E-2"/>
    <n v="3733.8"/>
    <n v="48183.8"/>
  </r>
  <r>
    <s v="Jessica Burditt"/>
    <s v="Female"/>
    <s v="Services"/>
    <n v="97120"/>
    <s v="$90k-100k"/>
    <x v="1"/>
    <s v="Average"/>
    <n v="2.3E-2"/>
    <n v="2233.7599999999998"/>
    <n v="99353.76"/>
  </r>
  <r>
    <s v="Aurelea Devitt"/>
    <s v="Male"/>
    <s v="Support"/>
    <n v="58840"/>
    <s v="$50k-60k"/>
    <x v="2"/>
    <s v="Average"/>
    <n v="2.8000000000000001E-2"/>
    <n v="1647.52"/>
    <n v="60487.519999999997"/>
  </r>
  <r>
    <s v="Meryl Waggatt"/>
    <s v="Female"/>
    <s v="Business Development"/>
    <n v="77060"/>
    <s v="$70k-80k"/>
    <x v="1"/>
    <s v="Good"/>
    <n v="0.05"/>
    <n v="3853"/>
    <n v="80913"/>
  </r>
  <r>
    <s v="Evyn Fyrth"/>
    <s v="Male"/>
    <s v="Support"/>
    <n v="90080"/>
    <s v="$90k-100k"/>
    <x v="1"/>
    <s v="Average"/>
    <n v="2.8000000000000001E-2"/>
    <n v="2522.2400000000002"/>
    <n v="92602.240000000005"/>
  </r>
  <r>
    <s v="Sarene Creeboe"/>
    <s v="Male"/>
    <s v="Product Management"/>
    <n v="35830"/>
    <s v="$30k-40k"/>
    <x v="1"/>
    <s v="Average"/>
    <n v="3.2000000000000001E-2"/>
    <n v="1146.56"/>
    <n v="36976.559999999998"/>
  </r>
  <r>
    <s v="Steven Labat"/>
    <s v="Male"/>
    <s v="Legal"/>
    <n v="37110"/>
    <s v="$30k-40k"/>
    <x v="1"/>
    <s v="Average"/>
    <n v="2.1000000000000001E-2"/>
    <n v="779.31000000000006"/>
    <n v="37889.31"/>
  </r>
  <r>
    <s v="Lindy Guillet"/>
    <s v="Male"/>
    <s v="Training"/>
    <n v="112780"/>
    <s v="$110k+"/>
    <x v="2"/>
    <s v="Poor"/>
    <n v="1.9E-2"/>
    <n v="2142.8200000000002"/>
    <n v="114922.82"/>
  </r>
  <r>
    <s v="Loren Rettie"/>
    <s v="Female"/>
    <s v="Engineering"/>
    <n v="96000"/>
    <s v="$90k-100k"/>
    <x v="1"/>
    <s v="Average"/>
    <n v="3.5000000000000003E-2"/>
    <n v="3360.0000000000005"/>
    <n v="99360"/>
  </r>
  <r>
    <s v="Daron Biaggioli"/>
    <s v="Female"/>
    <s v="Product Management"/>
    <n v="112550"/>
    <s v="$110k+"/>
    <x v="1"/>
    <s v="Average"/>
    <n v="3.2000000000000001E-2"/>
    <n v="3601.6"/>
    <n v="116151.6"/>
  </r>
  <r>
    <s v="Georg Dinnage"/>
    <s v="Male"/>
    <s v="Training"/>
    <n v="88330"/>
    <s v="$80k-90k"/>
    <x v="1"/>
    <s v="Poor"/>
    <n v="1.9E-2"/>
    <n v="1678.27"/>
    <n v="90008.27"/>
  </r>
  <r>
    <s v="Ewart Hovel"/>
    <s v="Female"/>
    <s v="Training"/>
    <n v="116770"/>
    <s v="$110k+"/>
    <x v="0"/>
    <s v="Good"/>
    <n v="5.8999999999999997E-2"/>
    <n v="6889.4299999999994"/>
    <n v="123659.43"/>
  </r>
  <r>
    <s v="Archaimbaud Pinchin"/>
    <s v="Male"/>
    <s v="Marketing"/>
    <n v="40270"/>
    <s v="$40k-50k"/>
    <x v="1"/>
    <s v="Average"/>
    <n v="3.5000000000000003E-2"/>
    <n v="1409.45"/>
    <n v="41679.449999999997"/>
  </r>
  <r>
    <s v="Garwood Penhale"/>
    <s v="Female"/>
    <s v="Business Development"/>
    <n v="96640"/>
    <s v="$90k-100k"/>
    <x v="1"/>
    <s v="Very Good"/>
    <n v="7.2999999999999995E-2"/>
    <n v="7054.7199999999993"/>
    <n v="103694.72"/>
  </r>
  <r>
    <s v="Valentia Etteridge"/>
    <s v="Female"/>
    <s v="Business Development"/>
    <n v="118100"/>
    <s v="$110k+"/>
    <x v="0"/>
    <s v="Average"/>
    <n v="2.4E-2"/>
    <n v="2834.4"/>
    <n v="120934.39999999999"/>
  </r>
  <r>
    <s v="Courtney Given"/>
    <s v="Male"/>
    <s v="Engineering"/>
    <n v="43600"/>
    <s v="$40k-50k"/>
    <x v="2"/>
    <s v="Average"/>
    <n v="3.5000000000000003E-2"/>
    <n v="1526.0000000000002"/>
    <n v="45126"/>
  </r>
  <r>
    <s v="Claudetta Petherick"/>
    <s v="Female"/>
    <s v="Legal"/>
    <n v="54520"/>
    <s v="$50k-60k"/>
    <x v="2"/>
    <s v="Poor"/>
    <n v="1.9E-2"/>
    <n v="1035.8799999999999"/>
    <n v="55555.88"/>
  </r>
  <r>
    <s v="Eberto William"/>
    <s v="Female"/>
    <s v="Research and Development"/>
    <n v="57750"/>
    <s v="$50k-60k"/>
    <x v="2"/>
    <s v="Average"/>
    <n v="3.3000000000000002E-2"/>
    <n v="1905.75"/>
    <n v="59655.75"/>
  </r>
  <r>
    <s v="Bernie Gorges"/>
    <s v="Female"/>
    <s v="Training"/>
    <n v="99970"/>
    <s v="$90k-100k"/>
    <x v="0"/>
    <s v="Average"/>
    <n v="0.04"/>
    <n v="3998.8"/>
    <n v="103968.8"/>
  </r>
  <r>
    <s v="Myrle Prandoni"/>
    <s v="Male"/>
    <s v="Sales"/>
    <n v="62200"/>
    <s v="$60k-70k"/>
    <x v="1"/>
    <s v="Very Good"/>
    <n v="8.7999999999999995E-2"/>
    <n v="5473.5999999999995"/>
    <n v="67673.600000000006"/>
  </r>
  <r>
    <s v="Josepha Keningham"/>
    <s v="Male"/>
    <s v="Human Resources"/>
    <n v="42990"/>
    <s v="$40k-50k"/>
    <x v="1"/>
    <s v="Average"/>
    <n v="2.7E-2"/>
    <n v="1160.73"/>
    <n v="44150.73"/>
  </r>
  <r>
    <s v="Garrick Hadwick"/>
    <s v="Male"/>
    <s v="Support"/>
    <n v="117810"/>
    <s v="$110k+"/>
    <x v="2"/>
    <s v="Average"/>
    <n v="2.8000000000000001E-2"/>
    <n v="3298.6800000000003"/>
    <n v="121108.68"/>
  </r>
  <r>
    <s v="Nessy Baskwell"/>
    <s v="Male"/>
    <s v="Services"/>
    <n v="58130"/>
    <s v="$50k-60k"/>
    <x v="1"/>
    <s v="Average"/>
    <n v="2.3E-2"/>
    <n v="1336.99"/>
    <n v="59466.99"/>
  </r>
  <r>
    <s v="Rosco Cogley"/>
    <s v="Male"/>
    <s v="Services"/>
    <n v="86840"/>
    <s v="$80k-90k"/>
    <x v="2"/>
    <s v="Average"/>
    <n v="2.3E-2"/>
    <n v="1997.32"/>
    <n v="88837.32"/>
  </r>
  <r>
    <s v="Camille Baldinotti"/>
    <s v="Female"/>
    <s v="Product Management"/>
    <n v="41700"/>
    <s v="$40k-50k"/>
    <x v="0"/>
    <s v="Good"/>
    <n v="4.1000000000000002E-2"/>
    <n v="1709.7"/>
    <n v="43409.7"/>
  </r>
  <r>
    <s v="Crawford Scad"/>
    <s v="Male"/>
    <s v="Human Resources"/>
    <n v="72880"/>
    <s v="$70k-80k"/>
    <x v="1"/>
    <s v="Average"/>
    <n v="2.7E-2"/>
    <n v="1967.76"/>
    <n v="74847.759999999995"/>
  </r>
  <r>
    <s v="Larry Pioch"/>
    <s v="Male"/>
    <s v="Research and Development"/>
    <n v="49670"/>
    <s v="$40k-50k"/>
    <x v="2"/>
    <s v="Good"/>
    <n v="5.3999999999999999E-2"/>
    <n v="2682.18"/>
    <n v="52352.18"/>
  </r>
  <r>
    <s v="Judie Di Bernardo"/>
    <s v="Male"/>
    <s v="Accounting"/>
    <n v="117150"/>
    <s v="$110k+"/>
    <x v="2"/>
    <s v="Average"/>
    <n v="0.02"/>
    <n v="2343"/>
    <n v="119493"/>
  </r>
  <r>
    <s v="Kakalina Stanaway"/>
    <s v="Male"/>
    <s v="Human Resources"/>
    <n v="97020"/>
    <s v="$90k-100k"/>
    <x v="1"/>
    <s v="Poor"/>
    <n v="1.2999999999999999E-2"/>
    <n v="1261.26"/>
    <n v="98281.26"/>
  </r>
  <r>
    <s v="Max Shower"/>
    <s v="Male"/>
    <s v="Training"/>
    <n v="67510"/>
    <s v="$60k-70k"/>
    <x v="1"/>
    <s v="Not Rated"/>
    <m/>
    <m/>
    <m/>
  </r>
  <r>
    <s v="Juditha Hatherleigh"/>
    <s v="Female"/>
    <s v="Human Resources"/>
    <n v="34830"/>
    <s v="$30k-40k"/>
    <x v="1"/>
    <s v="Average"/>
    <n v="2.7E-2"/>
    <n v="940.41"/>
    <n v="35770.410000000003"/>
  </r>
  <r>
    <s v="Lanny Beaney"/>
    <s v="Male"/>
    <s v="Legal"/>
    <n v="38730"/>
    <s v="$30k-40k"/>
    <x v="2"/>
    <s v="Average"/>
    <n v="2.1000000000000001E-2"/>
    <n v="813.33"/>
    <n v="39543.33"/>
  </r>
  <r>
    <s v="Jim Perrygo"/>
    <s v="Male"/>
    <s v="Services"/>
    <n v="96790"/>
    <s v="$90k-100k"/>
    <x v="0"/>
    <s v="Good"/>
    <n v="5.2999999999999999E-2"/>
    <n v="5129.87"/>
    <n v="101919.87"/>
  </r>
  <r>
    <s v="Shannen Crittal"/>
    <s v="Female"/>
    <s v="Engineering"/>
    <n v="68040"/>
    <s v="$60k-70k"/>
    <x v="1"/>
    <s v="Good"/>
    <n v="4.2999999999999997E-2"/>
    <n v="2925.72"/>
    <n v="70965.72"/>
  </r>
  <r>
    <s v="Katya Hundy"/>
    <s v="Male"/>
    <s v="Business Development"/>
    <n v="88510"/>
    <s v="$80k-90k"/>
    <x v="0"/>
    <s v="Average"/>
    <n v="2.4E-2"/>
    <n v="2124.2400000000002"/>
    <n v="90634.240000000005"/>
  </r>
  <r>
    <s v="Cordelia Djuricic"/>
    <s v="Female"/>
    <s v="Human Resources"/>
    <n v="65350"/>
    <s v="$60k-70k"/>
    <x v="2"/>
    <s v="Very Poor"/>
    <n v="5.0000000000000001E-3"/>
    <n v="326.75"/>
    <n v="65676.75"/>
  </r>
  <r>
    <s v="Emory Whitten"/>
    <s v="Female"/>
    <s v="Product Management"/>
    <n v="52000"/>
    <s v="$50k-60k"/>
    <x v="0"/>
    <s v="Not Rated"/>
    <m/>
    <m/>
    <m/>
  </r>
  <r>
    <s v="Philis Rowlstone"/>
    <s v="Female"/>
    <s v="Human Resources"/>
    <n v="85740"/>
    <s v="$80k-90k"/>
    <x v="0"/>
    <s v="Average"/>
    <n v="2.7E-2"/>
    <n v="2314.98"/>
    <n v="88054.98"/>
  </r>
  <r>
    <s v="Fedora Graffin"/>
    <s v="Male"/>
    <s v="Research and Development"/>
    <n v="92500"/>
    <s v="$90k-100k"/>
    <x v="0"/>
    <s v="Good"/>
    <n v="5.3999999999999999E-2"/>
    <n v="4995"/>
    <n v="97495"/>
  </r>
  <r>
    <s v="Marjie Bamford"/>
    <s v="Male"/>
    <s v="Sales"/>
    <n v="80770"/>
    <s v="$80k-90k"/>
    <x v="2"/>
    <s v="Very Good"/>
    <n v="8.7999999999999995E-2"/>
    <n v="7107.7599999999993"/>
    <n v="87877.759999999995"/>
  </r>
  <r>
    <s v="Doe Clubley"/>
    <s v="Female"/>
    <s v="Product Management"/>
    <n v="67820"/>
    <s v="$60k-70k"/>
    <x v="1"/>
    <s v="Not Rated"/>
    <m/>
    <m/>
    <m/>
  </r>
  <r>
    <s v="Adella Hartshorne"/>
    <s v="Female"/>
    <s v="Human Resources"/>
    <n v="41160"/>
    <s v="$40k-50k"/>
    <x v="2"/>
    <s v="Good"/>
    <n v="5.3999999999999999E-2"/>
    <n v="2222.64"/>
    <n v="43382.64"/>
  </r>
  <r>
    <s v="Barney Bonafant"/>
    <s v="Female"/>
    <s v="Engineering"/>
    <n v="48060"/>
    <s v="$40k-50k"/>
    <x v="2"/>
    <s v="Poor"/>
    <n v="1.0999999999999999E-2"/>
    <n v="528.66"/>
    <n v="48588.66"/>
  </r>
  <r>
    <s v="Nessi Delves"/>
    <s v="Male"/>
    <s v="Training"/>
    <n v="56830"/>
    <s v="$50k-60k"/>
    <x v="1"/>
    <s v="Very Good"/>
    <n v="6.3E-2"/>
    <n v="3580.29"/>
    <n v="60410.29"/>
  </r>
  <r>
    <s v="Addi Studdeard"/>
    <s v="Female"/>
    <s v="Product Management"/>
    <n v="72500"/>
    <s v="$70k-80k"/>
    <x v="0"/>
    <s v="Very Poor"/>
    <n v="5.0000000000000001E-3"/>
    <n v="362.5"/>
    <n v="72862.5"/>
  </r>
  <r>
    <s v="Benoite Ackermann"/>
    <s v="Female"/>
    <s v="Services"/>
    <n v="57080"/>
    <s v="$50k-60k"/>
    <x v="2"/>
    <s v="Average"/>
    <n v="2.3E-2"/>
    <n v="1312.84"/>
    <n v="58392.84"/>
  </r>
  <r>
    <s v="Sharity Brands"/>
    <s v="Male"/>
    <s v="Product Management"/>
    <n v="104080"/>
    <s v="$100k-110k"/>
    <x v="2"/>
    <s v="Very Poor"/>
    <n v="5.0000000000000001E-3"/>
    <n v="520.4"/>
    <n v="104600.4"/>
  </r>
  <r>
    <s v="Beryl Burnsyde"/>
    <s v="Male"/>
    <s v="Legal"/>
    <n v="29770"/>
    <s v="$20k-30k"/>
    <x v="0"/>
    <s v="Good"/>
    <n v="5.3999999999999999E-2"/>
    <n v="1607.58"/>
    <n v="31377.58"/>
  </r>
  <r>
    <s v="Ollie Schirak"/>
    <s v="Male"/>
    <s v="Legal"/>
    <n v="48690"/>
    <s v="$40k-50k"/>
    <x v="0"/>
    <s v="Average"/>
    <n v="2.1000000000000001E-2"/>
    <n v="1022.49"/>
    <n v="49712.49"/>
  </r>
  <r>
    <s v="Amaleta Baltzar"/>
    <s v="Not Disclosed"/>
    <s v="Research and Development"/>
    <n v="70080"/>
    <s v="$70k-80k"/>
    <x v="0"/>
    <s v="Very Poor"/>
    <n v="5.0000000000000001E-3"/>
    <n v="350.40000000000003"/>
    <n v="70430.399999999994"/>
  </r>
  <r>
    <s v="Katya Hundy"/>
    <s v="Male"/>
    <s v="Business Development"/>
    <n v="88510"/>
    <s v="$80k-90k"/>
    <x v="1"/>
    <s v="Poor"/>
    <n v="1.7999999999999999E-2"/>
    <n v="1593.1799999999998"/>
    <n v="90103.18"/>
  </r>
  <r>
    <s v="Wyn Treadger"/>
    <s v="Female"/>
    <s v="Business Development"/>
    <n v="69190"/>
    <s v="$60k-70k"/>
    <x v="2"/>
    <s v="Average"/>
    <n v="2.4E-2"/>
    <n v="1660.56"/>
    <n v="70850.559999999998"/>
  </r>
  <r>
    <s v="Orton Livick"/>
    <s v="Male"/>
    <s v="Services"/>
    <n v="37920"/>
    <s v="$30k-40k"/>
    <x v="2"/>
    <s v="Average"/>
    <n v="2.3E-2"/>
    <n v="872.16"/>
    <n v="38792.160000000003"/>
  </r>
  <r>
    <s v="Haven Belward"/>
    <s v="Male"/>
    <s v="Accounting"/>
    <n v="89120"/>
    <s v="$80k-90k"/>
    <x v="0"/>
    <s v="Good"/>
    <n v="5.8000000000000003E-2"/>
    <n v="5168.96"/>
    <n v="94288.960000000006"/>
  </r>
  <r>
    <s v="Yasmeen Klimkiewich"/>
    <s v="Female"/>
    <s v="Legal"/>
    <n v="48140"/>
    <s v="$40k-50k"/>
    <x v="2"/>
    <s v="Very Good"/>
    <n v="6.4000000000000001E-2"/>
    <n v="3080.96"/>
    <n v="51220.959999999999"/>
  </r>
  <r>
    <s v="Kristofor Powner"/>
    <s v="Male"/>
    <s v="Support"/>
    <n v="69340"/>
    <s v="$60k-70k"/>
    <x v="0"/>
    <s v="Average"/>
    <n v="2.8000000000000001E-2"/>
    <n v="1941.52"/>
    <n v="71281.52"/>
  </r>
  <r>
    <s v="Phillipp Nekrews"/>
    <s v="Male"/>
    <s v="Human Resources"/>
    <n v="71330"/>
    <s v="$70k-80k"/>
    <x v="1"/>
    <s v="Very Good"/>
    <n v="7.5999999999999998E-2"/>
    <n v="5421.08"/>
    <n v="76751.08"/>
  </r>
  <r>
    <s v="Delora Arendt"/>
    <s v="Female"/>
    <s v="Marketing"/>
    <n v="67620"/>
    <s v="$60k-70k"/>
    <x v="2"/>
    <s v="Good"/>
    <n v="5.8000000000000003E-2"/>
    <n v="3921.96"/>
    <n v="71541.960000000006"/>
  </r>
  <r>
    <s v="Archibaldo Denny"/>
    <s v="Female"/>
    <s v="Product Management"/>
    <n v="69740"/>
    <s v="$60k-70k"/>
    <x v="0"/>
    <s v="Not Rated"/>
    <m/>
    <m/>
    <m/>
  </r>
  <r>
    <s v="Jeane Blaszczak"/>
    <s v="Female"/>
    <s v="Engineering"/>
    <n v="44300"/>
    <s v="$40k-50k"/>
    <x v="0"/>
    <s v="Good"/>
    <n v="4.2999999999999997E-2"/>
    <n v="1904.8999999999999"/>
    <n v="46204.9"/>
  </r>
  <r>
    <s v="Codi Beck"/>
    <s v="Female"/>
    <s v="Business Development"/>
    <n v="40560"/>
    <s v="$40k-50k"/>
    <x v="0"/>
    <s v="Poor"/>
    <n v="1.7999999999999999E-2"/>
    <n v="730.07999999999993"/>
    <n v="41290.080000000002"/>
  </r>
  <r>
    <s v="Faunie Sinton"/>
    <s v="Female"/>
    <s v="Sales"/>
    <n v="115230"/>
    <s v="$110k+"/>
    <x v="2"/>
    <s v="Good"/>
    <n v="5.0999999999999997E-2"/>
    <n v="5876.73"/>
    <n v="121106.73"/>
  </r>
  <r>
    <s v="Nicol Giacomi"/>
    <s v="Female"/>
    <s v="Training"/>
    <n v="39750"/>
    <s v="$30k-40k"/>
    <x v="1"/>
    <s v="Average"/>
    <n v="0.04"/>
    <n v="1590"/>
    <n v="41340"/>
  </r>
  <r>
    <s v="Crawford Scad"/>
    <s v="Male"/>
    <s v="Human Resources"/>
    <n v="72880"/>
    <s v="$70k-80k"/>
    <x v="0"/>
    <s v="Average"/>
    <n v="2.7E-2"/>
    <n v="1967.76"/>
    <n v="74847.759999999995"/>
  </r>
  <r>
    <s v="Vassili Flay"/>
    <s v="Not Disclosed"/>
    <s v="Research and Development"/>
    <n v="108970"/>
    <s v="$100k-110k"/>
    <x v="2"/>
    <s v="Average"/>
    <n v="3.3000000000000002E-2"/>
    <n v="3596.01"/>
    <n v="112566.01"/>
  </r>
  <r>
    <s v="Halimeda Kuscha"/>
    <s v="Female"/>
    <s v="Engineering"/>
    <n v="112570"/>
    <s v="$110k+"/>
    <x v="2"/>
    <s v="Poor"/>
    <n v="1.0999999999999999E-2"/>
    <n v="1238.27"/>
    <n v="113808.27"/>
  </r>
  <r>
    <s v="Charmaine Howie"/>
    <s v="Male"/>
    <s v="Accounting"/>
    <n v="56810"/>
    <s v="$50k-60k"/>
    <x v="1"/>
    <s v="Poor"/>
    <n v="1.2E-2"/>
    <n v="681.72"/>
    <n v="57491.72"/>
  </r>
  <r>
    <s v="Norrie Grahl"/>
    <s v="Not Disclosed"/>
    <s v="Business Development"/>
    <n v="42950"/>
    <s v="$40k-50k"/>
    <x v="2"/>
    <s v="Poor"/>
    <n v="1.7999999999999999E-2"/>
    <n v="773.09999999999991"/>
    <n v="43723.1"/>
  </r>
  <r>
    <s v="Ulick Maingot"/>
    <s v="Female"/>
    <s v="Services"/>
    <n v="42820"/>
    <s v="$40k-50k"/>
    <x v="1"/>
    <s v="Average"/>
    <n v="2.3E-2"/>
    <n v="984.86"/>
    <n v="43804.86"/>
  </r>
  <r>
    <s v="Millie Fiveash"/>
    <s v="Female"/>
    <s v="Sales"/>
    <n v="57080"/>
    <s v="$50k-60k"/>
    <x v="1"/>
    <s v="Average"/>
    <n v="2.1000000000000001E-2"/>
    <n v="1198.68"/>
    <n v="58278.68"/>
  </r>
  <r>
    <s v="Kayley Southwell"/>
    <s v="Female"/>
    <s v="Marketing"/>
    <n v="101670"/>
    <s v="$100k-110k"/>
    <x v="1"/>
    <s v="Average"/>
    <n v="3.5000000000000003E-2"/>
    <n v="3558.4500000000003"/>
    <n v="105228.45"/>
  </r>
  <r>
    <s v="Reena McKernan"/>
    <s v="Female"/>
    <s v="Marketing"/>
    <n v="104750"/>
    <s v="$100k-110k"/>
    <x v="1"/>
    <s v="Average"/>
    <n v="3.5000000000000003E-2"/>
    <n v="3666.2500000000005"/>
    <n v="108416.25"/>
  </r>
  <r>
    <s v="Seward Kubera"/>
    <s v="Male"/>
    <s v="Engineering"/>
    <n v="43330"/>
    <s v="$40k-50k"/>
    <x v="2"/>
    <s v="Very Good"/>
    <n v="6.0999999999999999E-2"/>
    <n v="2643.13"/>
    <n v="45973.13"/>
  </r>
  <r>
    <s v="Rois Garrigan"/>
    <s v="Male"/>
    <s v="Accounting"/>
    <n v="61430"/>
    <s v="$60k-70k"/>
    <x v="1"/>
    <s v="Poor"/>
    <n v="1.2E-2"/>
    <n v="737.16"/>
    <n v="62167.16"/>
  </r>
  <r>
    <s v="Euell Willoughley"/>
    <s v="Male"/>
    <s v="Product Management"/>
    <n v="105800"/>
    <s v="$100k-110k"/>
    <x v="1"/>
    <s v="Very Good"/>
    <n v="6.2E-2"/>
    <n v="6559.6"/>
    <n v="112359.6"/>
  </r>
  <r>
    <s v="Lindi Morfey"/>
    <s v="Male"/>
    <s v="Training"/>
    <n v="99470"/>
    <s v="$90k-100k"/>
    <x v="1"/>
    <s v="Good"/>
    <n v="5.8999999999999997E-2"/>
    <n v="5868.73"/>
    <n v="105338.73"/>
  </r>
  <r>
    <s v="Gradey Litton"/>
    <s v="Female"/>
    <s v="Accounting"/>
    <n v="68890"/>
    <s v="$60k-70k"/>
    <x v="1"/>
    <s v="Good"/>
    <n v="5.8000000000000003E-2"/>
    <n v="3995.6200000000003"/>
    <n v="72885.62"/>
  </r>
  <r>
    <s v="Angeline Christophersen"/>
    <s v="Female"/>
    <s v="Engineering"/>
    <n v="86940"/>
    <s v="$80k-90k"/>
    <x v="1"/>
    <s v="Average"/>
    <n v="3.5000000000000003E-2"/>
    <n v="3042.9"/>
    <n v="89982.9"/>
  </r>
  <r>
    <s v="Farrel Vanyatin"/>
    <s v="Male"/>
    <s v="Support"/>
    <n v="118120"/>
    <s v="$110k+"/>
    <x v="0"/>
    <s v="Average"/>
    <n v="2.8000000000000001E-2"/>
    <n v="3307.36"/>
    <n v="121427.36"/>
  </r>
  <r>
    <s v="Kienan Epinay"/>
    <s v="Male"/>
    <s v="Marketing"/>
    <n v="91120"/>
    <s v="$90k-100k"/>
    <x v="1"/>
    <s v="Poor"/>
    <n v="1.2999999999999999E-2"/>
    <n v="1184.56"/>
    <n v="92304.56"/>
  </r>
  <r>
    <s v="Aloisia Minto"/>
    <s v="Male"/>
    <s v="Research and Development"/>
    <n v="41420"/>
    <s v="$40k-50k"/>
    <x v="2"/>
    <s v="Good"/>
    <n v="5.3999999999999999E-2"/>
    <n v="2236.6799999999998"/>
    <n v="43656.68"/>
  </r>
  <r>
    <s v="Melisa Knott"/>
    <s v="Female"/>
    <s v="Training"/>
    <n v="86010"/>
    <s v="$80k-90k"/>
    <x v="1"/>
    <s v="Average"/>
    <n v="0.04"/>
    <n v="3440.4"/>
    <n v="89450.4"/>
  </r>
  <r>
    <s v="Koral Gerriet"/>
    <s v="Male"/>
    <s v="Support"/>
    <n v="30080"/>
    <s v="$30k-40k"/>
    <x v="2"/>
    <s v="Average"/>
    <n v="2.8000000000000001E-2"/>
    <n v="842.24"/>
    <n v="30922.240000000002"/>
  </r>
  <r>
    <s v="Constantino Espley"/>
    <s v="Male"/>
    <s v="Accounting"/>
    <n v="96800"/>
    <s v="$90k-100k"/>
    <x v="2"/>
    <s v="Average"/>
    <n v="0.02"/>
    <n v="1936"/>
    <n v="98736"/>
  </r>
  <r>
    <s v="Desi Peniman"/>
    <s v="Female"/>
    <s v="Legal"/>
    <n v="31090"/>
    <s v="$30k-40k"/>
    <x v="0"/>
    <s v="Average"/>
    <n v="2.1000000000000001E-2"/>
    <n v="652.89"/>
    <n v="31742.89"/>
  </r>
  <r>
    <s v="Torrance Collier"/>
    <s v="Female"/>
    <s v="Training"/>
    <n v="96140"/>
    <s v="$90k-100k"/>
    <x v="0"/>
    <s v="Good"/>
    <n v="5.8999999999999997E-2"/>
    <n v="5672.2599999999993"/>
    <n v="101812.26"/>
  </r>
  <r>
    <s v="Ede Mignot"/>
    <s v="Female"/>
    <s v="Research and Development"/>
    <n v="98640"/>
    <s v="$90k-100k"/>
    <x v="1"/>
    <s v="Good"/>
    <n v="5.3999999999999999E-2"/>
    <n v="5326.5599999999995"/>
    <n v="103966.56"/>
  </r>
  <r>
    <s v="Marcia Muldrew"/>
    <s v="Female"/>
    <s v="Sales"/>
    <n v="71510"/>
    <s v="$70k-80k"/>
    <x v="0"/>
    <s v="Good"/>
    <n v="5.0999999999999997E-2"/>
    <n v="3647.0099999999998"/>
    <n v="75157.009999999995"/>
  </r>
  <r>
    <s v="Quintina Kilgannon"/>
    <s v="Female"/>
    <s v="Legal"/>
    <n v="86490"/>
    <s v="$80k-90k"/>
    <x v="1"/>
    <s v="Poor"/>
    <n v="1.9E-2"/>
    <n v="1643.31"/>
    <n v="88133.31"/>
  </r>
  <r>
    <s v="Peria Revey"/>
    <s v="Not Disclosed"/>
    <s v="Engineering"/>
    <n v="103240"/>
    <s v="$100k-110k"/>
    <x v="1"/>
    <s v="Good"/>
    <n v="4.2999999999999997E-2"/>
    <n v="4439.32"/>
    <n v="107679.32"/>
  </r>
  <r>
    <s v="Carry Loblie"/>
    <s v="Female"/>
    <s v="Sales"/>
    <n v="47550"/>
    <s v="$40k-50k"/>
    <x v="1"/>
    <s v="Average"/>
    <n v="2.1000000000000001E-2"/>
    <n v="998.55000000000007"/>
    <n v="48548.55"/>
  </r>
  <r>
    <s v="Isadora Maunsell"/>
    <s v="Male"/>
    <s v="Sales"/>
    <n v="78490"/>
    <s v="$70k-80k"/>
    <x v="2"/>
    <s v="Average"/>
    <n v="2.1000000000000001E-2"/>
    <n v="1648.2900000000002"/>
    <n v="80138.289999999994"/>
  </r>
  <r>
    <s v="Tamara Couvet"/>
    <s v="Female"/>
    <s v="Engineering"/>
    <n v="61050"/>
    <s v="$60k-70k"/>
    <x v="2"/>
    <s v="Average"/>
    <n v="3.5000000000000003E-2"/>
    <n v="2136.75"/>
    <n v="63186.75"/>
  </r>
  <r>
    <s v="Von Boeter"/>
    <s v="Male"/>
    <s v="Product Management"/>
    <n v="36370"/>
    <s v="$30k-40k"/>
    <x v="0"/>
    <s v="Good"/>
    <n v="4.1000000000000002E-2"/>
    <n v="1491.17"/>
    <n v="37861.17"/>
  </r>
  <r>
    <s v="Forester Feakins"/>
    <s v="Male"/>
    <s v="Business Development"/>
    <n v="47290"/>
    <s v="$40k-50k"/>
    <x v="2"/>
    <s v="Average"/>
    <n v="2.4E-2"/>
    <n v="1134.96"/>
    <n v="48424.959999999999"/>
  </r>
  <r>
    <s v="Gardy Eckersall"/>
    <s v="Male"/>
    <s v="Sales"/>
    <n v="79650"/>
    <s v="$70k-80k"/>
    <x v="1"/>
    <s v="Good"/>
    <n v="5.0999999999999997E-2"/>
    <n v="4062.1499999999996"/>
    <n v="83712.149999999994"/>
  </r>
  <r>
    <s v="Gamaliel Ewins"/>
    <s v="Male"/>
    <s v="Product Management"/>
    <n v="119660"/>
    <s v="$110k+"/>
    <x v="2"/>
    <s v="Average"/>
    <n v="3.2000000000000001E-2"/>
    <n v="3829.12"/>
    <n v="123489.12"/>
  </r>
  <r>
    <s v="Win Arthurs"/>
    <s v="Female"/>
    <s v="Support"/>
    <n v="43200"/>
    <s v="$40k-50k"/>
    <x v="2"/>
    <s v="Average"/>
    <n v="2.8000000000000001E-2"/>
    <n v="1209.6000000000001"/>
    <n v="44409.599999999999"/>
  </r>
  <r>
    <s v="Richy Gray"/>
    <s v="Female"/>
    <s v="Product Management"/>
    <n v="89830"/>
    <s v="$80k-90k"/>
    <x v="1"/>
    <s v="Very Good"/>
    <n v="6.2E-2"/>
    <n v="5569.46"/>
    <n v="95399.46"/>
  </r>
  <r>
    <s v="Patricia Dwelly"/>
    <s v="Male"/>
    <s v="Accounting"/>
    <n v="91500"/>
    <s v="$90k-100k"/>
    <x v="0"/>
    <s v="Poor"/>
    <n v="1.2E-2"/>
    <n v="1098"/>
    <n v="92598"/>
  </r>
  <r>
    <s v="Erv Balmann"/>
    <s v="Female"/>
    <s v="Services"/>
    <n v="29670"/>
    <s v="$20k-30k"/>
    <x v="0"/>
    <s v="Very Good"/>
    <n v="7.1999999999999995E-2"/>
    <n v="2136.2399999999998"/>
    <n v="31806.239999999998"/>
  </r>
  <r>
    <s v="Demetria Le Estut"/>
    <s v="Female"/>
    <s v="Support"/>
    <n v="75720"/>
    <s v="$70k-80k"/>
    <x v="2"/>
    <s v="Very Poor"/>
    <n v="5.0000000000000001E-3"/>
    <n v="378.6"/>
    <n v="76098.600000000006"/>
  </r>
  <r>
    <s v="Evanne Sheryn"/>
    <s v="Female"/>
    <s v="Services"/>
    <n v="81900"/>
    <s v="$80k-90k"/>
    <x v="2"/>
    <s v="Average"/>
    <n v="2.3E-2"/>
    <n v="1883.7"/>
    <n v="83783.7"/>
  </r>
  <r>
    <s v="Collette Blackaller"/>
    <s v="Female"/>
    <s v="Human Resources"/>
    <n v="42380"/>
    <s v="$40k-50k"/>
    <x v="1"/>
    <s v="Good"/>
    <n v="5.3999999999999999E-2"/>
    <n v="2288.52"/>
    <n v="44668.52"/>
  </r>
  <r>
    <s v="Mariann Mowat"/>
    <s v="Male"/>
    <s v="Marketing"/>
    <n v="32620"/>
    <s v="$30k-40k"/>
    <x v="1"/>
    <s v="Good"/>
    <n v="5.8000000000000003E-2"/>
    <n v="1891.96"/>
    <n v="34511.96"/>
  </r>
  <r>
    <s v="Tabbatha Pickston"/>
    <s v="Male"/>
    <s v="Marketing"/>
    <n v="72040"/>
    <s v="$70k-80k"/>
    <x v="2"/>
    <s v="Average"/>
    <n v="3.5000000000000003E-2"/>
    <n v="2521.4"/>
    <n v="74561.399999999994"/>
  </r>
  <r>
    <s v="Vlad Strangeway"/>
    <s v="Male"/>
    <s v="Product Management"/>
    <n v="77740"/>
    <s v="$70k-80k"/>
    <x v="2"/>
    <s v="Good"/>
    <n v="4.1000000000000002E-2"/>
    <n v="3187.34"/>
    <n v="80927.34"/>
  </r>
  <r>
    <s v="Duky Wallace"/>
    <s v="Male"/>
    <s v="Business Development"/>
    <n v="102140"/>
    <s v="$100k-110k"/>
    <x v="1"/>
    <s v="Average"/>
    <n v="2.4E-2"/>
    <n v="2451.36"/>
    <n v="104591.36"/>
  </r>
  <r>
    <s v="Townie Dongall"/>
    <s v="Male"/>
    <s v="Legal"/>
    <n v="48630"/>
    <s v="$40k-50k"/>
    <x v="1"/>
    <s v="Not Rated"/>
    <m/>
    <m/>
    <m/>
  </r>
  <r>
    <s v="Shana Bewly"/>
    <s v="Female"/>
    <s v="Legal"/>
    <n v="105960"/>
    <s v="$100k-110k"/>
    <x v="2"/>
    <s v="Poor"/>
    <n v="1.9E-2"/>
    <n v="2013.24"/>
    <n v="107973.24"/>
  </r>
  <r>
    <s v="Mick Tanguy"/>
    <s v="Female"/>
    <s v="Research and Development"/>
    <n v="97400"/>
    <s v="$90k-100k"/>
    <x v="0"/>
    <s v="Good"/>
    <n v="5.3999999999999999E-2"/>
    <n v="5259.6"/>
    <n v="102659.6"/>
  </r>
  <r>
    <s v="Tadio Audritt"/>
    <s v="Not Disclosed"/>
    <s v="Human Resources"/>
    <n v="99450"/>
    <s v="$90k-100k"/>
    <x v="2"/>
    <s v="Average"/>
    <n v="2.7E-2"/>
    <n v="2685.15"/>
    <n v="102135.15"/>
  </r>
  <r>
    <s v="Torey Rosell"/>
    <s v="Male"/>
    <s v="Accounting"/>
    <n v="82670"/>
    <s v="$80k-90k"/>
    <x v="1"/>
    <s v="Average"/>
    <n v="0.02"/>
    <n v="1653.4"/>
    <n v="84323.4"/>
  </r>
  <r>
    <s v="Chrisy Kyme"/>
    <s v="Female"/>
    <s v="Marketing"/>
    <n v="99200"/>
    <s v="$90k-100k"/>
    <x v="0"/>
    <s v="Very Good"/>
    <n v="9.9000000000000005E-2"/>
    <n v="9820.8000000000011"/>
    <n v="109020.8"/>
  </r>
  <r>
    <s v="Morten Dumphy"/>
    <s v="Male"/>
    <s v="Legal"/>
    <n v="111480"/>
    <s v="$110k+"/>
    <x v="1"/>
    <s v="Poor"/>
    <n v="1.9E-2"/>
    <n v="2118.12"/>
    <n v="113598.12"/>
  </r>
  <r>
    <s v="Issy McLevie"/>
    <s v="Male"/>
    <s v="Research and Development"/>
    <n v="84940"/>
    <s v="$80k-90k"/>
    <x v="1"/>
    <s v="Poor"/>
    <n v="0.02"/>
    <n v="1698.8"/>
    <n v="86638.8"/>
  </r>
  <r>
    <s v="Michaeline Capehorn"/>
    <s v="Female"/>
    <s v="Support"/>
    <n v="95340"/>
    <s v="$90k-100k"/>
    <x v="0"/>
    <s v="Poor"/>
    <n v="0.01"/>
    <n v="953.4"/>
    <n v="96293.4"/>
  </r>
  <r>
    <s v="Corny Linturn"/>
    <s v="Female"/>
    <s v="Product Management"/>
    <n v="47960"/>
    <s v="$40k-50k"/>
    <x v="1"/>
    <s v="Poor"/>
    <n v="0.01"/>
    <n v="479.6"/>
    <n v="48439.6"/>
  </r>
  <r>
    <s v="Berny Bastide"/>
    <s v="Not Disclosed"/>
    <s v="Research and Development"/>
    <n v="56710"/>
    <s v="$50k-60k"/>
    <x v="1"/>
    <s v="Average"/>
    <n v="3.3000000000000002E-2"/>
    <n v="1871.43"/>
    <n v="58581.43"/>
  </r>
  <r>
    <s v="Aindrea Lenormand"/>
    <s v="Female"/>
    <s v="Human Resources"/>
    <n v="71180"/>
    <s v="$70k-80k"/>
    <x v="2"/>
    <s v="Good"/>
    <n v="5.3999999999999999E-2"/>
    <n v="3843.72"/>
    <n v="75023.72"/>
  </r>
  <r>
    <s v="Shanon Deverell"/>
    <s v="Female"/>
    <s v="Research and Development"/>
    <n v="78180"/>
    <s v="$70k-80k"/>
    <x v="0"/>
    <s v="Very Good"/>
    <n v="8.4000000000000005E-2"/>
    <n v="6567.1200000000008"/>
    <n v="84747.12"/>
  </r>
  <r>
    <s v="Vaughn Carvill"/>
    <s v="Female"/>
    <s v="Training"/>
    <n v="84750"/>
    <s v="$80k-90k"/>
    <x v="0"/>
    <s v="Average"/>
    <n v="0.04"/>
    <n v="3390"/>
    <n v="88140"/>
  </r>
  <r>
    <s v="Kora Allebone"/>
    <s v="Female"/>
    <s v="Legal"/>
    <n v="98970"/>
    <s v="$90k-100k"/>
    <x v="0"/>
    <s v="Not Rated"/>
    <m/>
    <m/>
    <m/>
  </r>
  <r>
    <s v="Millard Brakewell"/>
    <s v="Male"/>
    <s v="Product Management"/>
    <n v="76560"/>
    <s v="$70k-80k"/>
    <x v="1"/>
    <s v="Good"/>
    <n v="4.1000000000000002E-2"/>
    <n v="3138.96"/>
    <n v="79698.960000000006"/>
  </r>
  <r>
    <s v="Florie Tortoise"/>
    <s v="Female"/>
    <s v="Sales"/>
    <n v="35930"/>
    <s v="$30k-40k"/>
    <x v="2"/>
    <s v="Average"/>
    <n v="2.1000000000000001E-2"/>
    <n v="754.53000000000009"/>
    <n v="36684.53"/>
  </r>
  <r>
    <s v="Caro Chappel"/>
    <s v="Female"/>
    <s v="Sales"/>
    <n v="104410"/>
    <s v="$100k-110k"/>
    <x v="1"/>
    <s v="Average"/>
    <n v="2.1000000000000001E-2"/>
    <n v="2192.61"/>
    <n v="106602.61"/>
  </r>
  <r>
    <s v="Letisha Carrett"/>
    <s v="Female"/>
    <s v="Sales"/>
    <n v="84600"/>
    <s v="$80k-90k"/>
    <x v="2"/>
    <s v="Very Poor"/>
    <n v="5.0000000000000001E-3"/>
    <n v="423"/>
    <n v="85023"/>
  </r>
  <r>
    <s v="Melva Jickells"/>
    <s v="Female"/>
    <s v="Product Management"/>
    <n v="68800"/>
    <s v="$60k-70k"/>
    <x v="0"/>
    <s v="Poor"/>
    <n v="0.01"/>
    <n v="688"/>
    <n v="69488"/>
  </r>
  <r>
    <s v="Riccardo Hagan"/>
    <s v="Male"/>
    <s v="Human Resources"/>
    <n v="86560"/>
    <s v="$80k-90k"/>
    <x v="2"/>
    <s v="Average"/>
    <n v="2.7E-2"/>
    <n v="2337.12"/>
    <n v="88897.12"/>
  </r>
  <r>
    <s v="Chauncey Schild"/>
    <s v="Female"/>
    <s v="Support"/>
    <n v="107340"/>
    <s v="$100k-110k"/>
    <x v="2"/>
    <s v="Average"/>
    <n v="2.8000000000000001E-2"/>
    <n v="3005.52"/>
    <n v="110345.52"/>
  </r>
  <r>
    <s v="Amery Ofer"/>
    <s v="Female"/>
    <s v="Legal"/>
    <n v="111050"/>
    <s v="$110k+"/>
    <x v="2"/>
    <s v="Very Good"/>
    <n v="6.4000000000000001E-2"/>
    <n v="7107.2"/>
    <n v="118157.2"/>
  </r>
  <r>
    <s v="Michaella Perri"/>
    <s v="Male"/>
    <s v="Training"/>
    <n v="75320"/>
    <s v="$70k-80k"/>
    <x v="0"/>
    <s v="Very Poor"/>
    <n v="5.0000000000000001E-3"/>
    <n v="376.6"/>
    <n v="75696.600000000006"/>
  </r>
  <r>
    <s v="Mord Cromblehome"/>
    <s v="Male"/>
    <s v="Legal"/>
    <n v="57910"/>
    <s v="$50k-60k"/>
    <x v="1"/>
    <s v="Average"/>
    <n v="2.1000000000000001E-2"/>
    <n v="1216.1100000000001"/>
    <n v="59126.11"/>
  </r>
  <r>
    <s v="Major O'Cahsedy"/>
    <s v="Female"/>
    <s v="Legal"/>
    <n v="29490"/>
    <s v="$20k-30k"/>
    <x v="2"/>
    <s v="Not Rated"/>
    <m/>
    <m/>
    <m/>
  </r>
  <r>
    <s v="Joana Bartocci"/>
    <s v="Male"/>
    <s v="Human Resources"/>
    <n v="52670"/>
    <s v="$50k-60k"/>
    <x v="1"/>
    <s v="Average"/>
    <n v="2.7E-2"/>
    <n v="1422.09"/>
    <n v="54092.09"/>
  </r>
  <r>
    <s v="Sly Cowley"/>
    <s v="Male"/>
    <s v="Accounting"/>
    <n v="48530"/>
    <s v="$40k-50k"/>
    <x v="2"/>
    <s v="Average"/>
    <n v="0.02"/>
    <n v="970.6"/>
    <n v="49500.6"/>
  </r>
  <r>
    <s v="Augusta Cheetham"/>
    <s v="Male"/>
    <s v="Research and Development"/>
    <n v="105470"/>
    <s v="$100k-110k"/>
    <x v="2"/>
    <s v="Average"/>
    <n v="3.3000000000000002E-2"/>
    <n v="3480.51"/>
    <n v="108950.51"/>
  </r>
  <r>
    <s v="Diarmid Alman"/>
    <s v="Female"/>
    <s v="Training"/>
    <n v="98200"/>
    <s v="$90k-100k"/>
    <x v="2"/>
    <s v="Poor"/>
    <n v="1.9E-2"/>
    <n v="1865.8"/>
    <n v="100065.8"/>
  </r>
  <r>
    <s v="Gearard Wixon"/>
    <s v="Male"/>
    <s v="Human Resources"/>
    <n v="106190"/>
    <s v="$100k-110k"/>
    <x v="2"/>
    <s v="Very Good"/>
    <n v="7.5999999999999998E-2"/>
    <n v="8070.44"/>
    <n v="114260.44"/>
  </r>
  <r>
    <s v="Kaye Crocroft"/>
    <s v="Male"/>
    <s v="Sales"/>
    <n v="52610"/>
    <s v="$50k-60k"/>
    <x v="0"/>
    <s v="Poor"/>
    <n v="1.2E-2"/>
    <n v="631.32000000000005"/>
    <n v="53241.32"/>
  </r>
  <r>
    <s v="Egor Minto"/>
    <s v="Not Disclosed"/>
    <s v="Legal"/>
    <n v="63450"/>
    <s v="$60k-70k"/>
    <x v="2"/>
    <s v="Good"/>
    <n v="5.3999999999999999E-2"/>
    <n v="3426.3"/>
    <n v="66876.3"/>
  </r>
  <r>
    <s v="Bren Absolon"/>
    <s v="Male"/>
    <s v="Accounting"/>
    <n v="74710"/>
    <s v="$70k-80k"/>
    <x v="2"/>
    <s v="Good"/>
    <n v="5.8000000000000003E-2"/>
    <n v="4333.18"/>
    <n v="79043.179999999993"/>
  </r>
  <r>
    <s v="Alexine Portail"/>
    <s v="Female"/>
    <s v="Sales"/>
    <n v="60330"/>
    <s v="$60k-70k"/>
    <x v="0"/>
    <s v="Average"/>
    <n v="2.1000000000000001E-2"/>
    <n v="1266.93"/>
    <n v="61596.93"/>
  </r>
  <r>
    <s v="Duffie Ibel"/>
    <s v="Male"/>
    <s v="Sales"/>
    <n v="61010"/>
    <s v="$60k-70k"/>
    <x v="1"/>
    <s v="Average"/>
    <n v="2.1000000000000001E-2"/>
    <n v="1281.21"/>
    <n v="62291.21"/>
  </r>
  <r>
    <s v="Gilles Jaquet"/>
    <s v="Female"/>
    <s v="Accounting"/>
    <n v="76300"/>
    <s v="$70k-80k"/>
    <x v="1"/>
    <s v="Not Rated"/>
    <m/>
    <m/>
    <m/>
  </r>
  <r>
    <s v="Payton Pickervance"/>
    <s v="Male"/>
    <s v="Marketing"/>
    <n v="117020"/>
    <s v="$110k+"/>
    <x v="1"/>
    <s v="Average"/>
    <n v="3.5000000000000003E-2"/>
    <n v="4095.7000000000003"/>
    <n v="121115.7"/>
  </r>
  <r>
    <s v="Barny Fairweather"/>
    <s v="Male"/>
    <s v="Marketing"/>
    <n v="77130"/>
    <s v="$70k-80k"/>
    <x v="0"/>
    <s v="Very Poor"/>
    <n v="5.0000000000000001E-3"/>
    <n v="385.65000000000003"/>
    <n v="77515.649999999994"/>
  </r>
  <r>
    <s v="Margot Royds"/>
    <s v="Female"/>
    <s v="Human Resources"/>
    <n v="106930"/>
    <s v="$100k-110k"/>
    <x v="0"/>
    <s v="Average"/>
    <n v="2.7E-2"/>
    <n v="2887.11"/>
    <n v="109817.11"/>
  </r>
  <r>
    <s v="Frederik Dartan"/>
    <s v="Male"/>
    <s v="Engineering"/>
    <n v="62090"/>
    <s v="$60k-70k"/>
    <x v="2"/>
    <s v="Very Good"/>
    <n v="6.0999999999999999E-2"/>
    <n v="3787.49"/>
    <n v="65877.490000000005"/>
  </r>
  <r>
    <s v="Aubert Wedmore."/>
    <s v="Female"/>
    <s v="Marketing"/>
    <n v="61330"/>
    <s v="$60k-70k"/>
    <x v="0"/>
    <s v="Average"/>
    <n v="3.5000000000000003E-2"/>
    <n v="2146.5500000000002"/>
    <n v="63476.55"/>
  </r>
  <r>
    <s v="Krystal Lambswood"/>
    <s v="Female"/>
    <s v="Training"/>
    <n v="41600"/>
    <s v="$40k-50k"/>
    <x v="2"/>
    <s v="Not Rated"/>
    <m/>
    <m/>
    <m/>
  </r>
  <r>
    <s v="Nanice Boatwright"/>
    <s v="Not Disclosed"/>
    <s v="Marketing"/>
    <n v="105870"/>
    <s v="$100k-110k"/>
    <x v="2"/>
    <s v="Very Poor"/>
    <n v="5.0000000000000001E-3"/>
    <n v="529.35"/>
    <n v="106399.35"/>
  </r>
  <r>
    <s v="Northrup Aires"/>
    <s v="Female"/>
    <s v="Human Resources"/>
    <n v="118300"/>
    <s v="$110k+"/>
    <x v="1"/>
    <s v="Average"/>
    <n v="2.7E-2"/>
    <n v="3194.1"/>
    <n v="121494.1"/>
  </r>
  <r>
    <s v="Janina Wolverson"/>
    <s v="Female"/>
    <s v="Research and Development"/>
    <n v="99680"/>
    <s v="$90k-100k"/>
    <x v="1"/>
    <s v="Good"/>
    <n v="5.3999999999999999E-2"/>
    <n v="5382.72"/>
    <n v="105062.72"/>
  </r>
  <r>
    <s v="Floria Olivia"/>
    <s v="Female"/>
    <s v="Sales"/>
    <n v="101500"/>
    <s v="$100k-110k"/>
    <x v="2"/>
    <s v="Good"/>
    <n v="5.0999999999999997E-2"/>
    <n v="5176.5"/>
    <n v="106676.5"/>
  </r>
  <r>
    <s v="Andrea Becker"/>
    <s v="Female"/>
    <s v="Human Resources"/>
    <n v="46160"/>
    <s v="$40k-50k"/>
    <x v="1"/>
    <s v="Average"/>
    <n v="2.7E-2"/>
    <n v="1246.32"/>
    <n v="47406.32"/>
  </r>
  <r>
    <s v="Louise Lamming"/>
    <s v="Female"/>
    <s v="Sales"/>
    <n v="41930"/>
    <s v="$40k-50k"/>
    <x v="0"/>
    <s v="Average"/>
    <n v="2.1000000000000001E-2"/>
    <n v="880.53000000000009"/>
    <n v="42810.53"/>
  </r>
  <r>
    <s v="Renaldo Thomassin"/>
    <s v="Male"/>
    <s v="Business Development"/>
    <n v="73360"/>
    <s v="$70k-80k"/>
    <x v="1"/>
    <s v="Average"/>
    <n v="2.4E-2"/>
    <n v="1760.64"/>
    <n v="75120.639999999999"/>
  </r>
  <r>
    <s v="Carmel Pancoust"/>
    <s v="Female"/>
    <s v="Services"/>
    <n v="119550"/>
    <s v="$110k+"/>
    <x v="2"/>
    <s v="Good"/>
    <n v="5.2999999999999999E-2"/>
    <n v="6336.15"/>
    <n v="125886.15"/>
  </r>
  <r>
    <s v="Tatum Hush"/>
    <s v="Female"/>
    <s v="Human Resources"/>
    <n v="53240"/>
    <s v="$50k-60k"/>
    <x v="2"/>
    <s v="Good"/>
    <n v="5.3999999999999999E-2"/>
    <n v="2874.96"/>
    <n v="56114.96"/>
  </r>
  <r>
    <s v="Aldrich Glenny"/>
    <s v="Male"/>
    <s v="Business Development"/>
    <n v="90880"/>
    <s v="$90k-100k"/>
    <x v="1"/>
    <s v="Average"/>
    <n v="2.4E-2"/>
    <n v="2181.12"/>
    <n v="93061.119999999995"/>
  </r>
  <r>
    <s v="Calvin O'Carroll"/>
    <s v="Female"/>
    <s v="Research and Development"/>
    <n v="44450"/>
    <s v="$40k-50k"/>
    <x v="1"/>
    <s v="Very Poor"/>
    <n v="5.0000000000000001E-3"/>
    <n v="222.25"/>
    <n v="44672.25"/>
  </r>
  <r>
    <s v="Griz Thorington"/>
    <s v="Male"/>
    <s v="Support"/>
    <n v="47670"/>
    <s v="$40k-50k"/>
    <x v="2"/>
    <s v="Average"/>
    <n v="2.8000000000000001E-2"/>
    <n v="1334.76"/>
    <n v="49004.76"/>
  </r>
  <r>
    <s v="Eddy Stolze"/>
    <s v="Male"/>
    <s v="Training"/>
    <n v="47760"/>
    <s v="$40k-50k"/>
    <x v="1"/>
    <s v="Average"/>
    <n v="0.04"/>
    <n v="1910.4"/>
    <n v="49670.400000000001"/>
  </r>
  <r>
    <s v="L;urette Bontein"/>
    <s v="Male"/>
    <s v="Product Management"/>
    <n v="47650"/>
    <s v="$40k-50k"/>
    <x v="2"/>
    <s v="Good"/>
    <n v="4.1000000000000002E-2"/>
    <n v="1953.65"/>
    <n v="49603.65"/>
  </r>
  <r>
    <s v="Cindee Saice"/>
    <s v="Female"/>
    <s v="Services"/>
    <n v="103360"/>
    <s v="$100k-110k"/>
    <x v="2"/>
    <s v="Very Good"/>
    <n v="7.1999999999999995E-2"/>
    <n v="7441.9199999999992"/>
    <n v="110801.92"/>
  </r>
  <r>
    <s v="Erin Androsik"/>
    <s v="Male"/>
    <s v="Human Resources"/>
    <n v="48530"/>
    <s v="$40k-50k"/>
    <x v="1"/>
    <s v="Poor"/>
    <n v="1.2999999999999999E-2"/>
    <n v="630.89"/>
    <n v="49160.89"/>
  </r>
  <r>
    <s v="Genovera Ghost"/>
    <s v="Male"/>
    <s v="Marketing"/>
    <n v="72160"/>
    <s v="$70k-80k"/>
    <x v="1"/>
    <s v="Average"/>
    <n v="3.5000000000000003E-2"/>
    <n v="2525.6000000000004"/>
    <n v="74685.600000000006"/>
  </r>
  <r>
    <s v="Felicdad Heibel"/>
    <s v="Male"/>
    <s v="Business Development"/>
    <n v="60800"/>
    <s v="$60k-70k"/>
    <x v="2"/>
    <s v="Average"/>
    <n v="2.4E-2"/>
    <n v="1459.2"/>
    <n v="62259.199999999997"/>
  </r>
  <r>
    <s v="Jobey Boneham"/>
    <s v="Female"/>
    <s v="Services"/>
    <n v="74010"/>
    <s v="$70k-80k"/>
    <x v="1"/>
    <s v="Average"/>
    <n v="2.3E-2"/>
    <n v="1702.23"/>
    <n v="75712.23"/>
  </r>
  <r>
    <s v="Radcliffe Fairpool"/>
    <s v="Female"/>
    <s v="Services"/>
    <n v="60760"/>
    <s v="$60k-70k"/>
    <x v="0"/>
    <s v="Very Good"/>
    <n v="7.1999999999999995E-2"/>
    <n v="4374.7199999999993"/>
    <n v="65134.720000000001"/>
  </r>
  <r>
    <s v="Gigi Bohling"/>
    <s v="Male"/>
    <s v="Engineering"/>
    <n v="74550"/>
    <s v="$70k-80k"/>
    <x v="0"/>
    <s v="Average"/>
    <n v="3.5000000000000003E-2"/>
    <n v="2609.2500000000005"/>
    <n v="77159.25"/>
  </r>
  <r>
    <s v="Gare Mattiussi"/>
    <s v="Male"/>
    <s v="Engineering"/>
    <n v="32500"/>
    <s v="$30k-40k"/>
    <x v="2"/>
    <s v="Poor"/>
    <n v="1.0999999999999999E-2"/>
    <n v="357.5"/>
    <n v="32857.5"/>
  </r>
  <r>
    <s v="Carlin Demke"/>
    <s v="Male"/>
    <s v="Business Development"/>
    <n v="110040"/>
    <s v="$110k+"/>
    <x v="0"/>
    <s v="Good"/>
    <n v="0.05"/>
    <n v="5502"/>
    <n v="115542"/>
  </r>
  <r>
    <s v="Wilt Wayvill"/>
    <s v="Female"/>
    <s v="Legal"/>
    <n v="99750"/>
    <s v="$90k-100k"/>
    <x v="1"/>
    <s v="Average"/>
    <n v="2.1000000000000001E-2"/>
    <n v="2094.75"/>
    <n v="101844.75"/>
  </r>
  <r>
    <s v="Ardyce Eacott"/>
    <s v="Female"/>
    <s v="Human Resources"/>
    <n v="92470"/>
    <s v="$90k-100k"/>
    <x v="1"/>
    <s v="Average"/>
    <n v="2.7E-2"/>
    <n v="2496.69"/>
    <n v="94966.69"/>
  </r>
  <r>
    <s v="Lane Monteaux"/>
    <s v="Female"/>
    <s v="Engineering"/>
    <n v="109980"/>
    <s v="$100k-110k"/>
    <x v="1"/>
    <s v="Average"/>
    <n v="3.5000000000000003E-2"/>
    <n v="3849.3"/>
    <n v="113829.3"/>
  </r>
  <r>
    <s v="Cathi Gillbee"/>
    <s v="Male"/>
    <s v="Legal"/>
    <n v="41790"/>
    <s v="$40k-50k"/>
    <x v="2"/>
    <s v="Average"/>
    <n v="2.1000000000000001E-2"/>
    <n v="877.59"/>
    <n v="42667.59"/>
  </r>
  <r>
    <s v="Ronnie Mesias"/>
    <s v="Male"/>
    <s v="Support"/>
    <n v="86360"/>
    <s v="$80k-90k"/>
    <x v="1"/>
    <s v="Very Poor"/>
    <n v="5.0000000000000001E-3"/>
    <n v="431.8"/>
    <n v="86791.8"/>
  </r>
  <r>
    <s v="Hali Behnecke"/>
    <s v="Male"/>
    <s v="Human Resources"/>
    <n v="65570"/>
    <s v="$60k-70k"/>
    <x v="1"/>
    <s v="Very Good"/>
    <n v="7.5999999999999998E-2"/>
    <n v="4983.32"/>
    <n v="70553.320000000007"/>
  </r>
  <r>
    <s v="Grady Rochelle"/>
    <s v="Female"/>
    <s v="Accounting"/>
    <n v="69160"/>
    <s v="$60k-70k"/>
    <x v="1"/>
    <s v="Very Good"/>
    <n v="7.0999999999999994E-2"/>
    <n v="4910.3599999999997"/>
    <n v="74070.36"/>
  </r>
  <r>
    <s v="Crissie Cordel"/>
    <s v="Female"/>
    <s v="Product Management"/>
    <n v="41570"/>
    <s v="$40k-50k"/>
    <x v="2"/>
    <s v="Good"/>
    <n v="4.1000000000000002E-2"/>
    <n v="1704.3700000000001"/>
    <n v="43274.37"/>
  </r>
  <r>
    <s v="Durand Backhouse"/>
    <s v="Female"/>
    <s v="Sales"/>
    <n v="83400"/>
    <s v="$80k-90k"/>
    <x v="1"/>
    <s v="Poor"/>
    <n v="1.2E-2"/>
    <n v="1000.8000000000001"/>
    <n v="84400.8"/>
  </r>
  <r>
    <s v="Wendel Malletratt"/>
    <s v="Male"/>
    <s v="Business Development"/>
    <n v="67660"/>
    <s v="$60k-70k"/>
    <x v="1"/>
    <s v="Very Poor"/>
    <n v="5.0000000000000001E-3"/>
    <n v="338.3"/>
    <n v="67998.3"/>
  </r>
  <r>
    <s v="Shellysheldon Ellerman"/>
    <s v="Female"/>
    <s v="Product Management"/>
    <n v="34470"/>
    <s v="$30k-40k"/>
    <x v="2"/>
    <s v="Good"/>
    <n v="4.1000000000000002E-2"/>
    <n v="1413.27"/>
    <n v="35883.269999999997"/>
  </r>
  <r>
    <s v="Emmeline Bestwerthick"/>
    <s v="Female"/>
    <s v="Sales"/>
    <n v="38240"/>
    <s v="$30k-40k"/>
    <x v="1"/>
    <s v="Not Rated"/>
    <m/>
    <m/>
    <m/>
  </r>
  <r>
    <s v="Marmaduke Worssam"/>
    <s v="Female"/>
    <s v="Engineering"/>
    <n v="78380"/>
    <s v="$70k-80k"/>
    <x v="2"/>
    <s v="Very Poor"/>
    <n v="5.0000000000000001E-3"/>
    <n v="391.90000000000003"/>
    <n v="78771.899999999994"/>
  </r>
  <r>
    <s v="Murial Ickovici"/>
    <s v="Female"/>
    <s v="Business Development"/>
    <n v="72500"/>
    <s v="$70k-80k"/>
    <x v="0"/>
    <s v="Average"/>
    <n v="2.4E-2"/>
    <n v="1740"/>
    <n v="74240"/>
  </r>
  <r>
    <s v="Honoria Cootes"/>
    <s v="Female"/>
    <s v="Engineering"/>
    <n v="115640"/>
    <s v="$110k+"/>
    <x v="2"/>
    <s v="Average"/>
    <n v="3.5000000000000003E-2"/>
    <n v="4047.4000000000005"/>
    <n v="119687.4"/>
  </r>
  <r>
    <s v="Merrel Blind"/>
    <s v="Female"/>
    <s v="Product Management"/>
    <n v="82120"/>
    <s v="$80k-90k"/>
    <x v="0"/>
    <s v="Average"/>
    <n v="3.2000000000000001E-2"/>
    <n v="2627.84"/>
    <n v="84747.839999999997"/>
  </r>
  <r>
    <s v="Rosamond Fishe"/>
    <s v="Male"/>
    <s v="Services"/>
    <n v="108160"/>
    <s v="$100k-110k"/>
    <x v="0"/>
    <s v="Good"/>
    <n v="5.2999999999999999E-2"/>
    <n v="5732.48"/>
    <n v="113892.48"/>
  </r>
  <r>
    <s v="Shelley Moncreiffe"/>
    <s v="Male"/>
    <s v="Sales"/>
    <n v="108360"/>
    <s v="$100k-110k"/>
    <x v="2"/>
    <s v="Average"/>
    <n v="2.1000000000000001E-2"/>
    <n v="2275.56"/>
    <n v="110635.56"/>
  </r>
  <r>
    <s v="Cecilla Joselevitch"/>
    <s v="Female"/>
    <s v="Human Resources"/>
    <n v="77840"/>
    <s v="$70k-80k"/>
    <x v="2"/>
    <s v="Poor"/>
    <n v="1.2999999999999999E-2"/>
    <n v="1011.92"/>
    <n v="78851.92"/>
  </r>
  <r>
    <s v="Jolynn Behnecken"/>
    <s v="Female"/>
    <s v="Services"/>
    <n v="85180"/>
    <s v="$80k-90k"/>
    <x v="1"/>
    <s v="Poor"/>
    <n v="1.4999999999999999E-2"/>
    <n v="1277.7"/>
    <n v="86457.7"/>
  </r>
  <r>
    <s v="Adolph McNalley"/>
    <s v="Male"/>
    <s v="Business Development"/>
    <n v="85920"/>
    <s v="$80k-90k"/>
    <x v="2"/>
    <s v="Poor"/>
    <n v="1.7999999999999999E-2"/>
    <n v="1546.56"/>
    <n v="87466.559999999998"/>
  </r>
  <r>
    <s v="Pippy Roxby"/>
    <s v="Female"/>
    <s v="Human Resources"/>
    <n v="106490"/>
    <s v="$100k-110k"/>
    <x v="1"/>
    <s v="Average"/>
    <n v="2.7E-2"/>
    <n v="2875.23"/>
    <n v="109365.23"/>
  </r>
  <r>
    <s v="Jessi Calterone"/>
    <s v="Male"/>
    <s v="Legal"/>
    <n v="38520"/>
    <s v="$30k-40k"/>
    <x v="0"/>
    <s v="Poor"/>
    <n v="1.9E-2"/>
    <n v="731.88"/>
    <n v="39251.879999999997"/>
  </r>
  <r>
    <s v="Moore Gligoraci"/>
    <s v="Female"/>
    <s v="Training"/>
    <n v="49530"/>
    <s v="$40k-50k"/>
    <x v="0"/>
    <s v="Average"/>
    <n v="0.04"/>
    <n v="1981.2"/>
    <n v="51511.199999999997"/>
  </r>
  <r>
    <s v="Mallory Goldsberry"/>
    <s v="Male"/>
    <s v="Product Management"/>
    <n v="29610"/>
    <s v="$20k-30k"/>
    <x v="2"/>
    <s v="Average"/>
    <n v="3.2000000000000001E-2"/>
    <n v="947.52"/>
    <n v="30557.52"/>
  </r>
  <r>
    <s v="Nerissa Kavanagh"/>
    <s v="Male"/>
    <s v="Training"/>
    <n v="84170"/>
    <s v="$80k-90k"/>
    <x v="2"/>
    <s v="Good"/>
    <n v="5.8999999999999997E-2"/>
    <n v="4966.03"/>
    <n v="89136.03"/>
  </r>
  <r>
    <s v="Foss Asquez"/>
    <s v="Male"/>
    <s v="Support"/>
    <n v="92190"/>
    <s v="$90k-100k"/>
    <x v="2"/>
    <s v="Average"/>
    <n v="2.8000000000000001E-2"/>
    <n v="2581.3200000000002"/>
    <n v="94771.32"/>
  </r>
  <r>
    <s v="Mickey Pybus"/>
    <s v="Male"/>
    <s v="Human Resources"/>
    <n v="87850"/>
    <s v="$80k-90k"/>
    <x v="1"/>
    <s v="Good"/>
    <n v="5.3999999999999999E-2"/>
    <n v="4743.8999999999996"/>
    <n v="92593.9"/>
  </r>
  <r>
    <s v="Timmy Brenston"/>
    <s v="Male"/>
    <s v="Business Development"/>
    <n v="43700"/>
    <s v="$40k-50k"/>
    <x v="0"/>
    <s v="Average"/>
    <n v="2.4E-2"/>
    <n v="1048.8"/>
    <n v="44748.800000000003"/>
  </r>
  <r>
    <s v="Romona Melody"/>
    <s v="Female"/>
    <s v="Services"/>
    <n v="88690"/>
    <s v="$80k-90k"/>
    <x v="0"/>
    <s v="Not Rated"/>
    <m/>
    <m/>
    <m/>
  </r>
  <r>
    <s v="Bendite Bloan"/>
    <s v="Male"/>
    <s v="Marketing"/>
    <n v="31820"/>
    <s v="$30k-40k"/>
    <x v="0"/>
    <s v="Average"/>
    <n v="3.5000000000000003E-2"/>
    <n v="1113.7"/>
    <n v="32933.699999999997"/>
  </r>
  <r>
    <s v="Andrea Penfold"/>
    <s v="Male"/>
    <s v="Marketing"/>
    <n v="70230"/>
    <s v="$70k-80k"/>
    <x v="1"/>
    <s v="Average"/>
    <n v="3.5000000000000003E-2"/>
    <n v="2458.0500000000002"/>
    <n v="72688.05"/>
  </r>
  <r>
    <s v="Shari Pickston"/>
    <s v="Male"/>
    <s v="Legal"/>
    <n v="96320"/>
    <s v="$90k-100k"/>
    <x v="2"/>
    <s v="Average"/>
    <n v="2.1000000000000001E-2"/>
    <n v="2022.72"/>
    <n v="98342.720000000001"/>
  </r>
  <r>
    <s v="Dennison Crosswaite"/>
    <s v="Male"/>
    <s v="Legal"/>
    <n v="90700"/>
    <s v="$90k-100k"/>
    <x v="2"/>
    <s v="Very Poor"/>
    <n v="5.0000000000000001E-3"/>
    <n v="453.5"/>
    <n v="91153.5"/>
  </r>
  <r>
    <s v="Lucias Minico"/>
    <s v="Female"/>
    <s v="Services"/>
    <n v="67960"/>
    <s v="$60k-70k"/>
    <x v="1"/>
    <s v="Average"/>
    <n v="2.3E-2"/>
    <n v="1563.08"/>
    <n v="69523.08"/>
  </r>
  <r>
    <s v="Helaine Lyddy"/>
    <s v="Male"/>
    <s v="Services"/>
    <n v="103110"/>
    <s v="$100k-110k"/>
    <x v="1"/>
    <s v="Good"/>
    <n v="5.2999999999999999E-2"/>
    <n v="5464.83"/>
    <n v="108574.83"/>
  </r>
  <r>
    <s v="Carlene Torry"/>
    <s v="Female"/>
    <s v="Engineering"/>
    <n v="59610"/>
    <s v="$50k-60k"/>
    <x v="0"/>
    <s v="Good"/>
    <n v="4.2999999999999997E-2"/>
    <n v="2563.23"/>
    <n v="62173.23"/>
  </r>
  <r>
    <s v="Vere Kulic"/>
    <s v="Male"/>
    <s v="Legal"/>
    <n v="66570"/>
    <s v="$60k-70k"/>
    <x v="2"/>
    <s v="Poor"/>
    <n v="1.9E-2"/>
    <n v="1264.83"/>
    <n v="67834.83"/>
  </r>
  <r>
    <s v="Enrichetta Mowles"/>
    <s v="Female"/>
    <s v="Accounting"/>
    <n v="74390"/>
    <s v="$70k-80k"/>
    <x v="1"/>
    <s v="Average"/>
    <n v="0.02"/>
    <n v="1487.8"/>
    <n v="75877.8"/>
  </r>
  <r>
    <s v="Delinda Snozzwell"/>
    <s v="Not Disclosed"/>
    <s v="Engineering"/>
    <n v="67010"/>
    <s v="$60k-70k"/>
    <x v="2"/>
    <s v="Good"/>
    <n v="4.2999999999999997E-2"/>
    <n v="2881.43"/>
    <n v="69891.429999999993"/>
  </r>
  <r>
    <s v="Cecilio Sprankling"/>
    <s v="Male"/>
    <s v="Research and Development"/>
    <n v="109710"/>
    <s v="$100k-110k"/>
    <x v="2"/>
    <s v="Average"/>
    <n v="3.3000000000000002E-2"/>
    <n v="3620.4300000000003"/>
    <n v="113330.43"/>
  </r>
  <r>
    <s v="Nickolai Artin"/>
    <s v="Female"/>
    <s v="Product Management"/>
    <n v="110910"/>
    <s v="$110k+"/>
    <x v="0"/>
    <s v="Average"/>
    <n v="3.2000000000000001E-2"/>
    <n v="3549.12"/>
    <n v="114459.12"/>
  </r>
  <r>
    <s v="Beryl Burnsyde"/>
    <s v="Male"/>
    <s v="Legal"/>
    <n v="29770"/>
    <s v="$20k-30k"/>
    <x v="2"/>
    <s v="Very Good"/>
    <n v="6.4000000000000001E-2"/>
    <n v="1905.28"/>
    <n v="31675.279999999999"/>
  </r>
  <r>
    <s v="Ambrosio Daniely"/>
    <s v="Female"/>
    <s v="Support"/>
    <n v="80060"/>
    <s v="$80k-90k"/>
    <x v="1"/>
    <s v="Very Good"/>
    <n v="7.5999999999999998E-2"/>
    <n v="6084.5599999999995"/>
    <n v="86144.56"/>
  </r>
  <r>
    <s v="Simon Kembery"/>
    <s v="Male"/>
    <s v="Training"/>
    <n v="99750"/>
    <s v="$90k-100k"/>
    <x v="0"/>
    <s v="Average"/>
    <n v="0.04"/>
    <n v="3990"/>
    <n v="103740"/>
  </r>
  <r>
    <s v="Brig Dewi"/>
    <s v="Male"/>
    <s v="Sales"/>
    <n v="108250"/>
    <s v="$100k-110k"/>
    <x v="0"/>
    <s v="Average"/>
    <n v="2.1000000000000001E-2"/>
    <n v="2273.25"/>
    <n v="110523.25"/>
  </r>
  <r>
    <s v="Althea Bronger"/>
    <s v="Male"/>
    <s v="Product Management"/>
    <n v="104340"/>
    <s v="$100k-110k"/>
    <x v="1"/>
    <s v="Average"/>
    <n v="3.2000000000000001E-2"/>
    <n v="3338.88"/>
    <n v="107678.88"/>
  </r>
  <r>
    <s v="Ansley Gounel"/>
    <s v="Female"/>
    <s v="Product Management"/>
    <n v="38440"/>
    <s v="$30k-40k"/>
    <x v="0"/>
    <s v="Average"/>
    <n v="3.2000000000000001E-2"/>
    <n v="1230.08"/>
    <n v="39670.080000000002"/>
  </r>
  <r>
    <s v="Daven Smout"/>
    <s v="Female"/>
    <s v="Support"/>
    <n v="50800"/>
    <s v="$50k-60k"/>
    <x v="2"/>
    <s v="Very Good"/>
    <n v="7.5999999999999998E-2"/>
    <n v="3860.7999999999997"/>
    <n v="54660.800000000003"/>
  </r>
  <r>
    <s v="Niall Selesnick"/>
    <s v="Female"/>
    <s v="Engineering"/>
    <n v="34980"/>
    <s v="$30k-40k"/>
    <x v="0"/>
    <s v="Good"/>
    <n v="4.2999999999999997E-2"/>
    <n v="1504.1399999999999"/>
    <n v="36484.14"/>
  </r>
  <r>
    <s v="Lia Lurner"/>
    <s v="Female"/>
    <s v="Support"/>
    <n v="77260"/>
    <s v="$70k-80k"/>
    <x v="2"/>
    <s v="Average"/>
    <n v="2.8000000000000001E-2"/>
    <n v="2163.2800000000002"/>
    <n v="79423.28"/>
  </r>
  <r>
    <s v="Rodrigo Congdon"/>
    <s v="Female"/>
    <s v="Legal"/>
    <n v="117940"/>
    <s v="$110k+"/>
    <x v="0"/>
    <s v="Average"/>
    <n v="2.1000000000000001E-2"/>
    <n v="2476.7400000000002"/>
    <n v="120416.74"/>
  </r>
  <r>
    <s v="Brendan Edgeller"/>
    <s v="Female"/>
    <s v="Legal"/>
    <n v="31040"/>
    <s v="$30k-40k"/>
    <x v="2"/>
    <s v="Good"/>
    <n v="5.3999999999999999E-2"/>
    <n v="1676.16"/>
    <n v="32716.16"/>
  </r>
  <r>
    <s v="Fidelio Rigmond"/>
    <s v="Male"/>
    <s v="Services"/>
    <n v="96370"/>
    <s v="$90k-100k"/>
    <x v="0"/>
    <s v="Not Rated"/>
    <m/>
    <m/>
    <m/>
  </r>
  <r>
    <s v="Ginger Myott"/>
    <s v="Female"/>
    <s v="Services"/>
    <n v="31170"/>
    <s v="$30k-40k"/>
    <x v="2"/>
    <s v="Average"/>
    <n v="2.3E-2"/>
    <n v="716.91"/>
    <n v="31886.91"/>
  </r>
  <r>
    <s v="Hatti Vezey"/>
    <s v="Female"/>
    <s v="Business Development"/>
    <n v="116240"/>
    <s v="$110k+"/>
    <x v="1"/>
    <s v="Average"/>
    <n v="2.4E-2"/>
    <n v="2789.76"/>
    <n v="119029.75999999999"/>
  </r>
  <r>
    <s v="Eilis Pavlasek"/>
    <s v="Male"/>
    <s v="Product Management"/>
    <n v="115190"/>
    <s v="$110k+"/>
    <x v="1"/>
    <s v="Very Poor"/>
    <n v="5.0000000000000001E-3"/>
    <n v="575.95000000000005"/>
    <n v="115765.95"/>
  </r>
  <r>
    <s v="Kellsie Waby"/>
    <s v="Male"/>
    <s v="Training"/>
    <n v="79570"/>
    <s v="$70k-80k"/>
    <x v="1"/>
    <s v="Average"/>
    <n v="0.04"/>
    <n v="3182.8"/>
    <n v="82752.800000000003"/>
  </r>
  <r>
    <s v="Easter Pyke"/>
    <s v="Female"/>
    <s v="Training"/>
    <n v="95680"/>
    <s v="$90k-100k"/>
    <x v="1"/>
    <s v="Very Good"/>
    <n v="6.3E-2"/>
    <n v="6027.84"/>
    <n v="101707.84"/>
  </r>
  <r>
    <s v="Inger Andriveaux"/>
    <s v="Not Disclosed"/>
    <s v="Accounting"/>
    <n v="107110"/>
    <s v="$100k-110k"/>
    <x v="2"/>
    <s v="Good"/>
    <n v="5.8000000000000003E-2"/>
    <n v="6212.38"/>
    <n v="113322.38"/>
  </r>
  <r>
    <s v="Corina Triner"/>
    <s v="Male"/>
    <s v="Sales"/>
    <n v="66100"/>
    <s v="$60k-70k"/>
    <x v="1"/>
    <s v="Poor"/>
    <n v="1.2E-2"/>
    <n v="793.2"/>
    <n v="66893.2"/>
  </r>
  <r>
    <s v="Loralyn Bruton"/>
    <s v="Male"/>
    <s v="Legal"/>
    <n v="39960"/>
    <s v="$30k-40k"/>
    <x v="2"/>
    <s v="Average"/>
    <n v="2.1000000000000001E-2"/>
    <n v="839.16000000000008"/>
    <n v="40799.160000000003"/>
  </r>
  <r>
    <s v="Susy Challoner"/>
    <s v="Female"/>
    <s v="Business Development"/>
    <n v="29890"/>
    <s v="$20k-30k"/>
    <x v="1"/>
    <s v="Good"/>
    <n v="0.05"/>
    <n v="1494.5"/>
    <n v="31384.5"/>
  </r>
  <r>
    <s v="Jan Morforth"/>
    <s v="Male"/>
    <s v="Marketing"/>
    <n v="48170"/>
    <s v="$40k-50k"/>
    <x v="2"/>
    <s v="Good"/>
    <n v="5.8000000000000003E-2"/>
    <n v="2793.86"/>
    <n v="50963.86"/>
  </r>
  <r>
    <s v="Cindi Stratten"/>
    <s v="Female"/>
    <s v="Services"/>
    <n v="99200"/>
    <s v="$90k-100k"/>
    <x v="0"/>
    <s v="Good"/>
    <n v="5.2999999999999999E-2"/>
    <n v="5257.5999999999995"/>
    <n v="104457.60000000001"/>
  </r>
  <r>
    <s v="Marline Wahncke"/>
    <s v="Male"/>
    <s v="Legal"/>
    <n v="72840"/>
    <s v="$70k-80k"/>
    <x v="2"/>
    <s v="Average"/>
    <n v="2.1000000000000001E-2"/>
    <n v="1529.64"/>
    <n v="74369.64"/>
  </r>
  <r>
    <s v="Violetta Vial"/>
    <s v="Male"/>
    <s v="Engineering"/>
    <n v="68970"/>
    <s v="$60k-70k"/>
    <x v="1"/>
    <s v="Average"/>
    <n v="3.5000000000000003E-2"/>
    <n v="2413.9500000000003"/>
    <n v="71383.95"/>
  </r>
  <r>
    <s v="Beatriz Bateson"/>
    <s v="Male"/>
    <s v="Marketing"/>
    <n v="89090"/>
    <s v="$80k-90k"/>
    <x v="1"/>
    <s v="Good"/>
    <n v="5.8000000000000003E-2"/>
    <n v="5167.22"/>
    <n v="94257.22"/>
  </r>
  <r>
    <s v="Angeline Christophersen"/>
    <s v="Female"/>
    <s v="Engineering"/>
    <n v="86940"/>
    <s v="$80k-90k"/>
    <x v="2"/>
    <s v="Poor"/>
    <n v="1.0999999999999999E-2"/>
    <n v="956.33999999999992"/>
    <n v="87896.34"/>
  </r>
  <r>
    <s v="Evangelia Gowers"/>
    <s v="Male"/>
    <s v="Business Development"/>
    <n v="118450"/>
    <s v="$110k+"/>
    <x v="1"/>
    <s v="Very Good"/>
    <n v="7.2999999999999995E-2"/>
    <n v="8646.85"/>
    <n v="127096.85"/>
  </r>
  <r>
    <s v="Fonzie O'Shea"/>
    <s v="Male"/>
    <s v="Product Management"/>
    <n v="80360"/>
    <s v="$80k-90k"/>
    <x v="1"/>
    <s v="Average"/>
    <n v="3.2000000000000001E-2"/>
    <n v="2571.52"/>
    <n v="82931.520000000004"/>
  </r>
  <r>
    <s v="Janene Hairsine"/>
    <s v="Female"/>
    <s v="Marketing"/>
    <n v="104770"/>
    <s v="$100k-110k"/>
    <x v="2"/>
    <s v="Average"/>
    <n v="3.5000000000000003E-2"/>
    <n v="3666.9500000000003"/>
    <n v="108436.95"/>
  </r>
  <r>
    <s v="Linell Compfort"/>
    <s v="Female"/>
    <s v="Accounting"/>
    <n v="70440"/>
    <s v="$70k-80k"/>
    <x v="2"/>
    <s v="Very Good"/>
    <n v="7.0999999999999994E-2"/>
    <n v="5001.24"/>
    <n v="75441.240000000005"/>
  </r>
  <r>
    <s v="Shaylah Owbrick"/>
    <s v="Male"/>
    <s v="Support"/>
    <n v="56900"/>
    <s v="$50k-60k"/>
    <x v="2"/>
    <s v="Average"/>
    <n v="2.8000000000000001E-2"/>
    <n v="1593.2"/>
    <n v="58493.2"/>
  </r>
  <r>
    <s v="Erin Androsik"/>
    <s v="Male"/>
    <s v="Human Resources"/>
    <n v="48530"/>
    <s v="$40k-50k"/>
    <x v="0"/>
    <s v="Very Good"/>
    <n v="7.5999999999999998E-2"/>
    <n v="3688.2799999999997"/>
    <n v="52218.28"/>
  </r>
  <r>
    <s v="Bethanne Leicester"/>
    <s v="Not Disclosed"/>
    <s v="Services"/>
    <n v="72450"/>
    <s v="$70k-80k"/>
    <x v="2"/>
    <s v="Not Rated"/>
    <m/>
    <m/>
    <m/>
  </r>
  <r>
    <s v="Ottilie Vittel"/>
    <s v="Female"/>
    <s v="Business Development"/>
    <n v="34500"/>
    <s v="$30k-40k"/>
    <x v="2"/>
    <s v="Not Rated"/>
    <m/>
    <m/>
    <m/>
  </r>
  <r>
    <s v="Barnaby Farnall"/>
    <s v="Not Disclosed"/>
    <s v="Engineering"/>
    <n v="118800"/>
    <s v="$110k+"/>
    <x v="1"/>
    <s v="Very Good"/>
    <n v="6.0999999999999999E-2"/>
    <n v="7246.8"/>
    <n v="126046.8"/>
  </r>
  <r>
    <s v="Ashien Gallen"/>
    <s v="Female"/>
    <s v="Research and Development"/>
    <n v="115080"/>
    <s v="$110k+"/>
    <x v="2"/>
    <s v="Very Good"/>
    <n v="8.4000000000000005E-2"/>
    <n v="9666.7200000000012"/>
    <n v="124746.72"/>
  </r>
  <r>
    <s v="Stan Tolliday"/>
    <s v="Female"/>
    <s v="Sales"/>
    <n v="39540"/>
    <s v="$30k-40k"/>
    <x v="0"/>
    <s v="Average"/>
    <n v="2.1000000000000001E-2"/>
    <n v="830.34"/>
    <n v="40370.339999999997"/>
  </r>
  <r>
    <s v="Minetta Parsons"/>
    <s v="Female"/>
    <s v="Human Resources"/>
    <n v="110770"/>
    <s v="$110k+"/>
    <x v="2"/>
    <s v="Average"/>
    <n v="2.7E-2"/>
    <n v="2990.79"/>
    <n v="113760.79"/>
  </r>
  <r>
    <s v="Kissiah Maydway"/>
    <s v="Male"/>
    <s v="Accounting"/>
    <n v="106460"/>
    <s v="$100k-110k"/>
    <x v="0"/>
    <s v="Poor"/>
    <n v="1.2E-2"/>
    <n v="1277.52"/>
    <n v="107737.52"/>
  </r>
  <r>
    <s v="Charline Husset"/>
    <s v="Male"/>
    <s v="Support"/>
    <n v="94530"/>
    <s v="$90k-100k"/>
    <x v="2"/>
    <s v="Poor"/>
    <n v="0.01"/>
    <n v="945.30000000000007"/>
    <n v="95475.3"/>
  </r>
  <r>
    <s v="Lorain Tew"/>
    <s v="Female"/>
    <s v="Business Development"/>
    <n v="71590"/>
    <s v="$70k-80k"/>
    <x v="0"/>
    <s v="Poor"/>
    <n v="1.7999999999999999E-2"/>
    <n v="1288.6199999999999"/>
    <n v="72878.62"/>
  </r>
  <r>
    <s v="North Bertomeu"/>
    <s v="Female"/>
    <s v="Marketing"/>
    <n v="104900"/>
    <s v="$100k-110k"/>
    <x v="2"/>
    <s v="Good"/>
    <n v="5.8000000000000003E-2"/>
    <n v="6084.2000000000007"/>
    <n v="110984.2"/>
  </r>
  <r>
    <s v="Martita Beaumont"/>
    <s v="Male"/>
    <s v="Engineering"/>
    <n v="81790"/>
    <s v="$80k-90k"/>
    <x v="0"/>
    <s v="Not Rated"/>
    <m/>
    <m/>
    <m/>
  </r>
  <r>
    <s v="Janaya MacGinlay"/>
    <s v="Female"/>
    <s v="Support"/>
    <n v="33050"/>
    <s v="$30k-40k"/>
    <x v="2"/>
    <s v="Average"/>
    <n v="2.8000000000000001E-2"/>
    <n v="925.4"/>
    <n v="33975.4"/>
  </r>
  <r>
    <s v="Cara Havers"/>
    <s v="Male"/>
    <s v="Marketing"/>
    <n v="89610"/>
    <s v="$80k-90k"/>
    <x v="1"/>
    <s v="Very Good"/>
    <n v="9.9000000000000005E-2"/>
    <n v="8871.3900000000012"/>
    <n v="98481.39"/>
  </r>
  <r>
    <s v="Ancell Moretto"/>
    <s v="Female"/>
    <s v="Product Management"/>
    <n v="96920"/>
    <s v="$90k-100k"/>
    <x v="2"/>
    <s v="Very Poor"/>
    <n v="5.0000000000000001E-3"/>
    <n v="484.6"/>
    <n v="97404.6"/>
  </r>
  <r>
    <s v="Toby Brodhead"/>
    <s v="Female"/>
    <s v="Accounting"/>
    <n v="98400"/>
    <s v="$90k-100k"/>
    <x v="0"/>
    <s v="Average"/>
    <n v="0.02"/>
    <n v="1968"/>
    <n v="100368"/>
  </r>
  <r>
    <s v="Niles Mahomet"/>
    <s v="Female"/>
    <s v="Human Resources"/>
    <n v="50020"/>
    <s v="$50k-60k"/>
    <x v="2"/>
    <s v="Average"/>
    <n v="2.7E-2"/>
    <n v="1350.54"/>
    <n v="51370.54"/>
  </r>
  <r>
    <s v="Avigdor Karel"/>
    <s v="Male"/>
    <s v="Training"/>
    <n v="71210"/>
    <s v="$70k-80k"/>
    <x v="1"/>
    <s v="Average"/>
    <n v="0.04"/>
    <n v="2848.4"/>
    <n v="74058.399999999994"/>
  </r>
  <r>
    <s v="Luca Wolstenholme"/>
    <s v="Male"/>
    <s v="Engineering"/>
    <n v="53180"/>
    <s v="$50k-60k"/>
    <x v="1"/>
    <s v="Average"/>
    <n v="3.5000000000000003E-2"/>
    <n v="1861.3000000000002"/>
    <n v="55041.3"/>
  </r>
  <r>
    <s v="Efrem Mathonnet"/>
    <s v="Female"/>
    <s v="Human Resources"/>
    <n v="107020"/>
    <s v="$100k-110k"/>
    <x v="1"/>
    <s v="Average"/>
    <n v="2.7E-2"/>
    <n v="2889.54"/>
    <n v="109909.54"/>
  </r>
  <r>
    <s v="Latisha Jolly"/>
    <s v="Female"/>
    <s v="Research and Development"/>
    <n v="58400"/>
    <s v="$50k-60k"/>
    <x v="0"/>
    <s v="Average"/>
    <n v="3.3000000000000002E-2"/>
    <n v="1927.2"/>
    <n v="60327.199999999997"/>
  </r>
  <r>
    <s v="Quentin Ferraresi"/>
    <s v="Female"/>
    <s v="Accounting"/>
    <n v="49000"/>
    <s v="$40k-50k"/>
    <x v="2"/>
    <s v="Good"/>
    <n v="5.8000000000000003E-2"/>
    <n v="2842"/>
    <n v="51842"/>
  </r>
  <r>
    <s v="Marco Wooland"/>
    <s v="Female"/>
    <s v="Services"/>
    <n v="85530"/>
    <s v="$80k-90k"/>
    <x v="1"/>
    <s v="Average"/>
    <n v="2.3E-2"/>
    <n v="1967.19"/>
    <n v="87497.19"/>
  </r>
  <r>
    <s v="Thekla Lynnett"/>
    <s v="Male"/>
    <s v="Training"/>
    <n v="53950"/>
    <s v="$50k-60k"/>
    <x v="0"/>
    <s v="Poor"/>
    <n v="1.9E-2"/>
    <n v="1025.05"/>
    <n v="54975.05"/>
  </r>
  <r>
    <s v="Pedro Carluccio"/>
    <s v="Male"/>
    <s v="Services"/>
    <n v="41140"/>
    <s v="$40k-50k"/>
    <x v="0"/>
    <s v="Average"/>
    <n v="2.3E-2"/>
    <n v="946.22"/>
    <n v="42086.22"/>
  </r>
  <r>
    <s v="Caron Kolakovic"/>
    <s v="Male"/>
    <s v="Accounting"/>
    <n v="49920"/>
    <s v="$40k-50k"/>
    <x v="1"/>
    <s v="Average"/>
    <n v="0.02"/>
    <n v="998.4"/>
    <n v="50918.400000000001"/>
  </r>
  <r>
    <s v="Debera Gow"/>
    <s v="Female"/>
    <s v="Research and Development"/>
    <n v="39700"/>
    <s v="$30k-40k"/>
    <x v="0"/>
    <s v="Average"/>
    <n v="3.3000000000000002E-2"/>
    <n v="1310.1000000000001"/>
    <n v="41010.1"/>
  </r>
  <r>
    <s v="Hoyt D'Alesco"/>
    <s v="Male"/>
    <s v="Sales"/>
    <n v="53540"/>
    <s v="$50k-60k"/>
    <x v="2"/>
    <s v="Poor"/>
    <n v="1.2E-2"/>
    <n v="642.48"/>
    <n v="54182.48"/>
  </r>
  <r>
    <s v="Rudyard Tomsa"/>
    <s v="Female"/>
    <s v="Marketing"/>
    <n v="43900"/>
    <s v="$40k-50k"/>
    <x v="1"/>
    <s v="Good"/>
    <n v="5.8000000000000003E-2"/>
    <n v="2546.2000000000003"/>
    <n v="46446.2"/>
  </r>
  <r>
    <s v="Orran Gritskov"/>
    <s v="Female"/>
    <s v="Legal"/>
    <n v="72700"/>
    <s v="$70k-80k"/>
    <x v="0"/>
    <s v="Not Rated"/>
    <m/>
    <m/>
    <m/>
  </r>
  <r>
    <s v="Tyson Prescote"/>
    <s v="Male"/>
    <s v="Human Resources"/>
    <n v="29420"/>
    <s v="$20k-30k"/>
    <x v="1"/>
    <s v="Average"/>
    <n v="2.7E-2"/>
    <n v="794.34"/>
    <n v="30214.34"/>
  </r>
  <r>
    <s v="Berenice Osbaldstone"/>
    <s v="Female"/>
    <s v="Legal"/>
    <n v="58280"/>
    <s v="$50k-60k"/>
    <x v="2"/>
    <s v="Average"/>
    <n v="2.1000000000000001E-2"/>
    <n v="1223.8800000000001"/>
    <n v="59503.88"/>
  </r>
  <r>
    <s v="Jessika Jaycocks"/>
    <s v="Female"/>
    <s v="Research and Development"/>
    <n v="67980"/>
    <s v="$60k-70k"/>
    <x v="0"/>
    <s v="Average"/>
    <n v="3.3000000000000002E-2"/>
    <n v="2243.34"/>
    <n v="70223.34"/>
  </r>
  <r>
    <s v="Gabie Millichip"/>
    <s v="Male"/>
    <s v="Legal"/>
    <n v="49760"/>
    <s v="$40k-50k"/>
    <x v="2"/>
    <s v="Very Good"/>
    <n v="6.4000000000000001E-2"/>
    <n v="3184.64"/>
    <n v="52944.639999999999"/>
  </r>
  <r>
    <s v="Pearla Beteriss"/>
    <s v="Male"/>
    <s v="Services"/>
    <n v="69910"/>
    <s v="$60k-70k"/>
    <x v="1"/>
    <s v="Good"/>
    <n v="5.2999999999999999E-2"/>
    <n v="3705.23"/>
    <n v="73615.23"/>
  </r>
  <r>
    <s v="Harwilll Domotor"/>
    <s v="Male"/>
    <s v="Training"/>
    <n v="112370"/>
    <s v="$110k+"/>
    <x v="1"/>
    <s v="Average"/>
    <n v="0.04"/>
    <n v="4494.8"/>
    <n v="116864.8"/>
  </r>
  <r>
    <s v="Carolina Blumsom"/>
    <s v="Male"/>
    <s v="Legal"/>
    <n v="28580"/>
    <s v="$20k-30k"/>
    <x v="2"/>
    <s v="Average"/>
    <n v="2.1000000000000001E-2"/>
    <n v="600.18000000000006"/>
    <n v="29180.18"/>
  </r>
  <r>
    <s v="Ryon Baroch"/>
    <s v="Male"/>
    <s v="Accounting"/>
    <n v="43590"/>
    <s v="$40k-50k"/>
    <x v="2"/>
    <s v="Poor"/>
    <n v="1.2E-2"/>
    <n v="523.08000000000004"/>
    <n v="44113.08"/>
  </r>
  <r>
    <s v="Georg Dinnage"/>
    <s v="Male"/>
    <s v="Training"/>
    <n v="88330"/>
    <s v="$80k-90k"/>
    <x v="1"/>
    <s v="Good"/>
    <n v="5.8999999999999997E-2"/>
    <n v="5211.4699999999993"/>
    <n v="93541.47"/>
  </r>
  <r>
    <s v="Marissa Infante"/>
    <s v="Not Disclosed"/>
    <s v="Training"/>
    <n v="78840"/>
    <s v="$70k-80k"/>
    <x v="0"/>
    <s v="Average"/>
    <n v="0.04"/>
    <n v="3153.6"/>
    <n v="81993.600000000006"/>
  </r>
  <r>
    <s v="Daisie Dahlman"/>
    <s v="Female"/>
    <s v="Human Resources"/>
    <n v="61990"/>
    <s v="$60k-70k"/>
    <x v="0"/>
    <s v="Not Rated"/>
    <m/>
    <m/>
    <m/>
  </r>
  <r>
    <s v="Joli Jodrelle"/>
    <s v="Male"/>
    <s v="Services"/>
    <n v="77100"/>
    <s v="$70k-80k"/>
    <x v="1"/>
    <s v="Good"/>
    <n v="5.2999999999999999E-2"/>
    <n v="4086.2999999999997"/>
    <n v="81186.3"/>
  </r>
  <r>
    <s v="Jessica Callcott"/>
    <s v="Female"/>
    <s v="Marketing"/>
    <n v="66020"/>
    <s v="$60k-70k"/>
    <x v="0"/>
    <s v="Very Good"/>
    <n v="9.9000000000000005E-2"/>
    <n v="6535.9800000000005"/>
    <n v="72555.98"/>
  </r>
  <r>
    <s v="Sabina Scorrer"/>
    <s v="Female"/>
    <s v="Support"/>
    <n v="70930"/>
    <s v="$70k-80k"/>
    <x v="1"/>
    <s v="Average"/>
    <n v="2.8000000000000001E-2"/>
    <n v="1986.04"/>
    <n v="72916.039999999994"/>
  </r>
  <r>
    <s v="Bayard Gendricke"/>
    <s v="Male"/>
    <s v="Legal"/>
    <n v="40980"/>
    <s v="$40k-50k"/>
    <x v="1"/>
    <s v="Very Poor"/>
    <n v="5.0000000000000001E-3"/>
    <n v="204.9"/>
    <n v="41184.9"/>
  </r>
  <r>
    <s v="Esmaria Denecamp"/>
    <s v="Male"/>
    <s v="Marketing"/>
    <n v="48980"/>
    <s v="$40k-50k"/>
    <x v="1"/>
    <s v="Very Poor"/>
    <n v="5.0000000000000001E-3"/>
    <n v="244.9"/>
    <n v="49224.9"/>
  </r>
  <r>
    <s v="Antone Tolmie"/>
    <s v="Male"/>
    <s v="Training"/>
    <n v="110820"/>
    <s v="$110k+"/>
    <x v="1"/>
    <s v="Good"/>
    <n v="5.8999999999999997E-2"/>
    <n v="6538.38"/>
    <n v="117358.38"/>
  </r>
  <r>
    <s v="Tammi Lackham"/>
    <s v="Female"/>
    <s v="Business Development"/>
    <n v="61690"/>
    <s v="$60k-70k"/>
    <x v="2"/>
    <s v="Good"/>
    <n v="0.05"/>
    <n v="3084.5"/>
    <n v="64774.5"/>
  </r>
  <r>
    <s v="Nananne Gehringer"/>
    <s v="Not Disclosed"/>
    <s v="Support"/>
    <n v="104800"/>
    <s v="$100k-110k"/>
    <x v="0"/>
    <s v="Average"/>
    <n v="2.8000000000000001E-2"/>
    <n v="2934.4"/>
    <n v="107734.39999999999"/>
  </r>
  <r>
    <s v="Loren Bentote"/>
    <s v="Male"/>
    <s v="Accounting"/>
    <n v="56280"/>
    <s v="$50k-60k"/>
    <x v="1"/>
    <s v="Poor"/>
    <n v="1.2E-2"/>
    <n v="675.36"/>
    <n v="56955.360000000001"/>
  </r>
  <r>
    <s v="Manolo Gasnell"/>
    <s v="Male"/>
    <s v="Engineering"/>
    <n v="88380"/>
    <s v="$80k-90k"/>
    <x v="1"/>
    <s v="Good"/>
    <n v="4.2999999999999997E-2"/>
    <n v="3800.3399999999997"/>
    <n v="92180.34"/>
  </r>
  <r>
    <s v="Wyatt Clinch"/>
    <s v="Male"/>
    <s v="Engineering"/>
    <n v="52590"/>
    <s v="$50k-60k"/>
    <x v="0"/>
    <s v="Good"/>
    <n v="4.2999999999999997E-2"/>
    <n v="2261.37"/>
    <n v="54851.37"/>
  </r>
  <r>
    <s v="Giselbert Newlands"/>
    <s v="Male"/>
    <s v="Services"/>
    <n v="47650"/>
    <s v="$40k-50k"/>
    <x v="2"/>
    <s v="Poor"/>
    <n v="1.4999999999999999E-2"/>
    <n v="714.75"/>
    <n v="48364.75"/>
  </r>
  <r>
    <s v="Cristal Demangeot"/>
    <s v="Female"/>
    <s v="Sales"/>
    <n v="72350"/>
    <s v="$70k-80k"/>
    <x v="2"/>
    <s v="Good"/>
    <n v="5.0999999999999997E-2"/>
    <n v="3689.85"/>
    <n v="76039.850000000006"/>
  </r>
  <r>
    <s v="Jaime Dowe"/>
    <s v="Female"/>
    <s v="Accounting"/>
    <n v="39940"/>
    <s v="$30k-40k"/>
    <x v="0"/>
    <s v="Average"/>
    <n v="0.02"/>
    <n v="798.80000000000007"/>
    <n v="40738.800000000003"/>
  </r>
  <r>
    <s v="Addia Penwright"/>
    <s v="Male"/>
    <s v="Research and Development"/>
    <n v="28130"/>
    <s v="$20k-30k"/>
    <x v="2"/>
    <s v="Poor"/>
    <n v="0.02"/>
    <n v="562.6"/>
    <n v="28692.6"/>
  </r>
  <r>
    <s v="Ali Roubert"/>
    <s v="Not Disclosed"/>
    <s v="Engineering"/>
    <n v="69460"/>
    <s v="$60k-70k"/>
    <x v="2"/>
    <s v="Very Good"/>
    <n v="6.0999999999999999E-2"/>
    <n v="4237.0599999999995"/>
    <n v="73697.06"/>
  </r>
  <r>
    <s v="Emmye Corry"/>
    <s v="Male"/>
    <s v="Services"/>
    <n v="109030"/>
    <s v="$100k-110k"/>
    <x v="2"/>
    <s v="Very Good"/>
    <n v="7.1999999999999995E-2"/>
    <n v="7850.16"/>
    <n v="116880.16"/>
  </r>
  <r>
    <s v="Addy Pimblett"/>
    <s v="Male"/>
    <s v="Product Management"/>
    <n v="66460"/>
    <s v="$60k-70k"/>
    <x v="0"/>
    <s v="Average"/>
    <n v="3.2000000000000001E-2"/>
    <n v="2126.7200000000003"/>
    <n v="68586.720000000001"/>
  </r>
  <r>
    <s v="Angela Bangley"/>
    <s v="Female"/>
    <s v="Training"/>
    <n v="50810"/>
    <s v="$50k-60k"/>
    <x v="2"/>
    <s v="Not Rated"/>
    <m/>
    <m/>
    <m/>
  </r>
  <r>
    <s v="Baudoin Dummigan"/>
    <s v="Male"/>
    <s v="Legal"/>
    <n v="114510"/>
    <s v="$110k+"/>
    <x v="1"/>
    <s v="Average"/>
    <n v="2.1000000000000001E-2"/>
    <n v="2404.71"/>
    <n v="116914.71"/>
  </r>
  <r>
    <s v="Lissy McCoy"/>
    <s v="Female"/>
    <s v="Business Development"/>
    <n v="86230"/>
    <s v="$80k-90k"/>
    <x v="2"/>
    <s v="Poor"/>
    <n v="1.7999999999999999E-2"/>
    <n v="1552.1399999999999"/>
    <n v="87782.14"/>
  </r>
  <r>
    <s v="Ingunna Wainscoat"/>
    <s v="Male"/>
    <s v="Support"/>
    <n v="73240"/>
    <s v="$70k-80k"/>
    <x v="1"/>
    <s v="Average"/>
    <n v="2.8000000000000001E-2"/>
    <n v="2050.7200000000003"/>
    <n v="75290.720000000001"/>
  </r>
  <r>
    <s v="Amii Elms"/>
    <s v="Female"/>
    <s v="Business Development"/>
    <n v="53920"/>
    <s v="$50k-60k"/>
    <x v="1"/>
    <s v="Poor"/>
    <n v="1.7999999999999999E-2"/>
    <n v="970.56"/>
    <n v="54890.559999999998"/>
  </r>
  <r>
    <s v="Ignacio Delion"/>
    <s v="Female"/>
    <s v="Engineering"/>
    <n v="113690"/>
    <s v="$110k+"/>
    <x v="1"/>
    <s v="Average"/>
    <n v="3.5000000000000003E-2"/>
    <n v="3979.1500000000005"/>
    <n v="117669.15"/>
  </r>
  <r>
    <s v="Colby Reuven"/>
    <s v="Male"/>
    <s v="Business Development"/>
    <n v="101790"/>
    <s v="$100k-110k"/>
    <x v="0"/>
    <s v="Average"/>
    <n v="2.4E-2"/>
    <n v="2442.96"/>
    <n v="104232.96000000001"/>
  </r>
  <r>
    <s v="Maggee Stiggles"/>
    <s v="Female"/>
    <s v="Engineering"/>
    <n v="38930"/>
    <s v="$30k-40k"/>
    <x v="2"/>
    <s v="Average"/>
    <n v="3.5000000000000003E-2"/>
    <n v="1362.5500000000002"/>
    <n v="40292.550000000003"/>
  </r>
  <r>
    <s v="Kelci Walkden"/>
    <s v="Male"/>
    <s v="Human Resources"/>
    <n v="57090"/>
    <s v="$50k-60k"/>
    <x v="1"/>
    <s v="Very Poor"/>
    <n v="5.0000000000000001E-3"/>
    <n v="285.45"/>
    <n v="57375.45"/>
  </r>
  <r>
    <s v="Bogey Hitcham"/>
    <s v="Male"/>
    <s v="Product Management"/>
    <n v="106170"/>
    <s v="$100k-110k"/>
    <x v="0"/>
    <s v="Poor"/>
    <n v="0.01"/>
    <n v="1061.7"/>
    <n v="107231.7"/>
  </r>
  <r>
    <s v="Pembroke Siflet"/>
    <s v="Female"/>
    <s v="Human Resources"/>
    <n v="59550"/>
    <s v="$50k-60k"/>
    <x v="2"/>
    <s v="Average"/>
    <n v="2.7E-2"/>
    <n v="1607.85"/>
    <n v="61157.85"/>
  </r>
  <r>
    <s v="Adolph Hartin"/>
    <s v="Male"/>
    <s v="Product Management"/>
    <n v="89960"/>
    <s v="$80k-90k"/>
    <x v="0"/>
    <s v="Poor"/>
    <n v="0.01"/>
    <n v="899.6"/>
    <n v="90859.6"/>
  </r>
  <r>
    <s v="Gisela Wille"/>
    <s v="Not Disclosed"/>
    <s v="Support"/>
    <n v="58850"/>
    <s v="$50k-60k"/>
    <x v="0"/>
    <s v="Poor"/>
    <n v="0.01"/>
    <n v="588.5"/>
    <n v="59438.5"/>
  </r>
  <r>
    <s v="Joyce Leyband"/>
    <s v="Female"/>
    <s v="Product Management"/>
    <n v="68200"/>
    <s v="$60k-70k"/>
    <x v="0"/>
    <s v="Average"/>
    <n v="3.2000000000000001E-2"/>
    <n v="2182.4"/>
    <n v="70382.399999999994"/>
  </r>
  <r>
    <s v="Reube Sushams"/>
    <s v="Male"/>
    <s v="Marketing"/>
    <n v="90130"/>
    <s v="$90k-100k"/>
    <x v="1"/>
    <s v="Good"/>
    <n v="5.8000000000000003E-2"/>
    <n v="5227.54"/>
    <n v="95357.54"/>
  </r>
  <r>
    <s v="Mathian MacMeeking"/>
    <s v="Female"/>
    <s v="Services"/>
    <n v="45060"/>
    <s v="$40k-50k"/>
    <x v="1"/>
    <s v="Good"/>
    <n v="5.2999999999999999E-2"/>
    <n v="2388.1799999999998"/>
    <n v="47448.18"/>
  </r>
  <r>
    <s v="Antonino Forsdicke"/>
    <s v="Male"/>
    <s v="Product Management"/>
    <n v="66370"/>
    <s v="$60k-70k"/>
    <x v="0"/>
    <s v="Average"/>
    <n v="3.2000000000000001E-2"/>
    <n v="2123.84"/>
    <n v="68493.84"/>
  </r>
  <r>
    <s v="Mick Spraberry"/>
    <s v="Female"/>
    <s v="Services"/>
    <n v="85880"/>
    <s v="$80k-90k"/>
    <x v="2"/>
    <s v="Good"/>
    <n v="5.2999999999999999E-2"/>
    <n v="4551.6399999999994"/>
    <n v="90431.64"/>
  </r>
  <r>
    <s v="Caresa Christer"/>
    <s v="Male"/>
    <s v="Support"/>
    <n v="59260"/>
    <s v="$50k-60k"/>
    <x v="0"/>
    <s v="Poor"/>
    <n v="0.01"/>
    <n v="592.6"/>
    <n v="59852.6"/>
  </r>
  <r>
    <s v="Letizia Hasselby"/>
    <s v="Male"/>
    <s v="Legal"/>
    <n v="61790"/>
    <s v="$60k-70k"/>
    <x v="2"/>
    <s v="Average"/>
    <n v="2.1000000000000001E-2"/>
    <n v="1297.5900000000001"/>
    <n v="63087.59"/>
  </r>
  <r>
    <s v="Luce Beentjes"/>
    <s v="Male"/>
    <s v="Training"/>
    <n v="48180"/>
    <s v="$40k-50k"/>
    <x v="2"/>
    <s v="Good"/>
    <n v="5.8999999999999997E-2"/>
    <n v="2842.62"/>
    <n v="51022.62"/>
  </r>
  <r>
    <s v="Sammy Gantlett"/>
    <s v="Female"/>
    <s v="Product Management"/>
    <n v="74800"/>
    <s v="$70k-80k"/>
    <x v="0"/>
    <s v="Very Poor"/>
    <n v="5.0000000000000001E-3"/>
    <n v="374"/>
    <n v="75174"/>
  </r>
  <r>
    <s v="Pooh Splevins"/>
    <s v="Female"/>
    <s v="Business Development"/>
    <n v="31020"/>
    <s v="$30k-40k"/>
    <x v="0"/>
    <s v="Average"/>
    <n v="2.4E-2"/>
    <n v="744.48"/>
    <n v="31764.48"/>
  </r>
  <r>
    <s v="Aeriela Aickin"/>
    <s v="Male"/>
    <s v="Product Management"/>
    <n v="37550"/>
    <s v="$30k-40k"/>
    <x v="2"/>
    <s v="Average"/>
    <n v="3.2000000000000001E-2"/>
    <n v="1201.6000000000001"/>
    <n v="38751.599999999999"/>
  </r>
  <r>
    <s v="Tabbatha Pickston"/>
    <s v="Male"/>
    <s v="Marketing"/>
    <n v="72040"/>
    <s v="$70k-80k"/>
    <x v="2"/>
    <s v="Good"/>
    <n v="5.8000000000000003E-2"/>
    <n v="4178.3200000000006"/>
    <n v="76218.320000000007"/>
  </r>
  <r>
    <s v="Tawnya Tickel"/>
    <s v="Male"/>
    <s v="Support"/>
    <n v="118840"/>
    <s v="$110k+"/>
    <x v="2"/>
    <s v="Not Rated"/>
    <m/>
    <m/>
    <m/>
  </r>
  <r>
    <s v="Royal Nowakowska"/>
    <s v="Male"/>
    <s v="Human Resources"/>
    <n v="79570"/>
    <s v="$70k-80k"/>
    <x v="1"/>
    <s v="Average"/>
    <n v="2.7E-2"/>
    <n v="2148.39"/>
    <n v="81718.39"/>
  </r>
  <r>
    <s v="Winny Millam"/>
    <s v="Female"/>
    <s v="Business Development"/>
    <n v="94050"/>
    <s v="$90k-100k"/>
    <x v="0"/>
    <s v="Not Rated"/>
    <m/>
    <m/>
    <m/>
  </r>
  <r>
    <s v="Michael Sidry"/>
    <s v="Male"/>
    <s v="Product Management"/>
    <n v="81260"/>
    <s v="$80k-90k"/>
    <x v="2"/>
    <s v="Average"/>
    <n v="3.2000000000000001E-2"/>
    <n v="2600.3200000000002"/>
    <n v="83860.320000000007"/>
  </r>
  <r>
    <s v="Nolan Tortis"/>
    <s v="Male"/>
    <s v="Support"/>
    <n v="36710"/>
    <s v="$30k-40k"/>
    <x v="2"/>
    <s v="Average"/>
    <n v="2.8000000000000001E-2"/>
    <n v="1027.8800000000001"/>
    <n v="37737.879999999997"/>
  </r>
  <r>
    <s v="De witt Lottrington"/>
    <s v="Female"/>
    <s v="Sales"/>
    <n v="98360"/>
    <s v="$90k-100k"/>
    <x v="2"/>
    <s v="Very Poor"/>
    <n v="5.0000000000000001E-3"/>
    <n v="491.8"/>
    <n v="98851.8"/>
  </r>
  <r>
    <s v="Baxter Brocks"/>
    <s v="Female"/>
    <s v="Human Resources"/>
    <n v="39680"/>
    <s v="$30k-40k"/>
    <x v="2"/>
    <s v="Poor"/>
    <n v="1.2999999999999999E-2"/>
    <n v="515.84"/>
    <n v="40195.839999999997"/>
  </r>
  <r>
    <s v="Joyce Esel"/>
    <s v="Male"/>
    <s v="Sales"/>
    <n v="101390"/>
    <s v="$100k-110k"/>
    <x v="1"/>
    <s v="Good"/>
    <n v="5.0999999999999997E-2"/>
    <n v="5170.8899999999994"/>
    <n v="106560.89"/>
  </r>
  <r>
    <s v="Van Tuxwell"/>
    <s v="Female"/>
    <s v="Business Development"/>
    <n v="80700"/>
    <s v="$80k-90k"/>
    <x v="2"/>
    <s v="Good"/>
    <n v="0.05"/>
    <n v="4035"/>
    <n v="84735"/>
  </r>
  <r>
    <s v="Fidela Artis"/>
    <s v="Female"/>
    <s v="Sales"/>
    <n v="78020"/>
    <s v="$70k-80k"/>
    <x v="0"/>
    <s v="Average"/>
    <n v="2.1000000000000001E-2"/>
    <n v="1638.42"/>
    <n v="79658.42"/>
  </r>
  <r>
    <s v="Dov Thoresby"/>
    <s v="Male"/>
    <s v="Support"/>
    <n v="115490"/>
    <s v="$110k+"/>
    <x v="2"/>
    <s v="Poor"/>
    <n v="0.01"/>
    <n v="1154.9000000000001"/>
    <n v="116644.9"/>
  </r>
  <r>
    <s v="Cathi Delgardo"/>
    <s v="Male"/>
    <s v="Product Management"/>
    <n v="111910"/>
    <s v="$110k+"/>
    <x v="2"/>
    <s v="Good"/>
    <n v="4.1000000000000002E-2"/>
    <n v="4588.3100000000004"/>
    <n v="116498.31"/>
  </r>
  <r>
    <s v="Doro Nolte"/>
    <s v="Female"/>
    <s v="Services"/>
    <n v="109050"/>
    <s v="$100k-110k"/>
    <x v="1"/>
    <s v="Average"/>
    <n v="2.3E-2"/>
    <n v="2508.15"/>
    <n v="111558.15"/>
  </r>
  <r>
    <s v="Easter Pyke"/>
    <s v="Female"/>
    <s v="Training"/>
    <n v="95680"/>
    <s v="$90k-100k"/>
    <x v="2"/>
    <s v="Average"/>
    <n v="0.04"/>
    <n v="3827.2000000000003"/>
    <n v="99507.199999999997"/>
  </r>
  <r>
    <s v="Noll Forbear"/>
    <s v="Male"/>
    <s v="Services"/>
    <n v="109380"/>
    <s v="$100k-110k"/>
    <x v="1"/>
    <s v="Average"/>
    <n v="2.3E-2"/>
    <n v="2515.7399999999998"/>
    <n v="111895.74"/>
  </r>
  <r>
    <s v="Myer McCory"/>
    <s v="Male"/>
    <s v="Research and Development"/>
    <n v="69710"/>
    <s v="$60k-70k"/>
    <x v="1"/>
    <s v="Average"/>
    <n v="3.3000000000000002E-2"/>
    <n v="2300.4300000000003"/>
    <n v="72010.429999999993"/>
  </r>
  <r>
    <s v="Doralyn Segar"/>
    <s v="Female"/>
    <s v="Support"/>
    <n v="30000"/>
    <s v="$30k-40k"/>
    <x v="1"/>
    <s v="Average"/>
    <n v="2.8000000000000001E-2"/>
    <n v="840"/>
    <n v="30840"/>
  </r>
  <r>
    <s v="Clo Jimpson"/>
    <s v="Male"/>
    <s v="Legal"/>
    <n v="57620"/>
    <s v="$50k-60k"/>
    <x v="0"/>
    <s v="Very Poor"/>
    <n v="5.0000000000000001E-3"/>
    <n v="288.10000000000002"/>
    <n v="57908.1"/>
  </r>
  <r>
    <s v="Brose MacCorkell"/>
    <s v="Female"/>
    <s v="Human Resources"/>
    <n v="35940"/>
    <s v="$30k-40k"/>
    <x v="0"/>
    <s v="Poor"/>
    <n v="1.2999999999999999E-2"/>
    <n v="467.21999999999997"/>
    <n v="36407.22"/>
  </r>
  <r>
    <s v="Audry Yu"/>
    <s v="Female"/>
    <s v="Training"/>
    <n v="101190"/>
    <s v="$100k-110k"/>
    <x v="2"/>
    <s v="Average"/>
    <n v="0.04"/>
    <n v="4047.6"/>
    <n v="105237.6"/>
  </r>
  <r>
    <s v="Dolley Grayley"/>
    <s v="Female"/>
    <s v="Legal"/>
    <n v="48980"/>
    <s v="$40k-50k"/>
    <x v="2"/>
    <s v="Very Good"/>
    <n v="6.4000000000000001E-2"/>
    <n v="3134.7200000000003"/>
    <n v="52114.720000000001"/>
  </r>
  <r>
    <s v="Meredith Rucklidge"/>
    <s v="Male"/>
    <s v="Legal"/>
    <n v="115840"/>
    <s v="$110k+"/>
    <x v="0"/>
    <s v="Not Rated"/>
    <m/>
    <m/>
    <m/>
  </r>
  <r>
    <s v="Rory Ravenscroftt"/>
    <s v="Female"/>
    <s v="Accounting"/>
    <n v="45450"/>
    <s v="$40k-50k"/>
    <x v="1"/>
    <s v="Very Good"/>
    <n v="7.0999999999999994E-2"/>
    <n v="3226.95"/>
    <n v="48676.95"/>
  </r>
  <r>
    <s v="Verla Timmis"/>
    <s v="Male"/>
    <s v="Support"/>
    <n v="54140"/>
    <s v="$50k-60k"/>
    <x v="2"/>
    <s v="Average"/>
    <n v="2.8000000000000001E-2"/>
    <n v="1515.92"/>
    <n v="55655.92"/>
  </r>
  <r>
    <s v="Jo Benoi"/>
    <s v="Female"/>
    <s v="Human Resources"/>
    <n v="117520"/>
    <s v="$110k+"/>
    <x v="1"/>
    <s v="Average"/>
    <n v="2.7E-2"/>
    <n v="3173.04"/>
    <n v="120693.04"/>
  </r>
  <r>
    <s v="Caty Janas"/>
    <s v="Male"/>
    <s v="Accounting"/>
    <n v="93210"/>
    <s v="$90k-100k"/>
    <x v="0"/>
    <s v="Poor"/>
    <n v="1.2E-2"/>
    <n v="1118.52"/>
    <n v="94328.52"/>
  </r>
  <r>
    <s v="Pennie Walmsley"/>
    <s v="Male"/>
    <s v="Support"/>
    <n v="104470"/>
    <s v="$100k-110k"/>
    <x v="0"/>
    <s v="Not Rated"/>
    <m/>
    <m/>
    <m/>
  </r>
  <r>
    <s v="Virge Garfield"/>
    <s v="Male"/>
    <s v="Training"/>
    <n v="110890"/>
    <s v="$110k+"/>
    <x v="2"/>
    <s v="Poor"/>
    <n v="1.9E-2"/>
    <n v="2106.91"/>
    <n v="112996.91"/>
  </r>
  <r>
    <s v="Myrilla Mercik"/>
    <s v="Female"/>
    <s v="Training"/>
    <n v="96660"/>
    <s v="$90k-100k"/>
    <x v="1"/>
    <s v="Average"/>
    <n v="0.04"/>
    <n v="3866.4"/>
    <n v="100526.39999999999"/>
  </r>
  <r>
    <s v="Giacobo Donke"/>
    <s v="Male"/>
    <s v="Services"/>
    <n v="118360"/>
    <s v="$110k+"/>
    <x v="1"/>
    <s v="Average"/>
    <n v="2.3E-2"/>
    <n v="2722.2799999999997"/>
    <n v="121082.28"/>
  </r>
  <r>
    <s v="Barbara-anne Kenchington"/>
    <s v="Female"/>
    <s v="Support"/>
    <n v="88030"/>
    <s v="$80k-90k"/>
    <x v="2"/>
    <s v="Average"/>
    <n v="2.8000000000000001E-2"/>
    <n v="2464.84"/>
    <n v="90494.84"/>
  </r>
  <r>
    <s v="Aida Bleacher"/>
    <s v="Male"/>
    <s v="Product Management"/>
    <n v="87810"/>
    <s v="$80k-90k"/>
    <x v="2"/>
    <s v="Not Rated"/>
    <m/>
    <m/>
    <m/>
  </r>
  <r>
    <s v="Cly Vizard"/>
    <s v="Male"/>
    <s v="Business Development"/>
    <n v="51520"/>
    <s v="$50k-60k"/>
    <x v="2"/>
    <s v="Average"/>
    <n v="2.4E-2"/>
    <n v="1236.48"/>
    <n v="52756.480000000003"/>
  </r>
  <r>
    <s v="Aleksandr Botha"/>
    <s v="Male"/>
    <s v="Sales"/>
    <n v="60260"/>
    <s v="$60k-70k"/>
    <x v="2"/>
    <s v="Not Rated"/>
    <m/>
    <m/>
    <m/>
  </r>
  <r>
    <s v="Evangelina Lergan"/>
    <s v="Male"/>
    <s v="Support"/>
    <n v="61210"/>
    <s v="$60k-70k"/>
    <x v="1"/>
    <s v="Average"/>
    <n v="2.8000000000000001E-2"/>
    <n v="1713.88"/>
    <n v="62923.88"/>
  </r>
  <r>
    <s v="Maritsa Marusic"/>
    <s v="Male"/>
    <s v="Research and Development"/>
    <n v="52750"/>
    <s v="$50k-60k"/>
    <x v="1"/>
    <s v="Average"/>
    <n v="3.3000000000000002E-2"/>
    <n v="1740.75"/>
    <n v="54490.75"/>
  </r>
  <r>
    <s v="Tamar MacGilfoyle"/>
    <s v="Male"/>
    <s v="Product Management"/>
    <n v="47270"/>
    <s v="$40k-50k"/>
    <x v="1"/>
    <s v="Average"/>
    <n v="3.2000000000000001E-2"/>
    <n v="1512.64"/>
    <n v="48782.64"/>
  </r>
  <r>
    <s v="Chancey Dyos"/>
    <s v="Male"/>
    <s v="Sales"/>
    <n v="118060"/>
    <s v="$110k+"/>
    <x v="1"/>
    <s v="Good"/>
    <n v="5.0999999999999997E-2"/>
    <n v="6021.0599999999995"/>
    <n v="124081.06"/>
  </r>
  <r>
    <s v="Isaak Rawne"/>
    <s v="Male"/>
    <s v="Marketing"/>
    <n v="37360"/>
    <s v="$30k-40k"/>
    <x v="0"/>
    <s v="Average"/>
    <n v="3.5000000000000003E-2"/>
    <n v="1307.6000000000001"/>
    <n v="38667.599999999999"/>
  </r>
  <r>
    <s v="Gideon Hehir"/>
    <s v="Female"/>
    <s v="Business Development"/>
    <n v="66510"/>
    <s v="$60k-70k"/>
    <x v="1"/>
    <s v="Average"/>
    <n v="2.4E-2"/>
    <n v="1596.24"/>
    <n v="68106.240000000005"/>
  </r>
  <r>
    <s v="Irena Trousdell"/>
    <s v="Female"/>
    <s v="Marketing"/>
    <n v="29530"/>
    <s v="$20k-30k"/>
    <x v="1"/>
    <s v="Very Poor"/>
    <n v="5.0000000000000001E-3"/>
    <n v="147.65"/>
    <n v="29677.65"/>
  </r>
  <r>
    <s v="Gino Groome"/>
    <s v="Female"/>
    <s v="Research and Development"/>
    <n v="60440"/>
    <s v="$60k-70k"/>
    <x v="0"/>
    <s v="Very Good"/>
    <n v="8.4000000000000005E-2"/>
    <n v="5076.96"/>
    <n v="65516.959999999999"/>
  </r>
  <r>
    <s v="Lamond Douthwaite"/>
    <s v="Male"/>
    <s v="Engineering"/>
    <n v="90530"/>
    <s v="$90k-100k"/>
    <x v="0"/>
    <s v="Very Poor"/>
    <n v="5.0000000000000001E-3"/>
    <n v="452.65000000000003"/>
    <n v="90982.65"/>
  </r>
  <r>
    <s v="Ebonee Roxburgh"/>
    <s v="Male"/>
    <s v="Training"/>
    <n v="67950"/>
    <s v="$60k-70k"/>
    <x v="1"/>
    <s v="Very Good"/>
    <n v="6.3E-2"/>
    <n v="4280.8500000000004"/>
    <n v="72230.850000000006"/>
  </r>
  <r>
    <s v="Nathanial Brounfield"/>
    <s v="Male"/>
    <s v="Accounting"/>
    <n v="105120"/>
    <s v="$100k-110k"/>
    <x v="1"/>
    <s v="Average"/>
    <n v="0.02"/>
    <n v="2102.4"/>
    <n v="107222.39999999999"/>
  </r>
  <r>
    <s v="Mallorie Waber"/>
    <s v="Male"/>
    <s v="Training"/>
    <n v="60570"/>
    <s v="$60k-70k"/>
    <x v="0"/>
    <s v="Good"/>
    <n v="5.8999999999999997E-2"/>
    <n v="3573.6299999999997"/>
    <n v="64143.63"/>
  </r>
  <r>
    <s v="Ewart Laphorn"/>
    <s v="Female"/>
    <s v="Training"/>
    <n v="119110"/>
    <s v="$110k+"/>
    <x v="1"/>
    <s v="Good"/>
    <n v="5.8999999999999997E-2"/>
    <n v="7027.49"/>
    <n v="126137.49"/>
  </r>
  <r>
    <s v="Hilliary Roarty"/>
    <s v="Male"/>
    <s v="Services"/>
    <n v="104770"/>
    <s v="$100k-110k"/>
    <x v="1"/>
    <s v="Poor"/>
    <n v="1.4999999999999999E-2"/>
    <n v="1571.55"/>
    <n v="106341.55"/>
  </r>
  <r>
    <s v="Putnem Manchester"/>
    <s v="Male"/>
    <s v="Sales"/>
    <n v="70360"/>
    <s v="$70k-80k"/>
    <x v="0"/>
    <s v="Average"/>
    <n v="2.1000000000000001E-2"/>
    <n v="1477.5600000000002"/>
    <n v="71837.56"/>
  </r>
  <r>
    <s v="Lanie Gatlin"/>
    <s v="Female"/>
    <s v="Support"/>
    <n v="45110"/>
    <s v="$40k-50k"/>
    <x v="2"/>
    <s v="Not Rated"/>
    <m/>
    <m/>
    <m/>
  </r>
  <r>
    <s v="Sharl Bendson"/>
    <s v="Female"/>
    <s v="Business Development"/>
    <n v="33630"/>
    <s v="$30k-40k"/>
    <x v="2"/>
    <s v="Poor"/>
    <n v="1.7999999999999999E-2"/>
    <n v="605.33999999999992"/>
    <n v="34235.339999999997"/>
  </r>
  <r>
    <s v="William Reeveley"/>
    <s v="Male"/>
    <s v="Training"/>
    <n v="53870"/>
    <s v="$50k-60k"/>
    <x v="2"/>
    <s v="Good"/>
    <n v="5.8999999999999997E-2"/>
    <n v="3178.33"/>
    <n v="57048.33"/>
  </r>
  <r>
    <s v="Granville Stetson"/>
    <s v="Female"/>
    <s v="Engineering"/>
    <n v="111190"/>
    <s v="$110k+"/>
    <x v="0"/>
    <s v="Average"/>
    <n v="3.5000000000000003E-2"/>
    <n v="3891.6500000000005"/>
    <n v="115081.65"/>
  </r>
  <r>
    <s v="Mirna Etoile"/>
    <s v="Female"/>
    <s v="Legal"/>
    <n v="29970"/>
    <s v="$20k-30k"/>
    <x v="1"/>
    <s v="Average"/>
    <n v="2.1000000000000001E-2"/>
    <n v="629.37"/>
    <n v="30599.37"/>
  </r>
  <r>
    <s v="Freddie Johnikin"/>
    <s v="Male"/>
    <s v="Support"/>
    <n v="64960"/>
    <s v="$60k-70k"/>
    <x v="0"/>
    <s v="Average"/>
    <n v="2.8000000000000001E-2"/>
    <n v="1818.88"/>
    <n v="66778.880000000005"/>
  </r>
  <r>
    <s v="Natalee Craiker"/>
    <s v="Male"/>
    <s v="Product Management"/>
    <n v="111230"/>
    <s v="$110k+"/>
    <x v="2"/>
    <s v="Average"/>
    <n v="3.2000000000000001E-2"/>
    <n v="3559.36"/>
    <n v="114789.36"/>
  </r>
  <r>
    <s v="Mariette Daymont"/>
    <s v="Female"/>
    <s v="Sales"/>
    <n v="99530"/>
    <s v="$90k-100k"/>
    <x v="2"/>
    <s v="Average"/>
    <n v="2.1000000000000001E-2"/>
    <n v="2090.13"/>
    <n v="101620.13"/>
  </r>
  <r>
    <s v="Aldrich Glenny"/>
    <s v="Male"/>
    <s v="Business Development"/>
    <n v="90880"/>
    <s v="$90k-100k"/>
    <x v="2"/>
    <s v="Not Rated"/>
    <m/>
    <m/>
    <m/>
  </r>
  <r>
    <s v="Lonny Caen"/>
    <s v="Female"/>
    <s v="Research and Development"/>
    <n v="35980"/>
    <s v="$30k-40k"/>
    <x v="0"/>
    <s v="Very Good"/>
    <n v="8.4000000000000005E-2"/>
    <n v="3022.32"/>
    <n v="39002.32"/>
  </r>
  <r>
    <s v="Murial Ickovici"/>
    <s v="Female"/>
    <s v="Business Development"/>
    <n v="72500"/>
    <s v="$70k-80k"/>
    <x v="1"/>
    <s v="Good"/>
    <n v="0.05"/>
    <n v="3625"/>
    <n v="76125"/>
  </r>
  <r>
    <s v="Kath Bletsoe"/>
    <s v="Male"/>
    <s v="Marketing"/>
    <n v="65700"/>
    <s v="$60k-70k"/>
    <x v="2"/>
    <s v="Very Poor"/>
    <n v="5.0000000000000001E-3"/>
    <n v="328.5"/>
    <n v="66028.5"/>
  </r>
  <r>
    <s v="Gayla Blackadder"/>
    <s v="Female"/>
    <s v="Services"/>
    <n v="109170"/>
    <s v="$100k-110k"/>
    <x v="0"/>
    <s v="Good"/>
    <n v="5.2999999999999999E-2"/>
    <n v="5786.01"/>
    <n v="114956.01"/>
  </r>
  <r>
    <s v="Adela Dowsett"/>
    <s v="Male"/>
    <s v="Support"/>
    <n v="95020"/>
    <s v="$90k-100k"/>
    <x v="0"/>
    <s v="Average"/>
    <n v="2.8000000000000001E-2"/>
    <n v="2660.56"/>
    <n v="97680.56"/>
  </r>
  <r>
    <s v="Addi Studdeard"/>
    <s v="Female"/>
    <s v="Product Management"/>
    <n v="72500"/>
    <s v="$70k-80k"/>
    <x v="2"/>
    <s v="Poor"/>
    <n v="0.01"/>
    <n v="725"/>
    <n v="73225"/>
  </r>
  <r>
    <s v="Sharron Petegree"/>
    <s v="Female"/>
    <s v="Product Management"/>
    <n v="87290"/>
    <s v="$80k-90k"/>
    <x v="1"/>
    <s v="Good"/>
    <n v="4.1000000000000002E-2"/>
    <n v="3578.8900000000003"/>
    <n v="90868.89"/>
  </r>
  <r>
    <s v="Eleonore Airdrie"/>
    <s v="Female"/>
    <s v="Engineering"/>
    <n v="97110"/>
    <s v="$90k-100k"/>
    <x v="2"/>
    <s v="Average"/>
    <n v="3.5000000000000003E-2"/>
    <n v="3398.8500000000004"/>
    <n v="100508.85"/>
  </r>
  <r>
    <s v="Rhiamon Mollison"/>
    <s v="Female"/>
    <s v="Research and Development"/>
    <n v="59430"/>
    <s v="$50k-60k"/>
    <x v="0"/>
    <s v="Average"/>
    <n v="3.3000000000000002E-2"/>
    <n v="1961.19"/>
    <n v="61391.19"/>
  </r>
  <r>
    <s v="Karon Oscroft"/>
    <s v="Male"/>
    <s v="Marketing"/>
    <n v="112120"/>
    <s v="$110k+"/>
    <x v="0"/>
    <s v="Average"/>
    <n v="3.5000000000000003E-2"/>
    <n v="3924.2000000000003"/>
    <n v="116044.2"/>
  </r>
  <r>
    <s v="Edi Hofton"/>
    <s v="Male"/>
    <s v="Research and Development"/>
    <n v="28160"/>
    <s v="$20k-30k"/>
    <x v="2"/>
    <s v="Not Rated"/>
    <m/>
    <m/>
    <m/>
  </r>
  <r>
    <s v="Derk Bosson"/>
    <s v="Female"/>
    <s v="Legal"/>
    <n v="75870"/>
    <s v="$70k-80k"/>
    <x v="0"/>
    <s v="Average"/>
    <n v="2.1000000000000001E-2"/>
    <n v="1593.2700000000002"/>
    <n v="77463.27"/>
  </r>
  <r>
    <s v="Lorrie Derycot"/>
    <s v="Female"/>
    <s v="Support"/>
    <n v="93270"/>
    <s v="$90k-100k"/>
    <x v="0"/>
    <s v="Average"/>
    <n v="2.8000000000000001E-2"/>
    <n v="2611.56"/>
    <n v="95881.56"/>
  </r>
  <r>
    <s v="Hartwell Pratchett"/>
    <s v="Female"/>
    <s v="Training"/>
    <n v="42730"/>
    <s v="$40k-50k"/>
    <x v="0"/>
    <s v="Average"/>
    <n v="0.04"/>
    <n v="1709.2"/>
    <n v="44439.199999999997"/>
  </r>
  <r>
    <s v="Van Ruseworth"/>
    <s v="Female"/>
    <s v="Services"/>
    <n v="80610"/>
    <s v="$80k-90k"/>
    <x v="2"/>
    <s v="Average"/>
    <n v="2.3E-2"/>
    <n v="1854.03"/>
    <n v="82464.03"/>
  </r>
  <r>
    <s v="Inge Creer"/>
    <s v="Female"/>
    <s v="Services"/>
    <n v="69060"/>
    <s v="$60k-70k"/>
    <x v="0"/>
    <s v="Very Poor"/>
    <n v="5.0000000000000001E-3"/>
    <n v="345.3"/>
    <n v="69405.3"/>
  </r>
  <r>
    <s v="Elwira Lyddiard"/>
    <s v="Male"/>
    <s v="Product Management"/>
    <n v="31280"/>
    <s v="$30k-40k"/>
    <x v="2"/>
    <s v="Average"/>
    <n v="3.2000000000000001E-2"/>
    <n v="1000.96"/>
    <n v="32280.959999999999"/>
  </r>
  <r>
    <s v="Kincaid Hellicar"/>
    <s v="Male"/>
    <s v="Business Development"/>
    <n v="96610"/>
    <s v="$90k-100k"/>
    <x v="1"/>
    <s v="Very Good"/>
    <n v="7.2999999999999995E-2"/>
    <n v="7052.53"/>
    <n v="103662.53"/>
  </r>
  <r>
    <s v="Maximo Guirard"/>
    <s v="Female"/>
    <s v="Business Development"/>
    <n v="37020"/>
    <s v="$30k-40k"/>
    <x v="1"/>
    <s v="Average"/>
    <n v="2.4E-2"/>
    <n v="888.48"/>
    <n v="37908.480000000003"/>
  </r>
  <r>
    <s v="Alta Kaszper"/>
    <s v="Male"/>
    <s v="Training"/>
    <n v="54970"/>
    <s v="$50k-60k"/>
    <x v="0"/>
    <s v="Average"/>
    <n v="0.04"/>
    <n v="2198.8000000000002"/>
    <n v="57168.800000000003"/>
  </r>
  <r>
    <s v="Lamar Blewitt"/>
    <s v="Male"/>
    <s v="Services"/>
    <n v="41910"/>
    <s v="$40k-50k"/>
    <x v="0"/>
    <s v="Poor"/>
    <n v="1.4999999999999999E-2"/>
    <n v="628.65"/>
    <n v="42538.65"/>
  </r>
  <r>
    <s v="Hector Isard"/>
    <s v="Male"/>
    <s v="Support"/>
    <n v="116970"/>
    <s v="$110k+"/>
    <x v="2"/>
    <s v="Very Good"/>
    <n v="7.5999999999999998E-2"/>
    <n v="8889.7199999999993"/>
    <n v="125859.72"/>
  </r>
  <r>
    <s v="Barbara-anne Kenchington"/>
    <s v="Female"/>
    <s v="Support"/>
    <n v="88030"/>
    <s v="$80k-90k"/>
    <x v="1"/>
    <s v="Very Good"/>
    <n v="7.5999999999999998E-2"/>
    <n v="6690.28"/>
    <n v="94720.28"/>
  </r>
  <r>
    <s v="Judi Cosgriff"/>
    <s v="Female"/>
    <s v="Human Resources"/>
    <n v="86390"/>
    <s v="$80k-90k"/>
    <x v="2"/>
    <s v="Good"/>
    <n v="5.3999999999999999E-2"/>
    <n v="4665.0600000000004"/>
    <n v="91055.06"/>
  </r>
  <r>
    <s v="Janean Gostage"/>
    <s v="Male"/>
    <s v="Services"/>
    <n v="81150"/>
    <s v="$80k-90k"/>
    <x v="2"/>
    <s v="Not Rated"/>
    <m/>
    <m/>
    <m/>
  </r>
  <r>
    <s v="Delphine Jewis"/>
    <s v="Female"/>
    <s v="Accounting"/>
    <n v="71820"/>
    <s v="$70k-80k"/>
    <x v="1"/>
    <s v="Average"/>
    <n v="0.02"/>
    <n v="1436.4"/>
    <n v="73256.399999999994"/>
  </r>
  <r>
    <s v="Matias Cormack"/>
    <s v="Male"/>
    <s v="Research and Development"/>
    <n v="85460"/>
    <s v="$80k-90k"/>
    <x v="1"/>
    <s v="Average"/>
    <n v="3.3000000000000002E-2"/>
    <n v="2820.1800000000003"/>
    <n v="88280.18"/>
  </r>
  <r>
    <s v="Rogers Rosenthaler"/>
    <s v="Female"/>
    <s v="Business Development"/>
    <n v="91190"/>
    <s v="$90k-100k"/>
    <x v="0"/>
    <s v="Poor"/>
    <n v="1.7999999999999999E-2"/>
    <n v="1641.4199999999998"/>
    <n v="92831.42"/>
  </r>
  <r>
    <s v="Clarine Shambrooke"/>
    <s v="Not Disclosed"/>
    <s v="Support"/>
    <n v="93160"/>
    <s v="$90k-100k"/>
    <x v="0"/>
    <s v="Average"/>
    <n v="2.8000000000000001E-2"/>
    <n v="2608.48"/>
    <n v="95768.48"/>
  </r>
  <r>
    <s v="Thedrick Rogeon"/>
    <s v="Male"/>
    <s v="Marketing"/>
    <n v="110950"/>
    <s v="$110k+"/>
    <x v="1"/>
    <s v="Poor"/>
    <n v="1.2999999999999999E-2"/>
    <n v="1442.35"/>
    <n v="112392.35"/>
  </r>
  <r>
    <s v="Roanne Phizacklea"/>
    <s v="Female"/>
    <s v="Product Management"/>
    <n v="35990"/>
    <s v="$30k-40k"/>
    <x v="2"/>
    <s v="Average"/>
    <n v="3.2000000000000001E-2"/>
    <n v="1151.68"/>
    <n v="37141.68"/>
  </r>
  <r>
    <s v="Devinne Tuny"/>
    <s v="Male"/>
    <s v="Engineering"/>
    <n v="39970"/>
    <s v="$30k-40k"/>
    <x v="1"/>
    <s v="Average"/>
    <n v="3.5000000000000003E-2"/>
    <n v="1398.95"/>
    <n v="41368.949999999997"/>
  </r>
  <r>
    <s v="Martelle Brise"/>
    <s v="Male"/>
    <s v="Training"/>
    <n v="79520"/>
    <s v="$70k-80k"/>
    <x v="1"/>
    <s v="Average"/>
    <n v="0.04"/>
    <n v="3180.8"/>
    <n v="82700.800000000003"/>
  </r>
  <r>
    <s v="Dino Wooderson"/>
    <s v="Male"/>
    <s v="Legal"/>
    <n v="52120"/>
    <s v="$50k-60k"/>
    <x v="2"/>
    <s v="Poor"/>
    <n v="1.9E-2"/>
    <n v="990.28"/>
    <n v="53110.28"/>
  </r>
  <r>
    <s v="Effie Vasilov"/>
    <s v="Male"/>
    <s v="Support"/>
    <n v="60010"/>
    <s v="$60k-70k"/>
    <x v="0"/>
    <s v="Average"/>
    <n v="2.8000000000000001E-2"/>
    <n v="1680.28"/>
    <n v="61690.28"/>
  </r>
  <r>
    <s v="Jermaine Steers"/>
    <s v="Female"/>
    <s v="Accounting"/>
    <n v="35440"/>
    <s v="$30k-40k"/>
    <x v="2"/>
    <s v="Good"/>
    <n v="5.8000000000000003E-2"/>
    <n v="2055.52"/>
    <n v="37495.519999999997"/>
  </r>
  <r>
    <s v="Saunders Blumson"/>
    <s v="Not Disclosed"/>
    <s v="Legal"/>
    <n v="56370"/>
    <s v="$50k-60k"/>
    <x v="2"/>
    <s v="Average"/>
    <n v="2.1000000000000001E-2"/>
    <n v="1183.77"/>
    <n v="57553.77"/>
  </r>
  <r>
    <s v="Mora Innett"/>
    <s v="Female"/>
    <s v="Legal"/>
    <n v="105610"/>
    <s v="$100k-110k"/>
    <x v="0"/>
    <s v="Poor"/>
    <n v="1.9E-2"/>
    <n v="2006.59"/>
    <n v="107616.59"/>
  </r>
  <r>
    <s v="Mahalia Larcher"/>
    <s v="Male"/>
    <s v="Accounting"/>
    <n v="113280"/>
    <s v="$110k+"/>
    <x v="2"/>
    <s v="Good"/>
    <n v="5.8000000000000003E-2"/>
    <n v="6570.2400000000007"/>
    <n v="119850.24000000001"/>
  </r>
  <r>
    <s v="Dotty Strutley"/>
    <s v="Female"/>
    <s v="Engineering"/>
    <n v="41980"/>
    <s v="$40k-50k"/>
    <x v="0"/>
    <s v="Average"/>
    <n v="3.5000000000000003E-2"/>
    <n v="1469.3000000000002"/>
    <n v="43449.3"/>
  </r>
  <r>
    <s v="Margy Elward"/>
    <s v="Male"/>
    <s v="Business Development"/>
    <n v="103670"/>
    <s v="$100k-110k"/>
    <x v="0"/>
    <s v="Average"/>
    <n v="2.4E-2"/>
    <n v="2488.08"/>
    <n v="106158.08"/>
  </r>
  <r>
    <s v="Danica Nayshe"/>
    <s v="Female"/>
    <s v="Services"/>
    <n v="89690"/>
    <s v="$80k-90k"/>
    <x v="1"/>
    <s v="Good"/>
    <n v="5.2999999999999999E-2"/>
    <n v="4753.57"/>
    <n v="94443.57"/>
  </r>
  <r>
    <s v="Shari Pickston"/>
    <s v="Male"/>
    <s v="Legal"/>
    <n v="96320"/>
    <s v="$90k-100k"/>
    <x v="0"/>
    <s v="Not Rated"/>
    <m/>
    <m/>
    <m/>
  </r>
  <r>
    <s v="Merrilee Plenty"/>
    <s v="Female"/>
    <s v="Research and Development"/>
    <n v="87620"/>
    <s v="$80k-90k"/>
    <x v="2"/>
    <s v="Good"/>
    <n v="5.3999999999999999E-2"/>
    <n v="4731.4799999999996"/>
    <n v="92351.48"/>
  </r>
  <r>
    <s v="Romona Dimmne"/>
    <s v="Female"/>
    <s v="Research and Development"/>
    <n v="48250"/>
    <s v="$40k-50k"/>
    <x v="1"/>
    <s v="Poor"/>
    <n v="0.02"/>
    <n v="965"/>
    <n v="49215"/>
  </r>
  <r>
    <s v="Lark Ironmonger"/>
    <s v="Male"/>
    <s v="Marketing"/>
    <n v="85780"/>
    <s v="$80k-90k"/>
    <x v="2"/>
    <s v="Poor"/>
    <n v="1.2999999999999999E-2"/>
    <n v="1115.1399999999999"/>
    <n v="86895.14"/>
  </r>
  <r>
    <s v="Caritta Searl"/>
    <s v="Male"/>
    <s v="Sales"/>
    <n v="54010"/>
    <s v="$50k-60k"/>
    <x v="1"/>
    <s v="Poor"/>
    <n v="1.2E-2"/>
    <n v="648.12"/>
    <n v="54658.12"/>
  </r>
  <r>
    <s v="Ernestus O'Hengerty"/>
    <s v="Female"/>
    <s v="Research and Development"/>
    <n v="31020"/>
    <s v="$30k-40k"/>
    <x v="2"/>
    <s v="Average"/>
    <n v="3.3000000000000002E-2"/>
    <n v="1023.6600000000001"/>
    <n v="32043.66"/>
  </r>
  <r>
    <s v="Camilla Castle"/>
    <s v="Female"/>
    <s v="Product Management"/>
    <n v="75480"/>
    <s v="$70k-80k"/>
    <x v="1"/>
    <s v="Average"/>
    <n v="3.2000000000000001E-2"/>
    <n v="2415.36"/>
    <n v="77895.360000000001"/>
  </r>
  <r>
    <s v="Bette-ann Leafe"/>
    <s v="Male"/>
    <s v="Human Resources"/>
    <n v="93500"/>
    <s v="$90k-100k"/>
    <x v="2"/>
    <s v="Average"/>
    <n v="2.7E-2"/>
    <n v="2524.5"/>
    <n v="96024.5"/>
  </r>
  <r>
    <s v="Aurelia Stanners"/>
    <s v="Female"/>
    <s v="Services"/>
    <n v="98630"/>
    <s v="$90k-100k"/>
    <x v="0"/>
    <s v="Good"/>
    <n v="5.2999999999999999E-2"/>
    <n v="5227.3899999999994"/>
    <n v="103857.39"/>
  </r>
  <r>
    <s v="Shelby Buckland"/>
    <s v="Male"/>
    <s v="Services"/>
    <n v="76390"/>
    <s v="$70k-80k"/>
    <x v="0"/>
    <s v="Average"/>
    <n v="2.3E-2"/>
    <n v="1756.97"/>
    <n v="78146.97"/>
  </r>
  <r>
    <s v="Barr Faughny"/>
    <s v="Female"/>
    <s v="Marketing"/>
    <n v="68010"/>
    <s v="$60k-70k"/>
    <x v="2"/>
    <s v="Average"/>
    <n v="3.5000000000000003E-2"/>
    <n v="2380.3500000000004"/>
    <n v="70390.350000000006"/>
  </r>
  <r>
    <s v="Farris Ditchfield"/>
    <s v="Male"/>
    <s v="Human Resources"/>
    <n v="58030"/>
    <s v="$50k-60k"/>
    <x v="1"/>
    <s v="Good"/>
    <n v="5.3999999999999999E-2"/>
    <n v="3133.62"/>
    <n v="61163.62"/>
  </r>
  <r>
    <s v="Gerald Caple"/>
    <s v="Male"/>
    <s v="Training"/>
    <n v="59300"/>
    <s v="$50k-60k"/>
    <x v="1"/>
    <s v="Good"/>
    <n v="5.8999999999999997E-2"/>
    <n v="3498.7"/>
    <n v="62798.7"/>
  </r>
  <r>
    <s v="Grier Kidsley"/>
    <s v="Female"/>
    <s v="Product Management"/>
    <n v="51800"/>
    <s v="$50k-60k"/>
    <x v="2"/>
    <s v="Average"/>
    <n v="3.2000000000000001E-2"/>
    <n v="1657.6000000000001"/>
    <n v="53457.599999999999"/>
  </r>
  <r>
    <s v="Yves Pawlik"/>
    <s v="Male"/>
    <s v="Accounting"/>
    <n v="57930"/>
    <s v="$50k-60k"/>
    <x v="2"/>
    <s v="Very Good"/>
    <n v="7.0999999999999994E-2"/>
    <n v="4113.03"/>
    <n v="62043.03"/>
  </r>
  <r>
    <s v="Korney Bockings"/>
    <s v="Male"/>
    <s v="Engineering"/>
    <n v="40530"/>
    <s v="$40k-50k"/>
    <x v="0"/>
    <s v="Average"/>
    <n v="3.5000000000000003E-2"/>
    <n v="1418.5500000000002"/>
    <n v="41948.55"/>
  </r>
  <r>
    <s v="Stephan Bussel"/>
    <s v="Male"/>
    <s v="Research and Development"/>
    <n v="48290"/>
    <s v="$40k-50k"/>
    <x v="1"/>
    <s v="Average"/>
    <n v="3.3000000000000002E-2"/>
    <n v="1593.5700000000002"/>
    <n v="49883.57"/>
  </r>
  <r>
    <s v="Jedd Moretto"/>
    <s v="Male"/>
    <s v="Support"/>
    <n v="63720"/>
    <s v="$60k-70k"/>
    <x v="1"/>
    <s v="Very Good"/>
    <n v="7.5999999999999998E-2"/>
    <n v="4842.72"/>
    <n v="68562.720000000001"/>
  </r>
  <r>
    <s v="Verney Sloegrave"/>
    <s v="Male"/>
    <s v="Sales"/>
    <n v="84500"/>
    <s v="$80k-90k"/>
    <x v="1"/>
    <s v="Average"/>
    <n v="2.1000000000000001E-2"/>
    <n v="1774.5"/>
    <n v="86274.5"/>
  </r>
  <r>
    <s v="Nerita Mycock"/>
    <s v="Male"/>
    <s v="Accounting"/>
    <n v="67430"/>
    <s v="$60k-70k"/>
    <x v="1"/>
    <s v="Average"/>
    <n v="0.02"/>
    <n v="1348.6000000000001"/>
    <n v="68778.600000000006"/>
  </r>
  <r>
    <s v="Mella Northam"/>
    <s v="Male"/>
    <s v="Support"/>
    <n v="109120"/>
    <s v="$100k-110k"/>
    <x v="1"/>
    <s v="Not Rated"/>
    <m/>
    <m/>
    <m/>
  </r>
  <r>
    <s v="Thedrick Bothwell"/>
    <s v="Male"/>
    <s v="Business Development"/>
    <n v="69760"/>
    <s v="$60k-70k"/>
    <x v="1"/>
    <s v="Average"/>
    <n v="2.4E-2"/>
    <n v="1674.24"/>
    <n v="71434.240000000005"/>
  </r>
  <r>
    <s v="Georgianne Archbutt"/>
    <s v="Female"/>
    <s v="Services"/>
    <n v="45600"/>
    <s v="$40k-50k"/>
    <x v="1"/>
    <s v="Not Rated"/>
    <m/>
    <m/>
    <m/>
  </r>
  <r>
    <s v="Thorvald Milliken"/>
    <s v="Female"/>
    <s v="Business Development"/>
    <n v="33030"/>
    <s v="$30k-40k"/>
    <x v="0"/>
    <s v="Good"/>
    <n v="0.05"/>
    <n v="1651.5"/>
    <n v="34681.5"/>
  </r>
  <r>
    <s v="Aileen McCritchie"/>
    <s v="Male"/>
    <s v="Business Development"/>
    <n v="80170"/>
    <s v="$80k-90k"/>
    <x v="0"/>
    <s v="Average"/>
    <n v="2.4E-2"/>
    <n v="1924.08"/>
    <n v="82094.080000000002"/>
  </r>
  <r>
    <s v="Drusy MacCombe"/>
    <s v="Male"/>
    <s v="Training"/>
    <n v="43510"/>
    <s v="$40k-50k"/>
    <x v="1"/>
    <s v="Average"/>
    <n v="0.04"/>
    <n v="1740.4"/>
    <n v="45250.400000000001"/>
  </r>
  <r>
    <s v="Cathyleen Hurch"/>
    <s v="Female"/>
    <s v="Sales"/>
    <n v="49390"/>
    <s v="$40k-50k"/>
    <x v="0"/>
    <s v="Average"/>
    <n v="2.1000000000000001E-2"/>
    <n v="1037.19"/>
    <n v="50427.19"/>
  </r>
  <r>
    <s v="Jannel Labb"/>
    <s v="Female"/>
    <s v="Research and Development"/>
    <n v="47910"/>
    <s v="$40k-50k"/>
    <x v="1"/>
    <s v="Average"/>
    <n v="3.3000000000000002E-2"/>
    <n v="1581.03"/>
    <n v="49491.03"/>
  </r>
  <r>
    <s v="Cheryl Mantz"/>
    <s v="Male"/>
    <s v="Sales"/>
    <n v="35740"/>
    <s v="$30k-40k"/>
    <x v="1"/>
    <s v="Good"/>
    <n v="5.0999999999999997E-2"/>
    <n v="1822.7399999999998"/>
    <n v="37562.74"/>
  </r>
  <r>
    <s v="Madlen Ashburner"/>
    <s v="Male"/>
    <s v="Support"/>
    <n v="42240"/>
    <s v="$40k-50k"/>
    <x v="2"/>
    <s v="Very Good"/>
    <n v="7.5999999999999998E-2"/>
    <n v="3210.24"/>
    <n v="45450.239999999998"/>
  </r>
  <r>
    <s v="Colly Littledike"/>
    <s v="Female"/>
    <s v="Services"/>
    <n v="117150"/>
    <s v="$110k+"/>
    <x v="0"/>
    <s v="Average"/>
    <n v="2.3E-2"/>
    <n v="2694.45"/>
    <n v="119844.45"/>
  </r>
  <r>
    <s v="Karyn Creeghan"/>
    <s v="Male"/>
    <s v="Engineering"/>
    <n v="36540"/>
    <s v="$30k-40k"/>
    <x v="1"/>
    <s v="Good"/>
    <n v="4.2999999999999997E-2"/>
    <n v="1571.2199999999998"/>
    <n v="38111.22"/>
  </r>
  <r>
    <s v="Edgard Irving"/>
    <s v="Not Disclosed"/>
    <s v="Research and Development"/>
    <n v="87290"/>
    <s v="$80k-90k"/>
    <x v="1"/>
    <s v="Good"/>
    <n v="5.3999999999999999E-2"/>
    <n v="4713.66"/>
    <n v="92003.66"/>
  </r>
  <r>
    <s v="Cyril Medford"/>
    <s v="Female"/>
    <s v="Research and Development"/>
    <n v="85720"/>
    <s v="$80k-90k"/>
    <x v="2"/>
    <s v="Average"/>
    <n v="3.3000000000000002E-2"/>
    <n v="2828.76"/>
    <n v="88548.76"/>
  </r>
  <r>
    <s v="Kikelia Ellor"/>
    <s v="Not Disclosed"/>
    <s v="Engineering"/>
    <n v="34620"/>
    <s v="$30k-40k"/>
    <x v="1"/>
    <s v="Very Good"/>
    <n v="6.0999999999999999E-2"/>
    <n v="2111.8200000000002"/>
    <n v="36731.82"/>
  </r>
  <r>
    <s v="Dael Bugge"/>
    <s v="Male"/>
    <s v="Training"/>
    <n v="62690"/>
    <s v="$60k-70k"/>
    <x v="0"/>
    <s v="Poor"/>
    <n v="1.9E-2"/>
    <n v="1191.1099999999999"/>
    <n v="63881.11"/>
  </r>
  <r>
    <s v="Joyce Esel"/>
    <s v="Male"/>
    <s v="Sales"/>
    <n v="101390"/>
    <s v="$100k-110k"/>
    <x v="1"/>
    <s v="Average"/>
    <n v="2.1000000000000001E-2"/>
    <n v="2129.19"/>
    <n v="103519.19"/>
  </r>
  <r>
    <s v="Ferrell Skepper"/>
    <s v="Female"/>
    <s v="Research and Development"/>
    <n v="30250"/>
    <s v="$30k-40k"/>
    <x v="1"/>
    <s v="Average"/>
    <n v="3.3000000000000002E-2"/>
    <n v="998.25"/>
    <n v="31248.25"/>
  </r>
  <r>
    <s v="Hannis January"/>
    <s v="Male"/>
    <s v="Business Development"/>
    <n v="29530"/>
    <s v="$20k-30k"/>
    <x v="0"/>
    <s v="Not Rated"/>
    <m/>
    <m/>
    <m/>
  </r>
  <r>
    <s v="Pierson Measham"/>
    <s v="Male"/>
    <s v="Business Development"/>
    <n v="103160"/>
    <s v="$100k-110k"/>
    <x v="1"/>
    <s v="Good"/>
    <n v="0.05"/>
    <n v="5158"/>
    <n v="108318"/>
  </r>
  <r>
    <s v="Xylina Pargetter"/>
    <s v="Female"/>
    <s v="Legal"/>
    <n v="109790"/>
    <s v="$100k-110k"/>
    <x v="1"/>
    <s v="Average"/>
    <n v="2.1000000000000001E-2"/>
    <n v="2305.59"/>
    <n v="112095.59"/>
  </r>
  <r>
    <s v="Aretha Ettridge"/>
    <s v="Female"/>
    <s v="Accounting"/>
    <n v="33760"/>
    <s v="$30k-40k"/>
    <x v="2"/>
    <s v="Average"/>
    <n v="0.02"/>
    <n v="675.2"/>
    <n v="34435.199999999997"/>
  </r>
  <r>
    <s v="Joshia Farris"/>
    <s v="Female"/>
    <s v="Legal"/>
    <n v="36740"/>
    <s v="$30k-40k"/>
    <x v="1"/>
    <s v="Average"/>
    <n v="2.1000000000000001E-2"/>
    <n v="771.54000000000008"/>
    <n v="37511.54"/>
  </r>
  <r>
    <s v="Cathi Delgardo"/>
    <s v="Male"/>
    <s v="Product Management"/>
    <n v="111910"/>
    <s v="$110k+"/>
    <x v="2"/>
    <s v="Not Rated"/>
    <m/>
    <m/>
    <m/>
  </r>
  <r>
    <s v="Mabel Orrow"/>
    <s v="Male"/>
    <s v="Product Management"/>
    <n v="31240"/>
    <s v="$30k-40k"/>
    <x v="2"/>
    <s v="Poor"/>
    <n v="0.01"/>
    <n v="312.40000000000003"/>
    <n v="31552.400000000001"/>
  </r>
  <r>
    <s v="Alexandros Rackley"/>
    <s v="Female"/>
    <s v="Legal"/>
    <n v="75730"/>
    <s v="$70k-80k"/>
    <x v="1"/>
    <s v="Not Rated"/>
    <m/>
    <m/>
    <m/>
  </r>
  <r>
    <s v="Mickie Dagwell"/>
    <s v="Male"/>
    <s v="Engineering"/>
    <n v="50860"/>
    <s v="$50k-60k"/>
    <x v="2"/>
    <s v="Not Rated"/>
    <m/>
    <m/>
    <m/>
  </r>
  <r>
    <s v="Mariette Daymont"/>
    <s v="Female"/>
    <s v="Sales"/>
    <n v="99530"/>
    <s v="$90k-100k"/>
    <x v="0"/>
    <s v="Not Rated"/>
    <m/>
    <m/>
    <m/>
  </r>
  <r>
    <s v="Win Arthurs"/>
    <s v="Female"/>
    <s v="Support"/>
    <n v="43200"/>
    <s v="$40k-50k"/>
    <x v="2"/>
    <s v="Very Good"/>
    <n v="7.5999999999999998E-2"/>
    <n v="3283.2"/>
    <n v="46483.199999999997"/>
  </r>
  <r>
    <s v="Marni Jull"/>
    <s v="Female"/>
    <s v="Services"/>
    <n v="84200"/>
    <s v="$80k-90k"/>
    <x v="2"/>
    <s v="Good"/>
    <n v="5.2999999999999999E-2"/>
    <n v="4462.5999999999995"/>
    <n v="88662.6"/>
  </r>
  <r>
    <s v="Sandy Cadden"/>
    <s v="Female"/>
    <s v="Legal"/>
    <n v="95980"/>
    <s v="$90k-100k"/>
    <x v="0"/>
    <s v="Average"/>
    <n v="2.1000000000000001E-2"/>
    <n v="2015.5800000000002"/>
    <n v="97995.58"/>
  </r>
  <r>
    <s v="Wyn Treadger"/>
    <s v="Female"/>
    <s v="Business Development"/>
    <n v="69190"/>
    <s v="$60k-70k"/>
    <x v="1"/>
    <s v="Good"/>
    <n v="0.05"/>
    <n v="3459.5"/>
    <n v="72649.5"/>
  </r>
  <r>
    <s v="Marney O'Breen"/>
    <s v="Female"/>
    <s v="Product Management"/>
    <n v="65920"/>
    <s v="$60k-70k"/>
    <x v="1"/>
    <s v="Good"/>
    <n v="4.1000000000000002E-2"/>
    <n v="2702.7200000000003"/>
    <n v="68622.720000000001"/>
  </r>
  <r>
    <s v="Westbrook Brandino"/>
    <s v="Male"/>
    <s v="Legal"/>
    <n v="113620"/>
    <s v="$110k+"/>
    <x v="0"/>
    <s v="Poor"/>
    <n v="1.9E-2"/>
    <n v="2158.7799999999997"/>
    <n v="115778.78"/>
  </r>
  <r>
    <s v="Sandi Labat"/>
    <s v="Male"/>
    <s v="Sales"/>
    <n v="60140"/>
    <s v="$60k-70k"/>
    <x v="2"/>
    <s v="Average"/>
    <n v="2.1000000000000001E-2"/>
    <n v="1262.94"/>
    <n v="61402.94"/>
  </r>
  <r>
    <s v="Leilah Yesinin"/>
    <s v="Female"/>
    <s v="Research and Development"/>
    <n v="92450"/>
    <s v="$90k-100k"/>
    <x v="1"/>
    <s v="Not Rated"/>
    <m/>
    <m/>
    <m/>
  </r>
  <r>
    <s v="Lincoln Greatex"/>
    <s v="Male"/>
    <s v="Human Resources"/>
    <n v="34650"/>
    <s v="$30k-40k"/>
    <x v="2"/>
    <s v="Average"/>
    <n v="2.7E-2"/>
    <n v="935.55"/>
    <n v="35585.550000000003"/>
  </r>
  <r>
    <s v="Patti Dradey"/>
    <s v="Male"/>
    <s v="Services"/>
    <n v="84740"/>
    <s v="$80k-90k"/>
    <x v="0"/>
    <s v="Average"/>
    <n v="2.3E-2"/>
    <n v="1949.02"/>
    <n v="86689.02"/>
  </r>
  <r>
    <s v="Oona Donan"/>
    <s v="Female"/>
    <s v="Business Development"/>
    <n v="88360"/>
    <s v="$80k-90k"/>
    <x v="0"/>
    <s v="Average"/>
    <n v="2.4E-2"/>
    <n v="2120.64"/>
    <n v="90480.639999999999"/>
  </r>
  <r>
    <s v="Burtie Moulden"/>
    <s v="Female"/>
    <s v="Services"/>
    <n v="116220"/>
    <s v="$110k+"/>
    <x v="0"/>
    <s v="Poor"/>
    <n v="1.4999999999999999E-2"/>
    <n v="1743.3"/>
    <n v="117963.3"/>
  </r>
  <r>
    <s v="Mathian MacMeeking"/>
    <s v="Female"/>
    <s v="Services"/>
    <n v="45060"/>
    <s v="$40k-50k"/>
    <x v="0"/>
    <s v="Average"/>
    <n v="2.3E-2"/>
    <n v="1036.3799999999999"/>
    <n v="46096.38"/>
  </r>
  <r>
    <s v="Reg MacMichael"/>
    <s v="Male"/>
    <s v="Services"/>
    <n v="106890"/>
    <s v="$100k-110k"/>
    <x v="1"/>
    <s v="Average"/>
    <n v="2.3E-2"/>
    <n v="2458.4699999999998"/>
    <n v="109348.47"/>
  </r>
  <r>
    <s v="Ignacius Losel"/>
    <s v="Male"/>
    <s v="Legal"/>
    <n v="28480"/>
    <s v="$20k-30k"/>
    <x v="1"/>
    <s v="Poor"/>
    <n v="1.9E-2"/>
    <n v="541.12"/>
    <n v="29021.119999999999"/>
  </r>
  <r>
    <s v="Joey Keedwell"/>
    <s v="Female"/>
    <s v="Marketing"/>
    <n v="107440"/>
    <s v="$100k-110k"/>
    <x v="1"/>
    <s v="Poor"/>
    <n v="1.2999999999999999E-2"/>
    <n v="1396.72"/>
    <n v="108836.72"/>
  </r>
  <r>
    <s v="Clo Jimpson"/>
    <s v="Male"/>
    <s v="Legal"/>
    <n v="57620"/>
    <s v="$50k-60k"/>
    <x v="2"/>
    <s v="Good"/>
    <n v="5.3999999999999999E-2"/>
    <n v="3111.48"/>
    <n v="60731.48"/>
  </r>
  <r>
    <s v="Bryant Scamp"/>
    <s v="Female"/>
    <s v="Human Resources"/>
    <n v="29810"/>
    <s v="$20k-30k"/>
    <x v="1"/>
    <s v="Average"/>
    <n v="2.7E-2"/>
    <n v="804.87"/>
    <n v="30614.87"/>
  </r>
  <r>
    <s v="Mick Titman"/>
    <s v="Male"/>
    <s v="Training"/>
    <n v="105330"/>
    <s v="$100k-110k"/>
    <x v="0"/>
    <s v="Poor"/>
    <n v="1.9E-2"/>
    <n v="2001.27"/>
    <n v="107331.27"/>
  </r>
  <r>
    <s v="Trudie Couch"/>
    <s v="Female"/>
    <s v="Legal"/>
    <n v="43110"/>
    <s v="$40k-50k"/>
    <x v="0"/>
    <s v="Average"/>
    <n v="2.1000000000000001E-2"/>
    <n v="905.31000000000006"/>
    <n v="44015.31"/>
  </r>
  <r>
    <s v="Cyndia Skedge"/>
    <s v="Male"/>
    <s v="Support"/>
    <n v="52630"/>
    <s v="$50k-60k"/>
    <x v="2"/>
    <s v="Average"/>
    <n v="2.8000000000000001E-2"/>
    <n v="1473.64"/>
    <n v="54103.64"/>
  </r>
  <r>
    <s v="Francoise Godbold"/>
    <s v="Male"/>
    <s v="Sales"/>
    <n v="46350"/>
    <s v="$40k-50k"/>
    <x v="1"/>
    <s v="Average"/>
    <n v="2.1000000000000001E-2"/>
    <n v="973.35"/>
    <n v="47323.35"/>
  </r>
  <r>
    <s v="Filmore Fitzhenry"/>
    <s v="Male"/>
    <s v="Human Resources"/>
    <n v="108170"/>
    <s v="$100k-110k"/>
    <x v="1"/>
    <s v="Not Rated"/>
    <m/>
    <m/>
    <m/>
  </r>
  <r>
    <s v="Berna Dubery"/>
    <s v="Male"/>
    <s v="Services"/>
    <n v="69730"/>
    <s v="$60k-70k"/>
    <x v="1"/>
    <s v="Very Poor"/>
    <n v="5.0000000000000001E-3"/>
    <n v="348.65000000000003"/>
    <n v="70078.649999999994"/>
  </r>
  <r>
    <s v="Gerrard Doorey"/>
    <s v="Male"/>
    <s v="Product Management"/>
    <n v="110200"/>
    <s v="$110k+"/>
    <x v="2"/>
    <s v="Average"/>
    <n v="3.2000000000000001E-2"/>
    <n v="3526.4"/>
    <n v="113726.39999999999"/>
  </r>
  <r>
    <s v="Hiram Merkle"/>
    <s v="Male"/>
    <s v="Legal"/>
    <n v="116090"/>
    <s v="$110k+"/>
    <x v="1"/>
    <s v="Not Rated"/>
    <m/>
    <m/>
    <m/>
  </r>
  <r>
    <s v="Zebulon Allmen"/>
    <s v="Not Disclosed"/>
    <s v="Business Development"/>
    <n v="52140"/>
    <s v="$50k-60k"/>
    <x v="2"/>
    <s v="Average"/>
    <n v="2.4E-2"/>
    <n v="1251.3600000000001"/>
    <n v="53391.360000000001"/>
  </r>
  <r>
    <s v="Kingsley Hagard"/>
    <s v="Male"/>
    <s v="Engineering"/>
    <n v="32810"/>
    <s v="$30k-40k"/>
    <x v="1"/>
    <s v="Average"/>
    <n v="3.5000000000000003E-2"/>
    <n v="1148.3500000000001"/>
    <n v="33958.35"/>
  </r>
  <r>
    <s v="My Hanscome"/>
    <s v="Male"/>
    <s v="Sales"/>
    <n v="59430"/>
    <s v="$50k-60k"/>
    <x v="0"/>
    <s v="Average"/>
    <n v="2.1000000000000001E-2"/>
    <n v="1248.03"/>
    <n v="60678.03"/>
  </r>
  <r>
    <s v="Eldredge MacClure"/>
    <s v="Male"/>
    <s v="Legal"/>
    <n v="46990"/>
    <s v="$40k-50k"/>
    <x v="1"/>
    <s v="Average"/>
    <n v="2.1000000000000001E-2"/>
    <n v="986.79000000000008"/>
    <n v="47976.79"/>
  </r>
  <r>
    <s v="Pauletta Falkus"/>
    <s v="Male"/>
    <s v="Sales"/>
    <n v="33560"/>
    <s v="$30k-40k"/>
    <x v="1"/>
    <s v="Average"/>
    <n v="2.1000000000000001E-2"/>
    <n v="704.76"/>
    <n v="34264.76"/>
  </r>
  <r>
    <s v="Deck McCallion"/>
    <s v="Male"/>
    <s v="Sales"/>
    <n v="33890"/>
    <s v="$30k-40k"/>
    <x v="2"/>
    <s v="Average"/>
    <n v="2.1000000000000001E-2"/>
    <n v="711.69"/>
    <n v="34601.69"/>
  </r>
  <r>
    <s v="Miguel Woolner"/>
    <s v="Male"/>
    <s v="Training"/>
    <n v="51740"/>
    <s v="$50k-60k"/>
    <x v="1"/>
    <s v="Poor"/>
    <n v="1.9E-2"/>
    <n v="983.06"/>
    <n v="52723.06"/>
  </r>
  <r>
    <s v="Yolande O'Dare"/>
    <s v="Female"/>
    <s v="Accounting"/>
    <n v="51650"/>
    <s v="$50k-60k"/>
    <x v="2"/>
    <s v="Good"/>
    <n v="5.8000000000000003E-2"/>
    <n v="2995.7000000000003"/>
    <n v="54645.7"/>
  </r>
  <r>
    <s v="Kit Battlestone"/>
    <s v="Female"/>
    <s v="Research and Development"/>
    <n v="115980"/>
    <s v="$110k+"/>
    <x v="2"/>
    <s v="Good"/>
    <n v="5.3999999999999999E-2"/>
    <n v="6262.92"/>
    <n v="122242.92"/>
  </r>
  <r>
    <s v="Glennis Fussen"/>
    <s v="Female"/>
    <s v="Sales"/>
    <n v="58370"/>
    <s v="$50k-60k"/>
    <x v="1"/>
    <s v="Good"/>
    <n v="5.0999999999999997E-2"/>
    <n v="2976.87"/>
    <n v="61346.87"/>
  </r>
  <r>
    <s v="Rhiamon Mollison"/>
    <s v="Female"/>
    <s v="Research and Development"/>
    <n v="59430"/>
    <s v="$50k-60k"/>
    <x v="2"/>
    <s v="Average"/>
    <n v="3.3000000000000002E-2"/>
    <n v="1961.19"/>
    <n v="61391.19"/>
  </r>
  <r>
    <s v="Theresita Chasmer"/>
    <s v="Female"/>
    <s v="Product Management"/>
    <n v="106670"/>
    <s v="$100k-110k"/>
    <x v="0"/>
    <s v="Average"/>
    <n v="3.2000000000000001E-2"/>
    <n v="3413.44"/>
    <n v="110083.44"/>
  </r>
  <r>
    <s v="Pippy Shepperd"/>
    <s v="Female"/>
    <s v="Accounting"/>
    <n v="44850"/>
    <s v="$40k-50k"/>
    <x v="1"/>
    <s v="Very Good"/>
    <n v="7.0999999999999994E-2"/>
    <n v="3184.35"/>
    <n v="48034.35"/>
  </r>
  <r>
    <s v="Petronella Marusik"/>
    <s v="Male"/>
    <s v="Accounting"/>
    <n v="75600"/>
    <s v="$70k-80k"/>
    <x v="2"/>
    <s v="Average"/>
    <n v="0.02"/>
    <n v="1512"/>
    <n v="77112"/>
  </r>
  <r>
    <s v="Andria Kimpton"/>
    <s v="Male"/>
    <s v="Product Management"/>
    <n v="69120"/>
    <s v="$60k-70k"/>
    <x v="2"/>
    <s v="Average"/>
    <n v="3.2000000000000001E-2"/>
    <n v="2211.84"/>
    <n v="71331.839999999997"/>
  </r>
  <r>
    <s v="Jarad Barbrook"/>
    <s v="Female"/>
    <s v="Human Resources"/>
    <n v="31200"/>
    <s v="$30k-40k"/>
    <x v="2"/>
    <s v="Very Poor"/>
    <n v="5.0000000000000001E-3"/>
    <n v="156"/>
    <n v="31356"/>
  </r>
  <r>
    <s v="Dulsea Folkes"/>
    <s v="Female"/>
    <s v="Services"/>
    <n v="42160"/>
    <s v="$40k-50k"/>
    <x v="0"/>
    <s v="Very Good"/>
    <n v="7.1999999999999995E-2"/>
    <n v="3035.52"/>
    <n v="45195.519999999997"/>
  </r>
  <r>
    <s v="Herschel Wareham"/>
    <s v="Male"/>
    <s v="Services"/>
    <n v="110830"/>
    <s v="$110k+"/>
    <x v="1"/>
    <s v="Average"/>
    <n v="2.3E-2"/>
    <n v="2549.09"/>
    <n v="113379.09"/>
  </r>
  <r>
    <s v="Skip Morkham"/>
    <s v="Female"/>
    <s v="Marketing"/>
    <n v="83180"/>
    <s v="$80k-90k"/>
    <x v="1"/>
    <s v="Average"/>
    <n v="3.5000000000000003E-2"/>
    <n v="2911.3"/>
    <n v="86091.3"/>
  </r>
  <r>
    <s v="Merrilee Plenty"/>
    <s v="Female"/>
    <s v="Research and Development"/>
    <n v="87620"/>
    <s v="$80k-90k"/>
    <x v="2"/>
    <s v="Very Good"/>
    <n v="8.4000000000000005E-2"/>
    <n v="7360.0800000000008"/>
    <n v="94980.08"/>
  </r>
  <r>
    <s v="Dayle O'Luney"/>
    <s v="Female"/>
    <s v="Research and Development"/>
    <n v="46750"/>
    <s v="$40k-50k"/>
    <x v="2"/>
    <s v="Good"/>
    <n v="5.3999999999999999E-2"/>
    <n v="2524.5"/>
    <n v="49274.5"/>
  </r>
  <r>
    <s v="Gray Seamon"/>
    <s v="Female"/>
    <s v="Business Development"/>
    <n v="78540"/>
    <s v="$70k-80k"/>
    <x v="1"/>
    <s v="Average"/>
    <n v="2.4E-2"/>
    <n v="1884.96"/>
    <n v="80424.960000000006"/>
  </r>
  <r>
    <s v="Krysta Elacoate"/>
    <s v="Male"/>
    <s v="Human Resources"/>
    <n v="106930"/>
    <s v="$100k-110k"/>
    <x v="2"/>
    <s v="Very Poor"/>
    <n v="5.0000000000000001E-3"/>
    <n v="534.65"/>
    <n v="107464.65"/>
  </r>
  <r>
    <s v="Abramo Labbez"/>
    <s v="Female"/>
    <s v="Research and Development"/>
    <n v="77000"/>
    <s v="$70k-80k"/>
    <x v="0"/>
    <s v="Average"/>
    <n v="3.3000000000000002E-2"/>
    <n v="2541"/>
    <n v="79541"/>
  </r>
  <r>
    <s v="Faun Rickeard"/>
    <s v="Male"/>
    <s v="Product Management"/>
    <n v="74920"/>
    <s v="$70k-80k"/>
    <x v="0"/>
    <s v="Average"/>
    <n v="3.2000000000000001E-2"/>
    <n v="2397.44"/>
    <n v="77317.440000000002"/>
  </r>
  <r>
    <s v="Jamesy O'Ferris"/>
    <s v="Male"/>
    <s v="Accounting"/>
    <n v="36550"/>
    <s v="$30k-40k"/>
    <x v="1"/>
    <s v="Average"/>
    <n v="0.02"/>
    <n v="731"/>
    <n v="37281"/>
  </r>
  <r>
    <s v="Fanchon Furney"/>
    <s v="Male"/>
    <s v="Accounting"/>
    <n v="95950"/>
    <s v="$90k-100k"/>
    <x v="2"/>
    <s v="Average"/>
    <n v="0.02"/>
    <n v="1919"/>
    <n v="97869"/>
  </r>
  <r>
    <s v="Pate Beardsley"/>
    <s v="Male"/>
    <s v="Services"/>
    <n v="85880"/>
    <s v="$80k-90k"/>
    <x v="0"/>
    <s v="Very Good"/>
    <n v="7.1999999999999995E-2"/>
    <n v="6183.36"/>
    <n v="92063.360000000001"/>
  </r>
  <r>
    <s v="Grady Crosgrove"/>
    <s v="Not Disclosed"/>
    <s v="Sales"/>
    <n v="77910"/>
    <s v="$70k-80k"/>
    <x v="1"/>
    <s v="Average"/>
    <n v="2.1000000000000001E-2"/>
    <n v="1636.1100000000001"/>
    <n v="79546.11"/>
  </r>
  <r>
    <s v="Darcy Brewitt"/>
    <s v="Male"/>
    <s v="Human Resources"/>
    <n v="116670"/>
    <s v="$110k+"/>
    <x v="1"/>
    <s v="Average"/>
    <n v="2.7E-2"/>
    <n v="3150.09"/>
    <n v="119820.09"/>
  </r>
  <r>
    <s v="Foss Asquez"/>
    <s v="Male"/>
    <s v="Support"/>
    <n v="92190"/>
    <s v="$90k-100k"/>
    <x v="1"/>
    <s v="Not Rated"/>
    <m/>
    <m/>
    <m/>
  </r>
  <r>
    <s v="Gilda Richen"/>
    <s v="Female"/>
    <s v="Support"/>
    <n v="71920"/>
    <s v="$70k-80k"/>
    <x v="2"/>
    <s v="Poor"/>
    <n v="0.01"/>
    <n v="719.2"/>
    <n v="72639.199999999997"/>
  </r>
  <r>
    <s v="Antonino Forsdicke"/>
    <s v="Male"/>
    <s v="Product Management"/>
    <n v="66370"/>
    <s v="$60k-70k"/>
    <x v="2"/>
    <s v="Average"/>
    <n v="3.2000000000000001E-2"/>
    <n v="2123.84"/>
    <n v="68493.84"/>
  </r>
  <r>
    <s v="Jobie Basili"/>
    <s v="Female"/>
    <s v="Sales"/>
    <n v="39340"/>
    <s v="$30k-40k"/>
    <x v="1"/>
    <s v="Good"/>
    <n v="5.0999999999999997E-2"/>
    <n v="2006.34"/>
    <n v="41346.339999999997"/>
  </r>
  <r>
    <s v="Anni Izzard"/>
    <s v="Male"/>
    <s v="Human Resources"/>
    <n v="103490"/>
    <s v="$100k-110k"/>
    <x v="2"/>
    <s v="Good"/>
    <n v="5.3999999999999999E-2"/>
    <n v="5588.46"/>
    <n v="109078.46"/>
  </r>
  <r>
    <s v="Bebe Pollicott"/>
    <s v="Female"/>
    <s v="Legal"/>
    <n v="87740"/>
    <s v="$80k-90k"/>
    <x v="1"/>
    <s v="Average"/>
    <n v="2.1000000000000001E-2"/>
    <n v="1842.5400000000002"/>
    <n v="89582.54"/>
  </r>
  <r>
    <s v="Julian Andrassy"/>
    <s v="Female"/>
    <s v="Marketing"/>
    <n v="113980"/>
    <s v="$110k+"/>
    <x v="0"/>
    <s v="Poor"/>
    <n v="1.2999999999999999E-2"/>
    <n v="1481.74"/>
    <n v="115461.74"/>
  </r>
  <r>
    <s v="Dionne Garrish"/>
    <s v="Female"/>
    <s v="Engineering"/>
    <n v="41600"/>
    <s v="$40k-50k"/>
    <x v="2"/>
    <s v="Good"/>
    <n v="4.2999999999999997E-2"/>
    <n v="1788.8"/>
    <n v="43388.800000000003"/>
  </r>
  <r>
    <s v="Gilles Jaquet"/>
    <s v="Female"/>
    <s v="Accounting"/>
    <n v="76300"/>
    <s v="$70k-80k"/>
    <x v="1"/>
    <s v="Good"/>
    <n v="5.8000000000000003E-2"/>
    <n v="4425.4000000000005"/>
    <n v="80725.399999999994"/>
  </r>
  <r>
    <s v="Alexis Gotfrey"/>
    <s v="Male"/>
    <s v="Engineering"/>
    <n v="114470"/>
    <s v="$110k+"/>
    <x v="0"/>
    <s v="Very Good"/>
    <n v="6.0999999999999999E-2"/>
    <n v="6982.67"/>
    <n v="121452.67"/>
  </r>
  <r>
    <s v="Xavier Filipic"/>
    <s v="Female"/>
    <s v="Marketing"/>
    <n v="31050"/>
    <s v="$30k-40k"/>
    <x v="1"/>
    <s v="Good"/>
    <n v="5.8000000000000003E-2"/>
    <n v="1800.9"/>
    <n v="32850.9"/>
  </r>
  <r>
    <s v="Liane Bedburrow"/>
    <s v="Female"/>
    <s v="Training"/>
    <n v="76620"/>
    <s v="$70k-80k"/>
    <x v="2"/>
    <s v="Average"/>
    <n v="0.04"/>
    <n v="3064.8"/>
    <n v="79684.800000000003"/>
  </r>
  <r>
    <s v="Meara Darrington"/>
    <s v="Male"/>
    <s v="Engineering"/>
    <n v="76190"/>
    <s v="$70k-80k"/>
    <x v="2"/>
    <s v="Poor"/>
    <n v="1.0999999999999999E-2"/>
    <n v="838.08999999999992"/>
    <n v="77028.09"/>
  </r>
  <r>
    <s v="Genevra Friday"/>
    <s v="Female"/>
    <s v="Research and Development"/>
    <n v="50450"/>
    <s v="$50k-60k"/>
    <x v="0"/>
    <s v="Average"/>
    <n v="3.3000000000000002E-2"/>
    <n v="1664.8500000000001"/>
    <n v="52114.85"/>
  </r>
  <r>
    <s v="Penni Patemore"/>
    <s v="Male"/>
    <s v="Services"/>
    <n v="29330"/>
    <s v="$20k-30k"/>
    <x v="1"/>
    <s v="Average"/>
    <n v="2.3E-2"/>
    <n v="674.59"/>
    <n v="30004.59"/>
  </r>
  <r>
    <s v="Yanaton Wooster"/>
    <s v="Male"/>
    <s v="Marketing"/>
    <n v="76930"/>
    <s v="$70k-80k"/>
    <x v="2"/>
    <s v="Average"/>
    <n v="3.5000000000000003E-2"/>
    <n v="2692.55"/>
    <n v="79622.55"/>
  </r>
  <r>
    <s v="Hedvige Stelfox"/>
    <s v="Female"/>
    <s v="Human Resources"/>
    <n v="33800"/>
    <s v="$30k-40k"/>
    <x v="2"/>
    <s v="Average"/>
    <n v="2.7E-2"/>
    <n v="912.6"/>
    <n v="34712.6"/>
  </r>
  <r>
    <s v="Tammy Backson"/>
    <s v="Female"/>
    <s v="Marketing"/>
    <n v="44820"/>
    <s v="$40k-50k"/>
    <x v="2"/>
    <s v="Average"/>
    <n v="3.5000000000000003E-2"/>
    <n v="1568.7"/>
    <n v="46388.7"/>
  </r>
  <r>
    <s v="Delinda Snozzwell"/>
    <s v="Not Disclosed"/>
    <s v="Engineering"/>
    <n v="67010"/>
    <s v="$60k-70k"/>
    <x v="2"/>
    <s v="Good"/>
    <n v="4.2999999999999997E-2"/>
    <n v="2881.43"/>
    <n v="69891.429999999993"/>
  </r>
  <r>
    <s v="Inger Chapelhow"/>
    <s v="Female"/>
    <s v="Research and Development"/>
    <n v="84310"/>
    <s v="$80k-90k"/>
    <x v="0"/>
    <s v="Average"/>
    <n v="3.3000000000000002E-2"/>
    <n v="2782.23"/>
    <n v="87092.23"/>
  </r>
  <r>
    <s v="Arty Duigan"/>
    <s v="Male"/>
    <s v="Legal"/>
    <n v="108600"/>
    <s v="$100k-110k"/>
    <x v="2"/>
    <s v="Very Good"/>
    <n v="6.4000000000000001E-2"/>
    <n v="6950.4000000000005"/>
    <n v="115550.39999999999"/>
  </r>
  <r>
    <s v="Nani Brockley"/>
    <s v="Male"/>
    <s v="Product Management"/>
    <n v="47000"/>
    <s v="$40k-50k"/>
    <x v="2"/>
    <s v="Good"/>
    <n v="4.1000000000000002E-2"/>
    <n v="1927"/>
    <n v="48927"/>
  </r>
  <r>
    <s v="Curtice Advani"/>
    <s v="Male"/>
    <s v="Product Management"/>
    <n v="59810"/>
    <s v="$50k-60k"/>
    <x v="0"/>
    <s v="Average"/>
    <n v="3.2000000000000001E-2"/>
    <n v="1913.92"/>
    <n v="61723.92"/>
  </r>
  <r>
    <s v="Leela Eckart"/>
    <s v="Male"/>
    <s v="Legal"/>
    <n v="90340"/>
    <s v="$90k-100k"/>
    <x v="1"/>
    <s v="Average"/>
    <n v="2.1000000000000001E-2"/>
    <n v="1897.14"/>
    <n v="92237.14"/>
  </r>
  <r>
    <s v="Krystal Lambswood"/>
    <s v="Female"/>
    <s v="Training"/>
    <n v="41600"/>
    <s v="$40k-50k"/>
    <x v="1"/>
    <s v="Poor"/>
    <n v="1.9E-2"/>
    <n v="790.4"/>
    <n v="42390.400000000001"/>
  </r>
  <r>
    <s v="Cristal Demangeot"/>
    <s v="Female"/>
    <s v="Sales"/>
    <n v="72350"/>
    <s v="$70k-80k"/>
    <x v="1"/>
    <s v="Poor"/>
    <n v="1.2E-2"/>
    <n v="868.2"/>
    <n v="73218.2"/>
  </r>
  <r>
    <s v="Jori Ashleigh"/>
    <s v="Male"/>
    <s v="Legal"/>
    <n v="64270"/>
    <s v="$60k-70k"/>
    <x v="2"/>
    <s v="Average"/>
    <n v="2.1000000000000001E-2"/>
    <n v="1349.67"/>
    <n v="65619.67"/>
  </r>
  <r>
    <s v="Leslie Baruch"/>
    <s v="Female"/>
    <s v="Accounting"/>
    <n v="103990"/>
    <s v="$100k-110k"/>
    <x v="1"/>
    <s v="Very Good"/>
    <n v="7.0999999999999994E-2"/>
    <n v="7383.2899999999991"/>
    <n v="111373.29"/>
  </r>
  <r>
    <s v="Helene Bouts"/>
    <s v="Male"/>
    <s v="Sales"/>
    <n v="70380"/>
    <s v="$70k-80k"/>
    <x v="0"/>
    <s v="Good"/>
    <n v="5.0999999999999997E-2"/>
    <n v="3589.3799999999997"/>
    <n v="73969.38"/>
  </r>
  <r>
    <s v="Eleni O'Quin"/>
    <s v="Male"/>
    <s v="Legal"/>
    <n v="89020"/>
    <s v="$80k-90k"/>
    <x v="0"/>
    <s v="Average"/>
    <n v="2.1000000000000001E-2"/>
    <n v="1869.42"/>
    <n v="90889.42"/>
  </r>
  <r>
    <s v="Alic Bagg"/>
    <s v="Male"/>
    <s v="Legal"/>
    <n v="113750"/>
    <s v="$110k+"/>
    <x v="1"/>
    <s v="Average"/>
    <n v="2.1000000000000001E-2"/>
    <n v="2388.75"/>
    <n v="116138.75"/>
  </r>
  <r>
    <s v="Abran Danielsky"/>
    <s v="Female"/>
    <s v="Engineering"/>
    <n v="32720"/>
    <s v="$30k-40k"/>
    <x v="1"/>
    <s v="Average"/>
    <n v="3.5000000000000003E-2"/>
    <n v="1145.2"/>
    <n v="33865.199999999997"/>
  </r>
  <r>
    <s v="Halette Yesenev"/>
    <s v="Male"/>
    <s v="Services"/>
    <n v="61920"/>
    <s v="$60k-70k"/>
    <x v="1"/>
    <s v="Average"/>
    <n v="2.3E-2"/>
    <n v="1424.16"/>
    <n v="63344.160000000003"/>
  </r>
  <r>
    <s v="Cleveland Pottiphar"/>
    <s v="Female"/>
    <s v="Marketing"/>
    <n v="74600"/>
    <s v="$70k-80k"/>
    <x v="0"/>
    <s v="Very Good"/>
    <n v="9.9000000000000005E-2"/>
    <n v="7385.4000000000005"/>
    <n v="81985.399999999994"/>
  </r>
  <r>
    <s v="Osborn Pawle"/>
    <s v="Male"/>
    <s v="Training"/>
    <n v="38030"/>
    <s v="$30k-40k"/>
    <x v="2"/>
    <s v="Average"/>
    <n v="0.04"/>
    <n v="1521.2"/>
    <n v="39551.199999999997"/>
  </r>
  <r>
    <s v="Chas Happel"/>
    <s v="Female"/>
    <s v="Services"/>
    <n v="30940"/>
    <s v="$30k-40k"/>
    <x v="1"/>
    <s v="Very Poor"/>
    <n v="5.0000000000000001E-3"/>
    <n v="154.70000000000002"/>
    <n v="31094.7"/>
  </r>
  <r>
    <s v="Roth Bourget"/>
    <s v="Male"/>
    <s v="Services"/>
    <n v="28870"/>
    <s v="$20k-30k"/>
    <x v="1"/>
    <s v="Average"/>
    <n v="2.3E-2"/>
    <n v="664.01"/>
    <n v="29534.01"/>
  </r>
  <r>
    <s v="Maisie Shotboulte"/>
    <s v="Female"/>
    <s v="Marketing"/>
    <n v="71210"/>
    <s v="$70k-80k"/>
    <x v="2"/>
    <s v="Very Good"/>
    <n v="9.9000000000000005E-2"/>
    <n v="7049.79"/>
    <n v="78259.789999999994"/>
  </r>
  <r>
    <s v="Felita Whitloe"/>
    <s v="Male"/>
    <s v="Training"/>
    <n v="63450"/>
    <s v="$60k-70k"/>
    <x v="1"/>
    <s v="Good"/>
    <n v="5.8999999999999997E-2"/>
    <n v="3743.5499999999997"/>
    <n v="67193.55"/>
  </r>
  <r>
    <s v="Cindi McDuffy"/>
    <s v="Female"/>
    <s v="Services"/>
    <n v="87930"/>
    <s v="$80k-90k"/>
    <x v="2"/>
    <s v="Very Poor"/>
    <n v="5.0000000000000001E-3"/>
    <n v="439.65000000000003"/>
    <n v="88369.65"/>
  </r>
  <r>
    <s v="Murry Dryburgh"/>
    <s v="Male"/>
    <s v="Research and Development"/>
    <n v="69070"/>
    <s v="$60k-70k"/>
    <x v="2"/>
    <s v="Average"/>
    <n v="3.3000000000000002E-2"/>
    <n v="2279.31"/>
    <n v="71349.31"/>
  </r>
  <r>
    <s v="Dorise Labat"/>
    <s v="Male"/>
    <s v="Business Development"/>
    <n v="101610"/>
    <s v="$100k-110k"/>
    <x v="1"/>
    <s v="Average"/>
    <n v="2.4E-2"/>
    <n v="2438.64"/>
    <n v="104048.64"/>
  </r>
  <r>
    <s v="Hephzibah Summerell"/>
    <s v="Female"/>
    <s v="Services"/>
    <n v="28310"/>
    <s v="$20k-30k"/>
    <x v="2"/>
    <s v="Average"/>
    <n v="2.3E-2"/>
    <n v="651.13"/>
    <n v="28961.13"/>
  </r>
  <r>
    <s v="Alyosha Riquet"/>
    <s v="Male"/>
    <s v="Legal"/>
    <n v="89840"/>
    <s v="$80k-90k"/>
    <x v="2"/>
    <s v="Very Good"/>
    <n v="6.4000000000000001E-2"/>
    <n v="5749.76"/>
    <n v="95589.759999999995"/>
  </r>
  <r>
    <s v="Maximo Ungerecht"/>
    <s v="Male"/>
    <s v="Support"/>
    <n v="96250"/>
    <s v="$90k-100k"/>
    <x v="0"/>
    <s v="Average"/>
    <n v="2.8000000000000001E-2"/>
    <n v="2695"/>
    <n v="98945"/>
  </r>
  <r>
    <s v="Lezlie Balmann"/>
    <s v="Male"/>
    <s v="Product Management"/>
    <n v="112460"/>
    <s v="$110k+"/>
    <x v="1"/>
    <s v="Poor"/>
    <n v="0.01"/>
    <n v="1124.6000000000001"/>
    <n v="113584.6"/>
  </r>
  <r>
    <s v="Benny Karolovsky"/>
    <s v="Not Disclosed"/>
    <s v="Human Resources"/>
    <n v="115440"/>
    <s v="$110k+"/>
    <x v="2"/>
    <s v="Average"/>
    <n v="2.7E-2"/>
    <n v="3116.88"/>
    <n v="118556.88"/>
  </r>
  <r>
    <s v="Gretchen Callow"/>
    <s v="Female"/>
    <s v="Training"/>
    <n v="33920"/>
    <s v="$30k-40k"/>
    <x v="1"/>
    <s v="Average"/>
    <n v="0.04"/>
    <n v="1356.8"/>
    <n v="35276.800000000003"/>
  </r>
  <r>
    <s v="Candace Hanlon"/>
    <s v="Male"/>
    <s v="Support"/>
    <n v="46280"/>
    <s v="$40k-50k"/>
    <x v="0"/>
    <s v="Average"/>
    <n v="2.8000000000000001E-2"/>
    <n v="1295.8399999999999"/>
    <n v="47575.839999999997"/>
  </r>
  <r>
    <s v="Oby Sorrel"/>
    <s v="Female"/>
    <s v="Support"/>
    <n v="58940"/>
    <s v="$50k-60k"/>
    <x v="1"/>
    <s v="Average"/>
    <n v="2.8000000000000001E-2"/>
    <n v="1650.32"/>
    <n v="60590.32"/>
  </r>
  <r>
    <s v="Cecilia Marshalleck"/>
    <s v="Female"/>
    <s v="Marketing"/>
    <n v="118980"/>
    <s v="$110k+"/>
    <x v="2"/>
    <s v="Not Rated"/>
    <m/>
    <m/>
    <m/>
  </r>
  <r>
    <s v="Antonetta Coggeshall"/>
    <s v="Male"/>
    <s v="Sales"/>
    <n v="96750"/>
    <s v="$90k-100k"/>
    <x v="1"/>
    <s v="Average"/>
    <n v="2.1000000000000001E-2"/>
    <n v="2031.7500000000002"/>
    <n v="98781.75"/>
  </r>
  <r>
    <s v="Purcell Le Pine"/>
    <s v="Not Disclosed"/>
    <s v="Legal"/>
    <n v="101220"/>
    <s v="$100k-110k"/>
    <x v="1"/>
    <s v="Good"/>
    <n v="5.3999999999999999E-2"/>
    <n v="5465.88"/>
    <n v="106685.88"/>
  </r>
  <r>
    <s v="Archibald Dyzart"/>
    <s v="Male"/>
    <s v="Product Management"/>
    <n v="63020"/>
    <s v="$60k-70k"/>
    <x v="2"/>
    <s v="Average"/>
    <n v="3.2000000000000001E-2"/>
    <n v="2016.64"/>
    <n v="65036.639999999999"/>
  </r>
  <r>
    <s v="Lil Ibberson"/>
    <s v="Male"/>
    <s v="Business Development"/>
    <n v="75920"/>
    <s v="$70k-80k"/>
    <x v="1"/>
    <s v="Good"/>
    <n v="0.05"/>
    <n v="3796"/>
    <n v="79716"/>
  </r>
  <r>
    <s v="Karita Vasyanin"/>
    <s v="Male"/>
    <s v="Legal"/>
    <n v="93080"/>
    <s v="$90k-100k"/>
    <x v="0"/>
    <s v="Average"/>
    <n v="2.1000000000000001E-2"/>
    <n v="1954.68"/>
    <n v="95034.68"/>
  </r>
  <r>
    <s v="Joaquin McVitty"/>
    <s v="Male"/>
    <s v="Sales"/>
    <n v="68860"/>
    <s v="$60k-70k"/>
    <x v="0"/>
    <s v="Good"/>
    <n v="5.0999999999999997E-2"/>
    <n v="3511.8599999999997"/>
    <n v="72371.86"/>
  </r>
  <r>
    <s v="Collen Dunbleton"/>
    <s v="Male"/>
    <s v="Engineering"/>
    <n v="118980"/>
    <s v="$110k+"/>
    <x v="2"/>
    <s v="Poor"/>
    <n v="1.0999999999999999E-2"/>
    <n v="1308.78"/>
    <n v="120288.78"/>
  </r>
  <r>
    <s v="Alysa Wankling"/>
    <s v="Not Disclosed"/>
    <s v="Legal"/>
    <n v="106460"/>
    <s v="$100k-110k"/>
    <x v="0"/>
    <s v="Good"/>
    <n v="5.3999999999999999E-2"/>
    <n v="5748.84"/>
    <n v="112208.84"/>
  </r>
  <r>
    <s v="Ardella Dyment"/>
    <s v="Female"/>
    <s v="Business Development"/>
    <n v="70650"/>
    <s v="$70k-80k"/>
    <x v="1"/>
    <s v="Good"/>
    <n v="0.05"/>
    <n v="3532.5"/>
    <n v="74182.5"/>
  </r>
  <r>
    <s v="Rodina Drinan"/>
    <s v="Female"/>
    <s v="Sales"/>
    <n v="77050"/>
    <s v="$70k-80k"/>
    <x v="2"/>
    <s v="Good"/>
    <n v="5.0999999999999997E-2"/>
    <n v="3929.5499999999997"/>
    <n v="80979.55"/>
  </r>
  <r>
    <s v="Louise Lamming"/>
    <s v="Female"/>
    <s v="Sales"/>
    <n v="41930"/>
    <s v="$40k-50k"/>
    <x v="2"/>
    <s v="Poor"/>
    <n v="1.2E-2"/>
    <n v="503.16"/>
    <n v="42433.16"/>
  </r>
  <r>
    <s v="Marga Lorenzo"/>
    <s v="Female"/>
    <s v="Legal"/>
    <n v="89360"/>
    <s v="$80k-90k"/>
    <x v="2"/>
    <s v="Good"/>
    <n v="5.3999999999999999E-2"/>
    <n v="4825.4399999999996"/>
    <n v="94185.44"/>
  </r>
  <r>
    <s v="Alvie Keming"/>
    <s v="Female"/>
    <s v="Legal"/>
    <n v="37840"/>
    <s v="$30k-40k"/>
    <x v="1"/>
    <s v="Poor"/>
    <n v="1.9E-2"/>
    <n v="718.96"/>
    <n v="38558.959999999999"/>
  </r>
  <r>
    <s v="Sheff Gerdts"/>
    <s v="Male"/>
    <s v="Business Development"/>
    <n v="89160"/>
    <s v="$80k-90k"/>
    <x v="2"/>
    <s v="Average"/>
    <n v="2.4E-2"/>
    <n v="2139.84"/>
    <n v="91299.839999999997"/>
  </r>
  <r>
    <s v="Josie Barnson"/>
    <s v="Female"/>
    <s v="Training"/>
    <n v="74110"/>
    <s v="$70k-80k"/>
    <x v="1"/>
    <s v="Very Good"/>
    <n v="6.3E-2"/>
    <n v="4668.93"/>
    <n v="78778.929999999993"/>
  </r>
  <r>
    <s v="Petey Probey"/>
    <s v="Male"/>
    <s v="Services"/>
    <n v="31630"/>
    <s v="$30k-40k"/>
    <x v="1"/>
    <s v="Poor"/>
    <n v="1.4999999999999999E-2"/>
    <n v="474.45"/>
    <n v="32104.45"/>
  </r>
  <r>
    <s v="Shelbi Aldin"/>
    <s v="Female"/>
    <s v="Research and Development"/>
    <n v="40910"/>
    <s v="$40k-50k"/>
    <x v="2"/>
    <s v="Poor"/>
    <n v="0.02"/>
    <n v="818.2"/>
    <n v="41728.199999999997"/>
  </r>
  <r>
    <s v="Estell Kingsland"/>
    <s v="Male"/>
    <s v="Sales"/>
    <n v="32190"/>
    <s v="$30k-40k"/>
    <x v="1"/>
    <s v="Average"/>
    <n v="2.1000000000000001E-2"/>
    <n v="675.99"/>
    <n v="32865.99"/>
  </r>
  <r>
    <s v="Lea Chaplin"/>
    <s v="Female"/>
    <s v="Human Resources"/>
    <n v="73490"/>
    <s v="$70k-80k"/>
    <x v="1"/>
    <s v="Poor"/>
    <n v="1.2999999999999999E-2"/>
    <n v="955.37"/>
    <n v="74445.37"/>
  </r>
  <r>
    <s v="Onofredo Hassan"/>
    <s v="Male"/>
    <s v="Product Management"/>
    <n v="52220"/>
    <s v="$50k-60k"/>
    <x v="1"/>
    <s v="Average"/>
    <n v="3.2000000000000001E-2"/>
    <n v="1671.04"/>
    <n v="53891.040000000001"/>
  </r>
  <r>
    <s v="Hyacinthie Braybrooke"/>
    <s v="Female"/>
    <s v="Support"/>
    <n v="68900"/>
    <s v="$60k-70k"/>
    <x v="2"/>
    <s v="Average"/>
    <n v="2.8000000000000001E-2"/>
    <n v="1929.2"/>
    <n v="70829.2"/>
  </r>
  <r>
    <s v="Agnes Collicott"/>
    <s v="Female"/>
    <s v="Sales"/>
    <n v="83750"/>
    <s v="$80k-90k"/>
    <x v="2"/>
    <s v="Average"/>
    <n v="2.1000000000000001E-2"/>
    <n v="1758.75"/>
    <n v="85508.75"/>
  </r>
  <r>
    <s v="Margarete Blasing"/>
    <s v="Male"/>
    <s v="Support"/>
    <n v="110970"/>
    <s v="$110k+"/>
    <x v="1"/>
    <s v="Not Rated"/>
    <m/>
    <m/>
    <m/>
  </r>
  <r>
    <s v="Patience Noot"/>
    <s v="Female"/>
    <s v="Business Development"/>
    <n v="49520"/>
    <s v="$40k-50k"/>
    <x v="2"/>
    <s v="Average"/>
    <n v="2.4E-2"/>
    <n v="1188.48"/>
    <n v="50708.480000000003"/>
  </r>
  <r>
    <s v="Charmane Heistermann"/>
    <s v="Female"/>
    <s v="Business Development"/>
    <n v="86560"/>
    <s v="$80k-90k"/>
    <x v="1"/>
    <s v="Average"/>
    <n v="2.4E-2"/>
    <n v="2077.44"/>
    <n v="88637.440000000002"/>
  </r>
  <r>
    <s v="Jamal Beagen"/>
    <s v="Female"/>
    <s v="Support"/>
    <n v="35830"/>
    <s v="$30k-40k"/>
    <x v="1"/>
    <s v="Average"/>
    <n v="2.8000000000000001E-2"/>
    <n v="1003.24"/>
    <n v="36833.24"/>
  </r>
  <r>
    <s v="Brigid Jeffrey"/>
    <s v="Female"/>
    <s v="Support"/>
    <n v="53910"/>
    <s v="$50k-60k"/>
    <x v="1"/>
    <s v="Good"/>
    <n v="4.9000000000000002E-2"/>
    <n v="2641.59"/>
    <n v="56551.59"/>
  </r>
  <r>
    <s v="Nelli Schoolfield"/>
    <s v="Female"/>
    <s v="Engineering"/>
    <n v="109870"/>
    <s v="$100k-110k"/>
    <x v="1"/>
    <s v="Average"/>
    <n v="3.5000000000000003E-2"/>
    <n v="3845.4500000000003"/>
    <n v="113715.45"/>
  </r>
  <r>
    <s v="Abigael Basire"/>
    <s v="Male"/>
    <s v="Engineering"/>
    <n v="61620"/>
    <s v="$60k-70k"/>
    <x v="2"/>
    <s v="Average"/>
    <n v="3.5000000000000003E-2"/>
    <n v="2156.7000000000003"/>
    <n v="63776.7"/>
  </r>
  <r>
    <s v="Anjanette Ferre"/>
    <s v="Not Disclosed"/>
    <s v="Human Resources"/>
    <n v="67960"/>
    <s v="$60k-70k"/>
    <x v="2"/>
    <s v="Average"/>
    <n v="2.7E-2"/>
    <n v="1834.92"/>
    <n v="69794.92"/>
  </r>
  <r>
    <s v="Mackenzie Hannis"/>
    <s v="Female"/>
    <s v="Training"/>
    <n v="57000"/>
    <s v="$50k-60k"/>
    <x v="2"/>
    <s v="Very Poor"/>
    <n v="5.0000000000000001E-3"/>
    <n v="285"/>
    <n v="57285"/>
  </r>
  <r>
    <s v="Ambros Murthwaite"/>
    <s v="Male"/>
    <s v="Sales"/>
    <n v="70610"/>
    <s v="$70k-80k"/>
    <x v="0"/>
    <s v="Average"/>
    <n v="2.1000000000000001E-2"/>
    <n v="1482.8100000000002"/>
    <n v="72092.81"/>
  </r>
  <r>
    <s v="Lek Scamaden"/>
    <s v="Female"/>
    <s v="Training"/>
    <n v="51860"/>
    <s v="$50k-60k"/>
    <x v="2"/>
    <s v="Good"/>
    <n v="5.8999999999999997E-2"/>
    <n v="3059.74"/>
    <n v="54919.74"/>
  </r>
  <r>
    <s v="Jehu Rudeforth"/>
    <s v="Female"/>
    <s v="Engineering"/>
    <n v="60130"/>
    <s v="$60k-70k"/>
    <x v="2"/>
    <s v="Average"/>
    <n v="3.5000000000000003E-2"/>
    <n v="2104.5500000000002"/>
    <n v="62234.55"/>
  </r>
  <r>
    <s v="Bert Yaakov"/>
    <s v="Male"/>
    <s v="Research and Development"/>
    <n v="72040"/>
    <s v="$70k-80k"/>
    <x v="1"/>
    <s v="Poor"/>
    <n v="0.02"/>
    <n v="1440.8"/>
    <n v="73480.800000000003"/>
  </r>
  <r>
    <s v="Bordy Yatman"/>
    <s v="Female"/>
    <s v="Product Management"/>
    <n v="108450"/>
    <s v="$100k-110k"/>
    <x v="0"/>
    <s v="Good"/>
    <n v="4.1000000000000002E-2"/>
    <n v="4446.45"/>
    <n v="112896.45"/>
  </r>
  <r>
    <s v="Georgie Caress"/>
    <s v="Male"/>
    <s v="Marketing"/>
    <n v="58260"/>
    <s v="$50k-60k"/>
    <x v="2"/>
    <s v="Average"/>
    <n v="3.5000000000000003E-2"/>
    <n v="2039.1000000000001"/>
    <n v="60299.1"/>
  </r>
  <r>
    <s v="Krysta Elacoate"/>
    <s v="Male"/>
    <s v="Human Resources"/>
    <n v="106930"/>
    <s v="$100k-110k"/>
    <x v="1"/>
    <s v="Average"/>
    <n v="2.7E-2"/>
    <n v="2887.11"/>
    <n v="109817.11"/>
  </r>
  <r>
    <s v="Jolynn Lumbley"/>
    <s v="Not Disclosed"/>
    <s v="Research and Development"/>
    <n v="70020"/>
    <s v="$70k-80k"/>
    <x v="2"/>
    <s v="Average"/>
    <n v="3.3000000000000002E-2"/>
    <n v="2310.6600000000003"/>
    <n v="72330.66"/>
  </r>
  <r>
    <s v="Blythe Clipston"/>
    <s v="Female"/>
    <s v="Human Resources"/>
    <n v="35670"/>
    <s v="$30k-40k"/>
    <x v="1"/>
    <s v="Average"/>
    <n v="2.7E-2"/>
    <n v="963.09"/>
    <n v="36633.089999999997"/>
  </r>
  <r>
    <s v="Alicea Pudsall"/>
    <s v="Male"/>
    <s v="Accounting"/>
    <n v="67630"/>
    <s v="$60k-70k"/>
    <x v="2"/>
    <s v="Average"/>
    <n v="0.02"/>
    <n v="1352.6000000000001"/>
    <n v="68982.600000000006"/>
  </r>
  <r>
    <s v="Karee Ruslinge"/>
    <s v="Female"/>
    <s v="Human Resources"/>
    <n v="82300"/>
    <s v="$80k-90k"/>
    <x v="1"/>
    <s v="Not Rated"/>
    <m/>
    <m/>
    <m/>
  </r>
  <r>
    <s v="Wilone O'Kielt"/>
    <s v="Female"/>
    <s v="Business Development"/>
    <n v="114870"/>
    <s v="$110k+"/>
    <x v="0"/>
    <s v="Not Rated"/>
    <m/>
    <m/>
    <m/>
  </r>
  <r>
    <s v="Justino Chapiro"/>
    <s v="Male"/>
    <s v="Sales"/>
    <n v="71030"/>
    <s v="$70k-80k"/>
    <x v="0"/>
    <s v="Average"/>
    <n v="2.1000000000000001E-2"/>
    <n v="1491.63"/>
    <n v="72521.63"/>
  </r>
  <r>
    <s v="Maritsa Marusic"/>
    <s v="Male"/>
    <s v="Research and Development"/>
    <n v="52750"/>
    <s v="$50k-60k"/>
    <x v="2"/>
    <s v="Average"/>
    <n v="3.3000000000000002E-2"/>
    <n v="1740.75"/>
    <n v="54490.75"/>
  </r>
  <r>
    <s v="Sisely Gatsby"/>
    <s v="Female"/>
    <s v="Support"/>
    <n v="85670"/>
    <s v="$80k-90k"/>
    <x v="1"/>
    <s v="Average"/>
    <n v="2.8000000000000001E-2"/>
    <n v="2398.7600000000002"/>
    <n v="88068.76"/>
  </r>
  <r>
    <s v="Blaire Ruckman"/>
    <s v="Male"/>
    <s v="Business Development"/>
    <n v="61700"/>
    <s v="$60k-70k"/>
    <x v="1"/>
    <s v="Average"/>
    <n v="2.4E-2"/>
    <n v="1480.8"/>
    <n v="63180.800000000003"/>
  </r>
  <r>
    <s v="William Coveny"/>
    <s v="Male"/>
    <s v="Legal"/>
    <n v="66140"/>
    <s v="$60k-70k"/>
    <x v="2"/>
    <s v="Good"/>
    <n v="5.3999999999999999E-2"/>
    <n v="3571.56"/>
    <n v="69711.56"/>
  </r>
  <r>
    <s v="Packston Joanic"/>
    <s v="Male"/>
    <s v="Marketing"/>
    <n v="51860"/>
    <s v="$50k-60k"/>
    <x v="1"/>
    <s v="Good"/>
    <n v="5.8000000000000003E-2"/>
    <n v="3007.88"/>
    <n v="54867.88"/>
  </r>
  <r>
    <s v="Joana Bartocci"/>
    <s v="Male"/>
    <s v="Human Resources"/>
    <n v="52670"/>
    <s v="$50k-60k"/>
    <x v="2"/>
    <s v="Average"/>
    <n v="2.7E-2"/>
    <n v="1422.09"/>
    <n v="54092.09"/>
  </r>
  <r>
    <s v="Sile Whorton"/>
    <s v="Female"/>
    <s v="Legal"/>
    <n v="61210"/>
    <s v="$60k-70k"/>
    <x v="1"/>
    <s v="Not Rated"/>
    <m/>
    <m/>
    <m/>
  </r>
  <r>
    <s v="Billi Fellgate"/>
    <s v="Female"/>
    <s v="Business Development"/>
    <n v="68980"/>
    <s v="$60k-70k"/>
    <x v="1"/>
    <s v="Average"/>
    <n v="2.4E-2"/>
    <n v="1655.52"/>
    <n v="70635.520000000004"/>
  </r>
  <r>
    <s v="Franchot Crocken"/>
    <s v="Female"/>
    <s v="Accounting"/>
    <n v="29610"/>
    <s v="$20k-30k"/>
    <x v="2"/>
    <s v="Average"/>
    <n v="0.02"/>
    <n v="592.20000000000005"/>
    <n v="30202.2"/>
  </r>
  <r>
    <s v="Cletus McGarahan"/>
    <s v="Female"/>
    <s v="Engineering"/>
    <n v="114430"/>
    <s v="$110k+"/>
    <x v="0"/>
    <s v="Good"/>
    <n v="4.2999999999999997E-2"/>
    <n v="4920.49"/>
    <n v="119350.49"/>
  </r>
  <r>
    <s v="Callie Duckels"/>
    <s v="Male"/>
    <s v="Product Management"/>
    <n v="53760"/>
    <s v="$50k-60k"/>
    <x v="2"/>
    <s v="Average"/>
    <n v="3.2000000000000001E-2"/>
    <n v="1720.32"/>
    <n v="55480.32"/>
  </r>
  <r>
    <s v="Roselle Wandrach"/>
    <s v="Male"/>
    <s v="Sales"/>
    <n v="91310"/>
    <s v="$90k-100k"/>
    <x v="2"/>
    <s v="Average"/>
    <n v="2.1000000000000001E-2"/>
    <n v="1917.5100000000002"/>
    <n v="93227.51"/>
  </r>
  <r>
    <s v="Lishe Casemore"/>
    <s v="Male"/>
    <s v="Services"/>
    <n v="117840"/>
    <s v="$110k+"/>
    <x v="1"/>
    <s v="Average"/>
    <n v="2.3E-2"/>
    <n v="2710.32"/>
    <n v="120550.32"/>
  </r>
  <r>
    <s v="Garey Bird"/>
    <s v="Female"/>
    <s v="Product Management"/>
    <n v="31830"/>
    <s v="$30k-40k"/>
    <x v="0"/>
    <s v="Average"/>
    <n v="3.2000000000000001E-2"/>
    <n v="1018.5600000000001"/>
    <n v="32848.559999999998"/>
  </r>
  <r>
    <s v="Toby Micklewright"/>
    <s v="Male"/>
    <s v="Legal"/>
    <n v="32980"/>
    <s v="$30k-40k"/>
    <x v="0"/>
    <s v="Not Rated"/>
    <m/>
    <m/>
    <m/>
  </r>
  <r>
    <s v="Dell Molloy"/>
    <s v="Male"/>
    <s v="Engineering"/>
    <n v="47360"/>
    <s v="$40k-50k"/>
    <x v="2"/>
    <s v="Poor"/>
    <n v="1.0999999999999999E-2"/>
    <n v="520.95999999999992"/>
    <n v="47880.959999999999"/>
  </r>
  <r>
    <s v="Fidela Dowey"/>
    <s v="Female"/>
    <s v="Engineering"/>
    <n v="86740"/>
    <s v="$80k-90k"/>
    <x v="0"/>
    <s v="Very Good"/>
    <n v="6.0999999999999999E-2"/>
    <n v="5291.14"/>
    <n v="92031.14"/>
  </r>
  <r>
    <s v="Emmanuel Westrey"/>
    <s v="Female"/>
    <s v="Support"/>
    <n v="87400"/>
    <s v="$80k-90k"/>
    <x v="1"/>
    <s v="Average"/>
    <n v="2.8000000000000001E-2"/>
    <n v="2447.2000000000003"/>
    <n v="89847.2"/>
  </r>
  <r>
    <s v="Abigael Basire"/>
    <s v="Male"/>
    <s v="Engineering"/>
    <n v="61620"/>
    <s v="$60k-70k"/>
    <x v="0"/>
    <s v="Poor"/>
    <n v="1.0999999999999999E-2"/>
    <n v="677.81999999999994"/>
    <n v="62297.82"/>
  </r>
  <r>
    <s v="Melodie Torresi"/>
    <s v="Female"/>
    <s v="Business Development"/>
    <n v="75090"/>
    <s v="$70k-80k"/>
    <x v="0"/>
    <s v="Average"/>
    <n v="2.4E-2"/>
    <n v="1802.16"/>
    <n v="76892.160000000003"/>
  </r>
  <r>
    <s v="Dewie Stodart"/>
    <s v="Male"/>
    <s v="Accounting"/>
    <n v="78020"/>
    <s v="$70k-80k"/>
    <x v="1"/>
    <s v="Average"/>
    <n v="0.02"/>
    <n v="1560.4"/>
    <n v="79580.399999999994"/>
  </r>
  <r>
    <s v="Fred Dudeney"/>
    <s v="Male"/>
    <s v="Services"/>
    <n v="88690"/>
    <s v="$80k-90k"/>
    <x v="2"/>
    <s v="Very Good"/>
    <n v="7.1999999999999995E-2"/>
    <n v="6385.6799999999994"/>
    <n v="95075.68"/>
  </r>
  <r>
    <s v="Giffer Berlin"/>
    <s v="Female"/>
    <s v="Research and Development"/>
    <n v="92340"/>
    <s v="$90k-100k"/>
    <x v="1"/>
    <s v="Good"/>
    <n v="5.3999999999999999E-2"/>
    <n v="4986.3599999999997"/>
    <n v="97326.36"/>
  </r>
  <r>
    <s v="Van Tuxwell"/>
    <s v="Female"/>
    <s v="Business Development"/>
    <n v="80700"/>
    <s v="$80k-90k"/>
    <x v="2"/>
    <s v="Poor"/>
    <n v="1.7999999999999999E-2"/>
    <n v="1452.6"/>
    <n v="82152.600000000006"/>
  </r>
  <r>
    <s v="Sarajane Scourge"/>
    <s v="Female"/>
    <s v="Business Development"/>
    <n v="58830"/>
    <s v="$50k-60k"/>
    <x v="2"/>
    <s v="Poor"/>
    <n v="1.7999999999999999E-2"/>
    <n v="1058.9399999999998"/>
    <n v="59888.94"/>
  </r>
  <r>
    <s v="Rose Shurrocks"/>
    <s v="Female"/>
    <s v="Research and Development"/>
    <n v="32140"/>
    <s v="$30k-40k"/>
    <x v="1"/>
    <s v="Good"/>
    <n v="5.3999999999999999E-2"/>
    <n v="1735.56"/>
    <n v="33875.56"/>
  </r>
  <r>
    <s v="Mata Fishley"/>
    <s v="Male"/>
    <s v="Accounting"/>
    <n v="102520"/>
    <s v="$100k-110k"/>
    <x v="2"/>
    <s v="Poor"/>
    <n v="1.2E-2"/>
    <n v="1230.24"/>
    <n v="103750.24"/>
  </r>
  <r>
    <s v="Irvine Blenkin"/>
    <s v="Male"/>
    <s v="Human Resources"/>
    <n v="79590"/>
    <s v="$70k-80k"/>
    <x v="2"/>
    <s v="Very Poor"/>
    <n v="5.0000000000000001E-3"/>
    <n v="397.95"/>
    <n v="79987.95"/>
  </r>
  <r>
    <s v="Wald Bountiff"/>
    <s v="Female"/>
    <s v="Support"/>
    <n v="28970"/>
    <s v="$20k-30k"/>
    <x v="0"/>
    <s v="Very Good"/>
    <n v="7.5999999999999998E-2"/>
    <n v="2201.7199999999998"/>
    <n v="31171.72"/>
  </r>
  <r>
    <s v="Hinda Label"/>
    <s v="Female"/>
    <s v="Human Resources"/>
    <n v="92700"/>
    <s v="$90k-100k"/>
    <x v="1"/>
    <s v="Average"/>
    <n v="2.7E-2"/>
    <n v="2502.9"/>
    <n v="95202.9"/>
  </r>
  <r>
    <s v="Irwin Kirsche"/>
    <s v="Female"/>
    <s v="Accounting"/>
    <n v="36150"/>
    <s v="$30k-40k"/>
    <x v="1"/>
    <s v="Poor"/>
    <n v="1.2E-2"/>
    <n v="433.8"/>
    <n v="36583.800000000003"/>
  </r>
  <r>
    <s v="Sile Whorton"/>
    <s v="Female"/>
    <s v="Legal"/>
    <n v="61210"/>
    <s v="$60k-70k"/>
    <x v="2"/>
    <s v="Average"/>
    <n v="2.1000000000000001E-2"/>
    <n v="1285.4100000000001"/>
    <n v="62495.41"/>
  </r>
  <r>
    <s v="Jill Shipsey"/>
    <s v="Male"/>
    <s v="Accounting"/>
    <n v="52960"/>
    <s v="$50k-60k"/>
    <x v="0"/>
    <s v="Average"/>
    <n v="0.02"/>
    <n v="1059.2"/>
    <n v="54019.199999999997"/>
  </r>
  <r>
    <s v="Nerissa Kavanagh"/>
    <s v="Male"/>
    <s v="Training"/>
    <n v="84170"/>
    <s v="$80k-90k"/>
    <x v="0"/>
    <s v="Not Rated"/>
    <m/>
    <m/>
    <m/>
  </r>
  <r>
    <s v="Anabal Cooke"/>
    <s v="Female"/>
    <s v="Product Management"/>
    <n v="31920"/>
    <s v="$30k-40k"/>
    <x v="1"/>
    <s v="Average"/>
    <n v="3.2000000000000001E-2"/>
    <n v="1021.44"/>
    <n v="32941.440000000002"/>
  </r>
  <r>
    <s v="Ava Whordley"/>
    <s v="Female"/>
    <s v="Product Management"/>
    <n v="104210"/>
    <s v="$100k-110k"/>
    <x v="2"/>
    <s v="Very Good"/>
    <n v="6.2E-2"/>
    <n v="6461.0199999999995"/>
    <n v="110671.02"/>
  </r>
  <r>
    <s v="Ansley Gounel"/>
    <s v="Female"/>
    <s v="Product Management"/>
    <n v="38440"/>
    <s v="$30k-40k"/>
    <x v="2"/>
    <s v="Poor"/>
    <n v="0.01"/>
    <n v="384.40000000000003"/>
    <n v="38824.400000000001"/>
  </r>
  <r>
    <s v="Cletus McGarahan"/>
    <s v="Female"/>
    <s v="Engineering"/>
    <n v="114430"/>
    <s v="$110k+"/>
    <x v="1"/>
    <s v="Very Good"/>
    <n v="6.0999999999999999E-2"/>
    <n v="6980.23"/>
    <n v="121410.23"/>
  </r>
  <r>
    <s v="Althea Bronger"/>
    <s v="Male"/>
    <s v="Product Management"/>
    <n v="104340"/>
    <s v="$100k-110k"/>
    <x v="1"/>
    <s v="Poor"/>
    <n v="0.01"/>
    <n v="1043.4000000000001"/>
    <n v="105383.4"/>
  </r>
  <r>
    <s v="Orlando Gorstidge"/>
    <s v="Male"/>
    <s v="Marketing"/>
    <n v="40750"/>
    <s v="$40k-50k"/>
    <x v="0"/>
    <s v="Very Poor"/>
    <n v="5.0000000000000001E-3"/>
    <n v="203.75"/>
    <n v="40953.75"/>
  </r>
  <r>
    <s v="Robbert Mandrier"/>
    <s v="Female"/>
    <s v="Training"/>
    <n v="98020"/>
    <s v="$90k-100k"/>
    <x v="2"/>
    <s v="Very Good"/>
    <n v="6.3E-2"/>
    <n v="6175.26"/>
    <n v="104195.26"/>
  </r>
  <r>
    <s v="Twila Roantree"/>
    <s v="Female"/>
    <s v="Sales"/>
    <n v="96620"/>
    <s v="$90k-100k"/>
    <x v="0"/>
    <s v="Poor"/>
    <n v="1.2E-2"/>
    <n v="1159.44"/>
    <n v="97779.44"/>
  </r>
  <r>
    <s v="Archibald Filliskirk"/>
    <s v="Male"/>
    <s v="Research and Development"/>
    <n v="40400"/>
    <s v="$40k-50k"/>
    <x v="2"/>
    <s v="Very Good"/>
    <n v="8.4000000000000005E-2"/>
    <n v="3393.6000000000004"/>
    <n v="43793.599999999999"/>
  </r>
  <r>
    <s v="Denni Wiggans"/>
    <s v="Male"/>
    <s v="Product Management"/>
    <n v="81220"/>
    <s v="$80k-90k"/>
    <x v="0"/>
    <s v="Poor"/>
    <n v="0.01"/>
    <n v="812.2"/>
    <n v="82032.2"/>
  </r>
  <r>
    <s v="Pyotr Lightewood"/>
    <s v="Male"/>
    <s v="Training"/>
    <n v="33840"/>
    <s v="$30k-40k"/>
    <x v="0"/>
    <s v="Not Rated"/>
    <m/>
    <m/>
    <m/>
  </r>
  <r>
    <s v="Shari McNee"/>
    <s v="Male"/>
    <s v="Research and Development"/>
    <n v="75880"/>
    <s v="$70k-80k"/>
    <x v="0"/>
    <s v="Average"/>
    <n v="3.3000000000000002E-2"/>
    <n v="2504.04"/>
    <n v="78384.039999999994"/>
  </r>
  <r>
    <s v="Issiah Cradick"/>
    <s v="Male"/>
    <s v="Engineering"/>
    <n v="81380"/>
    <s v="$80k-90k"/>
    <x v="0"/>
    <s v="Not Rated"/>
    <m/>
    <m/>
    <m/>
  </r>
  <r>
    <s v="Nollie Courteney"/>
    <s v="Male"/>
    <s v="Research and Development"/>
    <n v="71490"/>
    <s v="$70k-80k"/>
    <x v="2"/>
    <s v="Not Rated"/>
    <m/>
    <m/>
    <m/>
  </r>
  <r>
    <s v="Tadio Dowdle"/>
    <s v="Female"/>
    <s v="Product Management"/>
    <n v="91930"/>
    <s v="$90k-100k"/>
    <x v="1"/>
    <s v="Average"/>
    <n v="3.2000000000000001E-2"/>
    <n v="2941.76"/>
    <n v="94871.76"/>
  </r>
  <r>
    <s v="Ondrea Banfield"/>
    <s v="Female"/>
    <s v="Engineering"/>
    <n v="107790"/>
    <s v="$100k-110k"/>
    <x v="1"/>
    <s v="Average"/>
    <n v="3.5000000000000003E-2"/>
    <n v="3772.6500000000005"/>
    <n v="111562.65"/>
  </r>
  <r>
    <s v="Cornie Arstall"/>
    <s v="Female"/>
    <s v="Product Management"/>
    <n v="69970"/>
    <s v="$60k-70k"/>
    <x v="2"/>
    <s v="Average"/>
    <n v="3.2000000000000001E-2"/>
    <n v="2239.04"/>
    <n v="72209.039999999994"/>
  </r>
  <r>
    <s v="Jeane Blaszczak"/>
    <s v="Female"/>
    <s v="Engineering"/>
    <n v="44300"/>
    <s v="$40k-50k"/>
    <x v="0"/>
    <s v="Poor"/>
    <n v="1.0999999999999999E-2"/>
    <n v="487.29999999999995"/>
    <n v="44787.3"/>
  </r>
  <r>
    <s v="Hogan Iles"/>
    <s v="Female"/>
    <s v="Accounting"/>
    <n v="114180"/>
    <s v="$110k+"/>
    <x v="0"/>
    <s v="Very Good"/>
    <n v="7.0999999999999994E-2"/>
    <n v="8106.7799999999988"/>
    <n v="122286.78"/>
  </r>
  <r>
    <s v="Saundra O'Connel"/>
    <s v="Male"/>
    <s v="Human Resources"/>
    <n v="85330"/>
    <s v="$80k-90k"/>
    <x v="2"/>
    <s v="Average"/>
    <n v="2.7E-2"/>
    <n v="2303.91"/>
    <n v="87633.91"/>
  </r>
  <r>
    <s v="Rosaline Wenderott"/>
    <s v="Female"/>
    <s v="Sales"/>
    <n v="36820"/>
    <s v="$30k-40k"/>
    <x v="2"/>
    <s v="Good"/>
    <n v="5.0999999999999997E-2"/>
    <n v="1877.82"/>
    <n v="38697.82"/>
  </r>
  <r>
    <s v="Bobina Teale"/>
    <s v="Male"/>
    <s v="Marketing"/>
    <n v="116890"/>
    <s v="$110k+"/>
    <x v="1"/>
    <s v="Average"/>
    <n v="3.5000000000000003E-2"/>
    <n v="4091.1500000000005"/>
    <n v="120981.15"/>
  </r>
  <r>
    <s v="Ruby Cracie"/>
    <s v="Male"/>
    <s v="Research and Development"/>
    <n v="78710"/>
    <s v="$70k-80k"/>
    <x v="1"/>
    <s v="Poor"/>
    <n v="0.02"/>
    <n v="1574.2"/>
    <n v="80284.2"/>
  </r>
  <r>
    <s v="Sissy Muehle"/>
    <s v="Female"/>
    <s v="Accounting"/>
    <n v="86470"/>
    <s v="$80k-90k"/>
    <x v="1"/>
    <s v="Average"/>
    <n v="0.02"/>
    <n v="1729.4"/>
    <n v="88199.4"/>
  </r>
  <r>
    <s v="Lonny Caen"/>
    <s v="Female"/>
    <s v="Research and Development"/>
    <n v="35980"/>
    <s v="$30k-40k"/>
    <x v="0"/>
    <s v="Good"/>
    <n v="5.3999999999999999E-2"/>
    <n v="1942.92"/>
    <n v="37922.92"/>
  </r>
  <r>
    <s v="Itch Tinklin"/>
    <s v="Female"/>
    <s v="Support"/>
    <n v="77110"/>
    <s v="$70k-80k"/>
    <x v="2"/>
    <s v="Average"/>
    <n v="2.8000000000000001E-2"/>
    <n v="2159.08"/>
    <n v="79269.08"/>
  </r>
  <r>
    <s v="Sibyl Dunkirk"/>
    <s v="Female"/>
    <s v="Product Management"/>
    <n v="86570"/>
    <s v="$80k-90k"/>
    <x v="1"/>
    <s v="Very Poor"/>
    <n v="5.0000000000000001E-3"/>
    <n v="432.85"/>
    <n v="87002.85"/>
  </r>
  <r>
    <s v="Brodie Grimstead"/>
    <s v="Male"/>
    <s v="Business Development"/>
    <n v="117850"/>
    <s v="$110k+"/>
    <x v="1"/>
    <s v="Good"/>
    <n v="0.05"/>
    <n v="5892.5"/>
    <n v="123742.5"/>
  </r>
  <r>
    <s v="Amitie Mawson"/>
    <s v="Female"/>
    <s v="Marketing"/>
    <n v="116500"/>
    <s v="$110k+"/>
    <x v="0"/>
    <s v="Not Rated"/>
    <m/>
    <m/>
    <m/>
  </r>
  <r>
    <s v="Dane Wudeland"/>
    <s v="Female"/>
    <s v="Accounting"/>
    <n v="80030"/>
    <s v="$80k-90k"/>
    <x v="1"/>
    <s v="Poor"/>
    <n v="1.2E-2"/>
    <n v="960.36"/>
    <n v="80990.36"/>
  </r>
  <r>
    <s v="Oby Sorrel"/>
    <s v="Female"/>
    <s v="Support"/>
    <n v="58940"/>
    <s v="$50k-60k"/>
    <x v="1"/>
    <s v="Average"/>
    <n v="2.8000000000000001E-2"/>
    <n v="1650.32"/>
    <n v="60590.32"/>
  </r>
  <r>
    <s v="Yvette Bett"/>
    <s v="Male"/>
    <s v="Human Resources"/>
    <n v="76320"/>
    <s v="$70k-80k"/>
    <x v="0"/>
    <s v="Good"/>
    <n v="5.3999999999999999E-2"/>
    <n v="4121.28"/>
    <n v="80441.279999999999"/>
  </r>
  <r>
    <s v="Ianthe Sayre"/>
    <s v="Male"/>
    <s v="Support"/>
    <n v="110730"/>
    <s v="$110k+"/>
    <x v="2"/>
    <s v="Very Good"/>
    <n v="7.5999999999999998E-2"/>
    <n v="8415.48"/>
    <n v="119145.48"/>
  </r>
  <r>
    <s v="Jacklyn Andrioletti"/>
    <s v="Female"/>
    <s v="Training"/>
    <n v="86990"/>
    <s v="$80k-90k"/>
    <x v="2"/>
    <s v="Poor"/>
    <n v="1.9E-2"/>
    <n v="1652.81"/>
    <n v="88642.81"/>
  </r>
  <r>
    <s v="Conchita Soden"/>
    <s v="Male"/>
    <s v="Marketing"/>
    <n v="74410"/>
    <s v="$70k-80k"/>
    <x v="2"/>
    <s v="Good"/>
    <n v="5.8000000000000003E-2"/>
    <n v="4315.7800000000007"/>
    <n v="78725.78"/>
  </r>
  <r>
    <s v="Reggie Taylerson"/>
    <s v="Male"/>
    <s v="Marketing"/>
    <n v="87610"/>
    <s v="$80k-90k"/>
    <x v="0"/>
    <s v="Good"/>
    <n v="5.8000000000000003E-2"/>
    <n v="5081.38"/>
    <n v="92691.38"/>
  </r>
  <r>
    <s v="Leslie Cardoso"/>
    <s v="Female"/>
    <s v="Business Development"/>
    <n v="103340"/>
    <s v="$100k-110k"/>
    <x v="2"/>
    <s v="Good"/>
    <n v="0.05"/>
    <n v="5167"/>
    <n v="108507"/>
  </r>
  <r>
    <s v="Milton Lilie"/>
    <s v="Female"/>
    <s v="Business Development"/>
    <n v="46470"/>
    <s v="$40k-50k"/>
    <x v="1"/>
    <s v="Average"/>
    <n v="2.4E-2"/>
    <n v="1115.28"/>
    <n v="47585.279999999999"/>
  </r>
  <r>
    <s v="Aeriell Cuell"/>
    <s v="Male"/>
    <s v="Legal"/>
    <n v="108290"/>
    <s v="$100k-110k"/>
    <x v="2"/>
    <s v="Very Poor"/>
    <n v="5.0000000000000001E-3"/>
    <n v="541.45000000000005"/>
    <n v="108831.45"/>
  </r>
  <r>
    <s v="Anne-corinne Daulby"/>
    <s v="Male"/>
    <s v="Engineering"/>
    <n v="78640"/>
    <s v="$70k-80k"/>
    <x v="0"/>
    <s v="Good"/>
    <n v="4.2999999999999997E-2"/>
    <n v="3381.5199999999995"/>
    <n v="82021.52"/>
  </r>
  <r>
    <s v="Lisle Danahar"/>
    <s v="Not Disclosed"/>
    <s v="Sales"/>
    <n v="75990"/>
    <s v="$70k-80k"/>
    <x v="1"/>
    <s v="Average"/>
    <n v="2.1000000000000001E-2"/>
    <n v="1595.7900000000002"/>
    <n v="77585.789999999994"/>
  </r>
  <r>
    <s v="Bryana Loyns"/>
    <s v="Male"/>
    <s v="Sales"/>
    <n v="55280"/>
    <s v="$50k-60k"/>
    <x v="1"/>
    <s v="Average"/>
    <n v="2.1000000000000001E-2"/>
    <n v="1160.8800000000001"/>
    <n v="56440.88"/>
  </r>
  <r>
    <s v="Anjela Spancock"/>
    <s v="Not Disclosed"/>
    <s v="Accounting"/>
    <n v="98010"/>
    <s v="$90k-100k"/>
    <x v="0"/>
    <s v="Average"/>
    <n v="0.02"/>
    <n v="1960.2"/>
    <n v="99970.2"/>
  </r>
  <r>
    <s v="Daisie McNeice"/>
    <s v="Male"/>
    <s v="Human Resources"/>
    <n v="50310"/>
    <s v="$50k-60k"/>
    <x v="1"/>
    <s v="Average"/>
    <n v="2.7E-2"/>
    <n v="1358.37"/>
    <n v="51668.37"/>
  </r>
  <r>
    <s v="Jillana Gabbitis"/>
    <s v="Male"/>
    <s v="Marketing"/>
    <n v="91360"/>
    <s v="$90k-100k"/>
    <x v="1"/>
    <s v="Average"/>
    <n v="3.5000000000000003E-2"/>
    <n v="3197.6000000000004"/>
    <n v="94557.6"/>
  </r>
  <r>
    <s v="Roddy Speechley"/>
    <s v="Male"/>
    <s v="Accounting"/>
    <n v="115920"/>
    <s v="$110k+"/>
    <x v="2"/>
    <s v="Good"/>
    <n v="5.8000000000000003E-2"/>
    <n v="6723.3600000000006"/>
    <n v="122643.36"/>
  </r>
  <r>
    <s v="Oran Buxcy"/>
    <s v="Female"/>
    <s v="Engineering"/>
    <n v="56870"/>
    <s v="$50k-60k"/>
    <x v="0"/>
    <s v="Poor"/>
    <n v="1.0999999999999999E-2"/>
    <n v="625.56999999999994"/>
    <n v="57495.57"/>
  </r>
  <r>
    <s v="Beverie Moffet"/>
    <s v="Female"/>
    <s v="Support"/>
    <n v="75970"/>
    <s v="$70k-80k"/>
    <x v="2"/>
    <s v="Very Good"/>
    <n v="7.5999999999999998E-2"/>
    <n v="5773.72"/>
    <n v="81743.72"/>
  </r>
  <r>
    <s v="Novelia Pyffe"/>
    <s v="Male"/>
    <s v="Accounting"/>
    <n v="52270"/>
    <s v="$50k-60k"/>
    <x v="1"/>
    <s v="Good"/>
    <n v="5.8000000000000003E-2"/>
    <n v="3031.6600000000003"/>
    <n v="55301.66"/>
  </r>
  <r>
    <s v="Dare Tully"/>
    <s v="Male"/>
    <s v="Business Development"/>
    <n v="39780"/>
    <s v="$30k-40k"/>
    <x v="0"/>
    <s v="Not Rated"/>
    <m/>
    <m/>
    <m/>
  </r>
  <r>
    <s v="Lilyan Klimpt"/>
    <s v="Male"/>
    <s v="Services"/>
    <n v="58960"/>
    <s v="$50k-60k"/>
    <x v="0"/>
    <s v="Average"/>
    <n v="2.3E-2"/>
    <n v="1356.08"/>
    <n v="60316.08"/>
  </r>
  <r>
    <s v="Jo-anne Gobeau"/>
    <s v="Female"/>
    <s v="Training"/>
    <n v="37900"/>
    <s v="$30k-40k"/>
    <x v="2"/>
    <s v="Good"/>
    <n v="5.8999999999999997E-2"/>
    <n v="2236.1"/>
    <n v="40136.1"/>
  </r>
  <r>
    <s v="Sheff Gerdts"/>
    <s v="Male"/>
    <s v="Business Development"/>
    <n v="89160"/>
    <s v="$80k-90k"/>
    <x v="0"/>
    <s v="Good"/>
    <n v="0.05"/>
    <n v="4458"/>
    <n v="93618"/>
  </r>
  <r>
    <s v="Florinda Crace"/>
    <s v="Female"/>
    <s v="Sales"/>
    <n v="45510"/>
    <s v="$40k-50k"/>
    <x v="2"/>
    <s v="Good"/>
    <n v="5.0999999999999997E-2"/>
    <n v="2321.0099999999998"/>
    <n v="47831.01"/>
  </r>
  <r>
    <s v="Dominic Ortler"/>
    <s v="Female"/>
    <s v="Product Management"/>
    <n v="66610"/>
    <s v="$60k-70k"/>
    <x v="2"/>
    <s v="Average"/>
    <n v="3.2000000000000001E-2"/>
    <n v="2131.52"/>
    <n v="68741.52"/>
  </r>
  <r>
    <s v="Cathrin Yanuk"/>
    <s v="Male"/>
    <s v="Sales"/>
    <n v="44120"/>
    <s v="$40k-50k"/>
    <x v="0"/>
    <s v="Very Poor"/>
    <n v="5.0000000000000001E-3"/>
    <n v="220.6"/>
    <n v="44340.6"/>
  </r>
  <r>
    <s v="Austine Littlewood"/>
    <s v="Female"/>
    <s v="Services"/>
    <n v="32270"/>
    <s v="$30k-40k"/>
    <x v="2"/>
    <s v="Average"/>
    <n v="2.3E-2"/>
    <n v="742.21"/>
    <n v="33012.21"/>
  </r>
  <r>
    <s v="Alford Gerardi"/>
    <s v="Female"/>
    <s v="Engineering"/>
    <n v="37130"/>
    <s v="$30k-40k"/>
    <x v="0"/>
    <s v="Not Rated"/>
    <m/>
    <m/>
    <m/>
  </r>
  <r>
    <s v="Cullie Bourcq"/>
    <s v="Female"/>
    <s v="Sales"/>
    <n v="45590"/>
    <s v="$40k-50k"/>
    <x v="2"/>
    <s v="Good"/>
    <n v="5.0999999999999997E-2"/>
    <n v="2325.0899999999997"/>
    <n v="47915.09"/>
  </r>
  <r>
    <s v="Emanuel Beldan"/>
    <s v="Male"/>
    <s v="Accounting"/>
    <n v="94070"/>
    <s v="$90k-100k"/>
    <x v="2"/>
    <s v="Average"/>
    <n v="0.02"/>
    <n v="1881.4"/>
    <n v="95951.4"/>
  </r>
  <r>
    <s v="Danica Nayshe"/>
    <s v="Female"/>
    <s v="Services"/>
    <n v="89690"/>
    <s v="$80k-90k"/>
    <x v="1"/>
    <s v="Not Rated"/>
    <m/>
    <m/>
    <m/>
  </r>
  <r>
    <s v="Hildagard Reece"/>
    <s v="Female"/>
    <s v="Services"/>
    <n v="41220"/>
    <s v="$40k-50k"/>
    <x v="0"/>
    <s v="Average"/>
    <n v="2.3E-2"/>
    <n v="948.06"/>
    <n v="42168.06"/>
  </r>
  <r>
    <s v="Kai Ryder"/>
    <s v="Female"/>
    <s v="Accounting"/>
    <n v="119930"/>
    <s v="$110k+"/>
    <x v="0"/>
    <s v="Average"/>
    <n v="0.02"/>
    <n v="2398.6"/>
    <n v="122328.6"/>
  </r>
  <r>
    <s v="Alfred Peplay"/>
    <s v="Female"/>
    <s v="Human Resources"/>
    <n v="60580"/>
    <s v="$60k-70k"/>
    <x v="1"/>
    <s v="Not Rated"/>
    <m/>
    <m/>
    <m/>
  </r>
  <r>
    <s v="Jeannie Petracco"/>
    <s v="Female"/>
    <s v="Engineering"/>
    <n v="94820"/>
    <s v="$90k-100k"/>
    <x v="2"/>
    <s v="Average"/>
    <n v="3.5000000000000003E-2"/>
    <n v="3318.7000000000003"/>
    <n v="98138.7"/>
  </r>
  <r>
    <s v="Brad Gumb"/>
    <s v="Male"/>
    <s v="Accounting"/>
    <n v="38830"/>
    <s v="$30k-40k"/>
    <x v="1"/>
    <s v="Good"/>
    <n v="5.8000000000000003E-2"/>
    <n v="2252.1400000000003"/>
    <n v="41082.14"/>
  </r>
  <r>
    <s v="Reinald Franken"/>
    <s v="Female"/>
    <s v="Engineering"/>
    <n v="28870"/>
    <s v="$20k-30k"/>
    <x v="2"/>
    <s v="Very Good"/>
    <n v="6.0999999999999999E-2"/>
    <n v="1761.07"/>
    <n v="30631.07"/>
  </r>
  <r>
    <s v="Carolyn Attack"/>
    <s v="Female"/>
    <s v="Marketing"/>
    <n v="70760"/>
    <s v="$70k-80k"/>
    <x v="0"/>
    <s v="Good"/>
    <n v="5.8000000000000003E-2"/>
    <n v="4104.08"/>
    <n v="74864.08"/>
  </r>
  <r>
    <s v="Bogey Hitcham"/>
    <s v="Male"/>
    <s v="Product Management"/>
    <n v="106170"/>
    <s v="$100k-110k"/>
    <x v="2"/>
    <s v="Good"/>
    <n v="4.1000000000000002E-2"/>
    <n v="4352.97"/>
    <n v="110522.97"/>
  </r>
  <r>
    <s v="Naoma Cruse"/>
    <s v="Male"/>
    <s v="Research and Development"/>
    <n v="71540"/>
    <s v="$70k-80k"/>
    <x v="1"/>
    <s v="Average"/>
    <n v="3.3000000000000002E-2"/>
    <n v="2360.8200000000002"/>
    <n v="73900.820000000007"/>
  </r>
  <r>
    <s v="Oates Dinan"/>
    <s v="Female"/>
    <s v="Research and Development"/>
    <n v="104680"/>
    <s v="$100k-110k"/>
    <x v="0"/>
    <s v="Average"/>
    <n v="3.3000000000000002E-2"/>
    <n v="3454.44"/>
    <n v="108134.44"/>
  </r>
  <r>
    <s v="Daphne Francillo"/>
    <s v="Male"/>
    <s v="Training"/>
    <n v="63370"/>
    <s v="$60k-70k"/>
    <x v="0"/>
    <s v="Average"/>
    <n v="0.04"/>
    <n v="2534.8000000000002"/>
    <n v="65904.800000000003"/>
  </r>
  <r>
    <s v="Kissiah Maydway"/>
    <s v="Male"/>
    <s v="Accounting"/>
    <n v="106460"/>
    <s v="$100k-110k"/>
    <x v="0"/>
    <s v="Good"/>
    <n v="5.8000000000000003E-2"/>
    <n v="6174.68"/>
    <n v="112634.68"/>
  </r>
  <r>
    <s v="Trix Lutsch"/>
    <s v="Male"/>
    <s v="Business Development"/>
    <n v="106400"/>
    <s v="$100k-110k"/>
    <x v="0"/>
    <s v="Average"/>
    <n v="2.4E-2"/>
    <n v="2553.6"/>
    <n v="108953.60000000001"/>
  </r>
  <r>
    <s v="Carolin Fieldstone"/>
    <s v="Female"/>
    <s v="Marketing"/>
    <n v="36920"/>
    <s v="$30k-40k"/>
    <x v="1"/>
    <s v="Average"/>
    <n v="3.5000000000000003E-2"/>
    <n v="1292.2"/>
    <n v="38212.199999999997"/>
  </r>
  <r>
    <s v="Dulsea Folkes"/>
    <s v="Female"/>
    <s v="Services"/>
    <n v="42160"/>
    <s v="$40k-50k"/>
    <x v="2"/>
    <s v="Average"/>
    <n v="2.3E-2"/>
    <n v="969.68"/>
    <n v="43129.68"/>
  </r>
  <r>
    <s v="Corabel Luberto"/>
    <s v="Female"/>
    <s v="Human Resources"/>
    <n v="57820"/>
    <s v="$50k-60k"/>
    <x v="1"/>
    <s v="Average"/>
    <n v="2.7E-2"/>
    <n v="1561.1399999999999"/>
    <n v="59381.14"/>
  </r>
  <r>
    <s v="Nicola Kiely"/>
    <s v="Female"/>
    <s v="Business Development"/>
    <n v="93740"/>
    <s v="$90k-100k"/>
    <x v="1"/>
    <s v="Average"/>
    <n v="2.4E-2"/>
    <n v="2249.7600000000002"/>
    <n v="95989.759999999995"/>
  </r>
  <r>
    <s v="Rey Chartman"/>
    <s v="Female"/>
    <s v="Training"/>
    <n v="93960"/>
    <s v="$90k-100k"/>
    <x v="1"/>
    <s v="Poor"/>
    <n v="1.9E-2"/>
    <n v="1785.24"/>
    <n v="95745.24"/>
  </r>
  <r>
    <s v="Israel Farndon"/>
    <s v="Male"/>
    <s v="Marketing"/>
    <n v="107220"/>
    <s v="$100k-110k"/>
    <x v="0"/>
    <s v="Average"/>
    <n v="3.5000000000000003E-2"/>
    <n v="3752.7000000000003"/>
    <n v="110972.7"/>
  </r>
  <r>
    <s v="Felipe Parkman"/>
    <s v="Female"/>
    <s v="Training"/>
    <n v="90150"/>
    <s v="$90k-100k"/>
    <x v="2"/>
    <s v="Very Good"/>
    <n v="6.3E-2"/>
    <n v="5679.45"/>
    <n v="95829.45"/>
  </r>
  <r>
    <s v="Margit Kunze"/>
    <s v="Male"/>
    <s v="Engineering"/>
    <n v="94020"/>
    <s v="$90k-100k"/>
    <x v="2"/>
    <s v="Good"/>
    <n v="4.2999999999999997E-2"/>
    <n v="4042.8599999999997"/>
    <n v="98062.86"/>
  </r>
  <r>
    <s v="Oliy Feeney"/>
    <s v="Female"/>
    <s v="Marketing"/>
    <n v="42970"/>
    <s v="$40k-50k"/>
    <x v="0"/>
    <s v="Good"/>
    <n v="5.8000000000000003E-2"/>
    <n v="2492.2600000000002"/>
    <n v="45462.26"/>
  </r>
  <r>
    <s v="Sandie Anthonies"/>
    <s v="Male"/>
    <s v="Legal"/>
    <n v="33410"/>
    <s v="$30k-40k"/>
    <x v="1"/>
    <s v="Average"/>
    <n v="2.1000000000000001E-2"/>
    <n v="701.61"/>
    <n v="34111.61"/>
  </r>
  <r>
    <s v="Anni Dinse"/>
    <s v="Male"/>
    <s v="Product Management"/>
    <n v="119670"/>
    <s v="$110k+"/>
    <x v="0"/>
    <s v="Average"/>
    <n v="3.2000000000000001E-2"/>
    <n v="3829.44"/>
    <n v="123499.44"/>
  </r>
  <r>
    <s v="Gaultiero Have"/>
    <s v="Male"/>
    <s v="Accounting"/>
    <n v="115380"/>
    <s v="$110k+"/>
    <x v="1"/>
    <s v="Average"/>
    <n v="0.02"/>
    <n v="2307.6"/>
    <n v="117687.6"/>
  </r>
  <r>
    <s v="Corinna Griffiths"/>
    <s v="Male"/>
    <s v="Support"/>
    <n v="75010"/>
    <s v="$70k-80k"/>
    <x v="1"/>
    <s v="Good"/>
    <n v="4.9000000000000002E-2"/>
    <n v="3675.4900000000002"/>
    <n v="78685.490000000005"/>
  </r>
  <r>
    <s v="Cherlyn Barter"/>
    <s v="Female"/>
    <s v="Accounting"/>
    <n v="104120"/>
    <s v="$100k-110k"/>
    <x v="2"/>
    <s v="Good"/>
    <n v="5.8000000000000003E-2"/>
    <n v="6038.96"/>
    <n v="110158.96"/>
  </r>
  <r>
    <s v="Shea Mix"/>
    <s v="Male"/>
    <s v="Research and Development"/>
    <n v="82680"/>
    <s v="$80k-90k"/>
    <x v="0"/>
    <s v="Very Poor"/>
    <n v="5.0000000000000001E-3"/>
    <n v="413.40000000000003"/>
    <n v="83093.399999999994"/>
  </r>
  <r>
    <s v="Leonidas Cavaney"/>
    <s v="Male"/>
    <s v="Accounting"/>
    <n v="52250"/>
    <s v="$50k-60k"/>
    <x v="1"/>
    <s v="Very Poor"/>
    <n v="5.0000000000000001E-3"/>
    <n v="261.25"/>
    <n v="52511.25"/>
  </r>
  <r>
    <s v="Tallie Chaikovski"/>
    <s v="Male"/>
    <s v="Sales"/>
    <n v="83190"/>
    <s v="$80k-90k"/>
    <x v="0"/>
    <s v="Average"/>
    <n v="2.1000000000000001E-2"/>
    <n v="1746.99"/>
    <n v="84936.99"/>
  </r>
  <r>
    <s v="Andria Kimpton"/>
    <s v="Male"/>
    <s v="Product Management"/>
    <n v="69120"/>
    <s v="$60k-70k"/>
    <x v="1"/>
    <s v="Average"/>
    <n v="3.2000000000000001E-2"/>
    <n v="2211.84"/>
    <n v="71331.839999999997"/>
  </r>
  <r>
    <s v="Codie Gaunson"/>
    <s v="Male"/>
    <s v="Accounting"/>
    <n v="83590"/>
    <s v="$80k-90k"/>
    <x v="2"/>
    <s v="Poor"/>
    <n v="1.2E-2"/>
    <n v="1003.08"/>
    <n v="84593.08"/>
  </r>
  <r>
    <s v="Kaine Padly"/>
    <s v="Male"/>
    <s v="Research and Development"/>
    <n v="107700"/>
    <s v="$100k-110k"/>
    <x v="2"/>
    <s v="Very Good"/>
    <n v="8.4000000000000005E-2"/>
    <n v="9046.8000000000011"/>
    <n v="116746.8"/>
  </r>
  <r>
    <s v="Freda Legan"/>
    <s v="Female"/>
    <s v="Sales"/>
    <n v="102130"/>
    <s v="$100k-110k"/>
    <x v="1"/>
    <s v="Average"/>
    <n v="2.1000000000000001E-2"/>
    <n v="2144.73"/>
    <n v="104274.73"/>
  </r>
  <r>
    <s v="Hiram Merkle"/>
    <s v="Male"/>
    <s v="Legal"/>
    <n v="116090"/>
    <s v="$110k+"/>
    <x v="1"/>
    <s v="Average"/>
    <n v="2.1000000000000001E-2"/>
    <n v="2437.8900000000003"/>
    <n v="118527.89"/>
  </r>
  <r>
    <s v="Christos Wintle"/>
    <s v="Male"/>
    <s v="Engineering"/>
    <n v="74360"/>
    <s v="$70k-80k"/>
    <x v="0"/>
    <s v="Good"/>
    <n v="4.2999999999999997E-2"/>
    <n v="3197.4799999999996"/>
    <n v="77557.48"/>
  </r>
  <r>
    <s v="Magnum Locksley"/>
    <s v="Female"/>
    <s v="Services"/>
    <n v="42310"/>
    <s v="$40k-50k"/>
    <x v="2"/>
    <s v="Not Rated"/>
    <m/>
    <m/>
    <m/>
  </r>
  <r>
    <s v="Adrianne Gave"/>
    <s v="Male"/>
    <s v="Engineering"/>
    <n v="78440"/>
    <s v="$70k-80k"/>
    <x v="0"/>
    <s v="Poor"/>
    <n v="1.0999999999999999E-2"/>
    <n v="862.83999999999992"/>
    <n v="79302.84"/>
  </r>
  <r>
    <s v="Warner Carwithan"/>
    <s v="Female"/>
    <s v="Support"/>
    <n v="113760"/>
    <s v="$110k+"/>
    <x v="1"/>
    <s v="Good"/>
    <n v="4.9000000000000002E-2"/>
    <n v="5574.24"/>
    <n v="119334.24"/>
  </r>
  <r>
    <s v="Appolonia Snook"/>
    <s v="Female"/>
    <s v="Services"/>
    <n v="93880"/>
    <s v="$90k-100k"/>
    <x v="1"/>
    <s v="Average"/>
    <n v="2.3E-2"/>
    <n v="2159.2399999999998"/>
    <n v="96039.24"/>
  </r>
  <r>
    <s v="Alikee Jecock"/>
    <s v="Female"/>
    <s v="Legal"/>
    <n v="85000"/>
    <s v="$80k-90k"/>
    <x v="1"/>
    <s v="Poor"/>
    <n v="1.9E-2"/>
    <n v="1615"/>
    <n v="86615"/>
  </r>
  <r>
    <s v="Shay Chasney"/>
    <s v="Male"/>
    <s v="Human Resources"/>
    <n v="72550"/>
    <s v="$70k-80k"/>
    <x v="0"/>
    <s v="Average"/>
    <n v="2.7E-2"/>
    <n v="1958.85"/>
    <n v="74508.850000000006"/>
  </r>
  <r>
    <s v="Trey Jurges"/>
    <s v="Female"/>
    <s v="Legal"/>
    <n v="72360"/>
    <s v="$70k-80k"/>
    <x v="1"/>
    <s v="Poor"/>
    <n v="1.9E-2"/>
    <n v="1374.84"/>
    <n v="73734.84"/>
  </r>
  <r>
    <s v="Tracy Renad"/>
    <s v="Female"/>
    <s v="Accounting"/>
    <n v="114890"/>
    <s v="$110k+"/>
    <x v="2"/>
    <s v="Average"/>
    <n v="0.02"/>
    <n v="2297.8000000000002"/>
    <n v="117187.8"/>
  </r>
  <r>
    <s v="Sarajane Peachey"/>
    <s v="Female"/>
    <s v="Marketing"/>
    <n v="107580"/>
    <s v="$100k-110k"/>
    <x v="2"/>
    <s v="Poor"/>
    <n v="1.2999999999999999E-2"/>
    <n v="1398.54"/>
    <n v="108978.54"/>
  </r>
  <r>
    <s v="Bili Sizey"/>
    <s v="Male"/>
    <s v="Research and Development"/>
    <n v="36040"/>
    <s v="$30k-40k"/>
    <x v="2"/>
    <s v="Average"/>
    <n v="3.3000000000000002E-2"/>
    <n v="1189.3200000000002"/>
    <n v="37229.32"/>
  </r>
  <r>
    <s v="Shaun Kyrkeman"/>
    <s v="Male"/>
    <s v="Product Management"/>
    <n v="35010"/>
    <s v="$30k-40k"/>
    <x v="1"/>
    <s v="Average"/>
    <n v="3.2000000000000001E-2"/>
    <n v="1120.32"/>
    <n v="36130.32"/>
  </r>
  <r>
    <s v="Leena Bruckshaw"/>
    <s v="Male"/>
    <s v="Research and Development"/>
    <n v="74280"/>
    <s v="$70k-80k"/>
    <x v="0"/>
    <s v="Average"/>
    <n v="3.3000000000000002E-2"/>
    <n v="2451.2400000000002"/>
    <n v="76731.240000000005"/>
  </r>
  <r>
    <s v="Benni Simounet"/>
    <s v="Male"/>
    <s v="Research and Development"/>
    <n v="115790"/>
    <s v="$110k+"/>
    <x v="0"/>
    <s v="Very Poor"/>
    <n v="5.0000000000000001E-3"/>
    <n v="578.95000000000005"/>
    <n v="116368.95"/>
  </r>
  <r>
    <s v="Kay Edling"/>
    <s v="Male"/>
    <s v="Support"/>
    <n v="38330"/>
    <s v="$30k-40k"/>
    <x v="0"/>
    <s v="Average"/>
    <n v="2.8000000000000001E-2"/>
    <n v="1073.24"/>
    <n v="39403.24"/>
  </r>
  <r>
    <s v="Shayne Stegel"/>
    <s v="Male"/>
    <s v="Business Development"/>
    <n v="70270"/>
    <s v="$70k-80k"/>
    <x v="2"/>
    <s v="Very Good"/>
    <n v="7.2999999999999995E-2"/>
    <n v="5129.71"/>
    <n v="75399.710000000006"/>
  </r>
  <r>
    <s v="Floyd Cowgill"/>
    <s v="Male"/>
    <s v="Support"/>
    <n v="37060"/>
    <s v="$30k-40k"/>
    <x v="1"/>
    <s v="Average"/>
    <n v="2.8000000000000001E-2"/>
    <n v="1037.68"/>
    <n v="38097.68"/>
  </r>
  <r>
    <s v="William Reeveley"/>
    <s v="Male"/>
    <s v="Training"/>
    <n v="53870"/>
    <s v="$50k-60k"/>
    <x v="2"/>
    <s v="Good"/>
    <n v="5.8999999999999997E-2"/>
    <n v="3178.33"/>
    <n v="57048.33"/>
  </r>
  <r>
    <s v="Inger Chapelhow"/>
    <s v="Female"/>
    <s v="Research and Development"/>
    <n v="84310"/>
    <s v="$80k-90k"/>
    <x v="2"/>
    <s v="Good"/>
    <n v="5.3999999999999999E-2"/>
    <n v="4552.74"/>
    <n v="88862.74"/>
  </r>
  <r>
    <s v="Brien Boise"/>
    <s v="Female"/>
    <s v="Research and Development"/>
    <n v="58100"/>
    <s v="$50k-60k"/>
    <x v="1"/>
    <s v="Very Good"/>
    <n v="8.4000000000000005E-2"/>
    <n v="4880.4000000000005"/>
    <n v="62980.4"/>
  </r>
  <r>
    <s v="Pancho De Ortega"/>
    <s v="Male"/>
    <s v="Support"/>
    <n v="99780"/>
    <s v="$90k-100k"/>
    <x v="1"/>
    <s v="Very Good"/>
    <n v="7.5999999999999998E-2"/>
    <n v="7583.28"/>
    <n v="107363.28"/>
  </r>
  <r>
    <s v="Edd MacKnockiter"/>
    <s v="Male"/>
    <s v="Accounting"/>
    <n v="119020"/>
    <s v="$110k+"/>
    <x v="0"/>
    <s v="Poor"/>
    <n v="1.2E-2"/>
    <n v="1428.24"/>
    <n v="120448.24"/>
  </r>
  <r>
    <s v="Hobie Stockbridge"/>
    <s v="Male"/>
    <s v="Engineering"/>
    <n v="92940"/>
    <s v="$90k-100k"/>
    <x v="0"/>
    <s v="Good"/>
    <n v="4.2999999999999997E-2"/>
    <n v="3996.4199999999996"/>
    <n v="96936.42"/>
  </r>
  <r>
    <s v="Ludovika Plaice"/>
    <s v="Male"/>
    <s v="Training"/>
    <n v="59670"/>
    <s v="$50k-60k"/>
    <x v="1"/>
    <s v="Not Rated"/>
    <m/>
    <m/>
    <m/>
  </r>
  <r>
    <s v="Caro Hainsworth"/>
    <s v="Male"/>
    <s v="Marketing"/>
    <n v="77470"/>
    <s v="$70k-80k"/>
    <x v="1"/>
    <s v="Good"/>
    <n v="5.8000000000000003E-2"/>
    <n v="4493.26"/>
    <n v="81963.259999999995"/>
  </r>
  <r>
    <s v="Nicolis Winspire"/>
    <s v="Male"/>
    <s v="Engineering"/>
    <n v="45650"/>
    <s v="$40k-50k"/>
    <x v="0"/>
    <s v="Good"/>
    <n v="4.2999999999999997E-2"/>
    <n v="1962.9499999999998"/>
    <n v="47612.95"/>
  </r>
  <r>
    <s v="Niko MacGille"/>
    <s v="Female"/>
    <s v="Engineering"/>
    <n v="88430"/>
    <s v="$80k-90k"/>
    <x v="0"/>
    <s v="Average"/>
    <n v="3.5000000000000003E-2"/>
    <n v="3095.05"/>
    <n v="91525.05"/>
  </r>
  <r>
    <s v="Evanne Levens"/>
    <s v="Male"/>
    <s v="Human Resources"/>
    <n v="36880"/>
    <s v="$30k-40k"/>
    <x v="1"/>
    <s v="Good"/>
    <n v="5.3999999999999999E-2"/>
    <n v="1991.52"/>
    <n v="38871.519999999997"/>
  </r>
  <r>
    <s v="Trix Lutsch"/>
    <s v="Male"/>
    <s v="Business Development"/>
    <n v="106400"/>
    <s v="$100k-110k"/>
    <x v="2"/>
    <s v="Poor"/>
    <n v="1.7999999999999999E-2"/>
    <n v="1915.1999999999998"/>
    <n v="108315.2"/>
  </r>
  <r>
    <s v="Michale Rolf"/>
    <s v="Male"/>
    <s v="Services"/>
    <n v="111820"/>
    <s v="$110k+"/>
    <x v="0"/>
    <s v="Very Good"/>
    <n v="7.1999999999999995E-2"/>
    <n v="8051.0399999999991"/>
    <n v="119871.03999999999"/>
  </r>
  <r>
    <s v="Cecilla Northen"/>
    <s v="Male"/>
    <s v="Human Resources"/>
    <n v="92870"/>
    <s v="$90k-100k"/>
    <x v="2"/>
    <s v="Average"/>
    <n v="2.7E-2"/>
    <n v="2507.4899999999998"/>
    <n v="95377.49"/>
  </r>
  <r>
    <s v="Cyrillus Garci"/>
    <s v="Male"/>
    <s v="Business Development"/>
    <n v="100360"/>
    <s v="$100k-110k"/>
    <x v="0"/>
    <s v="Average"/>
    <n v="2.4E-2"/>
    <n v="2408.64"/>
    <n v="102768.64"/>
  </r>
  <r>
    <s v="Dayle O'Luney"/>
    <s v="Female"/>
    <s v="Research and Development"/>
    <n v="46750"/>
    <s v="$40k-50k"/>
    <x v="0"/>
    <s v="Average"/>
    <n v="3.3000000000000002E-2"/>
    <n v="1542.75"/>
    <n v="48292.75"/>
  </r>
  <r>
    <s v="Gunar Cockshoot"/>
    <s v="Male"/>
    <s v="Business Development"/>
    <n v="48950"/>
    <s v="$40k-50k"/>
    <x v="2"/>
    <s v="Good"/>
    <n v="0.05"/>
    <n v="2447.5"/>
    <n v="51397.5"/>
  </r>
  <r>
    <s v="Silva Monte"/>
    <s v="Male"/>
    <s v="Sales"/>
    <n v="52810"/>
    <s v="$50k-60k"/>
    <x v="2"/>
    <s v="Poor"/>
    <n v="1.2E-2"/>
    <n v="633.72"/>
    <n v="53443.72"/>
  </r>
  <r>
    <s v="Hans Bucke"/>
    <s v="Male"/>
    <s v="Legal"/>
    <n v="78560"/>
    <s v="$70k-80k"/>
    <x v="1"/>
    <s v="Very Poor"/>
    <n v="5.0000000000000001E-3"/>
    <n v="392.8"/>
    <n v="78952.800000000003"/>
  </r>
  <r>
    <s v="Elia Cockton"/>
    <s v="Female"/>
    <s v="Support"/>
    <n v="75280"/>
    <s v="$70k-80k"/>
    <x v="1"/>
    <s v="Average"/>
    <n v="2.8000000000000001E-2"/>
    <n v="2107.84"/>
    <n v="77387.839999999997"/>
  </r>
  <r>
    <s v="Freddy Linford"/>
    <s v="Female"/>
    <s v="Training"/>
    <n v="93130"/>
    <s v="$90k-100k"/>
    <x v="1"/>
    <s v="Poor"/>
    <n v="1.9E-2"/>
    <n v="1769.47"/>
    <n v="94899.47"/>
  </r>
  <r>
    <s v="Gwenore Scotchmer"/>
    <s v="Female"/>
    <s v="Business Development"/>
    <n v="105290"/>
    <s v="$100k-110k"/>
    <x v="1"/>
    <s v="Very Poor"/>
    <n v="5.0000000000000001E-3"/>
    <n v="526.45000000000005"/>
    <n v="105816.45"/>
  </r>
  <r>
    <s v="Maggie Ruberti"/>
    <s v="Male"/>
    <s v="Training"/>
    <n v="108340"/>
    <s v="$100k-110k"/>
    <x v="1"/>
    <s v="Not Rated"/>
    <m/>
    <m/>
    <m/>
  </r>
  <r>
    <s v="Desi Peniman"/>
    <s v="Female"/>
    <s v="Legal"/>
    <n v="31090"/>
    <s v="$30k-40k"/>
    <x v="1"/>
    <s v="Average"/>
    <n v="2.1000000000000001E-2"/>
    <n v="652.89"/>
    <n v="31742.89"/>
  </r>
  <r>
    <s v="Allyce Hincham"/>
    <s v="Male"/>
    <s v="Business Development"/>
    <n v="101420"/>
    <s v="$100k-110k"/>
    <x v="0"/>
    <s v="Average"/>
    <n v="2.4E-2"/>
    <n v="2434.08"/>
    <n v="103854.08"/>
  </r>
  <r>
    <s v="Juanita Trembey"/>
    <s v="Not Disclosed"/>
    <s v="Business Development"/>
    <n v="54780"/>
    <s v="$50k-60k"/>
    <x v="1"/>
    <s v="Very Good"/>
    <n v="7.2999999999999995E-2"/>
    <n v="3998.9399999999996"/>
    <n v="58778.94"/>
  </r>
  <r>
    <s v="Lincoln Cord"/>
    <s v="Female"/>
    <s v="Support"/>
    <n v="63560"/>
    <s v="$60k-70k"/>
    <x v="2"/>
    <s v="Very Good"/>
    <n v="7.5999999999999998E-2"/>
    <n v="4830.5599999999995"/>
    <n v="68390.559999999998"/>
  </r>
  <r>
    <s v="Kerwin Blakely"/>
    <s v="Male"/>
    <s v="Research and Development"/>
    <n v="68480"/>
    <s v="$60k-70k"/>
    <x v="0"/>
    <s v="Poor"/>
    <n v="0.02"/>
    <n v="1369.6000000000001"/>
    <n v="69849.600000000006"/>
  </r>
  <r>
    <s v="Granny Spencelayh"/>
    <s v="Male"/>
    <s v="Legal"/>
    <n v="99460"/>
    <s v="$90k-100k"/>
    <x v="2"/>
    <s v="Average"/>
    <n v="2.1000000000000001E-2"/>
    <n v="2088.6600000000003"/>
    <n v="101548.66"/>
  </r>
  <r>
    <s v="Collin Jagson"/>
    <s v="Male"/>
    <s v="Services"/>
    <n v="100420"/>
    <s v="$100k-110k"/>
    <x v="2"/>
    <s v="Poor"/>
    <n v="1.4999999999999999E-2"/>
    <n v="1506.3"/>
    <n v="101926.3"/>
  </r>
  <r>
    <s v="Monti Burdus"/>
    <s v="Female"/>
    <s v="Human Resources"/>
    <n v="39650"/>
    <s v="$30k-40k"/>
    <x v="2"/>
    <s v="Average"/>
    <n v="2.7E-2"/>
    <n v="1070.55"/>
    <n v="40720.550000000003"/>
  </r>
  <r>
    <s v="Konstantin Timblett"/>
    <s v="Female"/>
    <s v="Training"/>
    <n v="56250"/>
    <s v="$50k-60k"/>
    <x v="2"/>
    <s v="Average"/>
    <n v="0.04"/>
    <n v="2250"/>
    <n v="58500"/>
  </r>
  <r>
    <s v="Fax Scotland"/>
    <s v="Female"/>
    <s v="Marketing"/>
    <n v="57640"/>
    <s v="$50k-60k"/>
    <x v="2"/>
    <s v="Average"/>
    <n v="3.5000000000000003E-2"/>
    <n v="2017.4"/>
    <n v="59657.4"/>
  </r>
  <r>
    <s v="Isidora Guido"/>
    <s v="Male"/>
    <s v="Engineering"/>
    <n v="43150"/>
    <s v="$40k-50k"/>
    <x v="2"/>
    <s v="Very Good"/>
    <n v="6.0999999999999999E-2"/>
    <n v="2632.15"/>
    <n v="45782.15"/>
  </r>
  <r>
    <s v="Erv Havill"/>
    <s v="Female"/>
    <s v="Accounting"/>
    <n v="106080"/>
    <s v="$100k-110k"/>
    <x v="2"/>
    <s v="Not Rated"/>
    <m/>
    <m/>
    <m/>
  </r>
  <r>
    <s v="Yoshiko Tamblingson"/>
    <s v="Male"/>
    <s v="Sales"/>
    <n v="29590"/>
    <s v="$20k-30k"/>
    <x v="1"/>
    <s v="Good"/>
    <n v="5.0999999999999997E-2"/>
    <n v="1509.09"/>
    <n v="31099.09"/>
  </r>
  <r>
    <s v="Barri Teacy"/>
    <s v="Female"/>
    <s v="Accounting"/>
    <n v="86240"/>
    <s v="$80k-90k"/>
    <x v="0"/>
    <s v="Average"/>
    <n v="0.02"/>
    <n v="1724.8"/>
    <n v="87964.800000000003"/>
  </r>
  <r>
    <s v="Alisha Bloschke"/>
    <s v="Not Disclosed"/>
    <s v="Product Management"/>
    <n v="36480"/>
    <s v="$30k-40k"/>
    <x v="2"/>
    <s v="Average"/>
    <n v="3.2000000000000001E-2"/>
    <n v="1167.3600000000001"/>
    <n v="37647.360000000001"/>
  </r>
  <r>
    <s v="Adi Seawright"/>
    <s v="Female"/>
    <s v="Marketing"/>
    <n v="48590"/>
    <s v="$40k-50k"/>
    <x v="1"/>
    <s v="Very Poor"/>
    <n v="5.0000000000000001E-3"/>
    <n v="242.95000000000002"/>
    <n v="48832.95"/>
  </r>
  <r>
    <s v="Eward Astlett"/>
    <s v="Male"/>
    <s v="Engineering"/>
    <n v="41670"/>
    <s v="$40k-50k"/>
    <x v="0"/>
    <s v="Average"/>
    <n v="3.5000000000000003E-2"/>
    <n v="1458.45"/>
    <n v="43128.45"/>
  </r>
  <r>
    <s v="Chauncey Schild"/>
    <s v="Female"/>
    <s v="Support"/>
    <n v="107340"/>
    <s v="$100k-110k"/>
    <x v="0"/>
    <s v="Very Good"/>
    <n v="7.5999999999999998E-2"/>
    <n v="8157.84"/>
    <n v="115497.84"/>
  </r>
  <r>
    <s v="Larissa Ingledow"/>
    <s v="Male"/>
    <s v="Research and Development"/>
    <n v="62280"/>
    <s v="$60k-70k"/>
    <x v="1"/>
    <s v="Not Rated"/>
    <m/>
    <m/>
    <m/>
  </r>
  <r>
    <s v="Orton Livick"/>
    <s v="Male"/>
    <s v="Services"/>
    <n v="37920"/>
    <s v="$30k-40k"/>
    <x v="2"/>
    <s v="Not Rated"/>
    <m/>
    <m/>
    <m/>
  </r>
  <r>
    <s v="Beverie Moffet"/>
    <s v="Female"/>
    <s v="Support"/>
    <n v="75970"/>
    <s v="$70k-80k"/>
    <x v="1"/>
    <s v="Average"/>
    <n v="2.8000000000000001E-2"/>
    <n v="2127.16"/>
    <n v="78097.16"/>
  </r>
  <r>
    <s v="Katey Cadany"/>
    <s v="Male"/>
    <s v="Services"/>
    <n v="92010"/>
    <s v="$90k-100k"/>
    <x v="2"/>
    <s v="Very Poor"/>
    <n v="5.0000000000000001E-3"/>
    <n v="460.05"/>
    <n v="92470.05"/>
  </r>
  <r>
    <s v="Alida Welman"/>
    <s v="Male"/>
    <s v="Human Resources"/>
    <n v="69860"/>
    <s v="$60k-70k"/>
    <x v="0"/>
    <s v="Poor"/>
    <n v="1.2999999999999999E-2"/>
    <n v="908.18"/>
    <n v="70768.179999999993"/>
  </r>
  <r>
    <s v="Nicole Blowfelde"/>
    <s v="Female"/>
    <s v="Training"/>
    <n v="59560"/>
    <s v="$50k-60k"/>
    <x v="1"/>
    <s v="Very Good"/>
    <n v="6.3E-2"/>
    <n v="3752.28"/>
    <n v="63312.28"/>
  </r>
  <r>
    <s v="Kelley Rounds"/>
    <s v="Female"/>
    <s v="Engineering"/>
    <n v="114810"/>
    <s v="$110k+"/>
    <x v="1"/>
    <s v="Average"/>
    <n v="3.5000000000000003E-2"/>
    <n v="4018.3500000000004"/>
    <n v="118828.35"/>
  </r>
  <r>
    <s v="Felice McMurty"/>
    <s v="Female"/>
    <s v="Product Management"/>
    <n v="66870"/>
    <s v="$60k-70k"/>
    <x v="2"/>
    <s v="Not Rated"/>
    <m/>
    <m/>
    <m/>
  </r>
  <r>
    <s v="Layton Kierans"/>
    <s v="Male"/>
    <s v="Human Resources"/>
    <n v="113790"/>
    <s v="$110k+"/>
    <x v="1"/>
    <s v="Very Poor"/>
    <n v="5.0000000000000001E-3"/>
    <n v="568.95000000000005"/>
    <n v="114358.95"/>
  </r>
  <r>
    <s v="Hedwiga Ingarfield"/>
    <s v="Female"/>
    <s v="Legal"/>
    <n v="38250"/>
    <s v="$30k-40k"/>
    <x v="1"/>
    <s v="Average"/>
    <n v="2.1000000000000001E-2"/>
    <n v="803.25"/>
    <n v="39053.25"/>
  </r>
  <r>
    <s v="Frasquito Mosley"/>
    <s v="Not Disclosed"/>
    <s v="Support"/>
    <n v="48090"/>
    <s v="$40k-50k"/>
    <x v="2"/>
    <s v="Not Rated"/>
    <m/>
    <m/>
    <m/>
  </r>
  <r>
    <s v="Amandy Jope"/>
    <s v="Male"/>
    <s v="Accounting"/>
    <n v="99630"/>
    <s v="$90k-100k"/>
    <x v="2"/>
    <s v="Average"/>
    <n v="0.02"/>
    <n v="1992.6000000000001"/>
    <n v="101622.6"/>
  </r>
  <r>
    <s v="Tarrah Wordsworth"/>
    <s v="Female"/>
    <s v="Product Management"/>
    <n v="86340"/>
    <s v="$80k-90k"/>
    <x v="2"/>
    <s v="Poor"/>
    <n v="0.01"/>
    <n v="863.4"/>
    <n v="87203.4"/>
  </r>
  <r>
    <s v="Fairfax Wallsam"/>
    <s v="Not Disclosed"/>
    <s v="Sales"/>
    <n v="88590"/>
    <s v="$80k-90k"/>
    <x v="2"/>
    <s v="Average"/>
    <n v="2.1000000000000001E-2"/>
    <n v="1860.39"/>
    <n v="90450.39"/>
  </r>
  <r>
    <s v="Chelsea Itzak"/>
    <s v="Male"/>
    <s v="Support"/>
    <n v="61100"/>
    <s v="$60k-70k"/>
    <x v="1"/>
    <s v="Average"/>
    <n v="2.8000000000000001E-2"/>
    <n v="1710.8"/>
    <n v="62810.8"/>
  </r>
  <r>
    <s v="Craggie Whistlecraft"/>
    <s v="Male"/>
    <s v="Product Management"/>
    <n v="71240"/>
    <s v="$70k-80k"/>
    <x v="2"/>
    <s v="Average"/>
    <n v="3.2000000000000001E-2"/>
    <n v="2279.6799999999998"/>
    <n v="73519.679999999993"/>
  </r>
  <r>
    <s v="Faina Durand"/>
    <s v="Male"/>
    <s v="Sales"/>
    <n v="114650"/>
    <s v="$110k+"/>
    <x v="1"/>
    <s v="Very Poor"/>
    <n v="5.0000000000000001E-3"/>
    <n v="573.25"/>
    <n v="115223.25"/>
  </r>
  <r>
    <s v="Joella Maevela"/>
    <s v="Female"/>
    <s v="Sales"/>
    <n v="76210"/>
    <s v="$70k-80k"/>
    <x v="1"/>
    <s v="Good"/>
    <n v="5.0999999999999997E-2"/>
    <n v="3886.7099999999996"/>
    <n v="80096.710000000006"/>
  </r>
  <r>
    <s v="Virginia McConville"/>
    <s v="Female"/>
    <s v="Human Resources"/>
    <n v="76900"/>
    <s v="$70k-80k"/>
    <x v="2"/>
    <s v="Very Good"/>
    <n v="7.5999999999999998E-2"/>
    <n v="5844.4"/>
    <n v="82744.399999999994"/>
  </r>
  <r>
    <s v="Candy Aindrais"/>
    <s v="Female"/>
    <s v="Business Development"/>
    <n v="116590"/>
    <s v="$110k+"/>
    <x v="0"/>
    <s v="Very Good"/>
    <n v="7.2999999999999995E-2"/>
    <n v="8511.07"/>
    <n v="125101.07"/>
  </r>
  <r>
    <s v="Allene Gobbet"/>
    <s v="Female"/>
    <s v="Engineering"/>
    <n v="78390"/>
    <s v="$70k-80k"/>
    <x v="2"/>
    <s v="Average"/>
    <n v="3.5000000000000003E-2"/>
    <n v="2743.65"/>
    <n v="81133.649999999994"/>
  </r>
  <r>
    <s v="Ruthanne Beadnell"/>
    <s v="Female"/>
    <s v="Accounting"/>
    <n v="103610"/>
    <s v="$100k-110k"/>
    <x v="1"/>
    <s v="Poor"/>
    <n v="1.2E-2"/>
    <n v="1243.32"/>
    <n v="104853.32"/>
  </r>
  <r>
    <s v="Damien Netley"/>
    <s v="Male"/>
    <s v="Engineering"/>
    <n v="98110"/>
    <s v="$90k-100k"/>
    <x v="2"/>
    <s v="Good"/>
    <n v="4.2999999999999997E-2"/>
    <n v="4218.7299999999996"/>
    <n v="102328.73"/>
  </r>
  <r>
    <s v="Rasia Fryatt"/>
    <s v="Female"/>
    <s v="Human Resources"/>
    <n v="33960"/>
    <s v="$30k-40k"/>
    <x v="0"/>
    <s v="Not Rated"/>
    <m/>
    <m/>
    <m/>
  </r>
  <r>
    <s v="Bev Lashley"/>
    <s v="Male"/>
    <s v="Business Development"/>
    <n v="112110"/>
    <s v="$110k+"/>
    <x v="1"/>
    <s v="Not Rated"/>
    <m/>
    <m/>
    <m/>
  </r>
  <r>
    <s v="Curtice Advani"/>
    <s v="Male"/>
    <s v="Product Management"/>
    <n v="59810"/>
    <s v="$50k-60k"/>
    <x v="0"/>
    <s v="Good"/>
    <n v="4.1000000000000002E-2"/>
    <n v="2452.21"/>
    <n v="62262.21"/>
  </r>
  <r>
    <s v="Madge McCloughen"/>
    <s v="Not Disclosed"/>
    <s v="Training"/>
    <n v="91310"/>
    <s v="$90k-100k"/>
    <x v="1"/>
    <s v="Average"/>
    <n v="0.04"/>
    <n v="3652.4"/>
    <n v="94962.4"/>
  </r>
  <r>
    <s v="Frasier Straw"/>
    <s v="Male"/>
    <s v="Business Development"/>
    <n v="71370"/>
    <s v="$70k-80k"/>
    <x v="0"/>
    <s v="Average"/>
    <n v="2.4E-2"/>
    <n v="1712.88"/>
    <n v="73082.880000000005"/>
  </r>
  <r>
    <s v="Dean Biggam"/>
    <s v="Female"/>
    <s v="Training"/>
    <n v="71570"/>
    <s v="$70k-80k"/>
    <x v="2"/>
    <s v="Not Rated"/>
    <m/>
    <m/>
    <m/>
  </r>
  <r>
    <s v="Anni Dinse"/>
    <s v="Male"/>
    <s v="Product Management"/>
    <n v="119670"/>
    <s v="$110k+"/>
    <x v="0"/>
    <s v="Not Rated"/>
    <m/>
    <m/>
    <m/>
  </r>
  <r>
    <s v="Husein Augar"/>
    <s v="Female"/>
    <s v="Marketing"/>
    <n v="67910"/>
    <s v="$60k-70k"/>
    <x v="1"/>
    <s v="Average"/>
    <n v="3.5000000000000003E-2"/>
    <n v="2376.8500000000004"/>
    <n v="70286.850000000006"/>
  </r>
  <r>
    <s v="Shaylyn Ransbury"/>
    <s v="Female"/>
    <s v="Support"/>
    <n v="100370"/>
    <s v="$100k-110k"/>
    <x v="2"/>
    <s v="Average"/>
    <n v="2.8000000000000001E-2"/>
    <n v="2810.36"/>
    <n v="103180.36"/>
  </r>
  <r>
    <s v="Christoph Stretton"/>
    <s v="Female"/>
    <s v="Business Development"/>
    <n v="90240"/>
    <s v="$90k-100k"/>
    <x v="2"/>
    <s v="Poor"/>
    <n v="1.7999999999999999E-2"/>
    <n v="1624.32"/>
    <n v="91864.320000000007"/>
  </r>
  <r>
    <s v="Jordain Cyster"/>
    <s v="Female"/>
    <s v="Engineering"/>
    <n v="75870"/>
    <s v="$70k-80k"/>
    <x v="1"/>
    <s v="Average"/>
    <n v="3.5000000000000003E-2"/>
    <n v="2655.4500000000003"/>
    <n v="78525.45"/>
  </r>
  <r>
    <s v="Malory Biles"/>
    <s v="Female"/>
    <s v="Training"/>
    <n v="58740"/>
    <s v="$50k-60k"/>
    <x v="1"/>
    <s v="Not Rated"/>
    <m/>
    <m/>
    <m/>
  </r>
  <r>
    <s v="Adey Ryal"/>
    <s v="Female"/>
    <s v="Legal"/>
    <n v="32500"/>
    <s v="$30k-40k"/>
    <x v="0"/>
    <s v="Average"/>
    <n v="2.1000000000000001E-2"/>
    <n v="682.5"/>
    <n v="3318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065E9-828E-447C-934A-F344038073C6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partment">
  <location ref="A79:B128" firstHeaderRow="1" firstDataRow="1" firstDataCol="1"/>
  <pivotFields count="7"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13">
        <item x="9"/>
        <item x="5"/>
        <item x="1"/>
        <item x="4"/>
        <item x="2"/>
        <item x="11"/>
        <item x="6"/>
        <item x="8"/>
        <item x="0"/>
        <item x="10"/>
        <item x="3"/>
        <item x="7"/>
        <item t="default"/>
      </items>
    </pivotField>
    <pivotField dataField="1" showAll="0"/>
    <pivotField showAll="0"/>
    <pivotField showAll="0"/>
    <pivotField showAll="0"/>
  </pivotFields>
  <rowFields count="2">
    <field x="2"/>
    <field x="1"/>
  </rowFields>
  <rowItems count="4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Salary" fld="3" subtotal="average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8924D-3C40-4C1C-9CAA-EE85C75FD697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Department" colHeaderCaption="Gender">
  <location ref="A20:E34" firstHeaderRow="1" firstDataRow="2" firstDataCol="1"/>
  <pivotFields count="7">
    <pivotField dataField="1" showAll="0"/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x="9"/>
        <item x="5"/>
        <item x="1"/>
        <item x="4"/>
        <item x="2"/>
        <item x="11"/>
        <item x="6"/>
        <item x="8"/>
        <item x="0"/>
        <item x="10"/>
        <item x="3"/>
        <item x="7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Name" fld="0" subtotal="count" baseField="0" baseItem="0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D5A1A-9E6F-44FC-927A-D660E933A135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Department" colHeaderCaption="Gender">
  <location ref="A62:E76" firstHeaderRow="1" firstDataRow="2" firstDataCol="1"/>
  <pivotFields count="7"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x="9"/>
        <item x="5"/>
        <item x="1"/>
        <item x="4"/>
        <item x="2"/>
        <item x="11"/>
        <item x="6"/>
        <item x="8"/>
        <item x="0"/>
        <item x="10"/>
        <item x="3"/>
        <item x="7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ary" fld="3" baseField="0" baseItem="0" numFmtId="165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727DF-B593-4E2D-899A-E4C64E43FAB8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Gender">
  <location ref="A47:B51" firstHeaderRow="1" firstDataRow="1" firstDataCol="1"/>
  <pivotFields count="7"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alary" fld="3" subtotal="average" baseField="1" baseItem="0" numFmtId="165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A1290-090B-4F72-AFAD-3ADAE48A1E4D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Gender">
  <location ref="A39:B43" firstHeaderRow="1" firstDataRow="1" firstDataCol="1"/>
  <pivotFields count="7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ating" fld="6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39CE43-4364-46D8-9B4B-D6FD6C3160E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Location" colHeaderCaption="Gender">
  <location ref="A11:E16" firstHeaderRow="1" firstDataRow="2" firstDataCol="1"/>
  <pivotFields count="7"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Name" fld="0" subtotal="count" baseField="0" baseItem="0"/>
  </dataFields>
  <chartFormats count="3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0BBC2-6885-4D7A-A9FF-77864D74CCC6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Region">
  <location ref="H55:I68" firstHeaderRow="1" firstDataRow="1" firstDataCol="1"/>
  <pivotFields count="7"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</pivotFields>
  <rowFields count="2">
    <field x="5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Salary" fld="3" subtotal="average" baseField="4" baseItem="0" numFmtId="165"/>
  </dataFields>
  <formats count="2">
    <format dxfId="6">
      <pivotArea outline="0" collapsedLevelsAreSubtotals="1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5C654-E30F-4112-9B24-5348AAB8FB4F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Gender">
  <location ref="A3:B7" firstHeaderRow="1" firstDataRow="1" firstDataCol="1"/>
  <pivotFields count="7"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0" subtotal="count" baseField="0" baseItem="0"/>
  </dataFields>
  <chartFormats count="4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2D08C4-E5CA-4F24-8DCF-5C8A13222DE5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Gender" colHeaderCaption="Region">
  <location ref="A54:E59" firstHeaderRow="1" firstDataRow="2" firstDataCol="1"/>
  <pivotFields count="7"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Salary" fld="3" baseField="0" baseItem="0" numFmtId="165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B24FA-28FE-4598-ABE2-9754ACC715D7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Location">
  <location ref="A25:C29" firstHeaderRow="0" firstDataRow="1" firstDataCol="1"/>
  <pivotFields count="10">
    <pivotField showAll="0"/>
    <pivotField showAll="0"/>
    <pivotField showAll="0"/>
    <pivotField numFmtId="3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onus Amount" fld="8" baseField="5" baseItem="0" numFmtId="164"/>
    <dataField name="Sum of Total Payment (Salary+Bonus)" fld="9" baseField="5" baseItem="0" numFmtId="164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64AC4-ED2A-4961-941F-E90DA4A8F83D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alary Band" colHeaderCaption="Region">
  <location ref="A5:E17" firstHeaderRow="1" firstDataRow="2" firstDataCol="1"/>
  <pivotFields count="7">
    <pivotField dataField="1" showAll="0"/>
    <pivotField showAll="0"/>
    <pivotField showAll="0"/>
    <pivotField showAll="0"/>
    <pivotField axis="axisRow" showAll="0" sortType="ascending">
      <items count="11">
        <item x="3"/>
        <item x="6"/>
        <item x="9"/>
        <item x="5"/>
        <item x="4"/>
        <item x="2"/>
        <item x="1"/>
        <item x="7"/>
        <item x="0"/>
        <item x="8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76D2C-26E8-40F0-8837-7E16CA0ADD36}" name="Table1" displayName="Table1" ref="A1:J947" totalsRowShown="0" headerRowDxfId="18" tableBorderDxfId="17">
  <autoFilter ref="A1:J947" xr:uid="{B7D76D2C-26E8-40F0-8837-7E16CA0ADD36}"/>
  <tableColumns count="10">
    <tableColumn id="1" xr3:uid="{1DF5A3D7-5720-494B-B48F-4341B508E350}" name="Name" dataDxfId="16"/>
    <tableColumn id="2" xr3:uid="{E18B3D8C-B7F6-40E8-94D0-6E3F83351FAA}" name="Gender" dataDxfId="15"/>
    <tableColumn id="3" xr3:uid="{2B423F05-B323-4596-A8FE-337069CFA71A}" name="Department" dataDxfId="14"/>
    <tableColumn id="4" xr3:uid="{292656E6-1B4F-476D-A232-06FA5B5EC046}" name="Salary" dataDxfId="13"/>
    <tableColumn id="5" xr3:uid="{6F8F6DAC-41A5-44B8-9B69-F36F3F67EF12}" name="Salary Band" dataDxfId="12">
      <calculatedColumnFormula array="1">_xlfn.IFS(
  'Palmoria Group emp-data cleaned'!$D2&lt;10000, "$0-10k",
  'Palmoria Group emp-data cleaned'!$D2&lt;20000, "$10k-20k",
  'Palmoria Group emp-data cleaned'!$D2&lt;30000, "$20k-30k",
  'Palmoria Group emp-data cleaned'!$D2&lt;40000, "$30k-40k",
  'Palmoria Group emp-data cleaned'!$D2&lt;50000, "$40k-50k",
  'Palmoria Group emp-data cleaned'!$D2&lt;60000, "$50k-60k",
  'Palmoria Group emp-data cleaned'!$D2&lt;70000, "$60k-70k",
  'Palmoria Group emp-data cleaned'!$D2&lt;80000, "$70k-80k",
  'Palmoria Group emp-data cleaned'!$D2&lt;90000, "$80k-90k",
  'Palmoria Group emp-data cleaned'!$D2&lt;100000, "$90k-100k",
  'Palmoria Group emp-data cleaned'!$D2&lt;110000, "$100k-110k",
  'Palmoria Group emp-data cleaned'!$D2&gt;=110000, "$110k+"
)</calculatedColumnFormula>
    </tableColumn>
    <tableColumn id="6" xr3:uid="{2BB70182-004A-4C60-A040-8DF3A9B2DB56}" name="Location" dataDxfId="11"/>
    <tableColumn id="7" xr3:uid="{D309EF92-CB3D-41E4-838C-FF8251261D8A}" name="Rating" dataDxfId="10"/>
    <tableColumn id="8" xr3:uid="{8F82350E-6193-495D-90F4-9AC67C8ED22F}" name="Bonus Percentage" dataDxfId="9">
      <calculatedColumnFormula>INDEX('Bonus Rules'!$C$3:$G$14, MATCH(C2, 'Bonus Rules'!$B$3:$B$14, 0), MATCH(G2, 'Bonus Rules'!$C$2:$G$2, 0))</calculatedColumnFormula>
    </tableColumn>
    <tableColumn id="9" xr3:uid="{949E943E-F1FB-4987-846B-EF33BFAB11B4}" name="Bonus Amount" dataDxfId="8">
      <calculatedColumnFormula xml:space="preserve"> D2 * H2</calculatedColumnFormula>
    </tableColumn>
    <tableColumn id="10" xr3:uid="{2B512816-8BBD-415E-A2CB-6F6DDA037E79}" name="Total Payment (Salary+Bonus)" dataDxfId="7">
      <calculatedColumnFormula>D2+I2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7F7899-1544-42FD-BA88-CFBD8975BF3B}" name="Table4" displayName="Table4" ref="J71:K74" totalsRowShown="0" headerRowDxfId="4">
  <autoFilter ref="J71:K74" xr:uid="{817F7899-1544-42FD-BA88-CFBD8975BF3B}"/>
  <tableColumns count="2">
    <tableColumn id="1" xr3:uid="{011E393B-19BE-400B-AEAA-538D551F7D73}" name="Region"/>
    <tableColumn id="2" xr3:uid="{E18F00B7-5BCD-4CFF-B825-67871DDE491B}" name="Pay Gap %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1EE189-619B-4A6F-AFC7-A3DB7D5096D5}" name="Table6" displayName="Table6" ref="N71:O83" totalsRowShown="0" headerRowDxfId="2">
  <autoFilter ref="N71:O83" xr:uid="{131EE189-619B-4A6F-AFC7-A3DB7D5096D5}"/>
  <tableColumns count="2">
    <tableColumn id="1" xr3:uid="{CD6CE1FC-55CD-46D2-B106-E2DB46C98338}" name="Department" dataDxfId="1"/>
    <tableColumn id="2" xr3:uid="{D3852A38-D0EF-4181-BADC-784C411FEE0D}" name="Pay Gap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3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2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3F03-75DB-43E3-A3D3-F4C3284D8E6A}">
  <dimension ref="A1:J958"/>
  <sheetViews>
    <sheetView topLeftCell="B55" workbookViewId="0">
      <selection activeCell="J2" sqref="J2"/>
    </sheetView>
  </sheetViews>
  <sheetFormatPr defaultRowHeight="15.75" x14ac:dyDescent="0.25"/>
  <cols>
    <col min="1" max="1" width="22.75" bestFit="1" customWidth="1"/>
    <col min="2" max="2" width="12.125" bestFit="1" customWidth="1"/>
    <col min="3" max="3" width="23.5" bestFit="1" customWidth="1"/>
    <col min="4" max="4" width="9.875" style="51" bestFit="1" customWidth="1"/>
    <col min="5" max="5" width="13" style="8" bestFit="1" customWidth="1"/>
    <col min="6" max="6" width="10.25" bestFit="1" customWidth="1"/>
    <col min="7" max="7" width="9.25" bestFit="1" customWidth="1"/>
    <col min="8" max="8" width="18.375" bestFit="1" customWidth="1"/>
    <col min="9" max="9" width="15.75" style="43" bestFit="1" customWidth="1"/>
    <col min="10" max="10" width="29.125" style="51" bestFit="1" customWidth="1"/>
  </cols>
  <sheetData>
    <row r="1" spans="1:10" x14ac:dyDescent="0.25">
      <c r="A1" s="39" t="s">
        <v>0</v>
      </c>
      <c r="B1" s="39" t="s">
        <v>1</v>
      </c>
      <c r="C1" s="39" t="s">
        <v>2</v>
      </c>
      <c r="D1" s="47" t="s">
        <v>3</v>
      </c>
      <c r="E1" s="40" t="s">
        <v>942</v>
      </c>
      <c r="F1" s="39" t="s">
        <v>4</v>
      </c>
      <c r="G1" s="39" t="s">
        <v>5</v>
      </c>
      <c r="H1" s="39" t="s">
        <v>970</v>
      </c>
      <c r="I1" s="41" t="s">
        <v>971</v>
      </c>
      <c r="J1" s="47" t="s">
        <v>972</v>
      </c>
    </row>
    <row r="2" spans="1:10" x14ac:dyDescent="0.25">
      <c r="A2" s="33" t="s">
        <v>6</v>
      </c>
      <c r="B2" s="33" t="s">
        <v>7</v>
      </c>
      <c r="C2" s="33" t="s">
        <v>8</v>
      </c>
      <c r="D2" s="48">
        <v>88050</v>
      </c>
      <c r="E2" s="34" t="str" cm="1">
        <f t="array" ref="E2">_xlfn.IFS(
  'Palmoria Group emp-data cleaned'!$D2&lt;10000, "$0-10k",
  'Palmoria Group emp-data cleaned'!$D2&lt;20000, "$10k-20k",
  'Palmoria Group emp-data cleaned'!$D2&lt;30000, "$20k-30k",
  'Palmoria Group emp-data cleaned'!$D2&lt;40000, "$30k-40k",
  'Palmoria Group emp-data cleaned'!$D2&lt;50000, "$40k-50k",
  'Palmoria Group emp-data cleaned'!$D2&lt;60000, "$50k-60k",
  'Palmoria Group emp-data cleaned'!$D2&lt;70000, "$60k-70k",
  'Palmoria Group emp-data cleaned'!$D2&lt;80000, "$70k-80k",
  'Palmoria Group emp-data cleaned'!$D2&lt;90000, "$80k-90k",
  'Palmoria Group emp-data cleaned'!$D2&lt;100000, "$90k-100k",
  'Palmoria Group emp-data cleaned'!$D2&lt;110000, "$100k-110k",
  'Palmoria Group emp-data cleaned'!$D2&gt;=110000, "$110k+"
)</f>
        <v>$80k-90k</v>
      </c>
      <c r="F2" s="33" t="s">
        <v>9</v>
      </c>
      <c r="G2" s="33" t="s">
        <v>10</v>
      </c>
      <c r="H2" s="33">
        <f>INDEX('Bonus Rules'!$C$3:$G$14, MATCH(C2, 'Bonus Rules'!$B$3:$B$14, 0), MATCH(G2, 'Bonus Rules'!$C$2:$G$2, 0))</f>
        <v>8.7999999999999995E-2</v>
      </c>
      <c r="I2" s="42">
        <f xml:space="preserve"> D2 * H2</f>
        <v>7748.4</v>
      </c>
      <c r="J2" s="48">
        <f>D2+I2</f>
        <v>95798.399999999994</v>
      </c>
    </row>
    <row r="3" spans="1:10" x14ac:dyDescent="0.25">
      <c r="A3" s="35" t="s">
        <v>11</v>
      </c>
      <c r="B3" s="35" t="s">
        <v>12</v>
      </c>
      <c r="C3" s="35" t="s">
        <v>13</v>
      </c>
      <c r="D3" s="49">
        <v>68220</v>
      </c>
      <c r="E3" s="36" t="str" cm="1">
        <f t="array" ref="E3">_xlfn.IFS(
  'Palmoria Group emp-data cleaned'!$D3&lt;10000, "$0-10k",
  'Palmoria Group emp-data cleaned'!$D3&lt;20000, "$10k-20k",
  'Palmoria Group emp-data cleaned'!$D3&lt;30000, "$20k-30k",
  'Palmoria Group emp-data cleaned'!$D3&lt;40000, "$30k-40k",
  'Palmoria Group emp-data cleaned'!$D3&lt;50000, "$40k-50k",
  'Palmoria Group emp-data cleaned'!$D3&lt;60000, "$50k-60k",
  'Palmoria Group emp-data cleaned'!$D3&lt;70000, "$60k-70k",
  'Palmoria Group emp-data cleaned'!$D3&lt;80000, "$70k-80k",
  'Palmoria Group emp-data cleaned'!$D3&lt;90000, "$80k-90k",
  'Palmoria Group emp-data cleaned'!$D3&lt;100000, "$90k-100k",
  'Palmoria Group emp-data cleaned'!$D3&lt;110000, "$100k-110k",
  'Palmoria Group emp-data cleaned'!$D3&gt;=110000, "$110k+"
)</f>
        <v>$60k-70k</v>
      </c>
      <c r="F3" s="35" t="s">
        <v>9</v>
      </c>
      <c r="G3" s="35" t="s">
        <v>14</v>
      </c>
      <c r="H3" s="33">
        <f>INDEX('Bonus Rules'!$C$3:$G$14, MATCH(C3, 'Bonus Rules'!$B$3:$B$14, 0), MATCH(G3, 'Bonus Rules'!$C$2:$G$2, 0))</f>
        <v>4.2999999999999997E-2</v>
      </c>
      <c r="I3" s="42">
        <f t="shared" ref="I3:I66" si="0" xml:space="preserve"> D3 * H3</f>
        <v>2933.4599999999996</v>
      </c>
      <c r="J3" s="48">
        <f t="shared" ref="J3:J66" si="1">D3+I3</f>
        <v>71153.460000000006</v>
      </c>
    </row>
    <row r="4" spans="1:10" x14ac:dyDescent="0.25">
      <c r="A4" s="33" t="s">
        <v>17</v>
      </c>
      <c r="B4" s="33" t="s">
        <v>903</v>
      </c>
      <c r="C4" s="33" t="s">
        <v>18</v>
      </c>
      <c r="D4" s="48">
        <v>56370</v>
      </c>
      <c r="E4" s="34" t="str" cm="1">
        <f t="array" ref="E4">_xlfn.IFS(
  'Palmoria Group emp-data cleaned'!$D4&lt;10000, "$0-10k",
  'Palmoria Group emp-data cleaned'!$D4&lt;20000, "$10k-20k",
  'Palmoria Group emp-data cleaned'!$D4&lt;30000, "$20k-30k",
  'Palmoria Group emp-data cleaned'!$D4&lt;40000, "$30k-40k",
  'Palmoria Group emp-data cleaned'!$D4&lt;50000, "$40k-50k",
  'Palmoria Group emp-data cleaned'!$D4&lt;60000, "$50k-60k",
  'Palmoria Group emp-data cleaned'!$D4&lt;70000, "$60k-70k",
  'Palmoria Group emp-data cleaned'!$D4&lt;80000, "$70k-80k",
  'Palmoria Group emp-data cleaned'!$D4&lt;90000, "$80k-90k",
  'Palmoria Group emp-data cleaned'!$D4&lt;100000, "$90k-100k",
  'Palmoria Group emp-data cleaned'!$D4&lt;110000, "$100k-110k",
  'Palmoria Group emp-data cleaned'!$D4&gt;=110000, "$110k+"
)</f>
        <v>$50k-60k</v>
      </c>
      <c r="F4" s="33" t="s">
        <v>19</v>
      </c>
      <c r="G4" s="33" t="s">
        <v>10</v>
      </c>
      <c r="H4" s="33">
        <f>INDEX('Bonus Rules'!$C$3:$G$14, MATCH(C4, 'Bonus Rules'!$B$3:$B$14, 0), MATCH(G4, 'Bonus Rules'!$C$2:$G$2, 0))</f>
        <v>6.4000000000000001E-2</v>
      </c>
      <c r="I4" s="42">
        <f t="shared" si="0"/>
        <v>3607.6800000000003</v>
      </c>
      <c r="J4" s="48">
        <f t="shared" si="1"/>
        <v>59977.68</v>
      </c>
    </row>
    <row r="5" spans="1:10" x14ac:dyDescent="0.25">
      <c r="A5" s="35" t="s">
        <v>20</v>
      </c>
      <c r="B5" s="35" t="s">
        <v>12</v>
      </c>
      <c r="C5" s="35" t="s">
        <v>21</v>
      </c>
      <c r="D5" s="49">
        <v>107090</v>
      </c>
      <c r="E5" s="36" t="str" cm="1">
        <f t="array" ref="E5">_xlfn.IFS(
  'Palmoria Group emp-data cleaned'!$D5&lt;10000, "$0-10k",
  'Palmoria Group emp-data cleaned'!$D5&lt;20000, "$10k-20k",
  'Palmoria Group emp-data cleaned'!$D5&lt;30000, "$20k-30k",
  'Palmoria Group emp-data cleaned'!$D5&lt;40000, "$30k-40k",
  'Palmoria Group emp-data cleaned'!$D5&lt;50000, "$40k-50k",
  'Palmoria Group emp-data cleaned'!$D5&lt;60000, "$50k-60k",
  'Palmoria Group emp-data cleaned'!$D5&lt;70000, "$60k-70k",
  'Palmoria Group emp-data cleaned'!$D5&lt;80000, "$70k-80k",
  'Palmoria Group emp-data cleaned'!$D5&lt;90000, "$80k-90k",
  'Palmoria Group emp-data cleaned'!$D5&lt;100000, "$90k-100k",
  'Palmoria Group emp-data cleaned'!$D5&lt;110000, "$100k-110k",
  'Palmoria Group emp-data cleaned'!$D5&gt;=110000, "$110k+"
)</f>
        <v>$100k-110k</v>
      </c>
      <c r="F5" s="35" t="s">
        <v>19</v>
      </c>
      <c r="G5" s="35" t="s">
        <v>22</v>
      </c>
      <c r="H5" s="33">
        <f>INDEX('Bonus Rules'!$C$3:$G$14, MATCH(C5, 'Bonus Rules'!$B$3:$B$14, 0), MATCH(G5, 'Bonus Rules'!$C$2:$G$2, 0))</f>
        <v>0.01</v>
      </c>
      <c r="I5" s="42">
        <f t="shared" si="0"/>
        <v>1070.9000000000001</v>
      </c>
      <c r="J5" s="48">
        <f t="shared" si="1"/>
        <v>108160.9</v>
      </c>
    </row>
    <row r="6" spans="1:10" x14ac:dyDescent="0.25">
      <c r="A6" s="33" t="s">
        <v>23</v>
      </c>
      <c r="B6" s="33" t="s">
        <v>7</v>
      </c>
      <c r="C6" s="33" t="s">
        <v>21</v>
      </c>
      <c r="D6" s="48">
        <v>108450</v>
      </c>
      <c r="E6" s="34" t="str" cm="1">
        <f t="array" ref="E6">_xlfn.IFS(
  'Palmoria Group emp-data cleaned'!$D6&lt;10000, "$0-10k",
  'Palmoria Group emp-data cleaned'!$D6&lt;20000, "$10k-20k",
  'Palmoria Group emp-data cleaned'!$D6&lt;30000, "$20k-30k",
  'Palmoria Group emp-data cleaned'!$D6&lt;40000, "$30k-40k",
  'Palmoria Group emp-data cleaned'!$D6&lt;50000, "$40k-50k",
  'Palmoria Group emp-data cleaned'!$D6&lt;60000, "$50k-60k",
  'Palmoria Group emp-data cleaned'!$D6&lt;70000, "$60k-70k",
  'Palmoria Group emp-data cleaned'!$D6&lt;80000, "$70k-80k",
  'Palmoria Group emp-data cleaned'!$D6&lt;90000, "$80k-90k",
  'Palmoria Group emp-data cleaned'!$D6&lt;100000, "$90k-100k",
  'Palmoria Group emp-data cleaned'!$D6&lt;110000, "$100k-110k",
  'Palmoria Group emp-data cleaned'!$D6&gt;=110000, "$110k+"
)</f>
        <v>$100k-110k</v>
      </c>
      <c r="F6" s="33" t="s">
        <v>15</v>
      </c>
      <c r="G6" s="33" t="s">
        <v>22</v>
      </c>
      <c r="H6" s="33">
        <f>INDEX('Bonus Rules'!$C$3:$G$14, MATCH(C6, 'Bonus Rules'!$B$3:$B$14, 0), MATCH(G6, 'Bonus Rules'!$C$2:$G$2, 0))</f>
        <v>0.01</v>
      </c>
      <c r="I6" s="42">
        <f t="shared" si="0"/>
        <v>1084.5</v>
      </c>
      <c r="J6" s="48">
        <f t="shared" si="1"/>
        <v>109534.5</v>
      </c>
    </row>
    <row r="7" spans="1:10" x14ac:dyDescent="0.25">
      <c r="A7" s="35" t="s">
        <v>24</v>
      </c>
      <c r="B7" s="35" t="s">
        <v>12</v>
      </c>
      <c r="C7" s="35" t="s">
        <v>25</v>
      </c>
      <c r="D7" s="49">
        <v>41160</v>
      </c>
      <c r="E7" s="36" t="str" cm="1">
        <f t="array" ref="E7">_xlfn.IFS(
  'Palmoria Group emp-data cleaned'!$D7&lt;10000, "$0-10k",
  'Palmoria Group emp-data cleaned'!$D7&lt;20000, "$10k-20k",
  'Palmoria Group emp-data cleaned'!$D7&lt;30000, "$20k-30k",
  'Palmoria Group emp-data cleaned'!$D7&lt;40000, "$30k-40k",
  'Palmoria Group emp-data cleaned'!$D7&lt;50000, "$40k-50k",
  'Palmoria Group emp-data cleaned'!$D7&lt;60000, "$50k-60k",
  'Palmoria Group emp-data cleaned'!$D7&lt;70000, "$60k-70k",
  'Palmoria Group emp-data cleaned'!$D7&lt;80000, "$70k-80k",
  'Palmoria Group emp-data cleaned'!$D7&lt;90000, "$80k-90k",
  'Palmoria Group emp-data cleaned'!$D7&lt;100000, "$90k-100k",
  'Palmoria Group emp-data cleaned'!$D7&lt;110000, "$100k-110k",
  'Palmoria Group emp-data cleaned'!$D7&gt;=110000, "$110k+"
)</f>
        <v>$40k-50k</v>
      </c>
      <c r="F7" s="35" t="s">
        <v>9</v>
      </c>
      <c r="G7" s="35" t="s">
        <v>26</v>
      </c>
      <c r="H7" s="33">
        <f>INDEX('Bonus Rules'!$C$3:$G$14, MATCH(C7, 'Bonus Rules'!$B$3:$B$14, 0), MATCH(G7, 'Bonus Rules'!$C$2:$G$2, 0))</f>
        <v>2.7E-2</v>
      </c>
      <c r="I7" s="42">
        <f t="shared" si="0"/>
        <v>1111.32</v>
      </c>
      <c r="J7" s="48">
        <f t="shared" si="1"/>
        <v>42271.32</v>
      </c>
    </row>
    <row r="8" spans="1:10" x14ac:dyDescent="0.25">
      <c r="A8" s="33" t="s">
        <v>27</v>
      </c>
      <c r="B8" s="33" t="s">
        <v>7</v>
      </c>
      <c r="C8" s="33" t="s">
        <v>18</v>
      </c>
      <c r="D8" s="48">
        <v>109000</v>
      </c>
      <c r="E8" s="34" t="str" cm="1">
        <f t="array" ref="E8">_xlfn.IFS(
  'Palmoria Group emp-data cleaned'!$D8&lt;10000, "$0-10k",
  'Palmoria Group emp-data cleaned'!$D8&lt;20000, "$10k-20k",
  'Palmoria Group emp-data cleaned'!$D8&lt;30000, "$20k-30k",
  'Palmoria Group emp-data cleaned'!$D8&lt;40000, "$30k-40k",
  'Palmoria Group emp-data cleaned'!$D8&lt;50000, "$40k-50k",
  'Palmoria Group emp-data cleaned'!$D8&lt;60000, "$50k-60k",
  'Palmoria Group emp-data cleaned'!$D8&lt;70000, "$60k-70k",
  'Palmoria Group emp-data cleaned'!$D8&lt;80000, "$70k-80k",
  'Palmoria Group emp-data cleaned'!$D8&lt;90000, "$80k-90k",
  'Palmoria Group emp-data cleaned'!$D8&lt;100000, "$90k-100k",
  'Palmoria Group emp-data cleaned'!$D8&lt;110000, "$100k-110k",
  'Palmoria Group emp-data cleaned'!$D8&gt;=110000, "$110k+"
)</f>
        <v>$100k-110k</v>
      </c>
      <c r="F8" s="33" t="s">
        <v>15</v>
      </c>
      <c r="G8" s="33" t="s">
        <v>10</v>
      </c>
      <c r="H8" s="33">
        <f>INDEX('Bonus Rules'!$C$3:$G$14, MATCH(C8, 'Bonus Rules'!$B$3:$B$14, 0), MATCH(G8, 'Bonus Rules'!$C$2:$G$2, 0))</f>
        <v>6.4000000000000001E-2</v>
      </c>
      <c r="I8" s="42">
        <f t="shared" si="0"/>
        <v>6976</v>
      </c>
      <c r="J8" s="48">
        <f t="shared" si="1"/>
        <v>115976</v>
      </c>
    </row>
    <row r="9" spans="1:10" x14ac:dyDescent="0.25">
      <c r="A9" s="35" t="s">
        <v>29</v>
      </c>
      <c r="B9" s="35" t="s">
        <v>12</v>
      </c>
      <c r="C9" s="35" t="s">
        <v>21</v>
      </c>
      <c r="D9" s="49">
        <v>43020</v>
      </c>
      <c r="E9" s="36" t="str" cm="1">
        <f t="array" ref="E9">_xlfn.IFS(
  'Palmoria Group emp-data cleaned'!$D9&lt;10000, "$0-10k",
  'Palmoria Group emp-data cleaned'!$D9&lt;20000, "$10k-20k",
  'Palmoria Group emp-data cleaned'!$D9&lt;30000, "$20k-30k",
  'Palmoria Group emp-data cleaned'!$D9&lt;40000, "$30k-40k",
  'Palmoria Group emp-data cleaned'!$D9&lt;50000, "$40k-50k",
  'Palmoria Group emp-data cleaned'!$D9&lt;60000, "$50k-60k",
  'Palmoria Group emp-data cleaned'!$D9&lt;70000, "$60k-70k",
  'Palmoria Group emp-data cleaned'!$D9&lt;80000, "$70k-80k",
  'Palmoria Group emp-data cleaned'!$D9&lt;90000, "$80k-90k",
  'Palmoria Group emp-data cleaned'!$D9&lt;100000, "$90k-100k",
  'Palmoria Group emp-data cleaned'!$D9&lt;110000, "$100k-110k",
  'Palmoria Group emp-data cleaned'!$D9&gt;=110000, "$110k+"
)</f>
        <v>$40k-50k</v>
      </c>
      <c r="F9" s="35" t="s">
        <v>19</v>
      </c>
      <c r="G9" s="35" t="s">
        <v>26</v>
      </c>
      <c r="H9" s="33">
        <f>INDEX('Bonus Rules'!$C$3:$G$14, MATCH(C9, 'Bonus Rules'!$B$3:$B$14, 0), MATCH(G9, 'Bonus Rules'!$C$2:$G$2, 0))</f>
        <v>2.8000000000000001E-2</v>
      </c>
      <c r="I9" s="42">
        <f t="shared" si="0"/>
        <v>1204.56</v>
      </c>
      <c r="J9" s="48">
        <f t="shared" si="1"/>
        <v>44224.56</v>
      </c>
    </row>
    <row r="10" spans="1:10" x14ac:dyDescent="0.25">
      <c r="A10" s="33" t="s">
        <v>30</v>
      </c>
      <c r="B10" s="33" t="s">
        <v>7</v>
      </c>
      <c r="C10" s="33" t="s">
        <v>31</v>
      </c>
      <c r="D10" s="48">
        <v>37800</v>
      </c>
      <c r="E10" s="34" t="str" cm="1">
        <f t="array" ref="E10">_xlfn.IFS(
  'Palmoria Group emp-data cleaned'!$D10&lt;10000, "$0-10k",
  'Palmoria Group emp-data cleaned'!$D10&lt;20000, "$10k-20k",
  'Palmoria Group emp-data cleaned'!$D10&lt;30000, "$20k-30k",
  'Palmoria Group emp-data cleaned'!$D10&lt;40000, "$30k-40k",
  'Palmoria Group emp-data cleaned'!$D10&lt;50000, "$40k-50k",
  'Palmoria Group emp-data cleaned'!$D10&lt;60000, "$50k-60k",
  'Palmoria Group emp-data cleaned'!$D10&lt;70000, "$60k-70k",
  'Palmoria Group emp-data cleaned'!$D10&lt;80000, "$70k-80k",
  'Palmoria Group emp-data cleaned'!$D10&lt;90000, "$80k-90k",
  'Palmoria Group emp-data cleaned'!$D10&lt;100000, "$90k-100k",
  'Palmoria Group emp-data cleaned'!$D10&lt;110000, "$100k-110k",
  'Palmoria Group emp-data cleaned'!$D10&gt;=110000, "$110k+"
)</f>
        <v>$30k-40k</v>
      </c>
      <c r="F10" s="33" t="s">
        <v>9</v>
      </c>
      <c r="G10" s="33" t="s">
        <v>26</v>
      </c>
      <c r="H10" s="33">
        <f>INDEX('Bonus Rules'!$C$3:$G$14, MATCH(C10, 'Bonus Rules'!$B$3:$B$14, 0), MATCH(G10, 'Bonus Rules'!$C$2:$G$2, 0))</f>
        <v>2.4E-2</v>
      </c>
      <c r="I10" s="42">
        <f t="shared" si="0"/>
        <v>907.2</v>
      </c>
      <c r="J10" s="48">
        <f t="shared" si="1"/>
        <v>38707.199999999997</v>
      </c>
    </row>
    <row r="11" spans="1:10" x14ac:dyDescent="0.25">
      <c r="A11" s="35" t="s">
        <v>32</v>
      </c>
      <c r="B11" s="35" t="s">
        <v>7</v>
      </c>
      <c r="C11" s="35" t="s">
        <v>8</v>
      </c>
      <c r="D11" s="49">
        <v>88380</v>
      </c>
      <c r="E11" s="36" t="str" cm="1">
        <f t="array" ref="E11">_xlfn.IFS(
  'Palmoria Group emp-data cleaned'!$D11&lt;10000, "$0-10k",
  'Palmoria Group emp-data cleaned'!$D11&lt;20000, "$10k-20k",
  'Palmoria Group emp-data cleaned'!$D11&lt;30000, "$20k-30k",
  'Palmoria Group emp-data cleaned'!$D11&lt;40000, "$30k-40k",
  'Palmoria Group emp-data cleaned'!$D11&lt;50000, "$40k-50k",
  'Palmoria Group emp-data cleaned'!$D11&lt;60000, "$50k-60k",
  'Palmoria Group emp-data cleaned'!$D11&lt;70000, "$60k-70k",
  'Palmoria Group emp-data cleaned'!$D11&lt;80000, "$70k-80k",
  'Palmoria Group emp-data cleaned'!$D11&lt;90000, "$80k-90k",
  'Palmoria Group emp-data cleaned'!$D11&lt;100000, "$90k-100k",
  'Palmoria Group emp-data cleaned'!$D11&lt;110000, "$100k-110k",
  'Palmoria Group emp-data cleaned'!$D11&gt;=110000, "$110k+"
)</f>
        <v>$80k-90k</v>
      </c>
      <c r="F11" s="35" t="s">
        <v>19</v>
      </c>
      <c r="G11" s="35" t="s">
        <v>26</v>
      </c>
      <c r="H11" s="33">
        <f>INDEX('Bonus Rules'!$C$3:$G$14, MATCH(C11, 'Bonus Rules'!$B$3:$B$14, 0), MATCH(G11, 'Bonus Rules'!$C$2:$G$2, 0))</f>
        <v>2.1000000000000001E-2</v>
      </c>
      <c r="I11" s="42">
        <f t="shared" si="0"/>
        <v>1855.98</v>
      </c>
      <c r="J11" s="48">
        <f t="shared" si="1"/>
        <v>90235.98</v>
      </c>
    </row>
    <row r="12" spans="1:10" x14ac:dyDescent="0.25">
      <c r="A12" s="33" t="s">
        <v>33</v>
      </c>
      <c r="B12" s="33" t="s">
        <v>12</v>
      </c>
      <c r="C12" s="33" t="s">
        <v>34</v>
      </c>
      <c r="D12" s="48">
        <v>84420</v>
      </c>
      <c r="E12" s="34" t="str" cm="1">
        <f t="array" ref="E12">_xlfn.IFS(
  'Palmoria Group emp-data cleaned'!$D12&lt;10000, "$0-10k",
  'Palmoria Group emp-data cleaned'!$D12&lt;20000, "$10k-20k",
  'Palmoria Group emp-data cleaned'!$D12&lt;30000, "$20k-30k",
  'Palmoria Group emp-data cleaned'!$D12&lt;40000, "$30k-40k",
  'Palmoria Group emp-data cleaned'!$D12&lt;50000, "$40k-50k",
  'Palmoria Group emp-data cleaned'!$D12&lt;60000, "$50k-60k",
  'Palmoria Group emp-data cleaned'!$D12&lt;70000, "$60k-70k",
  'Palmoria Group emp-data cleaned'!$D12&lt;80000, "$70k-80k",
  'Palmoria Group emp-data cleaned'!$D12&lt;90000, "$80k-90k",
  'Palmoria Group emp-data cleaned'!$D12&lt;100000, "$90k-100k",
  'Palmoria Group emp-data cleaned'!$D12&lt;110000, "$100k-110k",
  'Palmoria Group emp-data cleaned'!$D12&gt;=110000, "$110k+"
)</f>
        <v>$80k-90k</v>
      </c>
      <c r="F12" s="33" t="s">
        <v>15</v>
      </c>
      <c r="G12" s="33" t="s">
        <v>26</v>
      </c>
      <c r="H12" s="33">
        <f>INDEX('Bonus Rules'!$C$3:$G$14, MATCH(C12, 'Bonus Rules'!$B$3:$B$14, 0), MATCH(G12, 'Bonus Rules'!$C$2:$G$2, 0))</f>
        <v>3.2000000000000001E-2</v>
      </c>
      <c r="I12" s="42">
        <f t="shared" si="0"/>
        <v>2701.44</v>
      </c>
      <c r="J12" s="48">
        <f t="shared" si="1"/>
        <v>87121.44</v>
      </c>
    </row>
    <row r="13" spans="1:10" x14ac:dyDescent="0.25">
      <c r="A13" s="35" t="s">
        <v>35</v>
      </c>
      <c r="B13" s="35" t="s">
        <v>12</v>
      </c>
      <c r="C13" s="35" t="s">
        <v>18</v>
      </c>
      <c r="D13" s="49">
        <v>101760</v>
      </c>
      <c r="E13" s="36" t="str" cm="1">
        <f t="array" ref="E13">_xlfn.IFS(
  'Palmoria Group emp-data cleaned'!$D13&lt;10000, "$0-10k",
  'Palmoria Group emp-data cleaned'!$D13&lt;20000, "$10k-20k",
  'Palmoria Group emp-data cleaned'!$D13&lt;30000, "$20k-30k",
  'Palmoria Group emp-data cleaned'!$D13&lt;40000, "$30k-40k",
  'Palmoria Group emp-data cleaned'!$D13&lt;50000, "$40k-50k",
  'Palmoria Group emp-data cleaned'!$D13&lt;60000, "$50k-60k",
  'Palmoria Group emp-data cleaned'!$D13&lt;70000, "$60k-70k",
  'Palmoria Group emp-data cleaned'!$D13&lt;80000, "$70k-80k",
  'Palmoria Group emp-data cleaned'!$D13&lt;90000, "$80k-90k",
  'Palmoria Group emp-data cleaned'!$D13&lt;100000, "$90k-100k",
  'Palmoria Group emp-data cleaned'!$D13&lt;110000, "$100k-110k",
  'Palmoria Group emp-data cleaned'!$D13&gt;=110000, "$110k+"
)</f>
        <v>$100k-110k</v>
      </c>
      <c r="F13" s="35" t="s">
        <v>15</v>
      </c>
      <c r="G13" s="35" t="s">
        <v>14</v>
      </c>
      <c r="H13" s="33">
        <f>INDEX('Bonus Rules'!$C$3:$G$14, MATCH(C13, 'Bonus Rules'!$B$3:$B$14, 0), MATCH(G13, 'Bonus Rules'!$C$2:$G$2, 0))</f>
        <v>5.3999999999999999E-2</v>
      </c>
      <c r="I13" s="42">
        <f t="shared" si="0"/>
        <v>5495.04</v>
      </c>
      <c r="J13" s="48">
        <f t="shared" si="1"/>
        <v>107255.03999999999</v>
      </c>
    </row>
    <row r="14" spans="1:10" x14ac:dyDescent="0.25">
      <c r="A14" s="33" t="s">
        <v>36</v>
      </c>
      <c r="B14" s="33" t="s">
        <v>7</v>
      </c>
      <c r="C14" s="33" t="s">
        <v>8</v>
      </c>
      <c r="D14" s="48">
        <v>110780</v>
      </c>
      <c r="E14" s="34" t="str" cm="1">
        <f t="array" ref="E14">_xlfn.IFS(
  'Palmoria Group emp-data cleaned'!$D14&lt;10000, "$0-10k",
  'Palmoria Group emp-data cleaned'!$D14&lt;20000, "$10k-20k",
  'Palmoria Group emp-data cleaned'!$D14&lt;30000, "$20k-30k",
  'Palmoria Group emp-data cleaned'!$D14&lt;40000, "$30k-40k",
  'Palmoria Group emp-data cleaned'!$D14&lt;50000, "$40k-50k",
  'Palmoria Group emp-data cleaned'!$D14&lt;60000, "$50k-60k",
  'Palmoria Group emp-data cleaned'!$D14&lt;70000, "$60k-70k",
  'Palmoria Group emp-data cleaned'!$D14&lt;80000, "$70k-80k",
  'Palmoria Group emp-data cleaned'!$D14&lt;90000, "$80k-90k",
  'Palmoria Group emp-data cleaned'!$D14&lt;100000, "$90k-100k",
  'Palmoria Group emp-data cleaned'!$D14&lt;110000, "$100k-110k",
  'Palmoria Group emp-data cleaned'!$D14&gt;=110000, "$110k+"
)</f>
        <v>$110k+</v>
      </c>
      <c r="F14" s="33" t="s">
        <v>15</v>
      </c>
      <c r="G14" s="33" t="s">
        <v>22</v>
      </c>
      <c r="H14" s="33">
        <f>INDEX('Bonus Rules'!$C$3:$G$14, MATCH(C14, 'Bonus Rules'!$B$3:$B$14, 0), MATCH(G14, 'Bonus Rules'!$C$2:$G$2, 0))</f>
        <v>1.2E-2</v>
      </c>
      <c r="I14" s="42">
        <f t="shared" si="0"/>
        <v>1329.3600000000001</v>
      </c>
      <c r="J14" s="48">
        <f t="shared" si="1"/>
        <v>112109.36</v>
      </c>
    </row>
    <row r="15" spans="1:10" x14ac:dyDescent="0.25">
      <c r="A15" s="35" t="s">
        <v>37</v>
      </c>
      <c r="B15" s="35" t="s">
        <v>7</v>
      </c>
      <c r="C15" s="35" t="s">
        <v>25</v>
      </c>
      <c r="D15" s="49">
        <v>68430</v>
      </c>
      <c r="E15" s="36" t="str" cm="1">
        <f t="array" ref="E15">_xlfn.IFS(
  'Palmoria Group emp-data cleaned'!$D15&lt;10000, "$0-10k",
  'Palmoria Group emp-data cleaned'!$D15&lt;20000, "$10k-20k",
  'Palmoria Group emp-data cleaned'!$D15&lt;30000, "$20k-30k",
  'Palmoria Group emp-data cleaned'!$D15&lt;40000, "$30k-40k",
  'Palmoria Group emp-data cleaned'!$D15&lt;50000, "$40k-50k",
  'Palmoria Group emp-data cleaned'!$D15&lt;60000, "$50k-60k",
  'Palmoria Group emp-data cleaned'!$D15&lt;70000, "$60k-70k",
  'Palmoria Group emp-data cleaned'!$D15&lt;80000, "$70k-80k",
  'Palmoria Group emp-data cleaned'!$D15&lt;90000, "$80k-90k",
  'Palmoria Group emp-data cleaned'!$D15&lt;100000, "$90k-100k",
  'Palmoria Group emp-data cleaned'!$D15&lt;110000, "$100k-110k",
  'Palmoria Group emp-data cleaned'!$D15&gt;=110000, "$110k+"
)</f>
        <v>$60k-70k</v>
      </c>
      <c r="F15" s="35" t="s">
        <v>15</v>
      </c>
      <c r="G15" s="35" t="s">
        <v>14</v>
      </c>
      <c r="H15" s="33">
        <f>INDEX('Bonus Rules'!$C$3:$G$14, MATCH(C15, 'Bonus Rules'!$B$3:$B$14, 0), MATCH(G15, 'Bonus Rules'!$C$2:$G$2, 0))</f>
        <v>5.3999999999999999E-2</v>
      </c>
      <c r="I15" s="42">
        <f t="shared" si="0"/>
        <v>3695.22</v>
      </c>
      <c r="J15" s="48">
        <f t="shared" si="1"/>
        <v>72125.22</v>
      </c>
    </row>
    <row r="16" spans="1:10" x14ac:dyDescent="0.25">
      <c r="A16" s="33" t="s">
        <v>38</v>
      </c>
      <c r="B16" s="33" t="s">
        <v>12</v>
      </c>
      <c r="C16" s="33" t="s">
        <v>39</v>
      </c>
      <c r="D16" s="48">
        <v>105370</v>
      </c>
      <c r="E16" s="34" t="str" cm="1">
        <f t="array" ref="E16">_xlfn.IFS(
  'Palmoria Group emp-data cleaned'!$D16&lt;10000, "$0-10k",
  'Palmoria Group emp-data cleaned'!$D16&lt;20000, "$10k-20k",
  'Palmoria Group emp-data cleaned'!$D16&lt;30000, "$20k-30k",
  'Palmoria Group emp-data cleaned'!$D16&lt;40000, "$30k-40k",
  'Palmoria Group emp-data cleaned'!$D16&lt;50000, "$40k-50k",
  'Palmoria Group emp-data cleaned'!$D16&lt;60000, "$50k-60k",
  'Palmoria Group emp-data cleaned'!$D16&lt;70000, "$60k-70k",
  'Palmoria Group emp-data cleaned'!$D16&lt;80000, "$70k-80k",
  'Palmoria Group emp-data cleaned'!$D16&lt;90000, "$80k-90k",
  'Palmoria Group emp-data cleaned'!$D16&lt;100000, "$90k-100k",
  'Palmoria Group emp-data cleaned'!$D16&lt;110000, "$100k-110k",
  'Palmoria Group emp-data cleaned'!$D16&gt;=110000, "$110k+"
)</f>
        <v>$100k-110k</v>
      </c>
      <c r="F16" s="33" t="s">
        <v>19</v>
      </c>
      <c r="G16" s="33" t="s">
        <v>14</v>
      </c>
      <c r="H16" s="33">
        <f>INDEX('Bonus Rules'!$C$3:$G$14, MATCH(C16, 'Bonus Rules'!$B$3:$B$14, 0), MATCH(G16, 'Bonus Rules'!$C$2:$G$2, 0))</f>
        <v>5.8999999999999997E-2</v>
      </c>
      <c r="I16" s="42">
        <f t="shared" si="0"/>
        <v>6216.83</v>
      </c>
      <c r="J16" s="48">
        <f t="shared" si="1"/>
        <v>111586.83</v>
      </c>
    </row>
    <row r="17" spans="1:10" x14ac:dyDescent="0.25">
      <c r="A17" s="35" t="s">
        <v>40</v>
      </c>
      <c r="B17" s="35" t="s">
        <v>7</v>
      </c>
      <c r="C17" s="35" t="s">
        <v>13</v>
      </c>
      <c r="D17" s="49">
        <v>113800</v>
      </c>
      <c r="E17" s="36" t="str" cm="1">
        <f t="array" ref="E17">_xlfn.IFS(
  'Palmoria Group emp-data cleaned'!$D17&lt;10000, "$0-10k",
  'Palmoria Group emp-data cleaned'!$D17&lt;20000, "$10k-20k",
  'Palmoria Group emp-data cleaned'!$D17&lt;30000, "$20k-30k",
  'Palmoria Group emp-data cleaned'!$D17&lt;40000, "$30k-40k",
  'Palmoria Group emp-data cleaned'!$D17&lt;50000, "$40k-50k",
  'Palmoria Group emp-data cleaned'!$D17&lt;60000, "$50k-60k",
  'Palmoria Group emp-data cleaned'!$D17&lt;70000, "$60k-70k",
  'Palmoria Group emp-data cleaned'!$D17&lt;80000, "$70k-80k",
  'Palmoria Group emp-data cleaned'!$D17&lt;90000, "$80k-90k",
  'Palmoria Group emp-data cleaned'!$D17&lt;100000, "$90k-100k",
  'Palmoria Group emp-data cleaned'!$D17&lt;110000, "$100k-110k",
  'Palmoria Group emp-data cleaned'!$D17&gt;=110000, "$110k+"
)</f>
        <v>$110k+</v>
      </c>
      <c r="F17" s="35" t="s">
        <v>9</v>
      </c>
      <c r="G17" s="35" t="s">
        <v>26</v>
      </c>
      <c r="H17" s="33">
        <f>INDEX('Bonus Rules'!$C$3:$G$14, MATCH(C17, 'Bonus Rules'!$B$3:$B$14, 0), MATCH(G17, 'Bonus Rules'!$C$2:$G$2, 0))</f>
        <v>3.5000000000000003E-2</v>
      </c>
      <c r="I17" s="42">
        <f t="shared" si="0"/>
        <v>3983.0000000000005</v>
      </c>
      <c r="J17" s="48">
        <f t="shared" si="1"/>
        <v>117783</v>
      </c>
    </row>
    <row r="18" spans="1:10" x14ac:dyDescent="0.25">
      <c r="A18" s="33" t="s">
        <v>41</v>
      </c>
      <c r="B18" s="33" t="s">
        <v>12</v>
      </c>
      <c r="C18" s="33" t="s">
        <v>8</v>
      </c>
      <c r="D18" s="48">
        <v>76300</v>
      </c>
      <c r="E18" s="34" t="str" cm="1">
        <f t="array" ref="E18">_xlfn.IFS(
  'Palmoria Group emp-data cleaned'!$D18&lt;10000, "$0-10k",
  'Palmoria Group emp-data cleaned'!$D18&lt;20000, "$10k-20k",
  'Palmoria Group emp-data cleaned'!$D18&lt;30000, "$20k-30k",
  'Palmoria Group emp-data cleaned'!$D18&lt;40000, "$30k-40k",
  'Palmoria Group emp-data cleaned'!$D18&lt;50000, "$40k-50k",
  'Palmoria Group emp-data cleaned'!$D18&lt;60000, "$50k-60k",
  'Palmoria Group emp-data cleaned'!$D18&lt;70000, "$60k-70k",
  'Palmoria Group emp-data cleaned'!$D18&lt;80000, "$70k-80k",
  'Palmoria Group emp-data cleaned'!$D18&lt;90000, "$80k-90k",
  'Palmoria Group emp-data cleaned'!$D18&lt;100000, "$90k-100k",
  'Palmoria Group emp-data cleaned'!$D18&lt;110000, "$100k-110k",
  'Palmoria Group emp-data cleaned'!$D18&gt;=110000, "$110k+"
)</f>
        <v>$70k-80k</v>
      </c>
      <c r="F18" s="33" t="s">
        <v>19</v>
      </c>
      <c r="G18" s="33" t="s">
        <v>26</v>
      </c>
      <c r="H18" s="33">
        <f>INDEX('Bonus Rules'!$C$3:$G$14, MATCH(C18, 'Bonus Rules'!$B$3:$B$14, 0), MATCH(G18, 'Bonus Rules'!$C$2:$G$2, 0))</f>
        <v>2.1000000000000001E-2</v>
      </c>
      <c r="I18" s="42">
        <f t="shared" si="0"/>
        <v>1602.3000000000002</v>
      </c>
      <c r="J18" s="48">
        <f t="shared" si="1"/>
        <v>77902.3</v>
      </c>
    </row>
    <row r="19" spans="1:10" x14ac:dyDescent="0.25">
      <c r="A19" s="35" t="s">
        <v>42</v>
      </c>
      <c r="B19" s="35" t="s">
        <v>12</v>
      </c>
      <c r="C19" s="35" t="s">
        <v>8</v>
      </c>
      <c r="D19" s="49">
        <v>44530</v>
      </c>
      <c r="E19" s="36" t="str" cm="1">
        <f t="array" ref="E19">_xlfn.IFS(
  'Palmoria Group emp-data cleaned'!$D19&lt;10000, "$0-10k",
  'Palmoria Group emp-data cleaned'!$D19&lt;20000, "$10k-20k",
  'Palmoria Group emp-data cleaned'!$D19&lt;30000, "$20k-30k",
  'Palmoria Group emp-data cleaned'!$D19&lt;40000, "$30k-40k",
  'Palmoria Group emp-data cleaned'!$D19&lt;50000, "$40k-50k",
  'Palmoria Group emp-data cleaned'!$D19&lt;60000, "$50k-60k",
  'Palmoria Group emp-data cleaned'!$D19&lt;70000, "$60k-70k",
  'Palmoria Group emp-data cleaned'!$D19&lt;80000, "$70k-80k",
  'Palmoria Group emp-data cleaned'!$D19&lt;90000, "$80k-90k",
  'Palmoria Group emp-data cleaned'!$D19&lt;100000, "$90k-100k",
  'Palmoria Group emp-data cleaned'!$D19&lt;110000, "$100k-110k",
  'Palmoria Group emp-data cleaned'!$D19&gt;=110000, "$110k+"
)</f>
        <v>$40k-50k</v>
      </c>
      <c r="F19" s="35" t="s">
        <v>19</v>
      </c>
      <c r="G19" s="35" t="s">
        <v>26</v>
      </c>
      <c r="H19" s="33">
        <f>INDEX('Bonus Rules'!$C$3:$G$14, MATCH(C19, 'Bonus Rules'!$B$3:$B$14, 0), MATCH(G19, 'Bonus Rules'!$C$2:$G$2, 0))</f>
        <v>2.1000000000000001E-2</v>
      </c>
      <c r="I19" s="42">
        <f t="shared" si="0"/>
        <v>935.13000000000011</v>
      </c>
      <c r="J19" s="48">
        <f t="shared" si="1"/>
        <v>45465.13</v>
      </c>
    </row>
    <row r="20" spans="1:10" x14ac:dyDescent="0.25">
      <c r="A20" s="33" t="s">
        <v>43</v>
      </c>
      <c r="B20" s="33" t="s">
        <v>12</v>
      </c>
      <c r="C20" s="33" t="s">
        <v>18</v>
      </c>
      <c r="D20" s="48">
        <v>63710</v>
      </c>
      <c r="E20" s="34" t="str" cm="1">
        <f t="array" ref="E20">_xlfn.IFS(
  'Palmoria Group emp-data cleaned'!$D20&lt;10000, "$0-10k",
  'Palmoria Group emp-data cleaned'!$D20&lt;20000, "$10k-20k",
  'Palmoria Group emp-data cleaned'!$D20&lt;30000, "$20k-30k",
  'Palmoria Group emp-data cleaned'!$D20&lt;40000, "$30k-40k",
  'Palmoria Group emp-data cleaned'!$D20&lt;50000, "$40k-50k",
  'Palmoria Group emp-data cleaned'!$D20&lt;60000, "$50k-60k",
  'Palmoria Group emp-data cleaned'!$D20&lt;70000, "$60k-70k",
  'Palmoria Group emp-data cleaned'!$D20&lt;80000, "$70k-80k",
  'Palmoria Group emp-data cleaned'!$D20&lt;90000, "$80k-90k",
  'Palmoria Group emp-data cleaned'!$D20&lt;100000, "$90k-100k",
  'Palmoria Group emp-data cleaned'!$D20&lt;110000, "$100k-110k",
  'Palmoria Group emp-data cleaned'!$D20&gt;=110000, "$110k+"
)</f>
        <v>$60k-70k</v>
      </c>
      <c r="F20" s="33" t="s">
        <v>9</v>
      </c>
      <c r="G20" s="33" t="s">
        <v>26</v>
      </c>
      <c r="H20" s="33">
        <f>INDEX('Bonus Rules'!$C$3:$G$14, MATCH(C20, 'Bonus Rules'!$B$3:$B$14, 0), MATCH(G20, 'Bonus Rules'!$C$2:$G$2, 0))</f>
        <v>2.1000000000000001E-2</v>
      </c>
      <c r="I20" s="42">
        <f t="shared" si="0"/>
        <v>1337.91</v>
      </c>
      <c r="J20" s="48">
        <f t="shared" si="1"/>
        <v>65047.91</v>
      </c>
    </row>
    <row r="21" spans="1:10" x14ac:dyDescent="0.25">
      <c r="A21" s="35" t="s">
        <v>44</v>
      </c>
      <c r="B21" s="35" t="s">
        <v>12</v>
      </c>
      <c r="C21" s="35" t="s">
        <v>34</v>
      </c>
      <c r="D21" s="49">
        <v>62780</v>
      </c>
      <c r="E21" s="36" t="str" cm="1">
        <f t="array" ref="E21">_xlfn.IFS(
  'Palmoria Group emp-data cleaned'!$D21&lt;10000, "$0-10k",
  'Palmoria Group emp-data cleaned'!$D21&lt;20000, "$10k-20k",
  'Palmoria Group emp-data cleaned'!$D21&lt;30000, "$20k-30k",
  'Palmoria Group emp-data cleaned'!$D21&lt;40000, "$30k-40k",
  'Palmoria Group emp-data cleaned'!$D21&lt;50000, "$40k-50k",
  'Palmoria Group emp-data cleaned'!$D21&lt;60000, "$50k-60k",
  'Palmoria Group emp-data cleaned'!$D21&lt;70000, "$60k-70k",
  'Palmoria Group emp-data cleaned'!$D21&lt;80000, "$70k-80k",
  'Palmoria Group emp-data cleaned'!$D21&lt;90000, "$80k-90k",
  'Palmoria Group emp-data cleaned'!$D21&lt;100000, "$90k-100k",
  'Palmoria Group emp-data cleaned'!$D21&lt;110000, "$100k-110k",
  'Palmoria Group emp-data cleaned'!$D21&gt;=110000, "$110k+"
)</f>
        <v>$60k-70k</v>
      </c>
      <c r="F21" s="35" t="s">
        <v>15</v>
      </c>
      <c r="G21" s="35" t="s">
        <v>10</v>
      </c>
      <c r="H21" s="33">
        <f>INDEX('Bonus Rules'!$C$3:$G$14, MATCH(C21, 'Bonus Rules'!$B$3:$B$14, 0), MATCH(G21, 'Bonus Rules'!$C$2:$G$2, 0))</f>
        <v>6.2E-2</v>
      </c>
      <c r="I21" s="42">
        <f t="shared" si="0"/>
        <v>3892.36</v>
      </c>
      <c r="J21" s="48">
        <f t="shared" si="1"/>
        <v>66672.36</v>
      </c>
    </row>
    <row r="22" spans="1:10" x14ac:dyDescent="0.25">
      <c r="A22" s="33" t="s">
        <v>45</v>
      </c>
      <c r="B22" s="33" t="s">
        <v>12</v>
      </c>
      <c r="C22" s="33" t="s">
        <v>39</v>
      </c>
      <c r="D22" s="48">
        <v>119750</v>
      </c>
      <c r="E22" s="34" t="str" cm="1">
        <f t="array" ref="E22">_xlfn.IFS(
  'Palmoria Group emp-data cleaned'!$D22&lt;10000, "$0-10k",
  'Palmoria Group emp-data cleaned'!$D22&lt;20000, "$10k-20k",
  'Palmoria Group emp-data cleaned'!$D22&lt;30000, "$20k-30k",
  'Palmoria Group emp-data cleaned'!$D22&lt;40000, "$30k-40k",
  'Palmoria Group emp-data cleaned'!$D22&lt;50000, "$40k-50k",
  'Palmoria Group emp-data cleaned'!$D22&lt;60000, "$50k-60k",
  'Palmoria Group emp-data cleaned'!$D22&lt;70000, "$60k-70k",
  'Palmoria Group emp-data cleaned'!$D22&lt;80000, "$70k-80k",
  'Palmoria Group emp-data cleaned'!$D22&lt;90000, "$80k-90k",
  'Palmoria Group emp-data cleaned'!$D22&lt;100000, "$90k-100k",
  'Palmoria Group emp-data cleaned'!$D22&lt;110000, "$100k-110k",
  'Palmoria Group emp-data cleaned'!$D22&gt;=110000, "$110k+"
)</f>
        <v>$110k+</v>
      </c>
      <c r="F22" s="33" t="s">
        <v>9</v>
      </c>
      <c r="G22" s="33" t="s">
        <v>26</v>
      </c>
      <c r="H22" s="33">
        <f>INDEX('Bonus Rules'!$C$3:$G$14, MATCH(C22, 'Bonus Rules'!$B$3:$B$14, 0), MATCH(G22, 'Bonus Rules'!$C$2:$G$2, 0))</f>
        <v>0.04</v>
      </c>
      <c r="I22" s="42">
        <f t="shared" si="0"/>
        <v>4790</v>
      </c>
      <c r="J22" s="48">
        <f t="shared" si="1"/>
        <v>124540</v>
      </c>
    </row>
    <row r="23" spans="1:10" x14ac:dyDescent="0.25">
      <c r="A23" s="35" t="s">
        <v>46</v>
      </c>
      <c r="B23" s="35" t="s">
        <v>7</v>
      </c>
      <c r="C23" s="35" t="s">
        <v>47</v>
      </c>
      <c r="D23" s="49">
        <v>116980</v>
      </c>
      <c r="E23" s="36" t="str" cm="1">
        <f t="array" ref="E23">_xlfn.IFS(
  'Palmoria Group emp-data cleaned'!$D23&lt;10000, "$0-10k",
  'Palmoria Group emp-data cleaned'!$D23&lt;20000, "$10k-20k",
  'Palmoria Group emp-data cleaned'!$D23&lt;30000, "$20k-30k",
  'Palmoria Group emp-data cleaned'!$D23&lt;40000, "$30k-40k",
  'Palmoria Group emp-data cleaned'!$D23&lt;50000, "$40k-50k",
  'Palmoria Group emp-data cleaned'!$D23&lt;60000, "$50k-60k",
  'Palmoria Group emp-data cleaned'!$D23&lt;70000, "$60k-70k",
  'Palmoria Group emp-data cleaned'!$D23&lt;80000, "$70k-80k",
  'Palmoria Group emp-data cleaned'!$D23&lt;90000, "$80k-90k",
  'Palmoria Group emp-data cleaned'!$D23&lt;100000, "$90k-100k",
  'Palmoria Group emp-data cleaned'!$D23&lt;110000, "$100k-110k",
  'Palmoria Group emp-data cleaned'!$D23&gt;=110000, "$110k+"
)</f>
        <v>$110k+</v>
      </c>
      <c r="F23" s="35" t="s">
        <v>19</v>
      </c>
      <c r="G23" s="35" t="s">
        <v>48</v>
      </c>
      <c r="H23" s="33">
        <f>INDEX('Bonus Rules'!$C$3:$G$14, MATCH(C23, 'Bonus Rules'!$B$3:$B$14, 0), MATCH(G23, 'Bonus Rules'!$C$2:$G$2, 0))</f>
        <v>5.0000000000000001E-3</v>
      </c>
      <c r="I23" s="42">
        <f t="shared" si="0"/>
        <v>584.9</v>
      </c>
      <c r="J23" s="48">
        <f t="shared" si="1"/>
        <v>117564.9</v>
      </c>
    </row>
    <row r="24" spans="1:10" x14ac:dyDescent="0.25">
      <c r="A24" s="33" t="s">
        <v>49</v>
      </c>
      <c r="B24" s="33" t="s">
        <v>7</v>
      </c>
      <c r="C24" s="33" t="s">
        <v>50</v>
      </c>
      <c r="D24" s="48">
        <v>35940</v>
      </c>
      <c r="E24" s="34" t="str" cm="1">
        <f t="array" ref="E24">_xlfn.IFS(
  'Palmoria Group emp-data cleaned'!$D24&lt;10000, "$0-10k",
  'Palmoria Group emp-data cleaned'!$D24&lt;20000, "$10k-20k",
  'Palmoria Group emp-data cleaned'!$D24&lt;30000, "$20k-30k",
  'Palmoria Group emp-data cleaned'!$D24&lt;40000, "$30k-40k",
  'Palmoria Group emp-data cleaned'!$D24&lt;50000, "$40k-50k",
  'Palmoria Group emp-data cleaned'!$D24&lt;60000, "$50k-60k",
  'Palmoria Group emp-data cleaned'!$D24&lt;70000, "$60k-70k",
  'Palmoria Group emp-data cleaned'!$D24&lt;80000, "$70k-80k",
  'Palmoria Group emp-data cleaned'!$D24&lt;90000, "$80k-90k",
  'Palmoria Group emp-data cleaned'!$D24&lt;100000, "$90k-100k",
  'Palmoria Group emp-data cleaned'!$D24&lt;110000, "$100k-110k",
  'Palmoria Group emp-data cleaned'!$D24&gt;=110000, "$110k+"
)</f>
        <v>$30k-40k</v>
      </c>
      <c r="F24" s="33" t="s">
        <v>15</v>
      </c>
      <c r="G24" s="33" t="s">
        <v>14</v>
      </c>
      <c r="H24" s="33">
        <f>INDEX('Bonus Rules'!$C$3:$G$14, MATCH(C24, 'Bonus Rules'!$B$3:$B$14, 0), MATCH(G24, 'Bonus Rules'!$C$2:$G$2, 0))</f>
        <v>5.8000000000000003E-2</v>
      </c>
      <c r="I24" s="42">
        <f t="shared" si="0"/>
        <v>2084.52</v>
      </c>
      <c r="J24" s="48">
        <f t="shared" si="1"/>
        <v>38024.519999999997</v>
      </c>
    </row>
    <row r="25" spans="1:10" x14ac:dyDescent="0.25">
      <c r="A25" s="35" t="s">
        <v>51</v>
      </c>
      <c r="B25" s="35" t="s">
        <v>7</v>
      </c>
      <c r="C25" s="35" t="s">
        <v>28</v>
      </c>
      <c r="D25" s="49">
        <v>109040</v>
      </c>
      <c r="E25" s="36" t="str" cm="1">
        <f t="array" ref="E25">_xlfn.IFS(
  'Palmoria Group emp-data cleaned'!$D25&lt;10000, "$0-10k",
  'Palmoria Group emp-data cleaned'!$D25&lt;20000, "$10k-20k",
  'Palmoria Group emp-data cleaned'!$D25&lt;30000, "$20k-30k",
  'Palmoria Group emp-data cleaned'!$D25&lt;40000, "$30k-40k",
  'Palmoria Group emp-data cleaned'!$D25&lt;50000, "$40k-50k",
  'Palmoria Group emp-data cleaned'!$D25&lt;60000, "$50k-60k",
  'Palmoria Group emp-data cleaned'!$D25&lt;70000, "$60k-70k",
  'Palmoria Group emp-data cleaned'!$D25&lt;80000, "$70k-80k",
  'Palmoria Group emp-data cleaned'!$D25&lt;90000, "$80k-90k",
  'Palmoria Group emp-data cleaned'!$D25&lt;100000, "$90k-100k",
  'Palmoria Group emp-data cleaned'!$D25&lt;110000, "$100k-110k",
  'Palmoria Group emp-data cleaned'!$D25&gt;=110000, "$110k+"
)</f>
        <v>$100k-110k</v>
      </c>
      <c r="F25" s="35" t="s">
        <v>9</v>
      </c>
      <c r="G25" s="35" t="s">
        <v>26</v>
      </c>
      <c r="H25" s="33">
        <f>INDEX('Bonus Rules'!$C$3:$G$14, MATCH(C25, 'Bonus Rules'!$B$3:$B$14, 0), MATCH(G25, 'Bonus Rules'!$C$2:$G$2, 0))</f>
        <v>2.3E-2</v>
      </c>
      <c r="I25" s="42">
        <f t="shared" si="0"/>
        <v>2507.92</v>
      </c>
      <c r="J25" s="48">
        <f t="shared" si="1"/>
        <v>111547.92</v>
      </c>
    </row>
    <row r="26" spans="1:10" x14ac:dyDescent="0.25">
      <c r="A26" s="33" t="s">
        <v>52</v>
      </c>
      <c r="B26" s="33" t="s">
        <v>12</v>
      </c>
      <c r="C26" s="33" t="s">
        <v>28</v>
      </c>
      <c r="D26" s="48">
        <v>109160</v>
      </c>
      <c r="E26" s="34" t="str" cm="1">
        <f t="array" ref="E26">_xlfn.IFS(
  'Palmoria Group emp-data cleaned'!$D26&lt;10000, "$0-10k",
  'Palmoria Group emp-data cleaned'!$D26&lt;20000, "$10k-20k",
  'Palmoria Group emp-data cleaned'!$D26&lt;30000, "$20k-30k",
  'Palmoria Group emp-data cleaned'!$D26&lt;40000, "$30k-40k",
  'Palmoria Group emp-data cleaned'!$D26&lt;50000, "$40k-50k",
  'Palmoria Group emp-data cleaned'!$D26&lt;60000, "$50k-60k",
  'Palmoria Group emp-data cleaned'!$D26&lt;70000, "$60k-70k",
  'Palmoria Group emp-data cleaned'!$D26&lt;80000, "$70k-80k",
  'Palmoria Group emp-data cleaned'!$D26&lt;90000, "$80k-90k",
  'Palmoria Group emp-data cleaned'!$D26&lt;100000, "$90k-100k",
  'Palmoria Group emp-data cleaned'!$D26&lt;110000, "$100k-110k",
  'Palmoria Group emp-data cleaned'!$D26&gt;=110000, "$110k+"
)</f>
        <v>$100k-110k</v>
      </c>
      <c r="F26" s="33" t="s">
        <v>19</v>
      </c>
      <c r="G26" s="33" t="s">
        <v>14</v>
      </c>
      <c r="H26" s="33">
        <f>INDEX('Bonus Rules'!$C$3:$G$14, MATCH(C26, 'Bonus Rules'!$B$3:$B$14, 0), MATCH(G26, 'Bonus Rules'!$C$2:$G$2, 0))</f>
        <v>5.2999999999999999E-2</v>
      </c>
      <c r="I26" s="42">
        <f t="shared" si="0"/>
        <v>5785.48</v>
      </c>
      <c r="J26" s="48">
        <f t="shared" si="1"/>
        <v>114945.48</v>
      </c>
    </row>
    <row r="27" spans="1:10" x14ac:dyDescent="0.25">
      <c r="A27" s="35" t="s">
        <v>53</v>
      </c>
      <c r="B27" s="35" t="s">
        <v>7</v>
      </c>
      <c r="C27" s="35" t="s">
        <v>25</v>
      </c>
      <c r="D27" s="49">
        <v>75540</v>
      </c>
      <c r="E27" s="36" t="str" cm="1">
        <f t="array" ref="E27">_xlfn.IFS(
  'Palmoria Group emp-data cleaned'!$D27&lt;10000, "$0-10k",
  'Palmoria Group emp-data cleaned'!$D27&lt;20000, "$10k-20k",
  'Palmoria Group emp-data cleaned'!$D27&lt;30000, "$20k-30k",
  'Palmoria Group emp-data cleaned'!$D27&lt;40000, "$30k-40k",
  'Palmoria Group emp-data cleaned'!$D27&lt;50000, "$40k-50k",
  'Palmoria Group emp-data cleaned'!$D27&lt;60000, "$50k-60k",
  'Palmoria Group emp-data cleaned'!$D27&lt;70000, "$60k-70k",
  'Palmoria Group emp-data cleaned'!$D27&lt;80000, "$70k-80k",
  'Palmoria Group emp-data cleaned'!$D27&lt;90000, "$80k-90k",
  'Palmoria Group emp-data cleaned'!$D27&lt;100000, "$90k-100k",
  'Palmoria Group emp-data cleaned'!$D27&lt;110000, "$100k-110k",
  'Palmoria Group emp-data cleaned'!$D27&gt;=110000, "$110k+"
)</f>
        <v>$70k-80k</v>
      </c>
      <c r="F27" s="35" t="s">
        <v>15</v>
      </c>
      <c r="G27" s="35" t="s">
        <v>26</v>
      </c>
      <c r="H27" s="33">
        <f>INDEX('Bonus Rules'!$C$3:$G$14, MATCH(C27, 'Bonus Rules'!$B$3:$B$14, 0), MATCH(G27, 'Bonus Rules'!$C$2:$G$2, 0))</f>
        <v>2.7E-2</v>
      </c>
      <c r="I27" s="42">
        <f t="shared" si="0"/>
        <v>2039.58</v>
      </c>
      <c r="J27" s="48">
        <f t="shared" si="1"/>
        <v>77579.58</v>
      </c>
    </row>
    <row r="28" spans="1:10" x14ac:dyDescent="0.25">
      <c r="A28" s="33" t="s">
        <v>54</v>
      </c>
      <c r="B28" s="33" t="s">
        <v>12</v>
      </c>
      <c r="C28" s="33" t="s">
        <v>13</v>
      </c>
      <c r="D28" s="48">
        <v>30000</v>
      </c>
      <c r="E28" s="34" t="str" cm="1">
        <f t="array" ref="E28">_xlfn.IFS(
  'Palmoria Group emp-data cleaned'!$D28&lt;10000, "$0-10k",
  'Palmoria Group emp-data cleaned'!$D28&lt;20000, "$10k-20k",
  'Palmoria Group emp-data cleaned'!$D28&lt;30000, "$20k-30k",
  'Palmoria Group emp-data cleaned'!$D28&lt;40000, "$30k-40k",
  'Palmoria Group emp-data cleaned'!$D28&lt;50000, "$40k-50k",
  'Palmoria Group emp-data cleaned'!$D28&lt;60000, "$50k-60k",
  'Palmoria Group emp-data cleaned'!$D28&lt;70000, "$60k-70k",
  'Palmoria Group emp-data cleaned'!$D28&lt;80000, "$70k-80k",
  'Palmoria Group emp-data cleaned'!$D28&lt;90000, "$80k-90k",
  'Palmoria Group emp-data cleaned'!$D28&lt;100000, "$90k-100k",
  'Palmoria Group emp-data cleaned'!$D28&lt;110000, "$100k-110k",
  'Palmoria Group emp-data cleaned'!$D28&gt;=110000, "$110k+"
)</f>
        <v>$30k-40k</v>
      </c>
      <c r="F28" s="33" t="s">
        <v>19</v>
      </c>
      <c r="G28" s="33" t="s">
        <v>26</v>
      </c>
      <c r="H28" s="33">
        <f>INDEX('Bonus Rules'!$C$3:$G$14, MATCH(C28, 'Bonus Rules'!$B$3:$B$14, 0), MATCH(G28, 'Bonus Rules'!$C$2:$G$2, 0))</f>
        <v>3.5000000000000003E-2</v>
      </c>
      <c r="I28" s="42">
        <f t="shared" si="0"/>
        <v>1050</v>
      </c>
      <c r="J28" s="48">
        <f t="shared" si="1"/>
        <v>31050</v>
      </c>
    </row>
    <row r="29" spans="1:10" x14ac:dyDescent="0.25">
      <c r="A29" s="35" t="s">
        <v>55</v>
      </c>
      <c r="B29" s="35" t="s">
        <v>12</v>
      </c>
      <c r="C29" s="35" t="s">
        <v>8</v>
      </c>
      <c r="D29" s="49">
        <v>76210</v>
      </c>
      <c r="E29" s="36" t="str" cm="1">
        <f t="array" ref="E29">_xlfn.IFS(
  'Palmoria Group emp-data cleaned'!$D29&lt;10000, "$0-10k",
  'Palmoria Group emp-data cleaned'!$D29&lt;20000, "$10k-20k",
  'Palmoria Group emp-data cleaned'!$D29&lt;30000, "$20k-30k",
  'Palmoria Group emp-data cleaned'!$D29&lt;40000, "$30k-40k",
  'Palmoria Group emp-data cleaned'!$D29&lt;50000, "$40k-50k",
  'Palmoria Group emp-data cleaned'!$D29&lt;60000, "$50k-60k",
  'Palmoria Group emp-data cleaned'!$D29&lt;70000, "$60k-70k",
  'Palmoria Group emp-data cleaned'!$D29&lt;80000, "$70k-80k",
  'Palmoria Group emp-data cleaned'!$D29&lt;90000, "$80k-90k",
  'Palmoria Group emp-data cleaned'!$D29&lt;100000, "$90k-100k",
  'Palmoria Group emp-data cleaned'!$D29&lt;110000, "$100k-110k",
  'Palmoria Group emp-data cleaned'!$D29&gt;=110000, "$110k+"
)</f>
        <v>$70k-80k</v>
      </c>
      <c r="F29" s="35" t="s">
        <v>15</v>
      </c>
      <c r="G29" s="35" t="s">
        <v>14</v>
      </c>
      <c r="H29" s="33">
        <f>INDEX('Bonus Rules'!$C$3:$G$14, MATCH(C29, 'Bonus Rules'!$B$3:$B$14, 0), MATCH(G29, 'Bonus Rules'!$C$2:$G$2, 0))</f>
        <v>5.0999999999999997E-2</v>
      </c>
      <c r="I29" s="42">
        <f t="shared" si="0"/>
        <v>3886.7099999999996</v>
      </c>
      <c r="J29" s="48">
        <f t="shared" si="1"/>
        <v>80096.710000000006</v>
      </c>
    </row>
    <row r="30" spans="1:10" x14ac:dyDescent="0.25">
      <c r="A30" s="33" t="s">
        <v>56</v>
      </c>
      <c r="B30" s="33" t="s">
        <v>7</v>
      </c>
      <c r="C30" s="33" t="s">
        <v>18</v>
      </c>
      <c r="D30" s="48">
        <v>108460</v>
      </c>
      <c r="E30" s="34" t="str" cm="1">
        <f t="array" ref="E30">_xlfn.IFS(
  'Palmoria Group emp-data cleaned'!$D30&lt;10000, "$0-10k",
  'Palmoria Group emp-data cleaned'!$D30&lt;20000, "$10k-20k",
  'Palmoria Group emp-data cleaned'!$D30&lt;30000, "$20k-30k",
  'Palmoria Group emp-data cleaned'!$D30&lt;40000, "$30k-40k",
  'Palmoria Group emp-data cleaned'!$D30&lt;50000, "$40k-50k",
  'Palmoria Group emp-data cleaned'!$D30&lt;60000, "$50k-60k",
  'Palmoria Group emp-data cleaned'!$D30&lt;70000, "$60k-70k",
  'Palmoria Group emp-data cleaned'!$D30&lt;80000, "$70k-80k",
  'Palmoria Group emp-data cleaned'!$D30&lt;90000, "$80k-90k",
  'Palmoria Group emp-data cleaned'!$D30&lt;100000, "$90k-100k",
  'Palmoria Group emp-data cleaned'!$D30&lt;110000, "$100k-110k",
  'Palmoria Group emp-data cleaned'!$D30&gt;=110000, "$110k+"
)</f>
        <v>$100k-110k</v>
      </c>
      <c r="F30" s="33" t="s">
        <v>19</v>
      </c>
      <c r="G30" s="33" t="s">
        <v>14</v>
      </c>
      <c r="H30" s="33">
        <f>INDEX('Bonus Rules'!$C$3:$G$14, MATCH(C30, 'Bonus Rules'!$B$3:$B$14, 0), MATCH(G30, 'Bonus Rules'!$C$2:$G$2, 0))</f>
        <v>5.3999999999999999E-2</v>
      </c>
      <c r="I30" s="42">
        <f t="shared" si="0"/>
        <v>5856.84</v>
      </c>
      <c r="J30" s="48">
        <f t="shared" si="1"/>
        <v>114316.84</v>
      </c>
    </row>
    <row r="31" spans="1:10" x14ac:dyDescent="0.25">
      <c r="A31" s="35" t="s">
        <v>57</v>
      </c>
      <c r="B31" s="35" t="s">
        <v>7</v>
      </c>
      <c r="C31" s="35" t="s">
        <v>47</v>
      </c>
      <c r="D31" s="49">
        <v>69070</v>
      </c>
      <c r="E31" s="36" t="str" cm="1">
        <f t="array" ref="E31">_xlfn.IFS(
  'Palmoria Group emp-data cleaned'!$D31&lt;10000, "$0-10k",
  'Palmoria Group emp-data cleaned'!$D31&lt;20000, "$10k-20k",
  'Palmoria Group emp-data cleaned'!$D31&lt;30000, "$20k-30k",
  'Palmoria Group emp-data cleaned'!$D31&lt;40000, "$30k-40k",
  'Palmoria Group emp-data cleaned'!$D31&lt;50000, "$40k-50k",
  'Palmoria Group emp-data cleaned'!$D31&lt;60000, "$50k-60k",
  'Palmoria Group emp-data cleaned'!$D31&lt;70000, "$60k-70k",
  'Palmoria Group emp-data cleaned'!$D31&lt;80000, "$70k-80k",
  'Palmoria Group emp-data cleaned'!$D31&lt;90000, "$80k-90k",
  'Palmoria Group emp-data cleaned'!$D31&lt;100000, "$90k-100k",
  'Palmoria Group emp-data cleaned'!$D31&lt;110000, "$100k-110k",
  'Palmoria Group emp-data cleaned'!$D31&gt;=110000, "$110k+"
)</f>
        <v>$60k-70k</v>
      </c>
      <c r="F31" s="35" t="s">
        <v>19</v>
      </c>
      <c r="G31" s="35" t="s">
        <v>22</v>
      </c>
      <c r="H31" s="33">
        <f>INDEX('Bonus Rules'!$C$3:$G$14, MATCH(C31, 'Bonus Rules'!$B$3:$B$14, 0), MATCH(G31, 'Bonus Rules'!$C$2:$G$2, 0))</f>
        <v>0.02</v>
      </c>
      <c r="I31" s="42">
        <f t="shared" si="0"/>
        <v>1381.4</v>
      </c>
      <c r="J31" s="48">
        <f>D31+I31</f>
        <v>70451.399999999994</v>
      </c>
    </row>
    <row r="32" spans="1:10" x14ac:dyDescent="0.25">
      <c r="A32" s="33" t="s">
        <v>58</v>
      </c>
      <c r="B32" s="33" t="s">
        <v>12</v>
      </c>
      <c r="C32" s="33" t="s">
        <v>31</v>
      </c>
      <c r="D32" s="48">
        <v>116520</v>
      </c>
      <c r="E32" s="34" t="str" cm="1">
        <f t="array" ref="E32">_xlfn.IFS(
  'Palmoria Group emp-data cleaned'!$D32&lt;10000, "$0-10k",
  'Palmoria Group emp-data cleaned'!$D32&lt;20000, "$10k-20k",
  'Palmoria Group emp-data cleaned'!$D32&lt;30000, "$20k-30k",
  'Palmoria Group emp-data cleaned'!$D32&lt;40000, "$30k-40k",
  'Palmoria Group emp-data cleaned'!$D32&lt;50000, "$40k-50k",
  'Palmoria Group emp-data cleaned'!$D32&lt;60000, "$50k-60k",
  'Palmoria Group emp-data cleaned'!$D32&lt;70000, "$60k-70k",
  'Palmoria Group emp-data cleaned'!$D32&lt;80000, "$70k-80k",
  'Palmoria Group emp-data cleaned'!$D32&lt;90000, "$80k-90k",
  'Palmoria Group emp-data cleaned'!$D32&lt;100000, "$90k-100k",
  'Palmoria Group emp-data cleaned'!$D32&lt;110000, "$100k-110k",
  'Palmoria Group emp-data cleaned'!$D32&gt;=110000, "$110k+"
)</f>
        <v>$110k+</v>
      </c>
      <c r="F32" s="33" t="s">
        <v>9</v>
      </c>
      <c r="G32" s="33" t="s">
        <v>14</v>
      </c>
      <c r="H32" s="33">
        <f>INDEX('Bonus Rules'!$C$3:$G$14, MATCH(C32, 'Bonus Rules'!$B$3:$B$14, 0), MATCH(G32, 'Bonus Rules'!$C$2:$G$2, 0))</f>
        <v>0.05</v>
      </c>
      <c r="I32" s="42">
        <f t="shared" si="0"/>
        <v>5826</v>
      </c>
      <c r="J32" s="48">
        <f t="shared" si="1"/>
        <v>122346</v>
      </c>
    </row>
    <row r="33" spans="1:10" x14ac:dyDescent="0.25">
      <c r="A33" s="35" t="s">
        <v>59</v>
      </c>
      <c r="B33" s="35" t="s">
        <v>12</v>
      </c>
      <c r="C33" s="35" t="s">
        <v>47</v>
      </c>
      <c r="D33" s="49">
        <v>96560</v>
      </c>
      <c r="E33" s="36" t="str" cm="1">
        <f t="array" ref="E33">_xlfn.IFS(
  'Palmoria Group emp-data cleaned'!$D33&lt;10000, "$0-10k",
  'Palmoria Group emp-data cleaned'!$D33&lt;20000, "$10k-20k",
  'Palmoria Group emp-data cleaned'!$D33&lt;30000, "$20k-30k",
  'Palmoria Group emp-data cleaned'!$D33&lt;40000, "$30k-40k",
  'Palmoria Group emp-data cleaned'!$D33&lt;50000, "$40k-50k",
  'Palmoria Group emp-data cleaned'!$D33&lt;60000, "$50k-60k",
  'Palmoria Group emp-data cleaned'!$D33&lt;70000, "$60k-70k",
  'Palmoria Group emp-data cleaned'!$D33&lt;80000, "$70k-80k",
  'Palmoria Group emp-data cleaned'!$D33&lt;90000, "$80k-90k",
  'Palmoria Group emp-data cleaned'!$D33&lt;100000, "$90k-100k",
  'Palmoria Group emp-data cleaned'!$D33&lt;110000, "$100k-110k",
  'Palmoria Group emp-data cleaned'!$D33&gt;=110000, "$110k+"
)</f>
        <v>$90k-100k</v>
      </c>
      <c r="F33" s="35" t="s">
        <v>19</v>
      </c>
      <c r="G33" s="35" t="s">
        <v>16</v>
      </c>
      <c r="H33" s="33"/>
      <c r="I33" s="42"/>
      <c r="J33" s="48"/>
    </row>
    <row r="34" spans="1:10" x14ac:dyDescent="0.25">
      <c r="A34" s="33" t="s">
        <v>60</v>
      </c>
      <c r="B34" s="33" t="s">
        <v>12</v>
      </c>
      <c r="C34" s="33" t="s">
        <v>25</v>
      </c>
      <c r="D34" s="48">
        <v>36460</v>
      </c>
      <c r="E34" s="34" t="str" cm="1">
        <f t="array" ref="E34">_xlfn.IFS(
  'Palmoria Group emp-data cleaned'!$D34&lt;10000, "$0-10k",
  'Palmoria Group emp-data cleaned'!$D34&lt;20000, "$10k-20k",
  'Palmoria Group emp-data cleaned'!$D34&lt;30000, "$20k-30k",
  'Palmoria Group emp-data cleaned'!$D34&lt;40000, "$30k-40k",
  'Palmoria Group emp-data cleaned'!$D34&lt;50000, "$40k-50k",
  'Palmoria Group emp-data cleaned'!$D34&lt;60000, "$50k-60k",
  'Palmoria Group emp-data cleaned'!$D34&lt;70000, "$60k-70k",
  'Palmoria Group emp-data cleaned'!$D34&lt;80000, "$70k-80k",
  'Palmoria Group emp-data cleaned'!$D34&lt;90000, "$80k-90k",
  'Palmoria Group emp-data cleaned'!$D34&lt;100000, "$90k-100k",
  'Palmoria Group emp-data cleaned'!$D34&lt;110000, "$100k-110k",
  'Palmoria Group emp-data cleaned'!$D34&gt;=110000, "$110k+"
)</f>
        <v>$30k-40k</v>
      </c>
      <c r="F34" s="33" t="s">
        <v>15</v>
      </c>
      <c r="G34" s="33" t="s">
        <v>14</v>
      </c>
      <c r="H34" s="33">
        <f>INDEX('Bonus Rules'!$C$3:$G$14, MATCH(C34, 'Bonus Rules'!$B$3:$B$14, 0), MATCH(G34, 'Bonus Rules'!$C$2:$G$2, 0))</f>
        <v>5.3999999999999999E-2</v>
      </c>
      <c r="I34" s="42">
        <f t="shared" si="0"/>
        <v>1968.84</v>
      </c>
      <c r="J34" s="48">
        <f t="shared" si="1"/>
        <v>38428.839999999997</v>
      </c>
    </row>
    <row r="35" spans="1:10" x14ac:dyDescent="0.25">
      <c r="A35" s="35" t="s">
        <v>61</v>
      </c>
      <c r="B35" s="35" t="s">
        <v>12</v>
      </c>
      <c r="C35" s="35" t="s">
        <v>39</v>
      </c>
      <c r="D35" s="49">
        <v>50950</v>
      </c>
      <c r="E35" s="36" t="str" cm="1">
        <f t="array" ref="E35">_xlfn.IFS(
  'Palmoria Group emp-data cleaned'!$D35&lt;10000, "$0-10k",
  'Palmoria Group emp-data cleaned'!$D35&lt;20000, "$10k-20k",
  'Palmoria Group emp-data cleaned'!$D35&lt;30000, "$20k-30k",
  'Palmoria Group emp-data cleaned'!$D35&lt;40000, "$30k-40k",
  'Palmoria Group emp-data cleaned'!$D35&lt;50000, "$40k-50k",
  'Palmoria Group emp-data cleaned'!$D35&lt;60000, "$50k-60k",
  'Palmoria Group emp-data cleaned'!$D35&lt;70000, "$60k-70k",
  'Palmoria Group emp-data cleaned'!$D35&lt;80000, "$70k-80k",
  'Palmoria Group emp-data cleaned'!$D35&lt;90000, "$80k-90k",
  'Palmoria Group emp-data cleaned'!$D35&lt;100000, "$90k-100k",
  'Palmoria Group emp-data cleaned'!$D35&lt;110000, "$100k-110k",
  'Palmoria Group emp-data cleaned'!$D35&gt;=110000, "$110k+"
)</f>
        <v>$50k-60k</v>
      </c>
      <c r="F35" s="35" t="s">
        <v>19</v>
      </c>
      <c r="G35" s="35" t="s">
        <v>14</v>
      </c>
      <c r="H35" s="33">
        <f>INDEX('Bonus Rules'!$C$3:$G$14, MATCH(C35, 'Bonus Rules'!$B$3:$B$14, 0), MATCH(G35, 'Bonus Rules'!$C$2:$G$2, 0))</f>
        <v>5.8999999999999997E-2</v>
      </c>
      <c r="I35" s="42">
        <f t="shared" si="0"/>
        <v>3006.0499999999997</v>
      </c>
      <c r="J35" s="48">
        <f t="shared" si="1"/>
        <v>53956.05</v>
      </c>
    </row>
    <row r="36" spans="1:10" x14ac:dyDescent="0.25">
      <c r="A36" s="33" t="s">
        <v>62</v>
      </c>
      <c r="B36" s="33" t="s">
        <v>12</v>
      </c>
      <c r="C36" s="33" t="s">
        <v>63</v>
      </c>
      <c r="D36" s="48">
        <v>75440</v>
      </c>
      <c r="E36" s="34" t="str" cm="1">
        <f t="array" ref="E36">_xlfn.IFS(
  'Palmoria Group emp-data cleaned'!$D36&lt;10000, "$0-10k",
  'Palmoria Group emp-data cleaned'!$D36&lt;20000, "$10k-20k",
  'Palmoria Group emp-data cleaned'!$D36&lt;30000, "$20k-30k",
  'Palmoria Group emp-data cleaned'!$D36&lt;40000, "$30k-40k",
  'Palmoria Group emp-data cleaned'!$D36&lt;50000, "$40k-50k",
  'Palmoria Group emp-data cleaned'!$D36&lt;60000, "$50k-60k",
  'Palmoria Group emp-data cleaned'!$D36&lt;70000, "$60k-70k",
  'Palmoria Group emp-data cleaned'!$D36&lt;80000, "$70k-80k",
  'Palmoria Group emp-data cleaned'!$D36&lt;90000, "$80k-90k",
  'Palmoria Group emp-data cleaned'!$D36&lt;100000, "$90k-100k",
  'Palmoria Group emp-data cleaned'!$D36&lt;110000, "$100k-110k",
  'Palmoria Group emp-data cleaned'!$D36&gt;=110000, "$110k+"
)</f>
        <v>$70k-80k</v>
      </c>
      <c r="F36" s="33" t="s">
        <v>9</v>
      </c>
      <c r="G36" s="33" t="s">
        <v>26</v>
      </c>
      <c r="H36" s="33">
        <f>INDEX('Bonus Rules'!$C$3:$G$14, MATCH(C36, 'Bonus Rules'!$B$3:$B$14, 0), MATCH(G36, 'Bonus Rules'!$C$2:$G$2, 0))</f>
        <v>3.5000000000000003E-2</v>
      </c>
      <c r="I36" s="42">
        <f t="shared" si="0"/>
        <v>2640.4</v>
      </c>
      <c r="J36" s="48">
        <f t="shared" si="1"/>
        <v>78080.399999999994</v>
      </c>
    </row>
    <row r="37" spans="1:10" x14ac:dyDescent="0.25">
      <c r="A37" s="35" t="s">
        <v>64</v>
      </c>
      <c r="B37" s="35" t="s">
        <v>12</v>
      </c>
      <c r="C37" s="35" t="s">
        <v>8</v>
      </c>
      <c r="D37" s="49">
        <v>84760</v>
      </c>
      <c r="E37" s="36" t="str" cm="1">
        <f t="array" ref="E37">_xlfn.IFS(
  'Palmoria Group emp-data cleaned'!$D37&lt;10000, "$0-10k",
  'Palmoria Group emp-data cleaned'!$D37&lt;20000, "$10k-20k",
  'Palmoria Group emp-data cleaned'!$D37&lt;30000, "$20k-30k",
  'Palmoria Group emp-data cleaned'!$D37&lt;40000, "$30k-40k",
  'Palmoria Group emp-data cleaned'!$D37&lt;50000, "$40k-50k",
  'Palmoria Group emp-data cleaned'!$D37&lt;60000, "$50k-60k",
  'Palmoria Group emp-data cleaned'!$D37&lt;70000, "$60k-70k",
  'Palmoria Group emp-data cleaned'!$D37&lt;80000, "$70k-80k",
  'Palmoria Group emp-data cleaned'!$D37&lt;90000, "$80k-90k",
  'Palmoria Group emp-data cleaned'!$D37&lt;100000, "$90k-100k",
  'Palmoria Group emp-data cleaned'!$D37&lt;110000, "$100k-110k",
  'Palmoria Group emp-data cleaned'!$D37&gt;=110000, "$110k+"
)</f>
        <v>$80k-90k</v>
      </c>
      <c r="F37" s="35" t="s">
        <v>19</v>
      </c>
      <c r="G37" s="35" t="s">
        <v>26</v>
      </c>
      <c r="H37" s="33">
        <f>INDEX('Bonus Rules'!$C$3:$G$14, MATCH(C37, 'Bonus Rules'!$B$3:$B$14, 0), MATCH(G37, 'Bonus Rules'!$C$2:$G$2, 0))</f>
        <v>2.1000000000000001E-2</v>
      </c>
      <c r="I37" s="42">
        <f t="shared" si="0"/>
        <v>1779.96</v>
      </c>
      <c r="J37" s="48">
        <f t="shared" si="1"/>
        <v>86539.96</v>
      </c>
    </row>
    <row r="38" spans="1:10" x14ac:dyDescent="0.25">
      <c r="A38" s="33" t="s">
        <v>65</v>
      </c>
      <c r="B38" s="33" t="s">
        <v>7</v>
      </c>
      <c r="C38" s="33" t="s">
        <v>13</v>
      </c>
      <c r="D38" s="48">
        <v>82240</v>
      </c>
      <c r="E38" s="34" t="str" cm="1">
        <f t="array" ref="E38">_xlfn.IFS(
  'Palmoria Group emp-data cleaned'!$D38&lt;10000, "$0-10k",
  'Palmoria Group emp-data cleaned'!$D38&lt;20000, "$10k-20k",
  'Palmoria Group emp-data cleaned'!$D38&lt;30000, "$20k-30k",
  'Palmoria Group emp-data cleaned'!$D38&lt;40000, "$30k-40k",
  'Palmoria Group emp-data cleaned'!$D38&lt;50000, "$40k-50k",
  'Palmoria Group emp-data cleaned'!$D38&lt;60000, "$50k-60k",
  'Palmoria Group emp-data cleaned'!$D38&lt;70000, "$60k-70k",
  'Palmoria Group emp-data cleaned'!$D38&lt;80000, "$70k-80k",
  'Palmoria Group emp-data cleaned'!$D38&lt;90000, "$80k-90k",
  'Palmoria Group emp-data cleaned'!$D38&lt;100000, "$90k-100k",
  'Palmoria Group emp-data cleaned'!$D38&lt;110000, "$100k-110k",
  'Palmoria Group emp-data cleaned'!$D38&gt;=110000, "$110k+"
)</f>
        <v>$80k-90k</v>
      </c>
      <c r="F38" s="33" t="s">
        <v>19</v>
      </c>
      <c r="G38" s="33" t="s">
        <v>22</v>
      </c>
      <c r="H38" s="33">
        <f>INDEX('Bonus Rules'!$C$3:$G$14, MATCH(C38, 'Bonus Rules'!$B$3:$B$14, 0), MATCH(G38, 'Bonus Rules'!$C$2:$G$2, 0))</f>
        <v>1.0999999999999999E-2</v>
      </c>
      <c r="I38" s="42">
        <f t="shared" si="0"/>
        <v>904.64</v>
      </c>
      <c r="J38" s="48">
        <f t="shared" si="1"/>
        <v>83144.639999999999</v>
      </c>
    </row>
    <row r="39" spans="1:10" x14ac:dyDescent="0.25">
      <c r="A39" s="35" t="s">
        <v>66</v>
      </c>
      <c r="B39" s="35" t="s">
        <v>7</v>
      </c>
      <c r="C39" s="35" t="s">
        <v>25</v>
      </c>
      <c r="D39" s="49">
        <v>28330</v>
      </c>
      <c r="E39" s="36" t="str" cm="1">
        <f t="array" ref="E39">_xlfn.IFS(
  'Palmoria Group emp-data cleaned'!$D39&lt;10000, "$0-10k",
  'Palmoria Group emp-data cleaned'!$D39&lt;20000, "$10k-20k",
  'Palmoria Group emp-data cleaned'!$D39&lt;30000, "$20k-30k",
  'Palmoria Group emp-data cleaned'!$D39&lt;40000, "$30k-40k",
  'Palmoria Group emp-data cleaned'!$D39&lt;50000, "$40k-50k",
  'Palmoria Group emp-data cleaned'!$D39&lt;60000, "$50k-60k",
  'Palmoria Group emp-data cleaned'!$D39&lt;70000, "$60k-70k",
  'Palmoria Group emp-data cleaned'!$D39&lt;80000, "$70k-80k",
  'Palmoria Group emp-data cleaned'!$D39&lt;90000, "$80k-90k",
  'Palmoria Group emp-data cleaned'!$D39&lt;100000, "$90k-100k",
  'Palmoria Group emp-data cleaned'!$D39&lt;110000, "$100k-110k",
  'Palmoria Group emp-data cleaned'!$D39&gt;=110000, "$110k+"
)</f>
        <v>$20k-30k</v>
      </c>
      <c r="F39" s="35" t="s">
        <v>9</v>
      </c>
      <c r="G39" s="35" t="s">
        <v>48</v>
      </c>
      <c r="H39" s="33">
        <f>INDEX('Bonus Rules'!$C$3:$G$14, MATCH(C39, 'Bonus Rules'!$B$3:$B$14, 0), MATCH(G39, 'Bonus Rules'!$C$2:$G$2, 0))</f>
        <v>5.0000000000000001E-3</v>
      </c>
      <c r="I39" s="42">
        <f t="shared" si="0"/>
        <v>141.65</v>
      </c>
      <c r="J39" s="48">
        <f t="shared" si="1"/>
        <v>28471.65</v>
      </c>
    </row>
    <row r="40" spans="1:10" x14ac:dyDescent="0.25">
      <c r="A40" s="33" t="s">
        <v>67</v>
      </c>
      <c r="B40" s="33" t="s">
        <v>12</v>
      </c>
      <c r="C40" s="33" t="s">
        <v>25</v>
      </c>
      <c r="D40" s="48">
        <v>60580</v>
      </c>
      <c r="E40" s="34" t="str" cm="1">
        <f t="array" ref="E40">_xlfn.IFS(
  'Palmoria Group emp-data cleaned'!$D40&lt;10000, "$0-10k",
  'Palmoria Group emp-data cleaned'!$D40&lt;20000, "$10k-20k",
  'Palmoria Group emp-data cleaned'!$D40&lt;30000, "$20k-30k",
  'Palmoria Group emp-data cleaned'!$D40&lt;40000, "$30k-40k",
  'Palmoria Group emp-data cleaned'!$D40&lt;50000, "$40k-50k",
  'Palmoria Group emp-data cleaned'!$D40&lt;60000, "$50k-60k",
  'Palmoria Group emp-data cleaned'!$D40&lt;70000, "$60k-70k",
  'Palmoria Group emp-data cleaned'!$D40&lt;80000, "$70k-80k",
  'Palmoria Group emp-data cleaned'!$D40&lt;90000, "$80k-90k",
  'Palmoria Group emp-data cleaned'!$D40&lt;100000, "$90k-100k",
  'Palmoria Group emp-data cleaned'!$D40&lt;110000, "$100k-110k",
  'Palmoria Group emp-data cleaned'!$D40&gt;=110000, "$110k+"
)</f>
        <v>$60k-70k</v>
      </c>
      <c r="F40" s="33" t="s">
        <v>9</v>
      </c>
      <c r="G40" s="33" t="s">
        <v>10</v>
      </c>
      <c r="H40" s="33">
        <f>INDEX('Bonus Rules'!$C$3:$G$14, MATCH(C40, 'Bonus Rules'!$B$3:$B$14, 0), MATCH(G40, 'Bonus Rules'!$C$2:$G$2, 0))</f>
        <v>7.5999999999999998E-2</v>
      </c>
      <c r="I40" s="42">
        <f t="shared" si="0"/>
        <v>4604.08</v>
      </c>
      <c r="J40" s="48">
        <f t="shared" si="1"/>
        <v>65184.08</v>
      </c>
    </row>
    <row r="41" spans="1:10" x14ac:dyDescent="0.25">
      <c r="A41" s="35" t="s">
        <v>68</v>
      </c>
      <c r="B41" s="35" t="s">
        <v>7</v>
      </c>
      <c r="C41" s="35" t="s">
        <v>21</v>
      </c>
      <c r="D41" s="49">
        <v>45510</v>
      </c>
      <c r="E41" s="36" t="str" cm="1">
        <f t="array" ref="E41">_xlfn.IFS(
  'Palmoria Group emp-data cleaned'!$D41&lt;10000, "$0-10k",
  'Palmoria Group emp-data cleaned'!$D41&lt;20000, "$10k-20k",
  'Palmoria Group emp-data cleaned'!$D41&lt;30000, "$20k-30k",
  'Palmoria Group emp-data cleaned'!$D41&lt;40000, "$30k-40k",
  'Palmoria Group emp-data cleaned'!$D41&lt;50000, "$40k-50k",
  'Palmoria Group emp-data cleaned'!$D41&lt;60000, "$50k-60k",
  'Palmoria Group emp-data cleaned'!$D41&lt;70000, "$60k-70k",
  'Palmoria Group emp-data cleaned'!$D41&lt;80000, "$70k-80k",
  'Palmoria Group emp-data cleaned'!$D41&lt;90000, "$80k-90k",
  'Palmoria Group emp-data cleaned'!$D41&lt;100000, "$90k-100k",
  'Palmoria Group emp-data cleaned'!$D41&lt;110000, "$100k-110k",
  'Palmoria Group emp-data cleaned'!$D41&gt;=110000, "$110k+"
)</f>
        <v>$40k-50k</v>
      </c>
      <c r="F41" s="35" t="s">
        <v>19</v>
      </c>
      <c r="G41" s="35" t="s">
        <v>10</v>
      </c>
      <c r="H41" s="33">
        <f>INDEX('Bonus Rules'!$C$3:$G$14, MATCH(C41, 'Bonus Rules'!$B$3:$B$14, 0), MATCH(G41, 'Bonus Rules'!$C$2:$G$2, 0))</f>
        <v>7.5999999999999998E-2</v>
      </c>
      <c r="I41" s="42">
        <f t="shared" si="0"/>
        <v>3458.7599999999998</v>
      </c>
      <c r="J41" s="48">
        <f t="shared" si="1"/>
        <v>48968.76</v>
      </c>
    </row>
    <row r="42" spans="1:10" x14ac:dyDescent="0.25">
      <c r="A42" s="33" t="s">
        <v>69</v>
      </c>
      <c r="B42" s="33" t="s">
        <v>12</v>
      </c>
      <c r="C42" s="33" t="s">
        <v>25</v>
      </c>
      <c r="D42" s="48">
        <v>110770</v>
      </c>
      <c r="E42" s="34" t="str" cm="1">
        <f t="array" ref="E42">_xlfn.IFS(
  'Palmoria Group emp-data cleaned'!$D42&lt;10000, "$0-10k",
  'Palmoria Group emp-data cleaned'!$D42&lt;20000, "$10k-20k",
  'Palmoria Group emp-data cleaned'!$D42&lt;30000, "$20k-30k",
  'Palmoria Group emp-data cleaned'!$D42&lt;40000, "$30k-40k",
  'Palmoria Group emp-data cleaned'!$D42&lt;50000, "$40k-50k",
  'Palmoria Group emp-data cleaned'!$D42&lt;60000, "$50k-60k",
  'Palmoria Group emp-data cleaned'!$D42&lt;70000, "$60k-70k",
  'Palmoria Group emp-data cleaned'!$D42&lt;80000, "$70k-80k",
  'Palmoria Group emp-data cleaned'!$D42&lt;90000, "$80k-90k",
  'Palmoria Group emp-data cleaned'!$D42&lt;100000, "$90k-100k",
  'Palmoria Group emp-data cleaned'!$D42&lt;110000, "$100k-110k",
  'Palmoria Group emp-data cleaned'!$D42&gt;=110000, "$110k+"
)</f>
        <v>$110k+</v>
      </c>
      <c r="F42" s="33" t="s">
        <v>15</v>
      </c>
      <c r="G42" s="33" t="s">
        <v>14</v>
      </c>
      <c r="H42" s="33">
        <f>INDEX('Bonus Rules'!$C$3:$G$14, MATCH(C42, 'Bonus Rules'!$B$3:$B$14, 0), MATCH(G42, 'Bonus Rules'!$C$2:$G$2, 0))</f>
        <v>5.3999999999999999E-2</v>
      </c>
      <c r="I42" s="42">
        <f t="shared" si="0"/>
        <v>5981.58</v>
      </c>
      <c r="J42" s="48">
        <f t="shared" si="1"/>
        <v>116751.58</v>
      </c>
    </row>
    <row r="43" spans="1:10" x14ac:dyDescent="0.25">
      <c r="A43" s="35" t="s">
        <v>70</v>
      </c>
      <c r="B43" s="35" t="s">
        <v>12</v>
      </c>
      <c r="C43" s="35" t="s">
        <v>34</v>
      </c>
      <c r="D43" s="49">
        <v>86920</v>
      </c>
      <c r="E43" s="36" t="str" cm="1">
        <f t="array" ref="E43">_xlfn.IFS(
  'Palmoria Group emp-data cleaned'!$D43&lt;10000, "$0-10k",
  'Palmoria Group emp-data cleaned'!$D43&lt;20000, "$10k-20k",
  'Palmoria Group emp-data cleaned'!$D43&lt;30000, "$20k-30k",
  'Palmoria Group emp-data cleaned'!$D43&lt;40000, "$30k-40k",
  'Palmoria Group emp-data cleaned'!$D43&lt;50000, "$40k-50k",
  'Palmoria Group emp-data cleaned'!$D43&lt;60000, "$50k-60k",
  'Palmoria Group emp-data cleaned'!$D43&lt;70000, "$60k-70k",
  'Palmoria Group emp-data cleaned'!$D43&lt;80000, "$70k-80k",
  'Palmoria Group emp-data cleaned'!$D43&lt;90000, "$80k-90k",
  'Palmoria Group emp-data cleaned'!$D43&lt;100000, "$90k-100k",
  'Palmoria Group emp-data cleaned'!$D43&lt;110000, "$100k-110k",
  'Palmoria Group emp-data cleaned'!$D43&gt;=110000, "$110k+"
)</f>
        <v>$80k-90k</v>
      </c>
      <c r="F43" s="35" t="s">
        <v>15</v>
      </c>
      <c r="G43" s="35" t="s">
        <v>26</v>
      </c>
      <c r="H43" s="33">
        <f>INDEX('Bonus Rules'!$C$3:$G$14, MATCH(C43, 'Bonus Rules'!$B$3:$B$14, 0), MATCH(G43, 'Bonus Rules'!$C$2:$G$2, 0))</f>
        <v>3.2000000000000001E-2</v>
      </c>
      <c r="I43" s="42">
        <f t="shared" si="0"/>
        <v>2781.44</v>
      </c>
      <c r="J43" s="48">
        <f t="shared" si="1"/>
        <v>89701.440000000002</v>
      </c>
    </row>
    <row r="44" spans="1:10" x14ac:dyDescent="0.25">
      <c r="A44" s="33" t="s">
        <v>71</v>
      </c>
      <c r="B44" s="33" t="s">
        <v>903</v>
      </c>
      <c r="C44" s="33" t="s">
        <v>39</v>
      </c>
      <c r="D44" s="48">
        <v>84680</v>
      </c>
      <c r="E44" s="34" t="str" cm="1">
        <f t="array" ref="E44">_xlfn.IFS(
  'Palmoria Group emp-data cleaned'!$D44&lt;10000, "$0-10k",
  'Palmoria Group emp-data cleaned'!$D44&lt;20000, "$10k-20k",
  'Palmoria Group emp-data cleaned'!$D44&lt;30000, "$20k-30k",
  'Palmoria Group emp-data cleaned'!$D44&lt;40000, "$30k-40k",
  'Palmoria Group emp-data cleaned'!$D44&lt;50000, "$40k-50k",
  'Palmoria Group emp-data cleaned'!$D44&lt;60000, "$50k-60k",
  'Palmoria Group emp-data cleaned'!$D44&lt;70000, "$60k-70k",
  'Palmoria Group emp-data cleaned'!$D44&lt;80000, "$70k-80k",
  'Palmoria Group emp-data cleaned'!$D44&lt;90000, "$80k-90k",
  'Palmoria Group emp-data cleaned'!$D44&lt;100000, "$90k-100k",
  'Palmoria Group emp-data cleaned'!$D44&lt;110000, "$100k-110k",
  'Palmoria Group emp-data cleaned'!$D44&gt;=110000, "$110k+"
)</f>
        <v>$80k-90k</v>
      </c>
      <c r="F44" s="33" t="s">
        <v>9</v>
      </c>
      <c r="G44" s="33" t="s">
        <v>14</v>
      </c>
      <c r="H44" s="33">
        <f>INDEX('Bonus Rules'!$C$3:$G$14, MATCH(C44, 'Bonus Rules'!$B$3:$B$14, 0), MATCH(G44, 'Bonus Rules'!$C$2:$G$2, 0))</f>
        <v>5.8999999999999997E-2</v>
      </c>
      <c r="I44" s="42">
        <f t="shared" si="0"/>
        <v>4996.12</v>
      </c>
      <c r="J44" s="48">
        <f t="shared" si="1"/>
        <v>89676.12</v>
      </c>
    </row>
    <row r="45" spans="1:10" x14ac:dyDescent="0.25">
      <c r="A45" s="35" t="s">
        <v>72</v>
      </c>
      <c r="B45" s="35" t="s">
        <v>12</v>
      </c>
      <c r="C45" s="35" t="s">
        <v>47</v>
      </c>
      <c r="D45" s="49">
        <v>36860</v>
      </c>
      <c r="E45" s="36" t="str" cm="1">
        <f t="array" ref="E45">_xlfn.IFS(
  'Palmoria Group emp-data cleaned'!$D45&lt;10000, "$0-10k",
  'Palmoria Group emp-data cleaned'!$D45&lt;20000, "$10k-20k",
  'Palmoria Group emp-data cleaned'!$D45&lt;30000, "$20k-30k",
  'Palmoria Group emp-data cleaned'!$D45&lt;40000, "$30k-40k",
  'Palmoria Group emp-data cleaned'!$D45&lt;50000, "$40k-50k",
  'Palmoria Group emp-data cleaned'!$D45&lt;60000, "$50k-60k",
  'Palmoria Group emp-data cleaned'!$D45&lt;70000, "$60k-70k",
  'Palmoria Group emp-data cleaned'!$D45&lt;80000, "$70k-80k",
  'Palmoria Group emp-data cleaned'!$D45&lt;90000, "$80k-90k",
  'Palmoria Group emp-data cleaned'!$D45&lt;100000, "$90k-100k",
  'Palmoria Group emp-data cleaned'!$D45&lt;110000, "$100k-110k",
  'Palmoria Group emp-data cleaned'!$D45&gt;=110000, "$110k+"
)</f>
        <v>$30k-40k</v>
      </c>
      <c r="F45" s="35" t="s">
        <v>9</v>
      </c>
      <c r="G45" s="35" t="s">
        <v>22</v>
      </c>
      <c r="H45" s="33">
        <f>INDEX('Bonus Rules'!$C$3:$G$14, MATCH(C45, 'Bonus Rules'!$B$3:$B$14, 0), MATCH(G45, 'Bonus Rules'!$C$2:$G$2, 0))</f>
        <v>0.02</v>
      </c>
      <c r="I45" s="42">
        <f t="shared" si="0"/>
        <v>737.2</v>
      </c>
      <c r="J45" s="48">
        <f t="shared" si="1"/>
        <v>37597.199999999997</v>
      </c>
    </row>
    <row r="46" spans="1:10" x14ac:dyDescent="0.25">
      <c r="A46" s="33" t="s">
        <v>73</v>
      </c>
      <c r="B46" s="33" t="s">
        <v>903</v>
      </c>
      <c r="C46" s="33" t="s">
        <v>8</v>
      </c>
      <c r="D46" s="48">
        <v>114010</v>
      </c>
      <c r="E46" s="34" t="str" cm="1">
        <f t="array" ref="E46">_xlfn.IFS(
  'Palmoria Group emp-data cleaned'!$D46&lt;10000, "$0-10k",
  'Palmoria Group emp-data cleaned'!$D46&lt;20000, "$10k-20k",
  'Palmoria Group emp-data cleaned'!$D46&lt;30000, "$20k-30k",
  'Palmoria Group emp-data cleaned'!$D46&lt;40000, "$30k-40k",
  'Palmoria Group emp-data cleaned'!$D46&lt;50000, "$40k-50k",
  'Palmoria Group emp-data cleaned'!$D46&lt;60000, "$50k-60k",
  'Palmoria Group emp-data cleaned'!$D46&lt;70000, "$60k-70k",
  'Palmoria Group emp-data cleaned'!$D46&lt;80000, "$70k-80k",
  'Palmoria Group emp-data cleaned'!$D46&lt;90000, "$80k-90k",
  'Palmoria Group emp-data cleaned'!$D46&lt;100000, "$90k-100k",
  'Palmoria Group emp-data cleaned'!$D46&lt;110000, "$100k-110k",
  'Palmoria Group emp-data cleaned'!$D46&gt;=110000, "$110k+"
)</f>
        <v>$110k+</v>
      </c>
      <c r="F46" s="33" t="s">
        <v>19</v>
      </c>
      <c r="G46" s="33" t="s">
        <v>26</v>
      </c>
      <c r="H46" s="33">
        <f>INDEX('Bonus Rules'!$C$3:$G$14, MATCH(C46, 'Bonus Rules'!$B$3:$B$14, 0), MATCH(G46, 'Bonus Rules'!$C$2:$G$2, 0))</f>
        <v>2.1000000000000001E-2</v>
      </c>
      <c r="I46" s="42">
        <f t="shared" si="0"/>
        <v>2394.21</v>
      </c>
      <c r="J46" s="48">
        <f t="shared" si="1"/>
        <v>116404.21</v>
      </c>
    </row>
    <row r="47" spans="1:10" x14ac:dyDescent="0.25">
      <c r="A47" s="35" t="s">
        <v>74</v>
      </c>
      <c r="B47" s="35" t="s">
        <v>903</v>
      </c>
      <c r="C47" s="35" t="s">
        <v>28</v>
      </c>
      <c r="D47" s="49">
        <v>54130</v>
      </c>
      <c r="E47" s="36" t="str" cm="1">
        <f t="array" ref="E47">_xlfn.IFS(
  'Palmoria Group emp-data cleaned'!$D47&lt;10000, "$0-10k",
  'Palmoria Group emp-data cleaned'!$D47&lt;20000, "$10k-20k",
  'Palmoria Group emp-data cleaned'!$D47&lt;30000, "$20k-30k",
  'Palmoria Group emp-data cleaned'!$D47&lt;40000, "$30k-40k",
  'Palmoria Group emp-data cleaned'!$D47&lt;50000, "$40k-50k",
  'Palmoria Group emp-data cleaned'!$D47&lt;60000, "$50k-60k",
  'Palmoria Group emp-data cleaned'!$D47&lt;70000, "$60k-70k",
  'Palmoria Group emp-data cleaned'!$D47&lt;80000, "$70k-80k",
  'Palmoria Group emp-data cleaned'!$D47&lt;90000, "$80k-90k",
  'Palmoria Group emp-data cleaned'!$D47&lt;100000, "$90k-100k",
  'Palmoria Group emp-data cleaned'!$D47&lt;110000, "$100k-110k",
  'Palmoria Group emp-data cleaned'!$D47&gt;=110000, "$110k+"
)</f>
        <v>$50k-60k</v>
      </c>
      <c r="F47" s="35" t="s">
        <v>19</v>
      </c>
      <c r="G47" s="35" t="s">
        <v>48</v>
      </c>
      <c r="H47" s="33">
        <f>INDEX('Bonus Rules'!$C$3:$G$14, MATCH(C47, 'Bonus Rules'!$B$3:$B$14, 0), MATCH(G47, 'Bonus Rules'!$C$2:$G$2, 0))</f>
        <v>5.0000000000000001E-3</v>
      </c>
      <c r="I47" s="42">
        <f t="shared" si="0"/>
        <v>270.64999999999998</v>
      </c>
      <c r="J47" s="48">
        <f t="shared" si="1"/>
        <v>54400.65</v>
      </c>
    </row>
    <row r="48" spans="1:10" x14ac:dyDescent="0.25">
      <c r="A48" s="33" t="s">
        <v>75</v>
      </c>
      <c r="B48" s="33" t="s">
        <v>12</v>
      </c>
      <c r="C48" s="33" t="s">
        <v>34</v>
      </c>
      <c r="D48" s="48">
        <v>81720</v>
      </c>
      <c r="E48" s="34" t="str" cm="1">
        <f t="array" ref="E48">_xlfn.IFS(
  'Palmoria Group emp-data cleaned'!$D48&lt;10000, "$0-10k",
  'Palmoria Group emp-data cleaned'!$D48&lt;20000, "$10k-20k",
  'Palmoria Group emp-data cleaned'!$D48&lt;30000, "$20k-30k",
  'Palmoria Group emp-data cleaned'!$D48&lt;40000, "$30k-40k",
  'Palmoria Group emp-data cleaned'!$D48&lt;50000, "$40k-50k",
  'Palmoria Group emp-data cleaned'!$D48&lt;60000, "$50k-60k",
  'Palmoria Group emp-data cleaned'!$D48&lt;70000, "$60k-70k",
  'Palmoria Group emp-data cleaned'!$D48&lt;80000, "$70k-80k",
  'Palmoria Group emp-data cleaned'!$D48&lt;90000, "$80k-90k",
  'Palmoria Group emp-data cleaned'!$D48&lt;100000, "$90k-100k",
  'Palmoria Group emp-data cleaned'!$D48&lt;110000, "$100k-110k",
  'Palmoria Group emp-data cleaned'!$D48&gt;=110000, "$110k+"
)</f>
        <v>$80k-90k</v>
      </c>
      <c r="F48" s="33" t="s">
        <v>15</v>
      </c>
      <c r="G48" s="33" t="s">
        <v>10</v>
      </c>
      <c r="H48" s="33">
        <f>INDEX('Bonus Rules'!$C$3:$G$14, MATCH(C48, 'Bonus Rules'!$B$3:$B$14, 0), MATCH(G48, 'Bonus Rules'!$C$2:$G$2, 0))</f>
        <v>6.2E-2</v>
      </c>
      <c r="I48" s="42">
        <f t="shared" si="0"/>
        <v>5066.6400000000003</v>
      </c>
      <c r="J48" s="48">
        <f t="shared" si="1"/>
        <v>86786.64</v>
      </c>
    </row>
    <row r="49" spans="1:10" x14ac:dyDescent="0.25">
      <c r="A49" s="35" t="s">
        <v>76</v>
      </c>
      <c r="B49" s="35" t="s">
        <v>7</v>
      </c>
      <c r="C49" s="35" t="s">
        <v>25</v>
      </c>
      <c r="D49" s="49">
        <v>84470</v>
      </c>
      <c r="E49" s="36" t="str" cm="1">
        <f t="array" ref="E49">_xlfn.IFS(
  'Palmoria Group emp-data cleaned'!$D49&lt;10000, "$0-10k",
  'Palmoria Group emp-data cleaned'!$D49&lt;20000, "$10k-20k",
  'Palmoria Group emp-data cleaned'!$D49&lt;30000, "$20k-30k",
  'Palmoria Group emp-data cleaned'!$D49&lt;40000, "$30k-40k",
  'Palmoria Group emp-data cleaned'!$D49&lt;50000, "$40k-50k",
  'Palmoria Group emp-data cleaned'!$D49&lt;60000, "$50k-60k",
  'Palmoria Group emp-data cleaned'!$D49&lt;70000, "$60k-70k",
  'Palmoria Group emp-data cleaned'!$D49&lt;80000, "$70k-80k",
  'Palmoria Group emp-data cleaned'!$D49&lt;90000, "$80k-90k",
  'Palmoria Group emp-data cleaned'!$D49&lt;100000, "$90k-100k",
  'Palmoria Group emp-data cleaned'!$D49&lt;110000, "$100k-110k",
  'Palmoria Group emp-data cleaned'!$D49&gt;=110000, "$110k+"
)</f>
        <v>$80k-90k</v>
      </c>
      <c r="F49" s="35" t="s">
        <v>9</v>
      </c>
      <c r="G49" s="35" t="s">
        <v>26</v>
      </c>
      <c r="H49" s="33">
        <f>INDEX('Bonus Rules'!$C$3:$G$14, MATCH(C49, 'Bonus Rules'!$B$3:$B$14, 0), MATCH(G49, 'Bonus Rules'!$C$2:$G$2, 0))</f>
        <v>2.7E-2</v>
      </c>
      <c r="I49" s="42">
        <f t="shared" si="0"/>
        <v>2280.69</v>
      </c>
      <c r="J49" s="48">
        <f t="shared" si="1"/>
        <v>86750.69</v>
      </c>
    </row>
    <row r="50" spans="1:10" x14ac:dyDescent="0.25">
      <c r="A50" s="33" t="s">
        <v>77</v>
      </c>
      <c r="B50" s="33" t="s">
        <v>12</v>
      </c>
      <c r="C50" s="33" t="s">
        <v>63</v>
      </c>
      <c r="D50" s="48">
        <v>114600</v>
      </c>
      <c r="E50" s="34" t="str" cm="1">
        <f t="array" ref="E50">_xlfn.IFS(
  'Palmoria Group emp-data cleaned'!$D50&lt;10000, "$0-10k",
  'Palmoria Group emp-data cleaned'!$D50&lt;20000, "$10k-20k",
  'Palmoria Group emp-data cleaned'!$D50&lt;30000, "$20k-30k",
  'Palmoria Group emp-data cleaned'!$D50&lt;40000, "$30k-40k",
  'Palmoria Group emp-data cleaned'!$D50&lt;50000, "$40k-50k",
  'Palmoria Group emp-data cleaned'!$D50&lt;60000, "$50k-60k",
  'Palmoria Group emp-data cleaned'!$D50&lt;70000, "$60k-70k",
  'Palmoria Group emp-data cleaned'!$D50&lt;80000, "$70k-80k",
  'Palmoria Group emp-data cleaned'!$D50&lt;90000, "$80k-90k",
  'Palmoria Group emp-data cleaned'!$D50&lt;100000, "$90k-100k",
  'Palmoria Group emp-data cleaned'!$D50&lt;110000, "$100k-110k",
  'Palmoria Group emp-data cleaned'!$D50&gt;=110000, "$110k+"
)</f>
        <v>$110k+</v>
      </c>
      <c r="F50" s="33" t="s">
        <v>9</v>
      </c>
      <c r="G50" s="33" t="s">
        <v>14</v>
      </c>
      <c r="H50" s="33">
        <f>INDEX('Bonus Rules'!$C$3:$G$14, MATCH(C50, 'Bonus Rules'!$B$3:$B$14, 0), MATCH(G50, 'Bonus Rules'!$C$2:$G$2, 0))</f>
        <v>5.8000000000000003E-2</v>
      </c>
      <c r="I50" s="42">
        <f t="shared" si="0"/>
        <v>6646.8</v>
      </c>
      <c r="J50" s="48">
        <f t="shared" si="1"/>
        <v>121246.8</v>
      </c>
    </row>
    <row r="51" spans="1:10" x14ac:dyDescent="0.25">
      <c r="A51" s="35" t="s">
        <v>78</v>
      </c>
      <c r="B51" s="35" t="s">
        <v>7</v>
      </c>
      <c r="C51" s="35" t="s">
        <v>39</v>
      </c>
      <c r="D51" s="49">
        <v>114690</v>
      </c>
      <c r="E51" s="36" t="str" cm="1">
        <f t="array" ref="E51">_xlfn.IFS(
  'Palmoria Group emp-data cleaned'!$D51&lt;10000, "$0-10k",
  'Palmoria Group emp-data cleaned'!$D51&lt;20000, "$10k-20k",
  'Palmoria Group emp-data cleaned'!$D51&lt;30000, "$20k-30k",
  'Palmoria Group emp-data cleaned'!$D51&lt;40000, "$30k-40k",
  'Palmoria Group emp-data cleaned'!$D51&lt;50000, "$40k-50k",
  'Palmoria Group emp-data cleaned'!$D51&lt;60000, "$50k-60k",
  'Palmoria Group emp-data cleaned'!$D51&lt;70000, "$60k-70k",
  'Palmoria Group emp-data cleaned'!$D51&lt;80000, "$70k-80k",
  'Palmoria Group emp-data cleaned'!$D51&lt;90000, "$80k-90k",
  'Palmoria Group emp-data cleaned'!$D51&lt;100000, "$90k-100k",
  'Palmoria Group emp-data cleaned'!$D51&lt;110000, "$100k-110k",
  'Palmoria Group emp-data cleaned'!$D51&gt;=110000, "$110k+"
)</f>
        <v>$110k+</v>
      </c>
      <c r="F51" s="35" t="s">
        <v>9</v>
      </c>
      <c r="G51" s="35" t="s">
        <v>48</v>
      </c>
      <c r="H51" s="33">
        <f>INDEX('Bonus Rules'!$C$3:$G$14, MATCH(C51, 'Bonus Rules'!$B$3:$B$14, 0), MATCH(G51, 'Bonus Rules'!$C$2:$G$2, 0))</f>
        <v>5.0000000000000001E-3</v>
      </c>
      <c r="I51" s="42">
        <f t="shared" si="0"/>
        <v>573.45000000000005</v>
      </c>
      <c r="J51" s="48">
        <f t="shared" si="1"/>
        <v>115263.45</v>
      </c>
    </row>
    <row r="52" spans="1:10" x14ac:dyDescent="0.25">
      <c r="A52" s="33" t="s">
        <v>79</v>
      </c>
      <c r="B52" s="33" t="s">
        <v>7</v>
      </c>
      <c r="C52" s="33" t="s">
        <v>13</v>
      </c>
      <c r="D52" s="48">
        <v>57350</v>
      </c>
      <c r="E52" s="34" t="str" cm="1">
        <f t="array" ref="E52">_xlfn.IFS(
  'Palmoria Group emp-data cleaned'!$D52&lt;10000, "$0-10k",
  'Palmoria Group emp-data cleaned'!$D52&lt;20000, "$10k-20k",
  'Palmoria Group emp-data cleaned'!$D52&lt;30000, "$20k-30k",
  'Palmoria Group emp-data cleaned'!$D52&lt;40000, "$30k-40k",
  'Palmoria Group emp-data cleaned'!$D52&lt;50000, "$40k-50k",
  'Palmoria Group emp-data cleaned'!$D52&lt;60000, "$50k-60k",
  'Palmoria Group emp-data cleaned'!$D52&lt;70000, "$60k-70k",
  'Palmoria Group emp-data cleaned'!$D52&lt;80000, "$70k-80k",
  'Palmoria Group emp-data cleaned'!$D52&lt;90000, "$80k-90k",
  'Palmoria Group emp-data cleaned'!$D52&lt;100000, "$90k-100k",
  'Palmoria Group emp-data cleaned'!$D52&lt;110000, "$100k-110k",
  'Palmoria Group emp-data cleaned'!$D52&gt;=110000, "$110k+"
)</f>
        <v>$50k-60k</v>
      </c>
      <c r="F52" s="33" t="s">
        <v>19</v>
      </c>
      <c r="G52" s="33" t="s">
        <v>14</v>
      </c>
      <c r="H52" s="33">
        <f>INDEX('Bonus Rules'!$C$3:$G$14, MATCH(C52, 'Bonus Rules'!$B$3:$B$14, 0), MATCH(G52, 'Bonus Rules'!$C$2:$G$2, 0))</f>
        <v>4.2999999999999997E-2</v>
      </c>
      <c r="I52" s="42">
        <f t="shared" si="0"/>
        <v>2466.0499999999997</v>
      </c>
      <c r="J52" s="48">
        <f t="shared" si="1"/>
        <v>59816.05</v>
      </c>
    </row>
    <row r="53" spans="1:10" x14ac:dyDescent="0.25">
      <c r="A53" s="35" t="s">
        <v>80</v>
      </c>
      <c r="B53" s="35" t="s">
        <v>12</v>
      </c>
      <c r="C53" s="35" t="s">
        <v>50</v>
      </c>
      <c r="D53" s="49">
        <v>51200</v>
      </c>
      <c r="E53" s="36" t="str" cm="1">
        <f t="array" ref="E53">_xlfn.IFS(
  'Palmoria Group emp-data cleaned'!$D53&lt;10000, "$0-10k",
  'Palmoria Group emp-data cleaned'!$D53&lt;20000, "$10k-20k",
  'Palmoria Group emp-data cleaned'!$D53&lt;30000, "$20k-30k",
  'Palmoria Group emp-data cleaned'!$D53&lt;40000, "$30k-40k",
  'Palmoria Group emp-data cleaned'!$D53&lt;50000, "$40k-50k",
  'Palmoria Group emp-data cleaned'!$D53&lt;60000, "$50k-60k",
  'Palmoria Group emp-data cleaned'!$D53&lt;70000, "$60k-70k",
  'Palmoria Group emp-data cleaned'!$D53&lt;80000, "$70k-80k",
  'Palmoria Group emp-data cleaned'!$D53&lt;90000, "$80k-90k",
  'Palmoria Group emp-data cleaned'!$D53&lt;100000, "$90k-100k",
  'Palmoria Group emp-data cleaned'!$D53&lt;110000, "$100k-110k",
  'Palmoria Group emp-data cleaned'!$D53&gt;=110000, "$110k+"
)</f>
        <v>$50k-60k</v>
      </c>
      <c r="F53" s="35" t="s">
        <v>19</v>
      </c>
      <c r="G53" s="35" t="s">
        <v>22</v>
      </c>
      <c r="H53" s="33">
        <f>INDEX('Bonus Rules'!$C$3:$G$14, MATCH(C53, 'Bonus Rules'!$B$3:$B$14, 0), MATCH(G53, 'Bonus Rules'!$C$2:$G$2, 0))</f>
        <v>1.2E-2</v>
      </c>
      <c r="I53" s="42">
        <f t="shared" si="0"/>
        <v>614.4</v>
      </c>
      <c r="J53" s="48">
        <f t="shared" si="1"/>
        <v>51814.400000000001</v>
      </c>
    </row>
    <row r="54" spans="1:10" x14ac:dyDescent="0.25">
      <c r="A54" s="33" t="s">
        <v>81</v>
      </c>
      <c r="B54" s="33" t="s">
        <v>12</v>
      </c>
      <c r="C54" s="33" t="s">
        <v>25</v>
      </c>
      <c r="D54" s="48">
        <v>85260</v>
      </c>
      <c r="E54" s="34" t="str" cm="1">
        <f t="array" ref="E54">_xlfn.IFS(
  'Palmoria Group emp-data cleaned'!$D54&lt;10000, "$0-10k",
  'Palmoria Group emp-data cleaned'!$D54&lt;20000, "$10k-20k",
  'Palmoria Group emp-data cleaned'!$D54&lt;30000, "$20k-30k",
  'Palmoria Group emp-data cleaned'!$D54&lt;40000, "$30k-40k",
  'Palmoria Group emp-data cleaned'!$D54&lt;50000, "$40k-50k",
  'Palmoria Group emp-data cleaned'!$D54&lt;60000, "$50k-60k",
  'Palmoria Group emp-data cleaned'!$D54&lt;70000, "$60k-70k",
  'Palmoria Group emp-data cleaned'!$D54&lt;80000, "$70k-80k",
  'Palmoria Group emp-data cleaned'!$D54&lt;90000, "$80k-90k",
  'Palmoria Group emp-data cleaned'!$D54&lt;100000, "$90k-100k",
  'Palmoria Group emp-data cleaned'!$D54&lt;110000, "$100k-110k",
  'Palmoria Group emp-data cleaned'!$D54&gt;=110000, "$110k+"
)</f>
        <v>$80k-90k</v>
      </c>
      <c r="F54" s="33" t="s">
        <v>9</v>
      </c>
      <c r="G54" s="33" t="s">
        <v>22</v>
      </c>
      <c r="H54" s="33">
        <f>INDEX('Bonus Rules'!$C$3:$G$14, MATCH(C54, 'Bonus Rules'!$B$3:$B$14, 0), MATCH(G54, 'Bonus Rules'!$C$2:$G$2, 0))</f>
        <v>1.2999999999999999E-2</v>
      </c>
      <c r="I54" s="42">
        <f t="shared" si="0"/>
        <v>1108.3799999999999</v>
      </c>
      <c r="J54" s="48">
        <f t="shared" si="1"/>
        <v>86368.38</v>
      </c>
    </row>
    <row r="55" spans="1:10" x14ac:dyDescent="0.25">
      <c r="A55" s="35" t="s">
        <v>82</v>
      </c>
      <c r="B55" s="35" t="s">
        <v>12</v>
      </c>
      <c r="C55" s="35" t="s">
        <v>28</v>
      </c>
      <c r="D55" s="49">
        <v>71230</v>
      </c>
      <c r="E55" s="36" t="str" cm="1">
        <f t="array" ref="E55">_xlfn.IFS(
  'Palmoria Group emp-data cleaned'!$D55&lt;10000, "$0-10k",
  'Palmoria Group emp-data cleaned'!$D55&lt;20000, "$10k-20k",
  'Palmoria Group emp-data cleaned'!$D55&lt;30000, "$20k-30k",
  'Palmoria Group emp-data cleaned'!$D55&lt;40000, "$30k-40k",
  'Palmoria Group emp-data cleaned'!$D55&lt;50000, "$40k-50k",
  'Palmoria Group emp-data cleaned'!$D55&lt;60000, "$50k-60k",
  'Palmoria Group emp-data cleaned'!$D55&lt;70000, "$60k-70k",
  'Palmoria Group emp-data cleaned'!$D55&lt;80000, "$70k-80k",
  'Palmoria Group emp-data cleaned'!$D55&lt;90000, "$80k-90k",
  'Palmoria Group emp-data cleaned'!$D55&lt;100000, "$90k-100k",
  'Palmoria Group emp-data cleaned'!$D55&lt;110000, "$100k-110k",
  'Palmoria Group emp-data cleaned'!$D55&gt;=110000, "$110k+"
)</f>
        <v>$70k-80k</v>
      </c>
      <c r="F55" s="35" t="s">
        <v>19</v>
      </c>
      <c r="G55" s="35" t="s">
        <v>48</v>
      </c>
      <c r="H55" s="33">
        <f>INDEX('Bonus Rules'!$C$3:$G$14, MATCH(C55, 'Bonus Rules'!$B$3:$B$14, 0), MATCH(G55, 'Bonus Rules'!$C$2:$G$2, 0))</f>
        <v>5.0000000000000001E-3</v>
      </c>
      <c r="I55" s="42">
        <f t="shared" si="0"/>
        <v>356.15000000000003</v>
      </c>
      <c r="J55" s="48">
        <f t="shared" si="1"/>
        <v>71586.149999999994</v>
      </c>
    </row>
    <row r="56" spans="1:10" x14ac:dyDescent="0.25">
      <c r="A56" s="33" t="s">
        <v>83</v>
      </c>
      <c r="B56" s="33" t="s">
        <v>12</v>
      </c>
      <c r="C56" s="33" t="s">
        <v>34</v>
      </c>
      <c r="D56" s="48">
        <v>107660</v>
      </c>
      <c r="E56" s="34" t="str" cm="1">
        <f t="array" ref="E56">_xlfn.IFS(
  'Palmoria Group emp-data cleaned'!$D56&lt;10000, "$0-10k",
  'Palmoria Group emp-data cleaned'!$D56&lt;20000, "$10k-20k",
  'Palmoria Group emp-data cleaned'!$D56&lt;30000, "$20k-30k",
  'Palmoria Group emp-data cleaned'!$D56&lt;40000, "$30k-40k",
  'Palmoria Group emp-data cleaned'!$D56&lt;50000, "$40k-50k",
  'Palmoria Group emp-data cleaned'!$D56&lt;60000, "$50k-60k",
  'Palmoria Group emp-data cleaned'!$D56&lt;70000, "$60k-70k",
  'Palmoria Group emp-data cleaned'!$D56&lt;80000, "$70k-80k",
  'Palmoria Group emp-data cleaned'!$D56&lt;90000, "$80k-90k",
  'Palmoria Group emp-data cleaned'!$D56&lt;100000, "$90k-100k",
  'Palmoria Group emp-data cleaned'!$D56&lt;110000, "$100k-110k",
  'Palmoria Group emp-data cleaned'!$D56&gt;=110000, "$110k+"
)</f>
        <v>$100k-110k</v>
      </c>
      <c r="F56" s="33" t="s">
        <v>15</v>
      </c>
      <c r="G56" s="33" t="s">
        <v>14</v>
      </c>
      <c r="H56" s="33">
        <f>INDEX('Bonus Rules'!$C$3:$G$14, MATCH(C56, 'Bonus Rules'!$B$3:$B$14, 0), MATCH(G56, 'Bonus Rules'!$C$2:$G$2, 0))</f>
        <v>4.1000000000000002E-2</v>
      </c>
      <c r="I56" s="42">
        <f t="shared" si="0"/>
        <v>4414.0600000000004</v>
      </c>
      <c r="J56" s="48">
        <f t="shared" si="1"/>
        <v>112074.06</v>
      </c>
    </row>
    <row r="57" spans="1:10" x14ac:dyDescent="0.25">
      <c r="A57" s="35" t="s">
        <v>84</v>
      </c>
      <c r="B57" s="35" t="s">
        <v>12</v>
      </c>
      <c r="C57" s="35" t="s">
        <v>13</v>
      </c>
      <c r="D57" s="49">
        <v>75230</v>
      </c>
      <c r="E57" s="36" t="str" cm="1">
        <f t="array" ref="E57">_xlfn.IFS(
  'Palmoria Group emp-data cleaned'!$D57&lt;10000, "$0-10k",
  'Palmoria Group emp-data cleaned'!$D57&lt;20000, "$10k-20k",
  'Palmoria Group emp-data cleaned'!$D57&lt;30000, "$20k-30k",
  'Palmoria Group emp-data cleaned'!$D57&lt;40000, "$30k-40k",
  'Palmoria Group emp-data cleaned'!$D57&lt;50000, "$40k-50k",
  'Palmoria Group emp-data cleaned'!$D57&lt;60000, "$50k-60k",
  'Palmoria Group emp-data cleaned'!$D57&lt;70000, "$60k-70k",
  'Palmoria Group emp-data cleaned'!$D57&lt;80000, "$70k-80k",
  'Palmoria Group emp-data cleaned'!$D57&lt;90000, "$80k-90k",
  'Palmoria Group emp-data cleaned'!$D57&lt;100000, "$90k-100k",
  'Palmoria Group emp-data cleaned'!$D57&lt;110000, "$100k-110k",
  'Palmoria Group emp-data cleaned'!$D57&gt;=110000, "$110k+"
)</f>
        <v>$70k-80k</v>
      </c>
      <c r="F57" s="35" t="s">
        <v>19</v>
      </c>
      <c r="G57" s="35" t="s">
        <v>22</v>
      </c>
      <c r="H57" s="33">
        <f>INDEX('Bonus Rules'!$C$3:$G$14, MATCH(C57, 'Bonus Rules'!$B$3:$B$14, 0), MATCH(G57, 'Bonus Rules'!$C$2:$G$2, 0))</f>
        <v>1.0999999999999999E-2</v>
      </c>
      <c r="I57" s="42">
        <f t="shared" si="0"/>
        <v>827.53</v>
      </c>
      <c r="J57" s="48">
        <f t="shared" si="1"/>
        <v>76057.53</v>
      </c>
    </row>
    <row r="58" spans="1:10" x14ac:dyDescent="0.25">
      <c r="A58" s="33" t="s">
        <v>85</v>
      </c>
      <c r="B58" s="33" t="s">
        <v>12</v>
      </c>
      <c r="C58" s="33" t="s">
        <v>63</v>
      </c>
      <c r="D58" s="48">
        <v>108080</v>
      </c>
      <c r="E58" s="34" t="str" cm="1">
        <f t="array" ref="E58">_xlfn.IFS(
  'Palmoria Group emp-data cleaned'!$D58&lt;10000, "$0-10k",
  'Palmoria Group emp-data cleaned'!$D58&lt;20000, "$10k-20k",
  'Palmoria Group emp-data cleaned'!$D58&lt;30000, "$20k-30k",
  'Palmoria Group emp-data cleaned'!$D58&lt;40000, "$30k-40k",
  'Palmoria Group emp-data cleaned'!$D58&lt;50000, "$40k-50k",
  'Palmoria Group emp-data cleaned'!$D58&lt;60000, "$50k-60k",
  'Palmoria Group emp-data cleaned'!$D58&lt;70000, "$60k-70k",
  'Palmoria Group emp-data cleaned'!$D58&lt;80000, "$70k-80k",
  'Palmoria Group emp-data cleaned'!$D58&lt;90000, "$80k-90k",
  'Palmoria Group emp-data cleaned'!$D58&lt;100000, "$90k-100k",
  'Palmoria Group emp-data cleaned'!$D58&lt;110000, "$100k-110k",
  'Palmoria Group emp-data cleaned'!$D58&gt;=110000, "$110k+"
)</f>
        <v>$100k-110k</v>
      </c>
      <c r="F58" s="33" t="s">
        <v>15</v>
      </c>
      <c r="G58" s="33" t="s">
        <v>26</v>
      </c>
      <c r="H58" s="33">
        <f>INDEX('Bonus Rules'!$C$3:$G$14, MATCH(C58, 'Bonus Rules'!$B$3:$B$14, 0), MATCH(G58, 'Bonus Rules'!$C$2:$G$2, 0))</f>
        <v>3.5000000000000003E-2</v>
      </c>
      <c r="I58" s="42">
        <f t="shared" si="0"/>
        <v>3782.8</v>
      </c>
      <c r="J58" s="48">
        <f t="shared" si="1"/>
        <v>111862.8</v>
      </c>
    </row>
    <row r="59" spans="1:10" x14ac:dyDescent="0.25">
      <c r="A59" s="35" t="s">
        <v>86</v>
      </c>
      <c r="B59" s="35" t="s">
        <v>7</v>
      </c>
      <c r="C59" s="35" t="s">
        <v>18</v>
      </c>
      <c r="D59" s="49">
        <v>28480</v>
      </c>
      <c r="E59" s="36" t="str" cm="1">
        <f t="array" ref="E59">_xlfn.IFS(
  'Palmoria Group emp-data cleaned'!$D59&lt;10000, "$0-10k",
  'Palmoria Group emp-data cleaned'!$D59&lt;20000, "$10k-20k",
  'Palmoria Group emp-data cleaned'!$D59&lt;30000, "$20k-30k",
  'Palmoria Group emp-data cleaned'!$D59&lt;40000, "$30k-40k",
  'Palmoria Group emp-data cleaned'!$D59&lt;50000, "$40k-50k",
  'Palmoria Group emp-data cleaned'!$D59&lt;60000, "$50k-60k",
  'Palmoria Group emp-data cleaned'!$D59&lt;70000, "$60k-70k",
  'Palmoria Group emp-data cleaned'!$D59&lt;80000, "$70k-80k",
  'Palmoria Group emp-data cleaned'!$D59&lt;90000, "$80k-90k",
  'Palmoria Group emp-data cleaned'!$D59&lt;100000, "$90k-100k",
  'Palmoria Group emp-data cleaned'!$D59&lt;110000, "$100k-110k",
  'Palmoria Group emp-data cleaned'!$D59&gt;=110000, "$110k+"
)</f>
        <v>$20k-30k</v>
      </c>
      <c r="F59" s="35" t="s">
        <v>19</v>
      </c>
      <c r="G59" s="35" t="s">
        <v>14</v>
      </c>
      <c r="H59" s="33">
        <f>INDEX('Bonus Rules'!$C$3:$G$14, MATCH(C59, 'Bonus Rules'!$B$3:$B$14, 0), MATCH(G59, 'Bonus Rules'!$C$2:$G$2, 0))</f>
        <v>5.3999999999999999E-2</v>
      </c>
      <c r="I59" s="42">
        <f t="shared" si="0"/>
        <v>1537.92</v>
      </c>
      <c r="J59" s="48">
        <f t="shared" si="1"/>
        <v>30017.919999999998</v>
      </c>
    </row>
    <row r="60" spans="1:10" x14ac:dyDescent="0.25">
      <c r="A60" s="33" t="s">
        <v>87</v>
      </c>
      <c r="B60" s="33" t="s">
        <v>7</v>
      </c>
      <c r="C60" s="33" t="s">
        <v>21</v>
      </c>
      <c r="D60" s="48">
        <v>56620</v>
      </c>
      <c r="E60" s="34" t="str" cm="1">
        <f t="array" ref="E60">_xlfn.IFS(
  'Palmoria Group emp-data cleaned'!$D60&lt;10000, "$0-10k",
  'Palmoria Group emp-data cleaned'!$D60&lt;20000, "$10k-20k",
  'Palmoria Group emp-data cleaned'!$D60&lt;30000, "$20k-30k",
  'Palmoria Group emp-data cleaned'!$D60&lt;40000, "$30k-40k",
  'Palmoria Group emp-data cleaned'!$D60&lt;50000, "$40k-50k",
  'Palmoria Group emp-data cleaned'!$D60&lt;60000, "$50k-60k",
  'Palmoria Group emp-data cleaned'!$D60&lt;70000, "$60k-70k",
  'Palmoria Group emp-data cleaned'!$D60&lt;80000, "$70k-80k",
  'Palmoria Group emp-data cleaned'!$D60&lt;90000, "$80k-90k",
  'Palmoria Group emp-data cleaned'!$D60&lt;100000, "$90k-100k",
  'Palmoria Group emp-data cleaned'!$D60&lt;110000, "$100k-110k",
  'Palmoria Group emp-data cleaned'!$D60&gt;=110000, "$110k+"
)</f>
        <v>$50k-60k</v>
      </c>
      <c r="F60" s="33" t="s">
        <v>15</v>
      </c>
      <c r="G60" s="33" t="s">
        <v>26</v>
      </c>
      <c r="H60" s="33">
        <f>INDEX('Bonus Rules'!$C$3:$G$14, MATCH(C60, 'Bonus Rules'!$B$3:$B$14, 0), MATCH(G60, 'Bonus Rules'!$C$2:$G$2, 0))</f>
        <v>2.8000000000000001E-2</v>
      </c>
      <c r="I60" s="42">
        <f t="shared" si="0"/>
        <v>1585.3600000000001</v>
      </c>
      <c r="J60" s="48">
        <f t="shared" si="1"/>
        <v>58205.36</v>
      </c>
    </row>
    <row r="61" spans="1:10" x14ac:dyDescent="0.25">
      <c r="A61" s="35" t="s">
        <v>88</v>
      </c>
      <c r="B61" s="35" t="s">
        <v>7</v>
      </c>
      <c r="C61" s="35" t="s">
        <v>8</v>
      </c>
      <c r="D61" s="49">
        <v>103550</v>
      </c>
      <c r="E61" s="36" t="str" cm="1">
        <f t="array" ref="E61">_xlfn.IFS(
  'Palmoria Group emp-data cleaned'!$D61&lt;10000, "$0-10k",
  'Palmoria Group emp-data cleaned'!$D61&lt;20000, "$10k-20k",
  'Palmoria Group emp-data cleaned'!$D61&lt;30000, "$20k-30k",
  'Palmoria Group emp-data cleaned'!$D61&lt;40000, "$30k-40k",
  'Palmoria Group emp-data cleaned'!$D61&lt;50000, "$40k-50k",
  'Palmoria Group emp-data cleaned'!$D61&lt;60000, "$50k-60k",
  'Palmoria Group emp-data cleaned'!$D61&lt;70000, "$60k-70k",
  'Palmoria Group emp-data cleaned'!$D61&lt;80000, "$70k-80k",
  'Palmoria Group emp-data cleaned'!$D61&lt;90000, "$80k-90k",
  'Palmoria Group emp-data cleaned'!$D61&lt;100000, "$90k-100k",
  'Palmoria Group emp-data cleaned'!$D61&lt;110000, "$100k-110k",
  'Palmoria Group emp-data cleaned'!$D61&gt;=110000, "$110k+"
)</f>
        <v>$100k-110k</v>
      </c>
      <c r="F61" s="35" t="s">
        <v>15</v>
      </c>
      <c r="G61" s="35" t="s">
        <v>26</v>
      </c>
      <c r="H61" s="33">
        <f>INDEX('Bonus Rules'!$C$3:$G$14, MATCH(C61, 'Bonus Rules'!$B$3:$B$14, 0), MATCH(G61, 'Bonus Rules'!$C$2:$G$2, 0))</f>
        <v>2.1000000000000001E-2</v>
      </c>
      <c r="I61" s="42">
        <f t="shared" si="0"/>
        <v>2174.5500000000002</v>
      </c>
      <c r="J61" s="48">
        <f t="shared" si="1"/>
        <v>105724.55</v>
      </c>
    </row>
    <row r="62" spans="1:10" x14ac:dyDescent="0.25">
      <c r="A62" s="33" t="s">
        <v>89</v>
      </c>
      <c r="B62" s="33" t="s">
        <v>12</v>
      </c>
      <c r="C62" s="33" t="s">
        <v>31</v>
      </c>
      <c r="D62" s="48">
        <v>78500</v>
      </c>
      <c r="E62" s="34" t="str" cm="1">
        <f t="array" ref="E62">_xlfn.IFS(
  'Palmoria Group emp-data cleaned'!$D62&lt;10000, "$0-10k",
  'Palmoria Group emp-data cleaned'!$D62&lt;20000, "$10k-20k",
  'Palmoria Group emp-data cleaned'!$D62&lt;30000, "$20k-30k",
  'Palmoria Group emp-data cleaned'!$D62&lt;40000, "$30k-40k",
  'Palmoria Group emp-data cleaned'!$D62&lt;50000, "$40k-50k",
  'Palmoria Group emp-data cleaned'!$D62&lt;60000, "$50k-60k",
  'Palmoria Group emp-data cleaned'!$D62&lt;70000, "$60k-70k",
  'Palmoria Group emp-data cleaned'!$D62&lt;80000, "$70k-80k",
  'Palmoria Group emp-data cleaned'!$D62&lt;90000, "$80k-90k",
  'Palmoria Group emp-data cleaned'!$D62&lt;100000, "$90k-100k",
  'Palmoria Group emp-data cleaned'!$D62&lt;110000, "$100k-110k",
  'Palmoria Group emp-data cleaned'!$D62&gt;=110000, "$110k+"
)</f>
        <v>$70k-80k</v>
      </c>
      <c r="F62" s="33" t="s">
        <v>19</v>
      </c>
      <c r="G62" s="33" t="s">
        <v>10</v>
      </c>
      <c r="H62" s="33">
        <f>INDEX('Bonus Rules'!$C$3:$G$14, MATCH(C62, 'Bonus Rules'!$B$3:$B$14, 0), MATCH(G62, 'Bonus Rules'!$C$2:$G$2, 0))</f>
        <v>7.2999999999999995E-2</v>
      </c>
      <c r="I62" s="42">
        <f t="shared" si="0"/>
        <v>5730.5</v>
      </c>
      <c r="J62" s="48">
        <f t="shared" si="1"/>
        <v>84230.5</v>
      </c>
    </row>
    <row r="63" spans="1:10" x14ac:dyDescent="0.25">
      <c r="A63" s="35" t="s">
        <v>90</v>
      </c>
      <c r="B63" s="35" t="s">
        <v>7</v>
      </c>
      <c r="C63" s="35" t="s">
        <v>18</v>
      </c>
      <c r="D63" s="49">
        <v>93930</v>
      </c>
      <c r="E63" s="36" t="str" cm="1">
        <f t="array" ref="E63">_xlfn.IFS(
  'Palmoria Group emp-data cleaned'!$D63&lt;10000, "$0-10k",
  'Palmoria Group emp-data cleaned'!$D63&lt;20000, "$10k-20k",
  'Palmoria Group emp-data cleaned'!$D63&lt;30000, "$20k-30k",
  'Palmoria Group emp-data cleaned'!$D63&lt;40000, "$30k-40k",
  'Palmoria Group emp-data cleaned'!$D63&lt;50000, "$40k-50k",
  'Palmoria Group emp-data cleaned'!$D63&lt;60000, "$50k-60k",
  'Palmoria Group emp-data cleaned'!$D63&lt;70000, "$60k-70k",
  'Palmoria Group emp-data cleaned'!$D63&lt;80000, "$70k-80k",
  'Palmoria Group emp-data cleaned'!$D63&lt;90000, "$80k-90k",
  'Palmoria Group emp-data cleaned'!$D63&lt;100000, "$90k-100k",
  'Palmoria Group emp-data cleaned'!$D63&lt;110000, "$100k-110k",
  'Palmoria Group emp-data cleaned'!$D63&gt;=110000, "$110k+"
)</f>
        <v>$90k-100k</v>
      </c>
      <c r="F63" s="35" t="s">
        <v>19</v>
      </c>
      <c r="G63" s="35" t="s">
        <v>14</v>
      </c>
      <c r="H63" s="33">
        <f>INDEX('Bonus Rules'!$C$3:$G$14, MATCH(C63, 'Bonus Rules'!$B$3:$B$14, 0), MATCH(G63, 'Bonus Rules'!$C$2:$G$2, 0))</f>
        <v>5.3999999999999999E-2</v>
      </c>
      <c r="I63" s="42">
        <f t="shared" si="0"/>
        <v>5072.22</v>
      </c>
      <c r="J63" s="48">
        <f t="shared" si="1"/>
        <v>99002.22</v>
      </c>
    </row>
    <row r="64" spans="1:10" x14ac:dyDescent="0.25">
      <c r="A64" s="33" t="s">
        <v>91</v>
      </c>
      <c r="B64" s="33" t="s">
        <v>7</v>
      </c>
      <c r="C64" s="33" t="s">
        <v>39</v>
      </c>
      <c r="D64" s="48">
        <v>55310</v>
      </c>
      <c r="E64" s="34" t="str" cm="1">
        <f t="array" ref="E64">_xlfn.IFS(
  'Palmoria Group emp-data cleaned'!$D64&lt;10000, "$0-10k",
  'Palmoria Group emp-data cleaned'!$D64&lt;20000, "$10k-20k",
  'Palmoria Group emp-data cleaned'!$D64&lt;30000, "$20k-30k",
  'Palmoria Group emp-data cleaned'!$D64&lt;40000, "$30k-40k",
  'Palmoria Group emp-data cleaned'!$D64&lt;50000, "$40k-50k",
  'Palmoria Group emp-data cleaned'!$D64&lt;60000, "$50k-60k",
  'Palmoria Group emp-data cleaned'!$D64&lt;70000, "$60k-70k",
  'Palmoria Group emp-data cleaned'!$D64&lt;80000, "$70k-80k",
  'Palmoria Group emp-data cleaned'!$D64&lt;90000, "$80k-90k",
  'Palmoria Group emp-data cleaned'!$D64&lt;100000, "$90k-100k",
  'Palmoria Group emp-data cleaned'!$D64&lt;110000, "$100k-110k",
  'Palmoria Group emp-data cleaned'!$D64&gt;=110000, "$110k+"
)</f>
        <v>$50k-60k</v>
      </c>
      <c r="F64" s="33" t="s">
        <v>19</v>
      </c>
      <c r="G64" s="33" t="s">
        <v>48</v>
      </c>
      <c r="H64" s="33">
        <f>INDEX('Bonus Rules'!$C$3:$G$14, MATCH(C64, 'Bonus Rules'!$B$3:$B$14, 0), MATCH(G64, 'Bonus Rules'!$C$2:$G$2, 0))</f>
        <v>5.0000000000000001E-3</v>
      </c>
      <c r="I64" s="42">
        <f t="shared" si="0"/>
        <v>276.55</v>
      </c>
      <c r="J64" s="48">
        <f t="shared" si="1"/>
        <v>55586.55</v>
      </c>
    </row>
    <row r="65" spans="1:10" x14ac:dyDescent="0.25">
      <c r="A65" s="35" t="s">
        <v>92</v>
      </c>
      <c r="B65" s="35" t="s">
        <v>7</v>
      </c>
      <c r="C65" s="35" t="s">
        <v>47</v>
      </c>
      <c r="D65" s="49">
        <v>49670</v>
      </c>
      <c r="E65" s="36" t="str" cm="1">
        <f t="array" ref="E65">_xlfn.IFS(
  'Palmoria Group emp-data cleaned'!$D65&lt;10000, "$0-10k",
  'Palmoria Group emp-data cleaned'!$D65&lt;20000, "$10k-20k",
  'Palmoria Group emp-data cleaned'!$D65&lt;30000, "$20k-30k",
  'Palmoria Group emp-data cleaned'!$D65&lt;40000, "$30k-40k",
  'Palmoria Group emp-data cleaned'!$D65&lt;50000, "$40k-50k",
  'Palmoria Group emp-data cleaned'!$D65&lt;60000, "$50k-60k",
  'Palmoria Group emp-data cleaned'!$D65&lt;70000, "$60k-70k",
  'Palmoria Group emp-data cleaned'!$D65&lt;80000, "$70k-80k",
  'Palmoria Group emp-data cleaned'!$D65&lt;90000, "$80k-90k",
  'Palmoria Group emp-data cleaned'!$D65&lt;100000, "$90k-100k",
  'Palmoria Group emp-data cleaned'!$D65&lt;110000, "$100k-110k",
  'Palmoria Group emp-data cleaned'!$D65&gt;=110000, "$110k+"
)</f>
        <v>$40k-50k</v>
      </c>
      <c r="F65" s="35" t="s">
        <v>15</v>
      </c>
      <c r="G65" s="35" t="s">
        <v>22</v>
      </c>
      <c r="H65" s="33">
        <f>INDEX('Bonus Rules'!$C$3:$G$14, MATCH(C65, 'Bonus Rules'!$B$3:$B$14, 0), MATCH(G65, 'Bonus Rules'!$C$2:$G$2, 0))</f>
        <v>0.02</v>
      </c>
      <c r="I65" s="42">
        <f t="shared" si="0"/>
        <v>993.4</v>
      </c>
      <c r="J65" s="48">
        <f t="shared" si="1"/>
        <v>50663.4</v>
      </c>
    </row>
    <row r="66" spans="1:10" x14ac:dyDescent="0.25">
      <c r="A66" s="33" t="s">
        <v>93</v>
      </c>
      <c r="B66" s="33" t="s">
        <v>7</v>
      </c>
      <c r="C66" s="33" t="s">
        <v>34</v>
      </c>
      <c r="D66" s="48">
        <v>40770</v>
      </c>
      <c r="E66" s="34" t="str" cm="1">
        <f t="array" ref="E66">_xlfn.IFS(
  'Palmoria Group emp-data cleaned'!$D66&lt;10000, "$0-10k",
  'Palmoria Group emp-data cleaned'!$D66&lt;20000, "$10k-20k",
  'Palmoria Group emp-data cleaned'!$D66&lt;30000, "$20k-30k",
  'Palmoria Group emp-data cleaned'!$D66&lt;40000, "$30k-40k",
  'Palmoria Group emp-data cleaned'!$D66&lt;50000, "$40k-50k",
  'Palmoria Group emp-data cleaned'!$D66&lt;60000, "$50k-60k",
  'Palmoria Group emp-data cleaned'!$D66&lt;70000, "$60k-70k",
  'Palmoria Group emp-data cleaned'!$D66&lt;80000, "$70k-80k",
  'Palmoria Group emp-data cleaned'!$D66&lt;90000, "$80k-90k",
  'Palmoria Group emp-data cleaned'!$D66&lt;100000, "$90k-100k",
  'Palmoria Group emp-data cleaned'!$D66&lt;110000, "$100k-110k",
  'Palmoria Group emp-data cleaned'!$D66&gt;=110000, "$110k+"
)</f>
        <v>$40k-50k</v>
      </c>
      <c r="F66" s="33" t="s">
        <v>15</v>
      </c>
      <c r="G66" s="33" t="s">
        <v>26</v>
      </c>
      <c r="H66" s="33">
        <f>INDEX('Bonus Rules'!$C$3:$G$14, MATCH(C66, 'Bonus Rules'!$B$3:$B$14, 0), MATCH(G66, 'Bonus Rules'!$C$2:$G$2, 0))</f>
        <v>3.2000000000000001E-2</v>
      </c>
      <c r="I66" s="42">
        <f t="shared" si="0"/>
        <v>1304.6400000000001</v>
      </c>
      <c r="J66" s="48">
        <f t="shared" si="1"/>
        <v>42074.64</v>
      </c>
    </row>
    <row r="67" spans="1:10" x14ac:dyDescent="0.25">
      <c r="A67" s="35" t="s">
        <v>94</v>
      </c>
      <c r="B67" s="35" t="s">
        <v>7</v>
      </c>
      <c r="C67" s="35" t="s">
        <v>34</v>
      </c>
      <c r="D67" s="49">
        <v>106780</v>
      </c>
      <c r="E67" s="36" t="str" cm="1">
        <f t="array" ref="E67">_xlfn.IFS(
  'Palmoria Group emp-data cleaned'!$D67&lt;10000, "$0-10k",
  'Palmoria Group emp-data cleaned'!$D67&lt;20000, "$10k-20k",
  'Palmoria Group emp-data cleaned'!$D67&lt;30000, "$20k-30k",
  'Palmoria Group emp-data cleaned'!$D67&lt;40000, "$30k-40k",
  'Palmoria Group emp-data cleaned'!$D67&lt;50000, "$40k-50k",
  'Palmoria Group emp-data cleaned'!$D67&lt;60000, "$50k-60k",
  'Palmoria Group emp-data cleaned'!$D67&lt;70000, "$60k-70k",
  'Palmoria Group emp-data cleaned'!$D67&lt;80000, "$70k-80k",
  'Palmoria Group emp-data cleaned'!$D67&lt;90000, "$80k-90k",
  'Palmoria Group emp-data cleaned'!$D67&lt;100000, "$90k-100k",
  'Palmoria Group emp-data cleaned'!$D67&lt;110000, "$100k-110k",
  'Palmoria Group emp-data cleaned'!$D67&gt;=110000, "$110k+"
)</f>
        <v>$100k-110k</v>
      </c>
      <c r="F67" s="35" t="s">
        <v>19</v>
      </c>
      <c r="G67" s="35" t="s">
        <v>22</v>
      </c>
      <c r="H67" s="33">
        <f>INDEX('Bonus Rules'!$C$3:$G$14, MATCH(C67, 'Bonus Rules'!$B$3:$B$14, 0), MATCH(G67, 'Bonus Rules'!$C$2:$G$2, 0))</f>
        <v>0.01</v>
      </c>
      <c r="I67" s="42">
        <f t="shared" ref="I67:I130" si="2" xml:space="preserve"> D67 * H67</f>
        <v>1067.8</v>
      </c>
      <c r="J67" s="48">
        <f t="shared" ref="J67:J130" si="3">D67+I67</f>
        <v>107847.8</v>
      </c>
    </row>
    <row r="68" spans="1:10" x14ac:dyDescent="0.25">
      <c r="A68" s="33" t="s">
        <v>95</v>
      </c>
      <c r="B68" s="33" t="s">
        <v>12</v>
      </c>
      <c r="C68" s="33" t="s">
        <v>25</v>
      </c>
      <c r="D68" s="48">
        <v>100730</v>
      </c>
      <c r="E68" s="34" t="str" cm="1">
        <f t="array" ref="E68">_xlfn.IFS(
  'Palmoria Group emp-data cleaned'!$D68&lt;10000, "$0-10k",
  'Palmoria Group emp-data cleaned'!$D68&lt;20000, "$10k-20k",
  'Palmoria Group emp-data cleaned'!$D68&lt;30000, "$20k-30k",
  'Palmoria Group emp-data cleaned'!$D68&lt;40000, "$30k-40k",
  'Palmoria Group emp-data cleaned'!$D68&lt;50000, "$40k-50k",
  'Palmoria Group emp-data cleaned'!$D68&lt;60000, "$50k-60k",
  'Palmoria Group emp-data cleaned'!$D68&lt;70000, "$60k-70k",
  'Palmoria Group emp-data cleaned'!$D68&lt;80000, "$70k-80k",
  'Palmoria Group emp-data cleaned'!$D68&lt;90000, "$80k-90k",
  'Palmoria Group emp-data cleaned'!$D68&lt;100000, "$90k-100k",
  'Palmoria Group emp-data cleaned'!$D68&lt;110000, "$100k-110k",
  'Palmoria Group emp-data cleaned'!$D68&gt;=110000, "$110k+"
)</f>
        <v>$100k-110k</v>
      </c>
      <c r="F68" s="33" t="s">
        <v>19</v>
      </c>
      <c r="G68" s="33" t="s">
        <v>26</v>
      </c>
      <c r="H68" s="33">
        <f>INDEX('Bonus Rules'!$C$3:$G$14, MATCH(C68, 'Bonus Rules'!$B$3:$B$14, 0), MATCH(G68, 'Bonus Rules'!$C$2:$G$2, 0))</f>
        <v>2.7E-2</v>
      </c>
      <c r="I68" s="42">
        <f t="shared" si="2"/>
        <v>2719.71</v>
      </c>
      <c r="J68" s="48">
        <f t="shared" si="3"/>
        <v>103449.71</v>
      </c>
    </row>
    <row r="69" spans="1:10" x14ac:dyDescent="0.25">
      <c r="A69" s="35" t="s">
        <v>96</v>
      </c>
      <c r="B69" s="35" t="s">
        <v>903</v>
      </c>
      <c r="C69" s="35" t="s">
        <v>28</v>
      </c>
      <c r="D69" s="49">
        <v>74620</v>
      </c>
      <c r="E69" s="36" t="str" cm="1">
        <f t="array" ref="E69">_xlfn.IFS(
  'Palmoria Group emp-data cleaned'!$D69&lt;10000, "$0-10k",
  'Palmoria Group emp-data cleaned'!$D69&lt;20000, "$10k-20k",
  'Palmoria Group emp-data cleaned'!$D69&lt;30000, "$20k-30k",
  'Palmoria Group emp-data cleaned'!$D69&lt;40000, "$30k-40k",
  'Palmoria Group emp-data cleaned'!$D69&lt;50000, "$40k-50k",
  'Palmoria Group emp-data cleaned'!$D69&lt;60000, "$50k-60k",
  'Palmoria Group emp-data cleaned'!$D69&lt;70000, "$60k-70k",
  'Palmoria Group emp-data cleaned'!$D69&lt;80000, "$70k-80k",
  'Palmoria Group emp-data cleaned'!$D69&lt;90000, "$80k-90k",
  'Palmoria Group emp-data cleaned'!$D69&lt;100000, "$90k-100k",
  'Palmoria Group emp-data cleaned'!$D69&lt;110000, "$100k-110k",
  'Palmoria Group emp-data cleaned'!$D69&gt;=110000, "$110k+"
)</f>
        <v>$70k-80k</v>
      </c>
      <c r="F69" s="35" t="s">
        <v>19</v>
      </c>
      <c r="G69" s="35" t="s">
        <v>22</v>
      </c>
      <c r="H69" s="33">
        <f>INDEX('Bonus Rules'!$C$3:$G$14, MATCH(C69, 'Bonus Rules'!$B$3:$B$14, 0), MATCH(G69, 'Bonus Rules'!$C$2:$G$2, 0))</f>
        <v>1.4999999999999999E-2</v>
      </c>
      <c r="I69" s="42">
        <f t="shared" si="2"/>
        <v>1119.3</v>
      </c>
      <c r="J69" s="48">
        <f t="shared" si="3"/>
        <v>75739.3</v>
      </c>
    </row>
    <row r="70" spans="1:10" x14ac:dyDescent="0.25">
      <c r="A70" s="33" t="s">
        <v>97</v>
      </c>
      <c r="B70" s="33" t="s">
        <v>7</v>
      </c>
      <c r="C70" s="33" t="s">
        <v>34</v>
      </c>
      <c r="D70" s="48">
        <v>40450</v>
      </c>
      <c r="E70" s="34" t="str" cm="1">
        <f t="array" ref="E70">_xlfn.IFS(
  'Palmoria Group emp-data cleaned'!$D70&lt;10000, "$0-10k",
  'Palmoria Group emp-data cleaned'!$D70&lt;20000, "$10k-20k",
  'Palmoria Group emp-data cleaned'!$D70&lt;30000, "$20k-30k",
  'Palmoria Group emp-data cleaned'!$D70&lt;40000, "$30k-40k",
  'Palmoria Group emp-data cleaned'!$D70&lt;50000, "$40k-50k",
  'Palmoria Group emp-data cleaned'!$D70&lt;60000, "$50k-60k",
  'Palmoria Group emp-data cleaned'!$D70&lt;70000, "$60k-70k",
  'Palmoria Group emp-data cleaned'!$D70&lt;80000, "$70k-80k",
  'Palmoria Group emp-data cleaned'!$D70&lt;90000, "$80k-90k",
  'Palmoria Group emp-data cleaned'!$D70&lt;100000, "$90k-100k",
  'Palmoria Group emp-data cleaned'!$D70&lt;110000, "$100k-110k",
  'Palmoria Group emp-data cleaned'!$D70&gt;=110000, "$110k+"
)</f>
        <v>$40k-50k</v>
      </c>
      <c r="F70" s="33" t="s">
        <v>19</v>
      </c>
      <c r="G70" s="33" t="s">
        <v>26</v>
      </c>
      <c r="H70" s="33">
        <f>INDEX('Bonus Rules'!$C$3:$G$14, MATCH(C70, 'Bonus Rules'!$B$3:$B$14, 0), MATCH(G70, 'Bonus Rules'!$C$2:$G$2, 0))</f>
        <v>3.2000000000000001E-2</v>
      </c>
      <c r="I70" s="42">
        <f t="shared" si="2"/>
        <v>1294.4000000000001</v>
      </c>
      <c r="J70" s="48">
        <f t="shared" si="3"/>
        <v>41744.400000000001</v>
      </c>
    </row>
    <row r="71" spans="1:10" x14ac:dyDescent="0.25">
      <c r="A71" s="35" t="s">
        <v>98</v>
      </c>
      <c r="B71" s="35" t="s">
        <v>7</v>
      </c>
      <c r="C71" s="35" t="s">
        <v>28</v>
      </c>
      <c r="D71" s="49">
        <v>60560</v>
      </c>
      <c r="E71" s="36" t="str" cm="1">
        <f t="array" ref="E71">_xlfn.IFS(
  'Palmoria Group emp-data cleaned'!$D71&lt;10000, "$0-10k",
  'Palmoria Group emp-data cleaned'!$D71&lt;20000, "$10k-20k",
  'Palmoria Group emp-data cleaned'!$D71&lt;30000, "$20k-30k",
  'Palmoria Group emp-data cleaned'!$D71&lt;40000, "$30k-40k",
  'Palmoria Group emp-data cleaned'!$D71&lt;50000, "$40k-50k",
  'Palmoria Group emp-data cleaned'!$D71&lt;60000, "$50k-60k",
  'Palmoria Group emp-data cleaned'!$D71&lt;70000, "$60k-70k",
  'Palmoria Group emp-data cleaned'!$D71&lt;80000, "$70k-80k",
  'Palmoria Group emp-data cleaned'!$D71&lt;90000, "$80k-90k",
  'Palmoria Group emp-data cleaned'!$D71&lt;100000, "$90k-100k",
  'Palmoria Group emp-data cleaned'!$D71&lt;110000, "$100k-110k",
  'Palmoria Group emp-data cleaned'!$D71&gt;=110000, "$110k+"
)</f>
        <v>$60k-70k</v>
      </c>
      <c r="F71" s="35" t="s">
        <v>15</v>
      </c>
      <c r="G71" s="35" t="s">
        <v>26</v>
      </c>
      <c r="H71" s="33">
        <f>INDEX('Bonus Rules'!$C$3:$G$14, MATCH(C71, 'Bonus Rules'!$B$3:$B$14, 0), MATCH(G71, 'Bonus Rules'!$C$2:$G$2, 0))</f>
        <v>2.3E-2</v>
      </c>
      <c r="I71" s="42">
        <f t="shared" si="2"/>
        <v>1392.8799999999999</v>
      </c>
      <c r="J71" s="48">
        <f t="shared" si="3"/>
        <v>61952.88</v>
      </c>
    </row>
    <row r="72" spans="1:10" x14ac:dyDescent="0.25">
      <c r="A72" s="33" t="s">
        <v>99</v>
      </c>
      <c r="B72" s="33" t="s">
        <v>7</v>
      </c>
      <c r="C72" s="33" t="s">
        <v>18</v>
      </c>
      <c r="D72" s="48">
        <v>114900</v>
      </c>
      <c r="E72" s="34" t="str" cm="1">
        <f t="array" ref="E72">_xlfn.IFS(
  'Palmoria Group emp-data cleaned'!$D72&lt;10000, "$0-10k",
  'Palmoria Group emp-data cleaned'!$D72&lt;20000, "$10k-20k",
  'Palmoria Group emp-data cleaned'!$D72&lt;30000, "$20k-30k",
  'Palmoria Group emp-data cleaned'!$D72&lt;40000, "$30k-40k",
  'Palmoria Group emp-data cleaned'!$D72&lt;50000, "$40k-50k",
  'Palmoria Group emp-data cleaned'!$D72&lt;60000, "$50k-60k",
  'Palmoria Group emp-data cleaned'!$D72&lt;70000, "$60k-70k",
  'Palmoria Group emp-data cleaned'!$D72&lt;80000, "$70k-80k",
  'Palmoria Group emp-data cleaned'!$D72&lt;90000, "$80k-90k",
  'Palmoria Group emp-data cleaned'!$D72&lt;100000, "$90k-100k",
  'Palmoria Group emp-data cleaned'!$D72&lt;110000, "$100k-110k",
  'Palmoria Group emp-data cleaned'!$D72&gt;=110000, "$110k+"
)</f>
        <v>$110k+</v>
      </c>
      <c r="F72" s="33" t="s">
        <v>19</v>
      </c>
      <c r="G72" s="33" t="s">
        <v>26</v>
      </c>
      <c r="H72" s="33">
        <f>INDEX('Bonus Rules'!$C$3:$G$14, MATCH(C72, 'Bonus Rules'!$B$3:$B$14, 0), MATCH(G72, 'Bonus Rules'!$C$2:$G$2, 0))</f>
        <v>2.1000000000000001E-2</v>
      </c>
      <c r="I72" s="42">
        <f t="shared" si="2"/>
        <v>2412.9</v>
      </c>
      <c r="J72" s="48">
        <f t="shared" si="3"/>
        <v>117312.9</v>
      </c>
    </row>
    <row r="73" spans="1:10" x14ac:dyDescent="0.25">
      <c r="A73" s="35" t="s">
        <v>100</v>
      </c>
      <c r="B73" s="35" t="s">
        <v>7</v>
      </c>
      <c r="C73" s="35" t="s">
        <v>25</v>
      </c>
      <c r="D73" s="49">
        <v>69860</v>
      </c>
      <c r="E73" s="36" t="str" cm="1">
        <f t="array" ref="E73">_xlfn.IFS(
  'Palmoria Group emp-data cleaned'!$D73&lt;10000, "$0-10k",
  'Palmoria Group emp-data cleaned'!$D73&lt;20000, "$10k-20k",
  'Palmoria Group emp-data cleaned'!$D73&lt;30000, "$20k-30k",
  'Palmoria Group emp-data cleaned'!$D73&lt;40000, "$30k-40k",
  'Palmoria Group emp-data cleaned'!$D73&lt;50000, "$40k-50k",
  'Palmoria Group emp-data cleaned'!$D73&lt;60000, "$50k-60k",
  'Palmoria Group emp-data cleaned'!$D73&lt;70000, "$60k-70k",
  'Palmoria Group emp-data cleaned'!$D73&lt;80000, "$70k-80k",
  'Palmoria Group emp-data cleaned'!$D73&lt;90000, "$80k-90k",
  'Palmoria Group emp-data cleaned'!$D73&lt;100000, "$90k-100k",
  'Palmoria Group emp-data cleaned'!$D73&lt;110000, "$100k-110k",
  'Palmoria Group emp-data cleaned'!$D73&gt;=110000, "$110k+"
)</f>
        <v>$60k-70k</v>
      </c>
      <c r="F73" s="35" t="s">
        <v>19</v>
      </c>
      <c r="G73" s="35" t="s">
        <v>26</v>
      </c>
      <c r="H73" s="33">
        <f>INDEX('Bonus Rules'!$C$3:$G$14, MATCH(C73, 'Bonus Rules'!$B$3:$B$14, 0), MATCH(G73, 'Bonus Rules'!$C$2:$G$2, 0))</f>
        <v>2.7E-2</v>
      </c>
      <c r="I73" s="42">
        <f t="shared" si="2"/>
        <v>1886.22</v>
      </c>
      <c r="J73" s="48">
        <f t="shared" si="3"/>
        <v>71746.22</v>
      </c>
    </row>
    <row r="74" spans="1:10" x14ac:dyDescent="0.25">
      <c r="A74" s="33" t="s">
        <v>101</v>
      </c>
      <c r="B74" s="33" t="s">
        <v>12</v>
      </c>
      <c r="C74" s="33" t="s">
        <v>28</v>
      </c>
      <c r="D74" s="48">
        <v>51320</v>
      </c>
      <c r="E74" s="34" t="str" cm="1">
        <f t="array" ref="E74">_xlfn.IFS(
  'Palmoria Group emp-data cleaned'!$D74&lt;10000, "$0-10k",
  'Palmoria Group emp-data cleaned'!$D74&lt;20000, "$10k-20k",
  'Palmoria Group emp-data cleaned'!$D74&lt;30000, "$20k-30k",
  'Palmoria Group emp-data cleaned'!$D74&lt;40000, "$30k-40k",
  'Palmoria Group emp-data cleaned'!$D74&lt;50000, "$40k-50k",
  'Palmoria Group emp-data cleaned'!$D74&lt;60000, "$50k-60k",
  'Palmoria Group emp-data cleaned'!$D74&lt;70000, "$60k-70k",
  'Palmoria Group emp-data cleaned'!$D74&lt;80000, "$70k-80k",
  'Palmoria Group emp-data cleaned'!$D74&lt;90000, "$80k-90k",
  'Palmoria Group emp-data cleaned'!$D74&lt;100000, "$90k-100k",
  'Palmoria Group emp-data cleaned'!$D74&lt;110000, "$100k-110k",
  'Palmoria Group emp-data cleaned'!$D74&gt;=110000, "$110k+"
)</f>
        <v>$50k-60k</v>
      </c>
      <c r="F74" s="33" t="s">
        <v>19</v>
      </c>
      <c r="G74" s="33" t="s">
        <v>48</v>
      </c>
      <c r="H74" s="33">
        <f>INDEX('Bonus Rules'!$C$3:$G$14, MATCH(C74, 'Bonus Rules'!$B$3:$B$14, 0), MATCH(G74, 'Bonus Rules'!$C$2:$G$2, 0))</f>
        <v>5.0000000000000001E-3</v>
      </c>
      <c r="I74" s="42">
        <f t="shared" si="2"/>
        <v>256.60000000000002</v>
      </c>
      <c r="J74" s="48">
        <f t="shared" si="3"/>
        <v>51576.6</v>
      </c>
    </row>
    <row r="75" spans="1:10" x14ac:dyDescent="0.25">
      <c r="A75" s="35" t="s">
        <v>102</v>
      </c>
      <c r="B75" s="35" t="s">
        <v>7</v>
      </c>
      <c r="C75" s="35" t="s">
        <v>39</v>
      </c>
      <c r="D75" s="49">
        <v>103600</v>
      </c>
      <c r="E75" s="36" t="str" cm="1">
        <f t="array" ref="E75">_xlfn.IFS(
  'Palmoria Group emp-data cleaned'!$D75&lt;10000, "$0-10k",
  'Palmoria Group emp-data cleaned'!$D75&lt;20000, "$10k-20k",
  'Palmoria Group emp-data cleaned'!$D75&lt;30000, "$20k-30k",
  'Palmoria Group emp-data cleaned'!$D75&lt;40000, "$30k-40k",
  'Palmoria Group emp-data cleaned'!$D75&lt;50000, "$40k-50k",
  'Palmoria Group emp-data cleaned'!$D75&lt;60000, "$50k-60k",
  'Palmoria Group emp-data cleaned'!$D75&lt;70000, "$60k-70k",
  'Palmoria Group emp-data cleaned'!$D75&lt;80000, "$70k-80k",
  'Palmoria Group emp-data cleaned'!$D75&lt;90000, "$80k-90k",
  'Palmoria Group emp-data cleaned'!$D75&lt;100000, "$90k-100k",
  'Palmoria Group emp-data cleaned'!$D75&lt;110000, "$100k-110k",
  'Palmoria Group emp-data cleaned'!$D75&gt;=110000, "$110k+"
)</f>
        <v>$100k-110k</v>
      </c>
      <c r="F75" s="35" t="s">
        <v>9</v>
      </c>
      <c r="G75" s="35" t="s">
        <v>14</v>
      </c>
      <c r="H75" s="33">
        <f>INDEX('Bonus Rules'!$C$3:$G$14, MATCH(C75, 'Bonus Rules'!$B$3:$B$14, 0), MATCH(G75, 'Bonus Rules'!$C$2:$G$2, 0))</f>
        <v>5.8999999999999997E-2</v>
      </c>
      <c r="I75" s="42">
        <f t="shared" si="2"/>
        <v>6112.4</v>
      </c>
      <c r="J75" s="48">
        <f t="shared" si="3"/>
        <v>109712.4</v>
      </c>
    </row>
    <row r="76" spans="1:10" x14ac:dyDescent="0.25">
      <c r="A76" s="33" t="s">
        <v>103</v>
      </c>
      <c r="B76" s="33" t="s">
        <v>7</v>
      </c>
      <c r="C76" s="33" t="s">
        <v>63</v>
      </c>
      <c r="D76" s="48">
        <v>53540</v>
      </c>
      <c r="E76" s="34" t="str" cm="1">
        <f t="array" ref="E76">_xlfn.IFS(
  'Palmoria Group emp-data cleaned'!$D76&lt;10000, "$0-10k",
  'Palmoria Group emp-data cleaned'!$D76&lt;20000, "$10k-20k",
  'Palmoria Group emp-data cleaned'!$D76&lt;30000, "$20k-30k",
  'Palmoria Group emp-data cleaned'!$D76&lt;40000, "$30k-40k",
  'Palmoria Group emp-data cleaned'!$D76&lt;50000, "$40k-50k",
  'Palmoria Group emp-data cleaned'!$D76&lt;60000, "$50k-60k",
  'Palmoria Group emp-data cleaned'!$D76&lt;70000, "$60k-70k",
  'Palmoria Group emp-data cleaned'!$D76&lt;80000, "$70k-80k",
  'Palmoria Group emp-data cleaned'!$D76&lt;90000, "$80k-90k",
  'Palmoria Group emp-data cleaned'!$D76&lt;100000, "$90k-100k",
  'Palmoria Group emp-data cleaned'!$D76&lt;110000, "$100k-110k",
  'Palmoria Group emp-data cleaned'!$D76&gt;=110000, "$110k+"
)</f>
        <v>$50k-60k</v>
      </c>
      <c r="F76" s="33" t="s">
        <v>19</v>
      </c>
      <c r="G76" s="33" t="s">
        <v>22</v>
      </c>
      <c r="H76" s="33">
        <f>INDEX('Bonus Rules'!$C$3:$G$14, MATCH(C76, 'Bonus Rules'!$B$3:$B$14, 0), MATCH(G76, 'Bonus Rules'!$C$2:$G$2, 0))</f>
        <v>1.2999999999999999E-2</v>
      </c>
      <c r="I76" s="42">
        <f t="shared" si="2"/>
        <v>696.02</v>
      </c>
      <c r="J76" s="48">
        <f t="shared" si="3"/>
        <v>54236.02</v>
      </c>
    </row>
    <row r="77" spans="1:10" x14ac:dyDescent="0.25">
      <c r="A77" s="35" t="s">
        <v>104</v>
      </c>
      <c r="B77" s="35" t="s">
        <v>12</v>
      </c>
      <c r="C77" s="35" t="s">
        <v>8</v>
      </c>
      <c r="D77" s="49">
        <v>98740</v>
      </c>
      <c r="E77" s="36" t="str" cm="1">
        <f t="array" ref="E77">_xlfn.IFS(
  'Palmoria Group emp-data cleaned'!$D77&lt;10000, "$0-10k",
  'Palmoria Group emp-data cleaned'!$D77&lt;20000, "$10k-20k",
  'Palmoria Group emp-data cleaned'!$D77&lt;30000, "$20k-30k",
  'Palmoria Group emp-data cleaned'!$D77&lt;40000, "$30k-40k",
  'Palmoria Group emp-data cleaned'!$D77&lt;50000, "$40k-50k",
  'Palmoria Group emp-data cleaned'!$D77&lt;60000, "$50k-60k",
  'Palmoria Group emp-data cleaned'!$D77&lt;70000, "$60k-70k",
  'Palmoria Group emp-data cleaned'!$D77&lt;80000, "$70k-80k",
  'Palmoria Group emp-data cleaned'!$D77&lt;90000, "$80k-90k",
  'Palmoria Group emp-data cleaned'!$D77&lt;100000, "$90k-100k",
  'Palmoria Group emp-data cleaned'!$D77&lt;110000, "$100k-110k",
  'Palmoria Group emp-data cleaned'!$D77&gt;=110000, "$110k+"
)</f>
        <v>$90k-100k</v>
      </c>
      <c r="F77" s="35" t="s">
        <v>15</v>
      </c>
      <c r="G77" s="35" t="s">
        <v>22</v>
      </c>
      <c r="H77" s="33">
        <f>INDEX('Bonus Rules'!$C$3:$G$14, MATCH(C77, 'Bonus Rules'!$B$3:$B$14, 0), MATCH(G77, 'Bonus Rules'!$C$2:$G$2, 0))</f>
        <v>1.2E-2</v>
      </c>
      <c r="I77" s="42">
        <f t="shared" si="2"/>
        <v>1184.8800000000001</v>
      </c>
      <c r="J77" s="48">
        <f t="shared" si="3"/>
        <v>99924.88</v>
      </c>
    </row>
    <row r="78" spans="1:10" x14ac:dyDescent="0.25">
      <c r="A78" s="33" t="s">
        <v>105</v>
      </c>
      <c r="B78" s="33" t="s">
        <v>7</v>
      </c>
      <c r="C78" s="33" t="s">
        <v>21</v>
      </c>
      <c r="D78" s="48">
        <v>115090</v>
      </c>
      <c r="E78" s="34" t="str" cm="1">
        <f t="array" ref="E78">_xlfn.IFS(
  'Palmoria Group emp-data cleaned'!$D78&lt;10000, "$0-10k",
  'Palmoria Group emp-data cleaned'!$D78&lt;20000, "$10k-20k",
  'Palmoria Group emp-data cleaned'!$D78&lt;30000, "$20k-30k",
  'Palmoria Group emp-data cleaned'!$D78&lt;40000, "$30k-40k",
  'Palmoria Group emp-data cleaned'!$D78&lt;50000, "$40k-50k",
  'Palmoria Group emp-data cleaned'!$D78&lt;60000, "$50k-60k",
  'Palmoria Group emp-data cleaned'!$D78&lt;70000, "$60k-70k",
  'Palmoria Group emp-data cleaned'!$D78&lt;80000, "$70k-80k",
  'Palmoria Group emp-data cleaned'!$D78&lt;90000, "$80k-90k",
  'Palmoria Group emp-data cleaned'!$D78&lt;100000, "$90k-100k",
  'Palmoria Group emp-data cleaned'!$D78&lt;110000, "$100k-110k",
  'Palmoria Group emp-data cleaned'!$D78&gt;=110000, "$110k+"
)</f>
        <v>$110k+</v>
      </c>
      <c r="F78" s="33" t="s">
        <v>19</v>
      </c>
      <c r="G78" s="33" t="s">
        <v>26</v>
      </c>
      <c r="H78" s="33">
        <f>INDEX('Bonus Rules'!$C$3:$G$14, MATCH(C78, 'Bonus Rules'!$B$3:$B$14, 0), MATCH(G78, 'Bonus Rules'!$C$2:$G$2, 0))</f>
        <v>2.8000000000000001E-2</v>
      </c>
      <c r="I78" s="42">
        <f t="shared" si="2"/>
        <v>3222.52</v>
      </c>
      <c r="J78" s="48">
        <f t="shared" si="3"/>
        <v>118312.52</v>
      </c>
    </row>
    <row r="79" spans="1:10" x14ac:dyDescent="0.25">
      <c r="A79" s="35" t="s">
        <v>106</v>
      </c>
      <c r="B79" s="35" t="s">
        <v>7</v>
      </c>
      <c r="C79" s="35" t="s">
        <v>63</v>
      </c>
      <c r="D79" s="49">
        <v>51910</v>
      </c>
      <c r="E79" s="36" t="str" cm="1">
        <f t="array" ref="E79">_xlfn.IFS(
  'Palmoria Group emp-data cleaned'!$D79&lt;10000, "$0-10k",
  'Palmoria Group emp-data cleaned'!$D79&lt;20000, "$10k-20k",
  'Palmoria Group emp-data cleaned'!$D79&lt;30000, "$20k-30k",
  'Palmoria Group emp-data cleaned'!$D79&lt;40000, "$30k-40k",
  'Palmoria Group emp-data cleaned'!$D79&lt;50000, "$40k-50k",
  'Palmoria Group emp-data cleaned'!$D79&lt;60000, "$50k-60k",
  'Palmoria Group emp-data cleaned'!$D79&lt;70000, "$60k-70k",
  'Palmoria Group emp-data cleaned'!$D79&lt;80000, "$70k-80k",
  'Palmoria Group emp-data cleaned'!$D79&lt;90000, "$80k-90k",
  'Palmoria Group emp-data cleaned'!$D79&lt;100000, "$90k-100k",
  'Palmoria Group emp-data cleaned'!$D79&lt;110000, "$100k-110k",
  'Palmoria Group emp-data cleaned'!$D79&gt;=110000, "$110k+"
)</f>
        <v>$50k-60k</v>
      </c>
      <c r="F79" s="35" t="s">
        <v>19</v>
      </c>
      <c r="G79" s="35" t="s">
        <v>14</v>
      </c>
      <c r="H79" s="33">
        <f>INDEX('Bonus Rules'!$C$3:$G$14, MATCH(C79, 'Bonus Rules'!$B$3:$B$14, 0), MATCH(G79, 'Bonus Rules'!$C$2:$G$2, 0))</f>
        <v>5.8000000000000003E-2</v>
      </c>
      <c r="I79" s="42">
        <f t="shared" si="2"/>
        <v>3010.78</v>
      </c>
      <c r="J79" s="48">
        <f t="shared" si="3"/>
        <v>54920.78</v>
      </c>
    </row>
    <row r="80" spans="1:10" x14ac:dyDescent="0.25">
      <c r="A80" s="33" t="s">
        <v>107</v>
      </c>
      <c r="B80" s="33" t="s">
        <v>7</v>
      </c>
      <c r="C80" s="33" t="s">
        <v>50</v>
      </c>
      <c r="D80" s="48">
        <v>34080</v>
      </c>
      <c r="E80" s="34" t="str" cm="1">
        <f t="array" ref="E80">_xlfn.IFS(
  'Palmoria Group emp-data cleaned'!$D80&lt;10000, "$0-10k",
  'Palmoria Group emp-data cleaned'!$D80&lt;20000, "$10k-20k",
  'Palmoria Group emp-data cleaned'!$D80&lt;30000, "$20k-30k",
  'Palmoria Group emp-data cleaned'!$D80&lt;40000, "$30k-40k",
  'Palmoria Group emp-data cleaned'!$D80&lt;50000, "$40k-50k",
  'Palmoria Group emp-data cleaned'!$D80&lt;60000, "$50k-60k",
  'Palmoria Group emp-data cleaned'!$D80&lt;70000, "$60k-70k",
  'Palmoria Group emp-data cleaned'!$D80&lt;80000, "$70k-80k",
  'Palmoria Group emp-data cleaned'!$D80&lt;90000, "$80k-90k",
  'Palmoria Group emp-data cleaned'!$D80&lt;100000, "$90k-100k",
  'Palmoria Group emp-data cleaned'!$D80&lt;110000, "$100k-110k",
  'Palmoria Group emp-data cleaned'!$D80&gt;=110000, "$110k+"
)</f>
        <v>$30k-40k</v>
      </c>
      <c r="F80" s="33" t="s">
        <v>19</v>
      </c>
      <c r="G80" s="33" t="s">
        <v>16</v>
      </c>
      <c r="H80" s="33"/>
      <c r="I80" s="42"/>
      <c r="J80" s="48"/>
    </row>
    <row r="81" spans="1:10" x14ac:dyDescent="0.25">
      <c r="A81" s="35" t="s">
        <v>108</v>
      </c>
      <c r="B81" s="35" t="s">
        <v>7</v>
      </c>
      <c r="C81" s="35" t="s">
        <v>28</v>
      </c>
      <c r="D81" s="49">
        <v>88690</v>
      </c>
      <c r="E81" s="36" t="str" cm="1">
        <f t="array" ref="E81">_xlfn.IFS(
  'Palmoria Group emp-data cleaned'!$D81&lt;10000, "$0-10k",
  'Palmoria Group emp-data cleaned'!$D81&lt;20000, "$10k-20k",
  'Palmoria Group emp-data cleaned'!$D81&lt;30000, "$20k-30k",
  'Palmoria Group emp-data cleaned'!$D81&lt;40000, "$30k-40k",
  'Palmoria Group emp-data cleaned'!$D81&lt;50000, "$40k-50k",
  'Palmoria Group emp-data cleaned'!$D81&lt;60000, "$50k-60k",
  'Palmoria Group emp-data cleaned'!$D81&lt;70000, "$60k-70k",
  'Palmoria Group emp-data cleaned'!$D81&lt;80000, "$70k-80k",
  'Palmoria Group emp-data cleaned'!$D81&lt;90000, "$80k-90k",
  'Palmoria Group emp-data cleaned'!$D81&lt;100000, "$90k-100k",
  'Palmoria Group emp-data cleaned'!$D81&lt;110000, "$100k-110k",
  'Palmoria Group emp-data cleaned'!$D81&gt;=110000, "$110k+"
)</f>
        <v>$80k-90k</v>
      </c>
      <c r="F81" s="35" t="s">
        <v>9</v>
      </c>
      <c r="G81" s="35" t="s">
        <v>22</v>
      </c>
      <c r="H81" s="33">
        <f>INDEX('Bonus Rules'!$C$3:$G$14, MATCH(C81, 'Bonus Rules'!$B$3:$B$14, 0), MATCH(G81, 'Bonus Rules'!$C$2:$G$2, 0))</f>
        <v>1.4999999999999999E-2</v>
      </c>
      <c r="I81" s="42">
        <f t="shared" si="2"/>
        <v>1330.35</v>
      </c>
      <c r="J81" s="48">
        <f t="shared" si="3"/>
        <v>90020.35</v>
      </c>
    </row>
    <row r="82" spans="1:10" x14ac:dyDescent="0.25">
      <c r="A82" s="33" t="s">
        <v>109</v>
      </c>
      <c r="B82" s="33" t="s">
        <v>12</v>
      </c>
      <c r="C82" s="33" t="s">
        <v>25</v>
      </c>
      <c r="D82" s="48">
        <v>35940</v>
      </c>
      <c r="E82" s="34" t="str" cm="1">
        <f t="array" ref="E82">_xlfn.IFS(
  'Palmoria Group emp-data cleaned'!$D82&lt;10000, "$0-10k",
  'Palmoria Group emp-data cleaned'!$D82&lt;20000, "$10k-20k",
  'Palmoria Group emp-data cleaned'!$D82&lt;30000, "$20k-30k",
  'Palmoria Group emp-data cleaned'!$D82&lt;40000, "$30k-40k",
  'Palmoria Group emp-data cleaned'!$D82&lt;50000, "$40k-50k",
  'Palmoria Group emp-data cleaned'!$D82&lt;60000, "$50k-60k",
  'Palmoria Group emp-data cleaned'!$D82&lt;70000, "$60k-70k",
  'Palmoria Group emp-data cleaned'!$D82&lt;80000, "$70k-80k",
  'Palmoria Group emp-data cleaned'!$D82&lt;90000, "$80k-90k",
  'Palmoria Group emp-data cleaned'!$D82&lt;100000, "$90k-100k",
  'Palmoria Group emp-data cleaned'!$D82&lt;110000, "$100k-110k",
  'Palmoria Group emp-data cleaned'!$D82&gt;=110000, "$110k+"
)</f>
        <v>$30k-40k</v>
      </c>
      <c r="F82" s="33" t="s">
        <v>19</v>
      </c>
      <c r="G82" s="33" t="s">
        <v>26</v>
      </c>
      <c r="H82" s="33">
        <f>INDEX('Bonus Rules'!$C$3:$G$14, MATCH(C82, 'Bonus Rules'!$B$3:$B$14, 0), MATCH(G82, 'Bonus Rules'!$C$2:$G$2, 0))</f>
        <v>2.7E-2</v>
      </c>
      <c r="I82" s="42">
        <f t="shared" si="2"/>
        <v>970.38</v>
      </c>
      <c r="J82" s="48">
        <f t="shared" si="3"/>
        <v>36910.379999999997</v>
      </c>
    </row>
    <row r="83" spans="1:10" x14ac:dyDescent="0.25">
      <c r="A83" s="35" t="s">
        <v>110</v>
      </c>
      <c r="B83" s="35" t="s">
        <v>7</v>
      </c>
      <c r="C83" s="35" t="s">
        <v>18</v>
      </c>
      <c r="D83" s="49">
        <v>109190</v>
      </c>
      <c r="E83" s="36" t="str" cm="1">
        <f t="array" ref="E83">_xlfn.IFS(
  'Palmoria Group emp-data cleaned'!$D83&lt;10000, "$0-10k",
  'Palmoria Group emp-data cleaned'!$D83&lt;20000, "$10k-20k",
  'Palmoria Group emp-data cleaned'!$D83&lt;30000, "$20k-30k",
  'Palmoria Group emp-data cleaned'!$D83&lt;40000, "$30k-40k",
  'Palmoria Group emp-data cleaned'!$D83&lt;50000, "$40k-50k",
  'Palmoria Group emp-data cleaned'!$D83&lt;60000, "$50k-60k",
  'Palmoria Group emp-data cleaned'!$D83&lt;70000, "$60k-70k",
  'Palmoria Group emp-data cleaned'!$D83&lt;80000, "$70k-80k",
  'Palmoria Group emp-data cleaned'!$D83&lt;90000, "$80k-90k",
  'Palmoria Group emp-data cleaned'!$D83&lt;100000, "$90k-100k",
  'Palmoria Group emp-data cleaned'!$D83&lt;110000, "$100k-110k",
  'Palmoria Group emp-data cleaned'!$D83&gt;=110000, "$110k+"
)</f>
        <v>$100k-110k</v>
      </c>
      <c r="F83" s="35" t="s">
        <v>15</v>
      </c>
      <c r="G83" s="35" t="s">
        <v>26</v>
      </c>
      <c r="H83" s="33">
        <f>INDEX('Bonus Rules'!$C$3:$G$14, MATCH(C83, 'Bonus Rules'!$B$3:$B$14, 0), MATCH(G83, 'Bonus Rules'!$C$2:$G$2, 0))</f>
        <v>2.1000000000000001E-2</v>
      </c>
      <c r="I83" s="42">
        <f t="shared" si="2"/>
        <v>2292.9900000000002</v>
      </c>
      <c r="J83" s="48">
        <f t="shared" si="3"/>
        <v>111482.99</v>
      </c>
    </row>
    <row r="84" spans="1:10" x14ac:dyDescent="0.25">
      <c r="A84" s="33" t="s">
        <v>111</v>
      </c>
      <c r="B84" s="33" t="s">
        <v>7</v>
      </c>
      <c r="C84" s="33" t="s">
        <v>63</v>
      </c>
      <c r="D84" s="48">
        <v>89610</v>
      </c>
      <c r="E84" s="34" t="str" cm="1">
        <f t="array" ref="E84">_xlfn.IFS(
  'Palmoria Group emp-data cleaned'!$D84&lt;10000, "$0-10k",
  'Palmoria Group emp-data cleaned'!$D84&lt;20000, "$10k-20k",
  'Palmoria Group emp-data cleaned'!$D84&lt;30000, "$20k-30k",
  'Palmoria Group emp-data cleaned'!$D84&lt;40000, "$30k-40k",
  'Palmoria Group emp-data cleaned'!$D84&lt;50000, "$40k-50k",
  'Palmoria Group emp-data cleaned'!$D84&lt;60000, "$50k-60k",
  'Palmoria Group emp-data cleaned'!$D84&lt;70000, "$60k-70k",
  'Palmoria Group emp-data cleaned'!$D84&lt;80000, "$70k-80k",
  'Palmoria Group emp-data cleaned'!$D84&lt;90000, "$80k-90k",
  'Palmoria Group emp-data cleaned'!$D84&lt;100000, "$90k-100k",
  'Palmoria Group emp-data cleaned'!$D84&lt;110000, "$100k-110k",
  'Palmoria Group emp-data cleaned'!$D84&gt;=110000, "$110k+"
)</f>
        <v>$80k-90k</v>
      </c>
      <c r="F84" s="33" t="s">
        <v>9</v>
      </c>
      <c r="G84" s="33" t="s">
        <v>14</v>
      </c>
      <c r="H84" s="33">
        <f>INDEX('Bonus Rules'!$C$3:$G$14, MATCH(C84, 'Bonus Rules'!$B$3:$B$14, 0), MATCH(G84, 'Bonus Rules'!$C$2:$G$2, 0))</f>
        <v>5.8000000000000003E-2</v>
      </c>
      <c r="I84" s="42">
        <f t="shared" si="2"/>
        <v>5197.38</v>
      </c>
      <c r="J84" s="48">
        <f t="shared" si="3"/>
        <v>94807.38</v>
      </c>
    </row>
    <row r="85" spans="1:10" x14ac:dyDescent="0.25">
      <c r="A85" s="35" t="s">
        <v>112</v>
      </c>
      <c r="B85" s="35" t="s">
        <v>12</v>
      </c>
      <c r="C85" s="35" t="s">
        <v>21</v>
      </c>
      <c r="D85" s="49">
        <v>109760</v>
      </c>
      <c r="E85" s="36" t="str" cm="1">
        <f t="array" ref="E85">_xlfn.IFS(
  'Palmoria Group emp-data cleaned'!$D85&lt;10000, "$0-10k",
  'Palmoria Group emp-data cleaned'!$D85&lt;20000, "$10k-20k",
  'Palmoria Group emp-data cleaned'!$D85&lt;30000, "$20k-30k",
  'Palmoria Group emp-data cleaned'!$D85&lt;40000, "$30k-40k",
  'Palmoria Group emp-data cleaned'!$D85&lt;50000, "$40k-50k",
  'Palmoria Group emp-data cleaned'!$D85&lt;60000, "$50k-60k",
  'Palmoria Group emp-data cleaned'!$D85&lt;70000, "$60k-70k",
  'Palmoria Group emp-data cleaned'!$D85&lt;80000, "$70k-80k",
  'Palmoria Group emp-data cleaned'!$D85&lt;90000, "$80k-90k",
  'Palmoria Group emp-data cleaned'!$D85&lt;100000, "$90k-100k",
  'Palmoria Group emp-data cleaned'!$D85&lt;110000, "$100k-110k",
  'Palmoria Group emp-data cleaned'!$D85&gt;=110000, "$110k+"
)</f>
        <v>$100k-110k</v>
      </c>
      <c r="F85" s="35" t="s">
        <v>15</v>
      </c>
      <c r="G85" s="35" t="s">
        <v>14</v>
      </c>
      <c r="H85" s="33">
        <f>INDEX('Bonus Rules'!$C$3:$G$14, MATCH(C85, 'Bonus Rules'!$B$3:$B$14, 0), MATCH(G85, 'Bonus Rules'!$C$2:$G$2, 0))</f>
        <v>4.9000000000000002E-2</v>
      </c>
      <c r="I85" s="42">
        <f t="shared" si="2"/>
        <v>5378.24</v>
      </c>
      <c r="J85" s="48">
        <f t="shared" si="3"/>
        <v>115138.24000000001</v>
      </c>
    </row>
    <row r="86" spans="1:10" x14ac:dyDescent="0.25">
      <c r="A86" s="33" t="s">
        <v>113</v>
      </c>
      <c r="B86" s="33" t="s">
        <v>12</v>
      </c>
      <c r="C86" s="33" t="s">
        <v>63</v>
      </c>
      <c r="D86" s="48">
        <v>108390</v>
      </c>
      <c r="E86" s="34" t="str" cm="1">
        <f t="array" ref="E86">_xlfn.IFS(
  'Palmoria Group emp-data cleaned'!$D86&lt;10000, "$0-10k",
  'Palmoria Group emp-data cleaned'!$D86&lt;20000, "$10k-20k",
  'Palmoria Group emp-data cleaned'!$D86&lt;30000, "$20k-30k",
  'Palmoria Group emp-data cleaned'!$D86&lt;40000, "$30k-40k",
  'Palmoria Group emp-data cleaned'!$D86&lt;50000, "$40k-50k",
  'Palmoria Group emp-data cleaned'!$D86&lt;60000, "$50k-60k",
  'Palmoria Group emp-data cleaned'!$D86&lt;70000, "$60k-70k",
  'Palmoria Group emp-data cleaned'!$D86&lt;80000, "$70k-80k",
  'Palmoria Group emp-data cleaned'!$D86&lt;90000, "$80k-90k",
  'Palmoria Group emp-data cleaned'!$D86&lt;100000, "$90k-100k",
  'Palmoria Group emp-data cleaned'!$D86&lt;110000, "$100k-110k",
  'Palmoria Group emp-data cleaned'!$D86&gt;=110000, "$110k+"
)</f>
        <v>$100k-110k</v>
      </c>
      <c r="F86" s="33" t="s">
        <v>9</v>
      </c>
      <c r="G86" s="33" t="s">
        <v>22</v>
      </c>
      <c r="H86" s="33">
        <f>INDEX('Bonus Rules'!$C$3:$G$14, MATCH(C86, 'Bonus Rules'!$B$3:$B$14, 0), MATCH(G86, 'Bonus Rules'!$C$2:$G$2, 0))</f>
        <v>1.2999999999999999E-2</v>
      </c>
      <c r="I86" s="42">
        <f t="shared" si="2"/>
        <v>1409.07</v>
      </c>
      <c r="J86" s="48">
        <f t="shared" si="3"/>
        <v>109799.07</v>
      </c>
    </row>
    <row r="87" spans="1:10" x14ac:dyDescent="0.25">
      <c r="A87" s="35" t="s">
        <v>114</v>
      </c>
      <c r="B87" s="35" t="s">
        <v>7</v>
      </c>
      <c r="C87" s="35" t="s">
        <v>47</v>
      </c>
      <c r="D87" s="49">
        <v>29880</v>
      </c>
      <c r="E87" s="36" t="str" cm="1">
        <f t="array" ref="E87">_xlfn.IFS(
  'Palmoria Group emp-data cleaned'!$D87&lt;10000, "$0-10k",
  'Palmoria Group emp-data cleaned'!$D87&lt;20000, "$10k-20k",
  'Palmoria Group emp-data cleaned'!$D87&lt;30000, "$20k-30k",
  'Palmoria Group emp-data cleaned'!$D87&lt;40000, "$30k-40k",
  'Palmoria Group emp-data cleaned'!$D87&lt;50000, "$40k-50k",
  'Palmoria Group emp-data cleaned'!$D87&lt;60000, "$50k-60k",
  'Palmoria Group emp-data cleaned'!$D87&lt;70000, "$60k-70k",
  'Palmoria Group emp-data cleaned'!$D87&lt;80000, "$70k-80k",
  'Palmoria Group emp-data cleaned'!$D87&lt;90000, "$80k-90k",
  'Palmoria Group emp-data cleaned'!$D87&lt;100000, "$90k-100k",
  'Palmoria Group emp-data cleaned'!$D87&lt;110000, "$100k-110k",
  'Palmoria Group emp-data cleaned'!$D87&gt;=110000, "$110k+"
)</f>
        <v>$20k-30k</v>
      </c>
      <c r="F87" s="35" t="s">
        <v>9</v>
      </c>
      <c r="G87" s="35" t="s">
        <v>48</v>
      </c>
      <c r="H87" s="33">
        <f>INDEX('Bonus Rules'!$C$3:$G$14, MATCH(C87, 'Bonus Rules'!$B$3:$B$14, 0), MATCH(G87, 'Bonus Rules'!$C$2:$G$2, 0))</f>
        <v>5.0000000000000001E-3</v>
      </c>
      <c r="I87" s="42">
        <f t="shared" si="2"/>
        <v>149.4</v>
      </c>
      <c r="J87" s="48">
        <f t="shared" si="3"/>
        <v>30029.4</v>
      </c>
    </row>
    <row r="88" spans="1:10" x14ac:dyDescent="0.25">
      <c r="A88" s="33" t="s">
        <v>115</v>
      </c>
      <c r="B88" s="33" t="s">
        <v>7</v>
      </c>
      <c r="C88" s="33" t="s">
        <v>21</v>
      </c>
      <c r="D88" s="48">
        <v>68090</v>
      </c>
      <c r="E88" s="34" t="str" cm="1">
        <f t="array" ref="E88">_xlfn.IFS(
  'Palmoria Group emp-data cleaned'!$D88&lt;10000, "$0-10k",
  'Palmoria Group emp-data cleaned'!$D88&lt;20000, "$10k-20k",
  'Palmoria Group emp-data cleaned'!$D88&lt;30000, "$20k-30k",
  'Palmoria Group emp-data cleaned'!$D88&lt;40000, "$30k-40k",
  'Palmoria Group emp-data cleaned'!$D88&lt;50000, "$40k-50k",
  'Palmoria Group emp-data cleaned'!$D88&lt;60000, "$50k-60k",
  'Palmoria Group emp-data cleaned'!$D88&lt;70000, "$60k-70k",
  'Palmoria Group emp-data cleaned'!$D88&lt;80000, "$70k-80k",
  'Palmoria Group emp-data cleaned'!$D88&lt;90000, "$80k-90k",
  'Palmoria Group emp-data cleaned'!$D88&lt;100000, "$90k-100k",
  'Palmoria Group emp-data cleaned'!$D88&lt;110000, "$100k-110k",
  'Palmoria Group emp-data cleaned'!$D88&gt;=110000, "$110k+"
)</f>
        <v>$60k-70k</v>
      </c>
      <c r="F88" s="33" t="s">
        <v>19</v>
      </c>
      <c r="G88" s="33" t="s">
        <v>26</v>
      </c>
      <c r="H88" s="33">
        <f>INDEX('Bonus Rules'!$C$3:$G$14, MATCH(C88, 'Bonus Rules'!$B$3:$B$14, 0), MATCH(G88, 'Bonus Rules'!$C$2:$G$2, 0))</f>
        <v>2.8000000000000001E-2</v>
      </c>
      <c r="I88" s="42">
        <f t="shared" si="2"/>
        <v>1906.52</v>
      </c>
      <c r="J88" s="48">
        <f t="shared" si="3"/>
        <v>69996.52</v>
      </c>
    </row>
    <row r="89" spans="1:10" x14ac:dyDescent="0.25">
      <c r="A89" s="35" t="s">
        <v>116</v>
      </c>
      <c r="B89" s="35" t="s">
        <v>12</v>
      </c>
      <c r="C89" s="35" t="s">
        <v>28</v>
      </c>
      <c r="D89" s="49">
        <v>87210</v>
      </c>
      <c r="E89" s="36" t="str" cm="1">
        <f t="array" ref="E89">_xlfn.IFS(
  'Palmoria Group emp-data cleaned'!$D89&lt;10000, "$0-10k",
  'Palmoria Group emp-data cleaned'!$D89&lt;20000, "$10k-20k",
  'Palmoria Group emp-data cleaned'!$D89&lt;30000, "$20k-30k",
  'Palmoria Group emp-data cleaned'!$D89&lt;40000, "$30k-40k",
  'Palmoria Group emp-data cleaned'!$D89&lt;50000, "$40k-50k",
  'Palmoria Group emp-data cleaned'!$D89&lt;60000, "$50k-60k",
  'Palmoria Group emp-data cleaned'!$D89&lt;70000, "$60k-70k",
  'Palmoria Group emp-data cleaned'!$D89&lt;80000, "$70k-80k",
  'Palmoria Group emp-data cleaned'!$D89&lt;90000, "$80k-90k",
  'Palmoria Group emp-data cleaned'!$D89&lt;100000, "$90k-100k",
  'Palmoria Group emp-data cleaned'!$D89&lt;110000, "$100k-110k",
  'Palmoria Group emp-data cleaned'!$D89&gt;=110000, "$110k+"
)</f>
        <v>$80k-90k</v>
      </c>
      <c r="F89" s="35" t="s">
        <v>15</v>
      </c>
      <c r="G89" s="35" t="s">
        <v>16</v>
      </c>
      <c r="H89" s="33"/>
      <c r="I89" s="42"/>
      <c r="J89" s="48"/>
    </row>
    <row r="90" spans="1:10" x14ac:dyDescent="0.25">
      <c r="A90" s="33" t="s">
        <v>117</v>
      </c>
      <c r="B90" s="33" t="s">
        <v>7</v>
      </c>
      <c r="C90" s="33" t="s">
        <v>13</v>
      </c>
      <c r="D90" s="48">
        <v>90800</v>
      </c>
      <c r="E90" s="34" t="str" cm="1">
        <f t="array" ref="E90">_xlfn.IFS(
  'Palmoria Group emp-data cleaned'!$D90&lt;10000, "$0-10k",
  'Palmoria Group emp-data cleaned'!$D90&lt;20000, "$10k-20k",
  'Palmoria Group emp-data cleaned'!$D90&lt;30000, "$20k-30k",
  'Palmoria Group emp-data cleaned'!$D90&lt;40000, "$30k-40k",
  'Palmoria Group emp-data cleaned'!$D90&lt;50000, "$40k-50k",
  'Palmoria Group emp-data cleaned'!$D90&lt;60000, "$50k-60k",
  'Palmoria Group emp-data cleaned'!$D90&lt;70000, "$60k-70k",
  'Palmoria Group emp-data cleaned'!$D90&lt;80000, "$70k-80k",
  'Palmoria Group emp-data cleaned'!$D90&lt;90000, "$80k-90k",
  'Palmoria Group emp-data cleaned'!$D90&lt;100000, "$90k-100k",
  'Palmoria Group emp-data cleaned'!$D90&lt;110000, "$100k-110k",
  'Palmoria Group emp-data cleaned'!$D90&gt;=110000, "$110k+"
)</f>
        <v>$90k-100k</v>
      </c>
      <c r="F90" s="33" t="s">
        <v>15</v>
      </c>
      <c r="G90" s="33" t="s">
        <v>26</v>
      </c>
      <c r="H90" s="33">
        <f>INDEX('Bonus Rules'!$C$3:$G$14, MATCH(C90, 'Bonus Rules'!$B$3:$B$14, 0), MATCH(G90, 'Bonus Rules'!$C$2:$G$2, 0))</f>
        <v>3.5000000000000003E-2</v>
      </c>
      <c r="I90" s="42">
        <f t="shared" si="2"/>
        <v>3178.0000000000005</v>
      </c>
      <c r="J90" s="48">
        <f t="shared" si="3"/>
        <v>93978</v>
      </c>
    </row>
    <row r="91" spans="1:10" x14ac:dyDescent="0.25">
      <c r="A91" s="35" t="s">
        <v>118</v>
      </c>
      <c r="B91" s="35" t="s">
        <v>12</v>
      </c>
      <c r="C91" s="35" t="s">
        <v>39</v>
      </c>
      <c r="D91" s="49">
        <v>102930</v>
      </c>
      <c r="E91" s="36" t="str" cm="1">
        <f t="array" ref="E91">_xlfn.IFS(
  'Palmoria Group emp-data cleaned'!$D91&lt;10000, "$0-10k",
  'Palmoria Group emp-data cleaned'!$D91&lt;20000, "$10k-20k",
  'Palmoria Group emp-data cleaned'!$D91&lt;30000, "$20k-30k",
  'Palmoria Group emp-data cleaned'!$D91&lt;40000, "$30k-40k",
  'Palmoria Group emp-data cleaned'!$D91&lt;50000, "$40k-50k",
  'Palmoria Group emp-data cleaned'!$D91&lt;60000, "$50k-60k",
  'Palmoria Group emp-data cleaned'!$D91&lt;70000, "$60k-70k",
  'Palmoria Group emp-data cleaned'!$D91&lt;80000, "$70k-80k",
  'Palmoria Group emp-data cleaned'!$D91&lt;90000, "$80k-90k",
  'Palmoria Group emp-data cleaned'!$D91&lt;100000, "$90k-100k",
  'Palmoria Group emp-data cleaned'!$D91&lt;110000, "$100k-110k",
  'Palmoria Group emp-data cleaned'!$D91&gt;=110000, "$110k+"
)</f>
        <v>$100k-110k</v>
      </c>
      <c r="F91" s="35" t="s">
        <v>19</v>
      </c>
      <c r="G91" s="35" t="s">
        <v>14</v>
      </c>
      <c r="H91" s="33">
        <f>INDEX('Bonus Rules'!$C$3:$G$14, MATCH(C91, 'Bonus Rules'!$B$3:$B$14, 0), MATCH(G91, 'Bonus Rules'!$C$2:$G$2, 0))</f>
        <v>5.8999999999999997E-2</v>
      </c>
      <c r="I91" s="42">
        <f t="shared" si="2"/>
        <v>6072.87</v>
      </c>
      <c r="J91" s="48">
        <f t="shared" si="3"/>
        <v>109002.87</v>
      </c>
    </row>
    <row r="92" spans="1:10" x14ac:dyDescent="0.25">
      <c r="A92" s="33" t="s">
        <v>119</v>
      </c>
      <c r="B92" s="33" t="s">
        <v>12</v>
      </c>
      <c r="C92" s="33" t="s">
        <v>34</v>
      </c>
      <c r="D92" s="48">
        <v>29080</v>
      </c>
      <c r="E92" s="34" t="str" cm="1">
        <f t="array" ref="E92">_xlfn.IFS(
  'Palmoria Group emp-data cleaned'!$D92&lt;10000, "$0-10k",
  'Palmoria Group emp-data cleaned'!$D92&lt;20000, "$10k-20k",
  'Palmoria Group emp-data cleaned'!$D92&lt;30000, "$20k-30k",
  'Palmoria Group emp-data cleaned'!$D92&lt;40000, "$30k-40k",
  'Palmoria Group emp-data cleaned'!$D92&lt;50000, "$40k-50k",
  'Palmoria Group emp-data cleaned'!$D92&lt;60000, "$50k-60k",
  'Palmoria Group emp-data cleaned'!$D92&lt;70000, "$60k-70k",
  'Palmoria Group emp-data cleaned'!$D92&lt;80000, "$70k-80k",
  'Palmoria Group emp-data cleaned'!$D92&lt;90000, "$80k-90k",
  'Palmoria Group emp-data cleaned'!$D92&lt;100000, "$90k-100k",
  'Palmoria Group emp-data cleaned'!$D92&lt;110000, "$100k-110k",
  'Palmoria Group emp-data cleaned'!$D92&gt;=110000, "$110k+"
)</f>
        <v>$20k-30k</v>
      </c>
      <c r="F92" s="33" t="s">
        <v>19</v>
      </c>
      <c r="G92" s="33" t="s">
        <v>26</v>
      </c>
      <c r="H92" s="33">
        <f>INDEX('Bonus Rules'!$C$3:$G$14, MATCH(C92, 'Bonus Rules'!$B$3:$B$14, 0), MATCH(G92, 'Bonus Rules'!$C$2:$G$2, 0))</f>
        <v>3.2000000000000001E-2</v>
      </c>
      <c r="I92" s="42">
        <f t="shared" si="2"/>
        <v>930.56000000000006</v>
      </c>
      <c r="J92" s="48">
        <f t="shared" si="3"/>
        <v>30010.560000000001</v>
      </c>
    </row>
    <row r="93" spans="1:10" x14ac:dyDescent="0.25">
      <c r="A93" s="35" t="s">
        <v>120</v>
      </c>
      <c r="B93" s="35" t="s">
        <v>12</v>
      </c>
      <c r="C93" s="35" t="s">
        <v>47</v>
      </c>
      <c r="D93" s="49">
        <v>44450</v>
      </c>
      <c r="E93" s="36" t="str" cm="1">
        <f t="array" ref="E93">_xlfn.IFS(
  'Palmoria Group emp-data cleaned'!$D93&lt;10000, "$0-10k",
  'Palmoria Group emp-data cleaned'!$D93&lt;20000, "$10k-20k",
  'Palmoria Group emp-data cleaned'!$D93&lt;30000, "$20k-30k",
  'Palmoria Group emp-data cleaned'!$D93&lt;40000, "$30k-40k",
  'Palmoria Group emp-data cleaned'!$D93&lt;50000, "$40k-50k",
  'Palmoria Group emp-data cleaned'!$D93&lt;60000, "$50k-60k",
  'Palmoria Group emp-data cleaned'!$D93&lt;70000, "$60k-70k",
  'Palmoria Group emp-data cleaned'!$D93&lt;80000, "$70k-80k",
  'Palmoria Group emp-data cleaned'!$D93&lt;90000, "$80k-90k",
  'Palmoria Group emp-data cleaned'!$D93&lt;100000, "$90k-100k",
  'Palmoria Group emp-data cleaned'!$D93&lt;110000, "$100k-110k",
  'Palmoria Group emp-data cleaned'!$D93&gt;=110000, "$110k+"
)</f>
        <v>$40k-50k</v>
      </c>
      <c r="F93" s="35" t="s">
        <v>15</v>
      </c>
      <c r="G93" s="35" t="s">
        <v>10</v>
      </c>
      <c r="H93" s="33">
        <f>INDEX('Bonus Rules'!$C$3:$G$14, MATCH(C93, 'Bonus Rules'!$B$3:$B$14, 0), MATCH(G93, 'Bonus Rules'!$C$2:$G$2, 0))</f>
        <v>8.4000000000000005E-2</v>
      </c>
      <c r="I93" s="42">
        <f t="shared" si="2"/>
        <v>3733.8</v>
      </c>
      <c r="J93" s="48">
        <f t="shared" si="3"/>
        <v>48183.8</v>
      </c>
    </row>
    <row r="94" spans="1:10" x14ac:dyDescent="0.25">
      <c r="A94" s="33" t="s">
        <v>121</v>
      </c>
      <c r="B94" s="33" t="s">
        <v>12</v>
      </c>
      <c r="C94" s="33" t="s">
        <v>28</v>
      </c>
      <c r="D94" s="48">
        <v>97120</v>
      </c>
      <c r="E94" s="34" t="str" cm="1">
        <f t="array" ref="E94">_xlfn.IFS(
  'Palmoria Group emp-data cleaned'!$D94&lt;10000, "$0-10k",
  'Palmoria Group emp-data cleaned'!$D94&lt;20000, "$10k-20k",
  'Palmoria Group emp-data cleaned'!$D94&lt;30000, "$20k-30k",
  'Palmoria Group emp-data cleaned'!$D94&lt;40000, "$30k-40k",
  'Palmoria Group emp-data cleaned'!$D94&lt;50000, "$40k-50k",
  'Palmoria Group emp-data cleaned'!$D94&lt;60000, "$50k-60k",
  'Palmoria Group emp-data cleaned'!$D94&lt;70000, "$60k-70k",
  'Palmoria Group emp-data cleaned'!$D94&lt;80000, "$70k-80k",
  'Palmoria Group emp-data cleaned'!$D94&lt;90000, "$80k-90k",
  'Palmoria Group emp-data cleaned'!$D94&lt;100000, "$90k-100k",
  'Palmoria Group emp-data cleaned'!$D94&lt;110000, "$100k-110k",
  'Palmoria Group emp-data cleaned'!$D94&gt;=110000, "$110k+"
)</f>
        <v>$90k-100k</v>
      </c>
      <c r="F94" s="33" t="s">
        <v>19</v>
      </c>
      <c r="G94" s="33" t="s">
        <v>26</v>
      </c>
      <c r="H94" s="33">
        <f>INDEX('Bonus Rules'!$C$3:$G$14, MATCH(C94, 'Bonus Rules'!$B$3:$B$14, 0), MATCH(G94, 'Bonus Rules'!$C$2:$G$2, 0))</f>
        <v>2.3E-2</v>
      </c>
      <c r="I94" s="42">
        <f t="shared" si="2"/>
        <v>2233.7599999999998</v>
      </c>
      <c r="J94" s="48">
        <f t="shared" si="3"/>
        <v>99353.76</v>
      </c>
    </row>
    <row r="95" spans="1:10" x14ac:dyDescent="0.25">
      <c r="A95" s="35" t="s">
        <v>122</v>
      </c>
      <c r="B95" s="35" t="s">
        <v>7</v>
      </c>
      <c r="C95" s="35" t="s">
        <v>21</v>
      </c>
      <c r="D95" s="49">
        <v>58840</v>
      </c>
      <c r="E95" s="36" t="str" cm="1">
        <f t="array" ref="E95">_xlfn.IFS(
  'Palmoria Group emp-data cleaned'!$D95&lt;10000, "$0-10k",
  'Palmoria Group emp-data cleaned'!$D95&lt;20000, "$10k-20k",
  'Palmoria Group emp-data cleaned'!$D95&lt;30000, "$20k-30k",
  'Palmoria Group emp-data cleaned'!$D95&lt;40000, "$30k-40k",
  'Palmoria Group emp-data cleaned'!$D95&lt;50000, "$40k-50k",
  'Palmoria Group emp-data cleaned'!$D95&lt;60000, "$50k-60k",
  'Palmoria Group emp-data cleaned'!$D95&lt;70000, "$60k-70k",
  'Palmoria Group emp-data cleaned'!$D95&lt;80000, "$70k-80k",
  'Palmoria Group emp-data cleaned'!$D95&lt;90000, "$80k-90k",
  'Palmoria Group emp-data cleaned'!$D95&lt;100000, "$90k-100k",
  'Palmoria Group emp-data cleaned'!$D95&lt;110000, "$100k-110k",
  'Palmoria Group emp-data cleaned'!$D95&gt;=110000, "$110k+"
)</f>
        <v>$50k-60k</v>
      </c>
      <c r="F95" s="35" t="s">
        <v>15</v>
      </c>
      <c r="G95" s="35" t="s">
        <v>26</v>
      </c>
      <c r="H95" s="33">
        <f>INDEX('Bonus Rules'!$C$3:$G$14, MATCH(C95, 'Bonus Rules'!$B$3:$B$14, 0), MATCH(G95, 'Bonus Rules'!$C$2:$G$2, 0))</f>
        <v>2.8000000000000001E-2</v>
      </c>
      <c r="I95" s="42">
        <f t="shared" si="2"/>
        <v>1647.52</v>
      </c>
      <c r="J95" s="48">
        <f t="shared" si="3"/>
        <v>60487.519999999997</v>
      </c>
    </row>
    <row r="96" spans="1:10" x14ac:dyDescent="0.25">
      <c r="A96" s="33" t="s">
        <v>123</v>
      </c>
      <c r="B96" s="33" t="s">
        <v>12</v>
      </c>
      <c r="C96" s="33" t="s">
        <v>31</v>
      </c>
      <c r="D96" s="48">
        <v>77060</v>
      </c>
      <c r="E96" s="34" t="str" cm="1">
        <f t="array" ref="E96">_xlfn.IFS(
  'Palmoria Group emp-data cleaned'!$D96&lt;10000, "$0-10k",
  'Palmoria Group emp-data cleaned'!$D96&lt;20000, "$10k-20k",
  'Palmoria Group emp-data cleaned'!$D96&lt;30000, "$20k-30k",
  'Palmoria Group emp-data cleaned'!$D96&lt;40000, "$30k-40k",
  'Palmoria Group emp-data cleaned'!$D96&lt;50000, "$40k-50k",
  'Palmoria Group emp-data cleaned'!$D96&lt;60000, "$50k-60k",
  'Palmoria Group emp-data cleaned'!$D96&lt;70000, "$60k-70k",
  'Palmoria Group emp-data cleaned'!$D96&lt;80000, "$70k-80k",
  'Palmoria Group emp-data cleaned'!$D96&lt;90000, "$80k-90k",
  'Palmoria Group emp-data cleaned'!$D96&lt;100000, "$90k-100k",
  'Palmoria Group emp-data cleaned'!$D96&lt;110000, "$100k-110k",
  'Palmoria Group emp-data cleaned'!$D96&gt;=110000, "$110k+"
)</f>
        <v>$70k-80k</v>
      </c>
      <c r="F96" s="33" t="s">
        <v>19</v>
      </c>
      <c r="G96" s="33" t="s">
        <v>14</v>
      </c>
      <c r="H96" s="33">
        <f>INDEX('Bonus Rules'!$C$3:$G$14, MATCH(C96, 'Bonus Rules'!$B$3:$B$14, 0), MATCH(G96, 'Bonus Rules'!$C$2:$G$2, 0))</f>
        <v>0.05</v>
      </c>
      <c r="I96" s="42">
        <f t="shared" si="2"/>
        <v>3853</v>
      </c>
      <c r="J96" s="48">
        <f t="shared" si="3"/>
        <v>80913</v>
      </c>
    </row>
    <row r="97" spans="1:10" x14ac:dyDescent="0.25">
      <c r="A97" s="35" t="s">
        <v>124</v>
      </c>
      <c r="B97" s="35" t="s">
        <v>7</v>
      </c>
      <c r="C97" s="35" t="s">
        <v>21</v>
      </c>
      <c r="D97" s="49">
        <v>90080</v>
      </c>
      <c r="E97" s="36" t="str" cm="1">
        <f t="array" ref="E97">_xlfn.IFS(
  'Palmoria Group emp-data cleaned'!$D97&lt;10000, "$0-10k",
  'Palmoria Group emp-data cleaned'!$D97&lt;20000, "$10k-20k",
  'Palmoria Group emp-data cleaned'!$D97&lt;30000, "$20k-30k",
  'Palmoria Group emp-data cleaned'!$D97&lt;40000, "$30k-40k",
  'Palmoria Group emp-data cleaned'!$D97&lt;50000, "$40k-50k",
  'Palmoria Group emp-data cleaned'!$D97&lt;60000, "$50k-60k",
  'Palmoria Group emp-data cleaned'!$D97&lt;70000, "$60k-70k",
  'Palmoria Group emp-data cleaned'!$D97&lt;80000, "$70k-80k",
  'Palmoria Group emp-data cleaned'!$D97&lt;90000, "$80k-90k",
  'Palmoria Group emp-data cleaned'!$D97&lt;100000, "$90k-100k",
  'Palmoria Group emp-data cleaned'!$D97&lt;110000, "$100k-110k",
  'Palmoria Group emp-data cleaned'!$D97&gt;=110000, "$110k+"
)</f>
        <v>$90k-100k</v>
      </c>
      <c r="F97" s="35" t="s">
        <v>19</v>
      </c>
      <c r="G97" s="35" t="s">
        <v>26</v>
      </c>
      <c r="H97" s="33">
        <f>INDEX('Bonus Rules'!$C$3:$G$14, MATCH(C97, 'Bonus Rules'!$B$3:$B$14, 0), MATCH(G97, 'Bonus Rules'!$C$2:$G$2, 0))</f>
        <v>2.8000000000000001E-2</v>
      </c>
      <c r="I97" s="42">
        <f t="shared" si="2"/>
        <v>2522.2400000000002</v>
      </c>
      <c r="J97" s="48">
        <f t="shared" si="3"/>
        <v>92602.240000000005</v>
      </c>
    </row>
    <row r="98" spans="1:10" x14ac:dyDescent="0.25">
      <c r="A98" s="33" t="s">
        <v>125</v>
      </c>
      <c r="B98" s="33" t="s">
        <v>7</v>
      </c>
      <c r="C98" s="33" t="s">
        <v>34</v>
      </c>
      <c r="D98" s="48">
        <v>35830</v>
      </c>
      <c r="E98" s="34" t="str" cm="1">
        <f t="array" ref="E98">_xlfn.IFS(
  'Palmoria Group emp-data cleaned'!$D98&lt;10000, "$0-10k",
  'Palmoria Group emp-data cleaned'!$D98&lt;20000, "$10k-20k",
  'Palmoria Group emp-data cleaned'!$D98&lt;30000, "$20k-30k",
  'Palmoria Group emp-data cleaned'!$D98&lt;40000, "$30k-40k",
  'Palmoria Group emp-data cleaned'!$D98&lt;50000, "$40k-50k",
  'Palmoria Group emp-data cleaned'!$D98&lt;60000, "$50k-60k",
  'Palmoria Group emp-data cleaned'!$D98&lt;70000, "$60k-70k",
  'Palmoria Group emp-data cleaned'!$D98&lt;80000, "$70k-80k",
  'Palmoria Group emp-data cleaned'!$D98&lt;90000, "$80k-90k",
  'Palmoria Group emp-data cleaned'!$D98&lt;100000, "$90k-100k",
  'Palmoria Group emp-data cleaned'!$D98&lt;110000, "$100k-110k",
  'Palmoria Group emp-data cleaned'!$D98&gt;=110000, "$110k+"
)</f>
        <v>$30k-40k</v>
      </c>
      <c r="F98" s="33" t="s">
        <v>19</v>
      </c>
      <c r="G98" s="33" t="s">
        <v>26</v>
      </c>
      <c r="H98" s="33">
        <f>INDEX('Bonus Rules'!$C$3:$G$14, MATCH(C98, 'Bonus Rules'!$B$3:$B$14, 0), MATCH(G98, 'Bonus Rules'!$C$2:$G$2, 0))</f>
        <v>3.2000000000000001E-2</v>
      </c>
      <c r="I98" s="42">
        <f t="shared" si="2"/>
        <v>1146.56</v>
      </c>
      <c r="J98" s="48">
        <f t="shared" si="3"/>
        <v>36976.559999999998</v>
      </c>
    </row>
    <row r="99" spans="1:10" x14ac:dyDescent="0.25">
      <c r="A99" s="35" t="s">
        <v>126</v>
      </c>
      <c r="B99" s="35" t="s">
        <v>7</v>
      </c>
      <c r="C99" s="35" t="s">
        <v>18</v>
      </c>
      <c r="D99" s="49">
        <v>37110</v>
      </c>
      <c r="E99" s="36" t="str" cm="1">
        <f t="array" ref="E99">_xlfn.IFS(
  'Palmoria Group emp-data cleaned'!$D99&lt;10000, "$0-10k",
  'Palmoria Group emp-data cleaned'!$D99&lt;20000, "$10k-20k",
  'Palmoria Group emp-data cleaned'!$D99&lt;30000, "$20k-30k",
  'Palmoria Group emp-data cleaned'!$D99&lt;40000, "$30k-40k",
  'Palmoria Group emp-data cleaned'!$D99&lt;50000, "$40k-50k",
  'Palmoria Group emp-data cleaned'!$D99&lt;60000, "$50k-60k",
  'Palmoria Group emp-data cleaned'!$D99&lt;70000, "$60k-70k",
  'Palmoria Group emp-data cleaned'!$D99&lt;80000, "$70k-80k",
  'Palmoria Group emp-data cleaned'!$D99&lt;90000, "$80k-90k",
  'Palmoria Group emp-data cleaned'!$D99&lt;100000, "$90k-100k",
  'Palmoria Group emp-data cleaned'!$D99&lt;110000, "$100k-110k",
  'Palmoria Group emp-data cleaned'!$D99&gt;=110000, "$110k+"
)</f>
        <v>$30k-40k</v>
      </c>
      <c r="F99" s="35" t="s">
        <v>19</v>
      </c>
      <c r="G99" s="35" t="s">
        <v>26</v>
      </c>
      <c r="H99" s="33">
        <f>INDEX('Bonus Rules'!$C$3:$G$14, MATCH(C99, 'Bonus Rules'!$B$3:$B$14, 0), MATCH(G99, 'Bonus Rules'!$C$2:$G$2, 0))</f>
        <v>2.1000000000000001E-2</v>
      </c>
      <c r="I99" s="42">
        <f t="shared" si="2"/>
        <v>779.31000000000006</v>
      </c>
      <c r="J99" s="48">
        <f t="shared" si="3"/>
        <v>37889.31</v>
      </c>
    </row>
    <row r="100" spans="1:10" x14ac:dyDescent="0.25">
      <c r="A100" s="33" t="s">
        <v>127</v>
      </c>
      <c r="B100" s="33" t="s">
        <v>7</v>
      </c>
      <c r="C100" s="33" t="s">
        <v>39</v>
      </c>
      <c r="D100" s="48">
        <v>112780</v>
      </c>
      <c r="E100" s="34" t="str" cm="1">
        <f t="array" ref="E100">_xlfn.IFS(
  'Palmoria Group emp-data cleaned'!$D100&lt;10000, "$0-10k",
  'Palmoria Group emp-data cleaned'!$D100&lt;20000, "$10k-20k",
  'Palmoria Group emp-data cleaned'!$D100&lt;30000, "$20k-30k",
  'Palmoria Group emp-data cleaned'!$D100&lt;40000, "$30k-40k",
  'Palmoria Group emp-data cleaned'!$D100&lt;50000, "$40k-50k",
  'Palmoria Group emp-data cleaned'!$D100&lt;60000, "$50k-60k",
  'Palmoria Group emp-data cleaned'!$D100&lt;70000, "$60k-70k",
  'Palmoria Group emp-data cleaned'!$D100&lt;80000, "$70k-80k",
  'Palmoria Group emp-data cleaned'!$D100&lt;90000, "$80k-90k",
  'Palmoria Group emp-data cleaned'!$D100&lt;100000, "$90k-100k",
  'Palmoria Group emp-data cleaned'!$D100&lt;110000, "$100k-110k",
  'Palmoria Group emp-data cleaned'!$D100&gt;=110000, "$110k+"
)</f>
        <v>$110k+</v>
      </c>
      <c r="F100" s="33" t="s">
        <v>15</v>
      </c>
      <c r="G100" s="33" t="s">
        <v>22</v>
      </c>
      <c r="H100" s="33">
        <f>INDEX('Bonus Rules'!$C$3:$G$14, MATCH(C100, 'Bonus Rules'!$B$3:$B$14, 0), MATCH(G100, 'Bonus Rules'!$C$2:$G$2, 0))</f>
        <v>1.9E-2</v>
      </c>
      <c r="I100" s="42">
        <f t="shared" si="2"/>
        <v>2142.8200000000002</v>
      </c>
      <c r="J100" s="48">
        <f t="shared" si="3"/>
        <v>114922.82</v>
      </c>
    </row>
    <row r="101" spans="1:10" x14ac:dyDescent="0.25">
      <c r="A101" s="35" t="s">
        <v>128</v>
      </c>
      <c r="B101" s="35" t="s">
        <v>12</v>
      </c>
      <c r="C101" s="35" t="s">
        <v>13</v>
      </c>
      <c r="D101" s="49">
        <v>96000</v>
      </c>
      <c r="E101" s="36" t="str" cm="1">
        <f t="array" ref="E101">_xlfn.IFS(
  'Palmoria Group emp-data cleaned'!$D101&lt;10000, "$0-10k",
  'Palmoria Group emp-data cleaned'!$D101&lt;20000, "$10k-20k",
  'Palmoria Group emp-data cleaned'!$D101&lt;30000, "$20k-30k",
  'Palmoria Group emp-data cleaned'!$D101&lt;40000, "$30k-40k",
  'Palmoria Group emp-data cleaned'!$D101&lt;50000, "$40k-50k",
  'Palmoria Group emp-data cleaned'!$D101&lt;60000, "$50k-60k",
  'Palmoria Group emp-data cleaned'!$D101&lt;70000, "$60k-70k",
  'Palmoria Group emp-data cleaned'!$D101&lt;80000, "$70k-80k",
  'Palmoria Group emp-data cleaned'!$D101&lt;90000, "$80k-90k",
  'Palmoria Group emp-data cleaned'!$D101&lt;100000, "$90k-100k",
  'Palmoria Group emp-data cleaned'!$D101&lt;110000, "$100k-110k",
  'Palmoria Group emp-data cleaned'!$D101&gt;=110000, "$110k+"
)</f>
        <v>$90k-100k</v>
      </c>
      <c r="F101" s="35" t="s">
        <v>19</v>
      </c>
      <c r="G101" s="35" t="s">
        <v>26</v>
      </c>
      <c r="H101" s="33">
        <f>INDEX('Bonus Rules'!$C$3:$G$14, MATCH(C101, 'Bonus Rules'!$B$3:$B$14, 0), MATCH(G101, 'Bonus Rules'!$C$2:$G$2, 0))</f>
        <v>3.5000000000000003E-2</v>
      </c>
      <c r="I101" s="42">
        <f t="shared" si="2"/>
        <v>3360.0000000000005</v>
      </c>
      <c r="J101" s="48">
        <f t="shared" si="3"/>
        <v>99360</v>
      </c>
    </row>
    <row r="102" spans="1:10" x14ac:dyDescent="0.25">
      <c r="A102" s="33" t="s">
        <v>129</v>
      </c>
      <c r="B102" s="33" t="s">
        <v>12</v>
      </c>
      <c r="C102" s="33" t="s">
        <v>34</v>
      </c>
      <c r="D102" s="48">
        <v>112550</v>
      </c>
      <c r="E102" s="34" t="str" cm="1">
        <f t="array" ref="E102">_xlfn.IFS(
  'Palmoria Group emp-data cleaned'!$D102&lt;10000, "$0-10k",
  'Palmoria Group emp-data cleaned'!$D102&lt;20000, "$10k-20k",
  'Palmoria Group emp-data cleaned'!$D102&lt;30000, "$20k-30k",
  'Palmoria Group emp-data cleaned'!$D102&lt;40000, "$30k-40k",
  'Palmoria Group emp-data cleaned'!$D102&lt;50000, "$40k-50k",
  'Palmoria Group emp-data cleaned'!$D102&lt;60000, "$50k-60k",
  'Palmoria Group emp-data cleaned'!$D102&lt;70000, "$60k-70k",
  'Palmoria Group emp-data cleaned'!$D102&lt;80000, "$70k-80k",
  'Palmoria Group emp-data cleaned'!$D102&lt;90000, "$80k-90k",
  'Palmoria Group emp-data cleaned'!$D102&lt;100000, "$90k-100k",
  'Palmoria Group emp-data cleaned'!$D102&lt;110000, "$100k-110k",
  'Palmoria Group emp-data cleaned'!$D102&gt;=110000, "$110k+"
)</f>
        <v>$110k+</v>
      </c>
      <c r="F102" s="33" t="s">
        <v>19</v>
      </c>
      <c r="G102" s="33" t="s">
        <v>26</v>
      </c>
      <c r="H102" s="33">
        <f>INDEX('Bonus Rules'!$C$3:$G$14, MATCH(C102, 'Bonus Rules'!$B$3:$B$14, 0), MATCH(G102, 'Bonus Rules'!$C$2:$G$2, 0))</f>
        <v>3.2000000000000001E-2</v>
      </c>
      <c r="I102" s="42">
        <f t="shared" si="2"/>
        <v>3601.6</v>
      </c>
      <c r="J102" s="48">
        <f t="shared" si="3"/>
        <v>116151.6</v>
      </c>
    </row>
    <row r="103" spans="1:10" x14ac:dyDescent="0.25">
      <c r="A103" s="35" t="s">
        <v>130</v>
      </c>
      <c r="B103" s="35" t="s">
        <v>7</v>
      </c>
      <c r="C103" s="35" t="s">
        <v>39</v>
      </c>
      <c r="D103" s="49">
        <v>88330</v>
      </c>
      <c r="E103" s="36" t="str" cm="1">
        <f t="array" ref="E103">_xlfn.IFS(
  'Palmoria Group emp-data cleaned'!$D103&lt;10000, "$0-10k",
  'Palmoria Group emp-data cleaned'!$D103&lt;20000, "$10k-20k",
  'Palmoria Group emp-data cleaned'!$D103&lt;30000, "$20k-30k",
  'Palmoria Group emp-data cleaned'!$D103&lt;40000, "$30k-40k",
  'Palmoria Group emp-data cleaned'!$D103&lt;50000, "$40k-50k",
  'Palmoria Group emp-data cleaned'!$D103&lt;60000, "$50k-60k",
  'Palmoria Group emp-data cleaned'!$D103&lt;70000, "$60k-70k",
  'Palmoria Group emp-data cleaned'!$D103&lt;80000, "$70k-80k",
  'Palmoria Group emp-data cleaned'!$D103&lt;90000, "$80k-90k",
  'Palmoria Group emp-data cleaned'!$D103&lt;100000, "$90k-100k",
  'Palmoria Group emp-data cleaned'!$D103&lt;110000, "$100k-110k",
  'Palmoria Group emp-data cleaned'!$D103&gt;=110000, "$110k+"
)</f>
        <v>$80k-90k</v>
      </c>
      <c r="F103" s="35" t="s">
        <v>19</v>
      </c>
      <c r="G103" s="35" t="s">
        <v>22</v>
      </c>
      <c r="H103" s="33">
        <f>INDEX('Bonus Rules'!$C$3:$G$14, MATCH(C103, 'Bonus Rules'!$B$3:$B$14, 0), MATCH(G103, 'Bonus Rules'!$C$2:$G$2, 0))</f>
        <v>1.9E-2</v>
      </c>
      <c r="I103" s="42">
        <f t="shared" si="2"/>
        <v>1678.27</v>
      </c>
      <c r="J103" s="48">
        <f t="shared" si="3"/>
        <v>90008.27</v>
      </c>
    </row>
    <row r="104" spans="1:10" x14ac:dyDescent="0.25">
      <c r="A104" s="33" t="s">
        <v>131</v>
      </c>
      <c r="B104" s="33" t="s">
        <v>12</v>
      </c>
      <c r="C104" s="33" t="s">
        <v>39</v>
      </c>
      <c r="D104" s="48">
        <v>116770</v>
      </c>
      <c r="E104" s="34" t="str" cm="1">
        <f t="array" ref="E104">_xlfn.IFS(
  'Palmoria Group emp-data cleaned'!$D104&lt;10000, "$0-10k",
  'Palmoria Group emp-data cleaned'!$D104&lt;20000, "$10k-20k",
  'Palmoria Group emp-data cleaned'!$D104&lt;30000, "$20k-30k",
  'Palmoria Group emp-data cleaned'!$D104&lt;40000, "$30k-40k",
  'Palmoria Group emp-data cleaned'!$D104&lt;50000, "$40k-50k",
  'Palmoria Group emp-data cleaned'!$D104&lt;60000, "$50k-60k",
  'Palmoria Group emp-data cleaned'!$D104&lt;70000, "$60k-70k",
  'Palmoria Group emp-data cleaned'!$D104&lt;80000, "$70k-80k",
  'Palmoria Group emp-data cleaned'!$D104&lt;90000, "$80k-90k",
  'Palmoria Group emp-data cleaned'!$D104&lt;100000, "$90k-100k",
  'Palmoria Group emp-data cleaned'!$D104&lt;110000, "$100k-110k",
  'Palmoria Group emp-data cleaned'!$D104&gt;=110000, "$110k+"
)</f>
        <v>$110k+</v>
      </c>
      <c r="F104" s="33" t="s">
        <v>9</v>
      </c>
      <c r="G104" s="33" t="s">
        <v>14</v>
      </c>
      <c r="H104" s="33">
        <f>INDEX('Bonus Rules'!$C$3:$G$14, MATCH(C104, 'Bonus Rules'!$B$3:$B$14, 0), MATCH(G104, 'Bonus Rules'!$C$2:$G$2, 0))</f>
        <v>5.8999999999999997E-2</v>
      </c>
      <c r="I104" s="42">
        <f t="shared" si="2"/>
        <v>6889.4299999999994</v>
      </c>
      <c r="J104" s="48">
        <f t="shared" si="3"/>
        <v>123659.43</v>
      </c>
    </row>
    <row r="105" spans="1:10" x14ac:dyDescent="0.25">
      <c r="A105" s="35" t="s">
        <v>132</v>
      </c>
      <c r="B105" s="35" t="s">
        <v>7</v>
      </c>
      <c r="C105" s="35" t="s">
        <v>63</v>
      </c>
      <c r="D105" s="49">
        <v>40270</v>
      </c>
      <c r="E105" s="36" t="str" cm="1">
        <f t="array" ref="E105">_xlfn.IFS(
  'Palmoria Group emp-data cleaned'!$D105&lt;10000, "$0-10k",
  'Palmoria Group emp-data cleaned'!$D105&lt;20000, "$10k-20k",
  'Palmoria Group emp-data cleaned'!$D105&lt;30000, "$20k-30k",
  'Palmoria Group emp-data cleaned'!$D105&lt;40000, "$30k-40k",
  'Palmoria Group emp-data cleaned'!$D105&lt;50000, "$40k-50k",
  'Palmoria Group emp-data cleaned'!$D105&lt;60000, "$50k-60k",
  'Palmoria Group emp-data cleaned'!$D105&lt;70000, "$60k-70k",
  'Palmoria Group emp-data cleaned'!$D105&lt;80000, "$70k-80k",
  'Palmoria Group emp-data cleaned'!$D105&lt;90000, "$80k-90k",
  'Palmoria Group emp-data cleaned'!$D105&lt;100000, "$90k-100k",
  'Palmoria Group emp-data cleaned'!$D105&lt;110000, "$100k-110k",
  'Palmoria Group emp-data cleaned'!$D105&gt;=110000, "$110k+"
)</f>
        <v>$40k-50k</v>
      </c>
      <c r="F105" s="35" t="s">
        <v>19</v>
      </c>
      <c r="G105" s="35" t="s">
        <v>26</v>
      </c>
      <c r="H105" s="33">
        <f>INDEX('Bonus Rules'!$C$3:$G$14, MATCH(C105, 'Bonus Rules'!$B$3:$B$14, 0), MATCH(G105, 'Bonus Rules'!$C$2:$G$2, 0))</f>
        <v>3.5000000000000003E-2</v>
      </c>
      <c r="I105" s="42">
        <f t="shared" si="2"/>
        <v>1409.45</v>
      </c>
      <c r="J105" s="48">
        <f t="shared" si="3"/>
        <v>41679.449999999997</v>
      </c>
    </row>
    <row r="106" spans="1:10" x14ac:dyDescent="0.25">
      <c r="A106" s="33" t="s">
        <v>133</v>
      </c>
      <c r="B106" s="33" t="s">
        <v>12</v>
      </c>
      <c r="C106" s="33" t="s">
        <v>31</v>
      </c>
      <c r="D106" s="48">
        <v>96640</v>
      </c>
      <c r="E106" s="34" t="str" cm="1">
        <f t="array" ref="E106">_xlfn.IFS(
  'Palmoria Group emp-data cleaned'!$D106&lt;10000, "$0-10k",
  'Palmoria Group emp-data cleaned'!$D106&lt;20000, "$10k-20k",
  'Palmoria Group emp-data cleaned'!$D106&lt;30000, "$20k-30k",
  'Palmoria Group emp-data cleaned'!$D106&lt;40000, "$30k-40k",
  'Palmoria Group emp-data cleaned'!$D106&lt;50000, "$40k-50k",
  'Palmoria Group emp-data cleaned'!$D106&lt;60000, "$50k-60k",
  'Palmoria Group emp-data cleaned'!$D106&lt;70000, "$60k-70k",
  'Palmoria Group emp-data cleaned'!$D106&lt;80000, "$70k-80k",
  'Palmoria Group emp-data cleaned'!$D106&lt;90000, "$80k-90k",
  'Palmoria Group emp-data cleaned'!$D106&lt;100000, "$90k-100k",
  'Palmoria Group emp-data cleaned'!$D106&lt;110000, "$100k-110k",
  'Palmoria Group emp-data cleaned'!$D106&gt;=110000, "$110k+"
)</f>
        <v>$90k-100k</v>
      </c>
      <c r="F106" s="33" t="s">
        <v>19</v>
      </c>
      <c r="G106" s="33" t="s">
        <v>10</v>
      </c>
      <c r="H106" s="33">
        <f>INDEX('Bonus Rules'!$C$3:$G$14, MATCH(C106, 'Bonus Rules'!$B$3:$B$14, 0), MATCH(G106, 'Bonus Rules'!$C$2:$G$2, 0))</f>
        <v>7.2999999999999995E-2</v>
      </c>
      <c r="I106" s="42">
        <f t="shared" si="2"/>
        <v>7054.7199999999993</v>
      </c>
      <c r="J106" s="48">
        <f t="shared" si="3"/>
        <v>103694.72</v>
      </c>
    </row>
    <row r="107" spans="1:10" x14ac:dyDescent="0.25">
      <c r="A107" s="35" t="s">
        <v>134</v>
      </c>
      <c r="B107" s="35" t="s">
        <v>12</v>
      </c>
      <c r="C107" s="35" t="s">
        <v>31</v>
      </c>
      <c r="D107" s="49">
        <v>118100</v>
      </c>
      <c r="E107" s="36" t="str" cm="1">
        <f t="array" ref="E107">_xlfn.IFS(
  'Palmoria Group emp-data cleaned'!$D107&lt;10000, "$0-10k",
  'Palmoria Group emp-data cleaned'!$D107&lt;20000, "$10k-20k",
  'Palmoria Group emp-data cleaned'!$D107&lt;30000, "$20k-30k",
  'Palmoria Group emp-data cleaned'!$D107&lt;40000, "$30k-40k",
  'Palmoria Group emp-data cleaned'!$D107&lt;50000, "$40k-50k",
  'Palmoria Group emp-data cleaned'!$D107&lt;60000, "$50k-60k",
  'Palmoria Group emp-data cleaned'!$D107&lt;70000, "$60k-70k",
  'Palmoria Group emp-data cleaned'!$D107&lt;80000, "$70k-80k",
  'Palmoria Group emp-data cleaned'!$D107&lt;90000, "$80k-90k",
  'Palmoria Group emp-data cleaned'!$D107&lt;100000, "$90k-100k",
  'Palmoria Group emp-data cleaned'!$D107&lt;110000, "$100k-110k",
  'Palmoria Group emp-data cleaned'!$D107&gt;=110000, "$110k+"
)</f>
        <v>$110k+</v>
      </c>
      <c r="F107" s="35" t="s">
        <v>9</v>
      </c>
      <c r="G107" s="35" t="s">
        <v>26</v>
      </c>
      <c r="H107" s="33">
        <f>INDEX('Bonus Rules'!$C$3:$G$14, MATCH(C107, 'Bonus Rules'!$B$3:$B$14, 0), MATCH(G107, 'Bonus Rules'!$C$2:$G$2, 0))</f>
        <v>2.4E-2</v>
      </c>
      <c r="I107" s="42">
        <f t="shared" si="2"/>
        <v>2834.4</v>
      </c>
      <c r="J107" s="48">
        <f t="shared" si="3"/>
        <v>120934.39999999999</v>
      </c>
    </row>
    <row r="108" spans="1:10" x14ac:dyDescent="0.25">
      <c r="A108" s="33" t="s">
        <v>135</v>
      </c>
      <c r="B108" s="33" t="s">
        <v>7</v>
      </c>
      <c r="C108" s="33" t="s">
        <v>13</v>
      </c>
      <c r="D108" s="48">
        <v>43600</v>
      </c>
      <c r="E108" s="34" t="str" cm="1">
        <f t="array" ref="E108">_xlfn.IFS(
  'Palmoria Group emp-data cleaned'!$D108&lt;10000, "$0-10k",
  'Palmoria Group emp-data cleaned'!$D108&lt;20000, "$10k-20k",
  'Palmoria Group emp-data cleaned'!$D108&lt;30000, "$20k-30k",
  'Palmoria Group emp-data cleaned'!$D108&lt;40000, "$30k-40k",
  'Palmoria Group emp-data cleaned'!$D108&lt;50000, "$40k-50k",
  'Palmoria Group emp-data cleaned'!$D108&lt;60000, "$50k-60k",
  'Palmoria Group emp-data cleaned'!$D108&lt;70000, "$60k-70k",
  'Palmoria Group emp-data cleaned'!$D108&lt;80000, "$70k-80k",
  'Palmoria Group emp-data cleaned'!$D108&lt;90000, "$80k-90k",
  'Palmoria Group emp-data cleaned'!$D108&lt;100000, "$90k-100k",
  'Palmoria Group emp-data cleaned'!$D108&lt;110000, "$100k-110k",
  'Palmoria Group emp-data cleaned'!$D108&gt;=110000, "$110k+"
)</f>
        <v>$40k-50k</v>
      </c>
      <c r="F108" s="33" t="s">
        <v>15</v>
      </c>
      <c r="G108" s="33" t="s">
        <v>26</v>
      </c>
      <c r="H108" s="33">
        <f>INDEX('Bonus Rules'!$C$3:$G$14, MATCH(C108, 'Bonus Rules'!$B$3:$B$14, 0), MATCH(G108, 'Bonus Rules'!$C$2:$G$2, 0))</f>
        <v>3.5000000000000003E-2</v>
      </c>
      <c r="I108" s="42">
        <f t="shared" si="2"/>
        <v>1526.0000000000002</v>
      </c>
      <c r="J108" s="48">
        <f t="shared" si="3"/>
        <v>45126</v>
      </c>
    </row>
    <row r="109" spans="1:10" x14ac:dyDescent="0.25">
      <c r="A109" s="35" t="s">
        <v>136</v>
      </c>
      <c r="B109" s="35" t="s">
        <v>12</v>
      </c>
      <c r="C109" s="35" t="s">
        <v>18</v>
      </c>
      <c r="D109" s="49">
        <v>54520</v>
      </c>
      <c r="E109" s="36" t="str" cm="1">
        <f t="array" ref="E109">_xlfn.IFS(
  'Palmoria Group emp-data cleaned'!$D109&lt;10000, "$0-10k",
  'Palmoria Group emp-data cleaned'!$D109&lt;20000, "$10k-20k",
  'Palmoria Group emp-data cleaned'!$D109&lt;30000, "$20k-30k",
  'Palmoria Group emp-data cleaned'!$D109&lt;40000, "$30k-40k",
  'Palmoria Group emp-data cleaned'!$D109&lt;50000, "$40k-50k",
  'Palmoria Group emp-data cleaned'!$D109&lt;60000, "$50k-60k",
  'Palmoria Group emp-data cleaned'!$D109&lt;70000, "$60k-70k",
  'Palmoria Group emp-data cleaned'!$D109&lt;80000, "$70k-80k",
  'Palmoria Group emp-data cleaned'!$D109&lt;90000, "$80k-90k",
  'Palmoria Group emp-data cleaned'!$D109&lt;100000, "$90k-100k",
  'Palmoria Group emp-data cleaned'!$D109&lt;110000, "$100k-110k",
  'Palmoria Group emp-data cleaned'!$D109&gt;=110000, "$110k+"
)</f>
        <v>$50k-60k</v>
      </c>
      <c r="F109" s="35" t="s">
        <v>15</v>
      </c>
      <c r="G109" s="35" t="s">
        <v>22</v>
      </c>
      <c r="H109" s="33">
        <f>INDEX('Bonus Rules'!$C$3:$G$14, MATCH(C109, 'Bonus Rules'!$B$3:$B$14, 0), MATCH(G109, 'Bonus Rules'!$C$2:$G$2, 0))</f>
        <v>1.9E-2</v>
      </c>
      <c r="I109" s="42">
        <f t="shared" si="2"/>
        <v>1035.8799999999999</v>
      </c>
      <c r="J109" s="48">
        <f t="shared" si="3"/>
        <v>55555.88</v>
      </c>
    </row>
    <row r="110" spans="1:10" x14ac:dyDescent="0.25">
      <c r="A110" s="33" t="s">
        <v>137</v>
      </c>
      <c r="B110" s="33" t="s">
        <v>12</v>
      </c>
      <c r="C110" s="33" t="s">
        <v>47</v>
      </c>
      <c r="D110" s="48">
        <v>57750</v>
      </c>
      <c r="E110" s="34" t="str" cm="1">
        <f t="array" ref="E110">_xlfn.IFS(
  'Palmoria Group emp-data cleaned'!$D110&lt;10000, "$0-10k",
  'Palmoria Group emp-data cleaned'!$D110&lt;20000, "$10k-20k",
  'Palmoria Group emp-data cleaned'!$D110&lt;30000, "$20k-30k",
  'Palmoria Group emp-data cleaned'!$D110&lt;40000, "$30k-40k",
  'Palmoria Group emp-data cleaned'!$D110&lt;50000, "$40k-50k",
  'Palmoria Group emp-data cleaned'!$D110&lt;60000, "$50k-60k",
  'Palmoria Group emp-data cleaned'!$D110&lt;70000, "$60k-70k",
  'Palmoria Group emp-data cleaned'!$D110&lt;80000, "$70k-80k",
  'Palmoria Group emp-data cleaned'!$D110&lt;90000, "$80k-90k",
  'Palmoria Group emp-data cleaned'!$D110&lt;100000, "$90k-100k",
  'Palmoria Group emp-data cleaned'!$D110&lt;110000, "$100k-110k",
  'Palmoria Group emp-data cleaned'!$D110&gt;=110000, "$110k+"
)</f>
        <v>$50k-60k</v>
      </c>
      <c r="F110" s="33" t="s">
        <v>15</v>
      </c>
      <c r="G110" s="33" t="s">
        <v>26</v>
      </c>
      <c r="H110" s="33">
        <f>INDEX('Bonus Rules'!$C$3:$G$14, MATCH(C110, 'Bonus Rules'!$B$3:$B$14, 0), MATCH(G110, 'Bonus Rules'!$C$2:$G$2, 0))</f>
        <v>3.3000000000000002E-2</v>
      </c>
      <c r="I110" s="42">
        <f t="shared" si="2"/>
        <v>1905.75</v>
      </c>
      <c r="J110" s="48">
        <f t="shared" si="3"/>
        <v>59655.75</v>
      </c>
    </row>
    <row r="111" spans="1:10" x14ac:dyDescent="0.25">
      <c r="A111" s="35" t="s">
        <v>138</v>
      </c>
      <c r="B111" s="35" t="s">
        <v>12</v>
      </c>
      <c r="C111" s="35" t="s">
        <v>39</v>
      </c>
      <c r="D111" s="49">
        <v>99970</v>
      </c>
      <c r="E111" s="36" t="str" cm="1">
        <f t="array" ref="E111">_xlfn.IFS(
  'Palmoria Group emp-data cleaned'!$D111&lt;10000, "$0-10k",
  'Palmoria Group emp-data cleaned'!$D111&lt;20000, "$10k-20k",
  'Palmoria Group emp-data cleaned'!$D111&lt;30000, "$20k-30k",
  'Palmoria Group emp-data cleaned'!$D111&lt;40000, "$30k-40k",
  'Palmoria Group emp-data cleaned'!$D111&lt;50000, "$40k-50k",
  'Palmoria Group emp-data cleaned'!$D111&lt;60000, "$50k-60k",
  'Palmoria Group emp-data cleaned'!$D111&lt;70000, "$60k-70k",
  'Palmoria Group emp-data cleaned'!$D111&lt;80000, "$70k-80k",
  'Palmoria Group emp-data cleaned'!$D111&lt;90000, "$80k-90k",
  'Palmoria Group emp-data cleaned'!$D111&lt;100000, "$90k-100k",
  'Palmoria Group emp-data cleaned'!$D111&lt;110000, "$100k-110k",
  'Palmoria Group emp-data cleaned'!$D111&gt;=110000, "$110k+"
)</f>
        <v>$90k-100k</v>
      </c>
      <c r="F111" s="35" t="s">
        <v>9</v>
      </c>
      <c r="G111" s="35" t="s">
        <v>26</v>
      </c>
      <c r="H111" s="33">
        <f>INDEX('Bonus Rules'!$C$3:$G$14, MATCH(C111, 'Bonus Rules'!$B$3:$B$14, 0), MATCH(G111, 'Bonus Rules'!$C$2:$G$2, 0))</f>
        <v>0.04</v>
      </c>
      <c r="I111" s="42">
        <f t="shared" si="2"/>
        <v>3998.8</v>
      </c>
      <c r="J111" s="48">
        <f t="shared" si="3"/>
        <v>103968.8</v>
      </c>
    </row>
    <row r="112" spans="1:10" x14ac:dyDescent="0.25">
      <c r="A112" s="33" t="s">
        <v>139</v>
      </c>
      <c r="B112" s="33" t="s">
        <v>7</v>
      </c>
      <c r="C112" s="33" t="s">
        <v>8</v>
      </c>
      <c r="D112" s="48">
        <v>62200</v>
      </c>
      <c r="E112" s="34" t="str" cm="1">
        <f t="array" ref="E112">_xlfn.IFS(
  'Palmoria Group emp-data cleaned'!$D112&lt;10000, "$0-10k",
  'Palmoria Group emp-data cleaned'!$D112&lt;20000, "$10k-20k",
  'Palmoria Group emp-data cleaned'!$D112&lt;30000, "$20k-30k",
  'Palmoria Group emp-data cleaned'!$D112&lt;40000, "$30k-40k",
  'Palmoria Group emp-data cleaned'!$D112&lt;50000, "$40k-50k",
  'Palmoria Group emp-data cleaned'!$D112&lt;60000, "$50k-60k",
  'Palmoria Group emp-data cleaned'!$D112&lt;70000, "$60k-70k",
  'Palmoria Group emp-data cleaned'!$D112&lt;80000, "$70k-80k",
  'Palmoria Group emp-data cleaned'!$D112&lt;90000, "$80k-90k",
  'Palmoria Group emp-data cleaned'!$D112&lt;100000, "$90k-100k",
  'Palmoria Group emp-data cleaned'!$D112&lt;110000, "$100k-110k",
  'Palmoria Group emp-data cleaned'!$D112&gt;=110000, "$110k+"
)</f>
        <v>$60k-70k</v>
      </c>
      <c r="F112" s="33" t="s">
        <v>19</v>
      </c>
      <c r="G112" s="33" t="s">
        <v>10</v>
      </c>
      <c r="H112" s="33">
        <f>INDEX('Bonus Rules'!$C$3:$G$14, MATCH(C112, 'Bonus Rules'!$B$3:$B$14, 0), MATCH(G112, 'Bonus Rules'!$C$2:$G$2, 0))</f>
        <v>8.7999999999999995E-2</v>
      </c>
      <c r="I112" s="42">
        <f t="shared" si="2"/>
        <v>5473.5999999999995</v>
      </c>
      <c r="J112" s="48">
        <f t="shared" si="3"/>
        <v>67673.600000000006</v>
      </c>
    </row>
    <row r="113" spans="1:10" x14ac:dyDescent="0.25">
      <c r="A113" s="35" t="s">
        <v>140</v>
      </c>
      <c r="B113" s="35" t="s">
        <v>7</v>
      </c>
      <c r="C113" s="35" t="s">
        <v>25</v>
      </c>
      <c r="D113" s="49">
        <v>42990</v>
      </c>
      <c r="E113" s="36" t="str" cm="1">
        <f t="array" ref="E113">_xlfn.IFS(
  'Palmoria Group emp-data cleaned'!$D113&lt;10000, "$0-10k",
  'Palmoria Group emp-data cleaned'!$D113&lt;20000, "$10k-20k",
  'Palmoria Group emp-data cleaned'!$D113&lt;30000, "$20k-30k",
  'Palmoria Group emp-data cleaned'!$D113&lt;40000, "$30k-40k",
  'Palmoria Group emp-data cleaned'!$D113&lt;50000, "$40k-50k",
  'Palmoria Group emp-data cleaned'!$D113&lt;60000, "$50k-60k",
  'Palmoria Group emp-data cleaned'!$D113&lt;70000, "$60k-70k",
  'Palmoria Group emp-data cleaned'!$D113&lt;80000, "$70k-80k",
  'Palmoria Group emp-data cleaned'!$D113&lt;90000, "$80k-90k",
  'Palmoria Group emp-data cleaned'!$D113&lt;100000, "$90k-100k",
  'Palmoria Group emp-data cleaned'!$D113&lt;110000, "$100k-110k",
  'Palmoria Group emp-data cleaned'!$D113&gt;=110000, "$110k+"
)</f>
        <v>$40k-50k</v>
      </c>
      <c r="F113" s="35" t="s">
        <v>19</v>
      </c>
      <c r="G113" s="35" t="s">
        <v>26</v>
      </c>
      <c r="H113" s="33">
        <f>INDEX('Bonus Rules'!$C$3:$G$14, MATCH(C113, 'Bonus Rules'!$B$3:$B$14, 0), MATCH(G113, 'Bonus Rules'!$C$2:$G$2, 0))</f>
        <v>2.7E-2</v>
      </c>
      <c r="I113" s="42">
        <f t="shared" si="2"/>
        <v>1160.73</v>
      </c>
      <c r="J113" s="48">
        <f t="shared" si="3"/>
        <v>44150.73</v>
      </c>
    </row>
    <row r="114" spans="1:10" x14ac:dyDescent="0.25">
      <c r="A114" s="33" t="s">
        <v>141</v>
      </c>
      <c r="B114" s="33" t="s">
        <v>7</v>
      </c>
      <c r="C114" s="33" t="s">
        <v>21</v>
      </c>
      <c r="D114" s="48">
        <v>117810</v>
      </c>
      <c r="E114" s="34" t="str" cm="1">
        <f t="array" ref="E114">_xlfn.IFS(
  'Palmoria Group emp-data cleaned'!$D114&lt;10000, "$0-10k",
  'Palmoria Group emp-data cleaned'!$D114&lt;20000, "$10k-20k",
  'Palmoria Group emp-data cleaned'!$D114&lt;30000, "$20k-30k",
  'Palmoria Group emp-data cleaned'!$D114&lt;40000, "$30k-40k",
  'Palmoria Group emp-data cleaned'!$D114&lt;50000, "$40k-50k",
  'Palmoria Group emp-data cleaned'!$D114&lt;60000, "$50k-60k",
  'Palmoria Group emp-data cleaned'!$D114&lt;70000, "$60k-70k",
  'Palmoria Group emp-data cleaned'!$D114&lt;80000, "$70k-80k",
  'Palmoria Group emp-data cleaned'!$D114&lt;90000, "$80k-90k",
  'Palmoria Group emp-data cleaned'!$D114&lt;100000, "$90k-100k",
  'Palmoria Group emp-data cleaned'!$D114&lt;110000, "$100k-110k",
  'Palmoria Group emp-data cleaned'!$D114&gt;=110000, "$110k+"
)</f>
        <v>$110k+</v>
      </c>
      <c r="F114" s="33" t="s">
        <v>15</v>
      </c>
      <c r="G114" s="33" t="s">
        <v>26</v>
      </c>
      <c r="H114" s="33">
        <f>INDEX('Bonus Rules'!$C$3:$G$14, MATCH(C114, 'Bonus Rules'!$B$3:$B$14, 0), MATCH(G114, 'Bonus Rules'!$C$2:$G$2, 0))</f>
        <v>2.8000000000000001E-2</v>
      </c>
      <c r="I114" s="42">
        <f t="shared" si="2"/>
        <v>3298.6800000000003</v>
      </c>
      <c r="J114" s="48">
        <f t="shared" si="3"/>
        <v>121108.68</v>
      </c>
    </row>
    <row r="115" spans="1:10" x14ac:dyDescent="0.25">
      <c r="A115" s="35" t="s">
        <v>142</v>
      </c>
      <c r="B115" s="35" t="s">
        <v>7</v>
      </c>
      <c r="C115" s="35" t="s">
        <v>28</v>
      </c>
      <c r="D115" s="49">
        <v>58130</v>
      </c>
      <c r="E115" s="36" t="str" cm="1">
        <f t="array" ref="E115">_xlfn.IFS(
  'Palmoria Group emp-data cleaned'!$D115&lt;10000, "$0-10k",
  'Palmoria Group emp-data cleaned'!$D115&lt;20000, "$10k-20k",
  'Palmoria Group emp-data cleaned'!$D115&lt;30000, "$20k-30k",
  'Palmoria Group emp-data cleaned'!$D115&lt;40000, "$30k-40k",
  'Palmoria Group emp-data cleaned'!$D115&lt;50000, "$40k-50k",
  'Palmoria Group emp-data cleaned'!$D115&lt;60000, "$50k-60k",
  'Palmoria Group emp-data cleaned'!$D115&lt;70000, "$60k-70k",
  'Palmoria Group emp-data cleaned'!$D115&lt;80000, "$70k-80k",
  'Palmoria Group emp-data cleaned'!$D115&lt;90000, "$80k-90k",
  'Palmoria Group emp-data cleaned'!$D115&lt;100000, "$90k-100k",
  'Palmoria Group emp-data cleaned'!$D115&lt;110000, "$100k-110k",
  'Palmoria Group emp-data cleaned'!$D115&gt;=110000, "$110k+"
)</f>
        <v>$50k-60k</v>
      </c>
      <c r="F115" s="35" t="s">
        <v>19</v>
      </c>
      <c r="G115" s="35" t="s">
        <v>26</v>
      </c>
      <c r="H115" s="33">
        <f>INDEX('Bonus Rules'!$C$3:$G$14, MATCH(C115, 'Bonus Rules'!$B$3:$B$14, 0), MATCH(G115, 'Bonus Rules'!$C$2:$G$2, 0))</f>
        <v>2.3E-2</v>
      </c>
      <c r="I115" s="42">
        <f t="shared" si="2"/>
        <v>1336.99</v>
      </c>
      <c r="J115" s="48">
        <f t="shared" si="3"/>
        <v>59466.99</v>
      </c>
    </row>
    <row r="116" spans="1:10" x14ac:dyDescent="0.25">
      <c r="A116" s="33" t="s">
        <v>143</v>
      </c>
      <c r="B116" s="33" t="s">
        <v>7</v>
      </c>
      <c r="C116" s="33" t="s">
        <v>28</v>
      </c>
      <c r="D116" s="48">
        <v>86840</v>
      </c>
      <c r="E116" s="34" t="str" cm="1">
        <f t="array" ref="E116">_xlfn.IFS(
  'Palmoria Group emp-data cleaned'!$D116&lt;10000, "$0-10k",
  'Palmoria Group emp-data cleaned'!$D116&lt;20000, "$10k-20k",
  'Palmoria Group emp-data cleaned'!$D116&lt;30000, "$20k-30k",
  'Palmoria Group emp-data cleaned'!$D116&lt;40000, "$30k-40k",
  'Palmoria Group emp-data cleaned'!$D116&lt;50000, "$40k-50k",
  'Palmoria Group emp-data cleaned'!$D116&lt;60000, "$50k-60k",
  'Palmoria Group emp-data cleaned'!$D116&lt;70000, "$60k-70k",
  'Palmoria Group emp-data cleaned'!$D116&lt;80000, "$70k-80k",
  'Palmoria Group emp-data cleaned'!$D116&lt;90000, "$80k-90k",
  'Palmoria Group emp-data cleaned'!$D116&lt;100000, "$90k-100k",
  'Palmoria Group emp-data cleaned'!$D116&lt;110000, "$100k-110k",
  'Palmoria Group emp-data cleaned'!$D116&gt;=110000, "$110k+"
)</f>
        <v>$80k-90k</v>
      </c>
      <c r="F116" s="33" t="s">
        <v>15</v>
      </c>
      <c r="G116" s="33" t="s">
        <v>26</v>
      </c>
      <c r="H116" s="33">
        <f>INDEX('Bonus Rules'!$C$3:$G$14, MATCH(C116, 'Bonus Rules'!$B$3:$B$14, 0), MATCH(G116, 'Bonus Rules'!$C$2:$G$2, 0))</f>
        <v>2.3E-2</v>
      </c>
      <c r="I116" s="42">
        <f t="shared" si="2"/>
        <v>1997.32</v>
      </c>
      <c r="J116" s="48">
        <f t="shared" si="3"/>
        <v>88837.32</v>
      </c>
    </row>
    <row r="117" spans="1:10" x14ac:dyDescent="0.25">
      <c r="A117" s="35" t="s">
        <v>144</v>
      </c>
      <c r="B117" s="35" t="s">
        <v>12</v>
      </c>
      <c r="C117" s="35" t="s">
        <v>34</v>
      </c>
      <c r="D117" s="49">
        <v>41700</v>
      </c>
      <c r="E117" s="36" t="str" cm="1">
        <f t="array" ref="E117">_xlfn.IFS(
  'Palmoria Group emp-data cleaned'!$D117&lt;10000, "$0-10k",
  'Palmoria Group emp-data cleaned'!$D117&lt;20000, "$10k-20k",
  'Palmoria Group emp-data cleaned'!$D117&lt;30000, "$20k-30k",
  'Palmoria Group emp-data cleaned'!$D117&lt;40000, "$30k-40k",
  'Palmoria Group emp-data cleaned'!$D117&lt;50000, "$40k-50k",
  'Palmoria Group emp-data cleaned'!$D117&lt;60000, "$50k-60k",
  'Palmoria Group emp-data cleaned'!$D117&lt;70000, "$60k-70k",
  'Palmoria Group emp-data cleaned'!$D117&lt;80000, "$70k-80k",
  'Palmoria Group emp-data cleaned'!$D117&lt;90000, "$80k-90k",
  'Palmoria Group emp-data cleaned'!$D117&lt;100000, "$90k-100k",
  'Palmoria Group emp-data cleaned'!$D117&lt;110000, "$100k-110k",
  'Palmoria Group emp-data cleaned'!$D117&gt;=110000, "$110k+"
)</f>
        <v>$40k-50k</v>
      </c>
      <c r="F117" s="35" t="s">
        <v>9</v>
      </c>
      <c r="G117" s="35" t="s">
        <v>14</v>
      </c>
      <c r="H117" s="33">
        <f>INDEX('Bonus Rules'!$C$3:$G$14, MATCH(C117, 'Bonus Rules'!$B$3:$B$14, 0), MATCH(G117, 'Bonus Rules'!$C$2:$G$2, 0))</f>
        <v>4.1000000000000002E-2</v>
      </c>
      <c r="I117" s="42">
        <f t="shared" si="2"/>
        <v>1709.7</v>
      </c>
      <c r="J117" s="48">
        <f t="shared" si="3"/>
        <v>43409.7</v>
      </c>
    </row>
    <row r="118" spans="1:10" x14ac:dyDescent="0.25">
      <c r="A118" s="33" t="s">
        <v>145</v>
      </c>
      <c r="B118" s="33" t="s">
        <v>7</v>
      </c>
      <c r="C118" s="33" t="s">
        <v>25</v>
      </c>
      <c r="D118" s="48">
        <v>72880</v>
      </c>
      <c r="E118" s="34" t="str" cm="1">
        <f t="array" ref="E118">_xlfn.IFS(
  'Palmoria Group emp-data cleaned'!$D118&lt;10000, "$0-10k",
  'Palmoria Group emp-data cleaned'!$D118&lt;20000, "$10k-20k",
  'Palmoria Group emp-data cleaned'!$D118&lt;30000, "$20k-30k",
  'Palmoria Group emp-data cleaned'!$D118&lt;40000, "$30k-40k",
  'Palmoria Group emp-data cleaned'!$D118&lt;50000, "$40k-50k",
  'Palmoria Group emp-data cleaned'!$D118&lt;60000, "$50k-60k",
  'Palmoria Group emp-data cleaned'!$D118&lt;70000, "$60k-70k",
  'Palmoria Group emp-data cleaned'!$D118&lt;80000, "$70k-80k",
  'Palmoria Group emp-data cleaned'!$D118&lt;90000, "$80k-90k",
  'Palmoria Group emp-data cleaned'!$D118&lt;100000, "$90k-100k",
  'Palmoria Group emp-data cleaned'!$D118&lt;110000, "$100k-110k",
  'Palmoria Group emp-data cleaned'!$D118&gt;=110000, "$110k+"
)</f>
        <v>$70k-80k</v>
      </c>
      <c r="F118" s="33" t="s">
        <v>19</v>
      </c>
      <c r="G118" s="33" t="s">
        <v>26</v>
      </c>
      <c r="H118" s="33">
        <f>INDEX('Bonus Rules'!$C$3:$G$14, MATCH(C118, 'Bonus Rules'!$B$3:$B$14, 0), MATCH(G118, 'Bonus Rules'!$C$2:$G$2, 0))</f>
        <v>2.7E-2</v>
      </c>
      <c r="I118" s="42">
        <f t="shared" si="2"/>
        <v>1967.76</v>
      </c>
      <c r="J118" s="48">
        <f t="shared" si="3"/>
        <v>74847.759999999995</v>
      </c>
    </row>
    <row r="119" spans="1:10" x14ac:dyDescent="0.25">
      <c r="A119" s="35" t="s">
        <v>92</v>
      </c>
      <c r="B119" s="35" t="s">
        <v>7</v>
      </c>
      <c r="C119" s="35" t="s">
        <v>47</v>
      </c>
      <c r="D119" s="49">
        <v>49670</v>
      </c>
      <c r="E119" s="36" t="str" cm="1">
        <f t="array" ref="E119">_xlfn.IFS(
  'Palmoria Group emp-data cleaned'!$D119&lt;10000, "$0-10k",
  'Palmoria Group emp-data cleaned'!$D119&lt;20000, "$10k-20k",
  'Palmoria Group emp-data cleaned'!$D119&lt;30000, "$20k-30k",
  'Palmoria Group emp-data cleaned'!$D119&lt;40000, "$30k-40k",
  'Palmoria Group emp-data cleaned'!$D119&lt;50000, "$40k-50k",
  'Palmoria Group emp-data cleaned'!$D119&lt;60000, "$50k-60k",
  'Palmoria Group emp-data cleaned'!$D119&lt;70000, "$60k-70k",
  'Palmoria Group emp-data cleaned'!$D119&lt;80000, "$70k-80k",
  'Palmoria Group emp-data cleaned'!$D119&lt;90000, "$80k-90k",
  'Palmoria Group emp-data cleaned'!$D119&lt;100000, "$90k-100k",
  'Palmoria Group emp-data cleaned'!$D119&lt;110000, "$100k-110k",
  'Palmoria Group emp-data cleaned'!$D119&gt;=110000, "$110k+"
)</f>
        <v>$40k-50k</v>
      </c>
      <c r="F119" s="35" t="s">
        <v>15</v>
      </c>
      <c r="G119" s="35" t="s">
        <v>14</v>
      </c>
      <c r="H119" s="33">
        <f>INDEX('Bonus Rules'!$C$3:$G$14, MATCH(C119, 'Bonus Rules'!$B$3:$B$14, 0), MATCH(G119, 'Bonus Rules'!$C$2:$G$2, 0))</f>
        <v>5.3999999999999999E-2</v>
      </c>
      <c r="I119" s="42">
        <f t="shared" si="2"/>
        <v>2682.18</v>
      </c>
      <c r="J119" s="48">
        <f t="shared" si="3"/>
        <v>52352.18</v>
      </c>
    </row>
    <row r="120" spans="1:10" x14ac:dyDescent="0.25">
      <c r="A120" s="33" t="s">
        <v>146</v>
      </c>
      <c r="B120" s="33" t="s">
        <v>7</v>
      </c>
      <c r="C120" s="33" t="s">
        <v>50</v>
      </c>
      <c r="D120" s="48">
        <v>117150</v>
      </c>
      <c r="E120" s="34" t="str" cm="1">
        <f t="array" ref="E120">_xlfn.IFS(
  'Palmoria Group emp-data cleaned'!$D120&lt;10000, "$0-10k",
  'Palmoria Group emp-data cleaned'!$D120&lt;20000, "$10k-20k",
  'Palmoria Group emp-data cleaned'!$D120&lt;30000, "$20k-30k",
  'Palmoria Group emp-data cleaned'!$D120&lt;40000, "$30k-40k",
  'Palmoria Group emp-data cleaned'!$D120&lt;50000, "$40k-50k",
  'Palmoria Group emp-data cleaned'!$D120&lt;60000, "$50k-60k",
  'Palmoria Group emp-data cleaned'!$D120&lt;70000, "$60k-70k",
  'Palmoria Group emp-data cleaned'!$D120&lt;80000, "$70k-80k",
  'Palmoria Group emp-data cleaned'!$D120&lt;90000, "$80k-90k",
  'Palmoria Group emp-data cleaned'!$D120&lt;100000, "$90k-100k",
  'Palmoria Group emp-data cleaned'!$D120&lt;110000, "$100k-110k",
  'Palmoria Group emp-data cleaned'!$D120&gt;=110000, "$110k+"
)</f>
        <v>$110k+</v>
      </c>
      <c r="F120" s="33" t="s">
        <v>15</v>
      </c>
      <c r="G120" s="33" t="s">
        <v>26</v>
      </c>
      <c r="H120" s="33">
        <f>INDEX('Bonus Rules'!$C$3:$G$14, MATCH(C120, 'Bonus Rules'!$B$3:$B$14, 0), MATCH(G120, 'Bonus Rules'!$C$2:$G$2, 0))</f>
        <v>0.02</v>
      </c>
      <c r="I120" s="42">
        <f t="shared" si="2"/>
        <v>2343</v>
      </c>
      <c r="J120" s="48">
        <f t="shared" si="3"/>
        <v>119493</v>
      </c>
    </row>
    <row r="121" spans="1:10" x14ac:dyDescent="0.25">
      <c r="A121" s="35" t="s">
        <v>147</v>
      </c>
      <c r="B121" s="35" t="s">
        <v>7</v>
      </c>
      <c r="C121" s="35" t="s">
        <v>25</v>
      </c>
      <c r="D121" s="49">
        <v>97020</v>
      </c>
      <c r="E121" s="36" t="str" cm="1">
        <f t="array" ref="E121">_xlfn.IFS(
  'Palmoria Group emp-data cleaned'!$D121&lt;10000, "$0-10k",
  'Palmoria Group emp-data cleaned'!$D121&lt;20000, "$10k-20k",
  'Palmoria Group emp-data cleaned'!$D121&lt;30000, "$20k-30k",
  'Palmoria Group emp-data cleaned'!$D121&lt;40000, "$30k-40k",
  'Palmoria Group emp-data cleaned'!$D121&lt;50000, "$40k-50k",
  'Palmoria Group emp-data cleaned'!$D121&lt;60000, "$50k-60k",
  'Palmoria Group emp-data cleaned'!$D121&lt;70000, "$60k-70k",
  'Palmoria Group emp-data cleaned'!$D121&lt;80000, "$70k-80k",
  'Palmoria Group emp-data cleaned'!$D121&lt;90000, "$80k-90k",
  'Palmoria Group emp-data cleaned'!$D121&lt;100000, "$90k-100k",
  'Palmoria Group emp-data cleaned'!$D121&lt;110000, "$100k-110k",
  'Palmoria Group emp-data cleaned'!$D121&gt;=110000, "$110k+"
)</f>
        <v>$90k-100k</v>
      </c>
      <c r="F121" s="35" t="s">
        <v>19</v>
      </c>
      <c r="G121" s="35" t="s">
        <v>22</v>
      </c>
      <c r="H121" s="33">
        <f>INDEX('Bonus Rules'!$C$3:$G$14, MATCH(C121, 'Bonus Rules'!$B$3:$B$14, 0), MATCH(G121, 'Bonus Rules'!$C$2:$G$2, 0))</f>
        <v>1.2999999999999999E-2</v>
      </c>
      <c r="I121" s="42">
        <f t="shared" si="2"/>
        <v>1261.26</v>
      </c>
      <c r="J121" s="48">
        <f t="shared" si="3"/>
        <v>98281.26</v>
      </c>
    </row>
    <row r="122" spans="1:10" x14ac:dyDescent="0.25">
      <c r="A122" s="33" t="s">
        <v>148</v>
      </c>
      <c r="B122" s="33" t="s">
        <v>7</v>
      </c>
      <c r="C122" s="33" t="s">
        <v>39</v>
      </c>
      <c r="D122" s="48">
        <v>67510</v>
      </c>
      <c r="E122" s="34" t="str" cm="1">
        <f t="array" ref="E122">_xlfn.IFS(
  'Palmoria Group emp-data cleaned'!$D122&lt;10000, "$0-10k",
  'Palmoria Group emp-data cleaned'!$D122&lt;20000, "$10k-20k",
  'Palmoria Group emp-data cleaned'!$D122&lt;30000, "$20k-30k",
  'Palmoria Group emp-data cleaned'!$D122&lt;40000, "$30k-40k",
  'Palmoria Group emp-data cleaned'!$D122&lt;50000, "$40k-50k",
  'Palmoria Group emp-data cleaned'!$D122&lt;60000, "$50k-60k",
  'Palmoria Group emp-data cleaned'!$D122&lt;70000, "$60k-70k",
  'Palmoria Group emp-data cleaned'!$D122&lt;80000, "$70k-80k",
  'Palmoria Group emp-data cleaned'!$D122&lt;90000, "$80k-90k",
  'Palmoria Group emp-data cleaned'!$D122&lt;100000, "$90k-100k",
  'Palmoria Group emp-data cleaned'!$D122&lt;110000, "$100k-110k",
  'Palmoria Group emp-data cleaned'!$D122&gt;=110000, "$110k+"
)</f>
        <v>$60k-70k</v>
      </c>
      <c r="F122" s="33" t="s">
        <v>19</v>
      </c>
      <c r="G122" s="33" t="s">
        <v>16</v>
      </c>
      <c r="H122" s="33"/>
      <c r="I122" s="42"/>
      <c r="J122" s="48"/>
    </row>
    <row r="123" spans="1:10" x14ac:dyDescent="0.25">
      <c r="A123" s="35" t="s">
        <v>149</v>
      </c>
      <c r="B123" s="35" t="s">
        <v>12</v>
      </c>
      <c r="C123" s="35" t="s">
        <v>25</v>
      </c>
      <c r="D123" s="49">
        <v>34830</v>
      </c>
      <c r="E123" s="36" t="str" cm="1">
        <f t="array" ref="E123">_xlfn.IFS(
  'Palmoria Group emp-data cleaned'!$D123&lt;10000, "$0-10k",
  'Palmoria Group emp-data cleaned'!$D123&lt;20000, "$10k-20k",
  'Palmoria Group emp-data cleaned'!$D123&lt;30000, "$20k-30k",
  'Palmoria Group emp-data cleaned'!$D123&lt;40000, "$30k-40k",
  'Palmoria Group emp-data cleaned'!$D123&lt;50000, "$40k-50k",
  'Palmoria Group emp-data cleaned'!$D123&lt;60000, "$50k-60k",
  'Palmoria Group emp-data cleaned'!$D123&lt;70000, "$60k-70k",
  'Palmoria Group emp-data cleaned'!$D123&lt;80000, "$70k-80k",
  'Palmoria Group emp-data cleaned'!$D123&lt;90000, "$80k-90k",
  'Palmoria Group emp-data cleaned'!$D123&lt;100000, "$90k-100k",
  'Palmoria Group emp-data cleaned'!$D123&lt;110000, "$100k-110k",
  'Palmoria Group emp-data cleaned'!$D123&gt;=110000, "$110k+"
)</f>
        <v>$30k-40k</v>
      </c>
      <c r="F123" s="35" t="s">
        <v>19</v>
      </c>
      <c r="G123" s="35" t="s">
        <v>26</v>
      </c>
      <c r="H123" s="33">
        <f>INDEX('Bonus Rules'!$C$3:$G$14, MATCH(C123, 'Bonus Rules'!$B$3:$B$14, 0), MATCH(G123, 'Bonus Rules'!$C$2:$G$2, 0))</f>
        <v>2.7E-2</v>
      </c>
      <c r="I123" s="42">
        <f t="shared" si="2"/>
        <v>940.41</v>
      </c>
      <c r="J123" s="48">
        <f t="shared" si="3"/>
        <v>35770.410000000003</v>
      </c>
    </row>
    <row r="124" spans="1:10" x14ac:dyDescent="0.25">
      <c r="A124" s="33" t="s">
        <v>150</v>
      </c>
      <c r="B124" s="33" t="s">
        <v>7</v>
      </c>
      <c r="C124" s="33" t="s">
        <v>18</v>
      </c>
      <c r="D124" s="48">
        <v>38730</v>
      </c>
      <c r="E124" s="34" t="str" cm="1">
        <f t="array" ref="E124">_xlfn.IFS(
  'Palmoria Group emp-data cleaned'!$D124&lt;10000, "$0-10k",
  'Palmoria Group emp-data cleaned'!$D124&lt;20000, "$10k-20k",
  'Palmoria Group emp-data cleaned'!$D124&lt;30000, "$20k-30k",
  'Palmoria Group emp-data cleaned'!$D124&lt;40000, "$30k-40k",
  'Palmoria Group emp-data cleaned'!$D124&lt;50000, "$40k-50k",
  'Palmoria Group emp-data cleaned'!$D124&lt;60000, "$50k-60k",
  'Palmoria Group emp-data cleaned'!$D124&lt;70000, "$60k-70k",
  'Palmoria Group emp-data cleaned'!$D124&lt;80000, "$70k-80k",
  'Palmoria Group emp-data cleaned'!$D124&lt;90000, "$80k-90k",
  'Palmoria Group emp-data cleaned'!$D124&lt;100000, "$90k-100k",
  'Palmoria Group emp-data cleaned'!$D124&lt;110000, "$100k-110k",
  'Palmoria Group emp-data cleaned'!$D124&gt;=110000, "$110k+"
)</f>
        <v>$30k-40k</v>
      </c>
      <c r="F124" s="33" t="s">
        <v>15</v>
      </c>
      <c r="G124" s="33" t="s">
        <v>26</v>
      </c>
      <c r="H124" s="33">
        <f>INDEX('Bonus Rules'!$C$3:$G$14, MATCH(C124, 'Bonus Rules'!$B$3:$B$14, 0), MATCH(G124, 'Bonus Rules'!$C$2:$G$2, 0))</f>
        <v>2.1000000000000001E-2</v>
      </c>
      <c r="I124" s="42">
        <f t="shared" si="2"/>
        <v>813.33</v>
      </c>
      <c r="J124" s="48">
        <f t="shared" si="3"/>
        <v>39543.33</v>
      </c>
    </row>
    <row r="125" spans="1:10" x14ac:dyDescent="0.25">
      <c r="A125" s="35" t="s">
        <v>151</v>
      </c>
      <c r="B125" s="35" t="s">
        <v>7</v>
      </c>
      <c r="C125" s="35" t="s">
        <v>28</v>
      </c>
      <c r="D125" s="49">
        <v>96790</v>
      </c>
      <c r="E125" s="36" t="str" cm="1">
        <f t="array" ref="E125">_xlfn.IFS(
  'Palmoria Group emp-data cleaned'!$D125&lt;10000, "$0-10k",
  'Palmoria Group emp-data cleaned'!$D125&lt;20000, "$10k-20k",
  'Palmoria Group emp-data cleaned'!$D125&lt;30000, "$20k-30k",
  'Palmoria Group emp-data cleaned'!$D125&lt;40000, "$30k-40k",
  'Palmoria Group emp-data cleaned'!$D125&lt;50000, "$40k-50k",
  'Palmoria Group emp-data cleaned'!$D125&lt;60000, "$50k-60k",
  'Palmoria Group emp-data cleaned'!$D125&lt;70000, "$60k-70k",
  'Palmoria Group emp-data cleaned'!$D125&lt;80000, "$70k-80k",
  'Palmoria Group emp-data cleaned'!$D125&lt;90000, "$80k-90k",
  'Palmoria Group emp-data cleaned'!$D125&lt;100000, "$90k-100k",
  'Palmoria Group emp-data cleaned'!$D125&lt;110000, "$100k-110k",
  'Palmoria Group emp-data cleaned'!$D125&gt;=110000, "$110k+"
)</f>
        <v>$90k-100k</v>
      </c>
      <c r="F125" s="35" t="s">
        <v>9</v>
      </c>
      <c r="G125" s="35" t="s">
        <v>14</v>
      </c>
      <c r="H125" s="33">
        <f>INDEX('Bonus Rules'!$C$3:$G$14, MATCH(C125, 'Bonus Rules'!$B$3:$B$14, 0), MATCH(G125, 'Bonus Rules'!$C$2:$G$2, 0))</f>
        <v>5.2999999999999999E-2</v>
      </c>
      <c r="I125" s="42">
        <f t="shared" si="2"/>
        <v>5129.87</v>
      </c>
      <c r="J125" s="48">
        <f t="shared" si="3"/>
        <v>101919.87</v>
      </c>
    </row>
    <row r="126" spans="1:10" x14ac:dyDescent="0.25">
      <c r="A126" s="33" t="s">
        <v>152</v>
      </c>
      <c r="B126" s="33" t="s">
        <v>12</v>
      </c>
      <c r="C126" s="33" t="s">
        <v>13</v>
      </c>
      <c r="D126" s="48">
        <v>68040</v>
      </c>
      <c r="E126" s="34" t="str" cm="1">
        <f t="array" ref="E126">_xlfn.IFS(
  'Palmoria Group emp-data cleaned'!$D126&lt;10000, "$0-10k",
  'Palmoria Group emp-data cleaned'!$D126&lt;20000, "$10k-20k",
  'Palmoria Group emp-data cleaned'!$D126&lt;30000, "$20k-30k",
  'Palmoria Group emp-data cleaned'!$D126&lt;40000, "$30k-40k",
  'Palmoria Group emp-data cleaned'!$D126&lt;50000, "$40k-50k",
  'Palmoria Group emp-data cleaned'!$D126&lt;60000, "$50k-60k",
  'Palmoria Group emp-data cleaned'!$D126&lt;70000, "$60k-70k",
  'Palmoria Group emp-data cleaned'!$D126&lt;80000, "$70k-80k",
  'Palmoria Group emp-data cleaned'!$D126&lt;90000, "$80k-90k",
  'Palmoria Group emp-data cleaned'!$D126&lt;100000, "$90k-100k",
  'Palmoria Group emp-data cleaned'!$D126&lt;110000, "$100k-110k",
  'Palmoria Group emp-data cleaned'!$D126&gt;=110000, "$110k+"
)</f>
        <v>$60k-70k</v>
      </c>
      <c r="F126" s="33" t="s">
        <v>19</v>
      </c>
      <c r="G126" s="33" t="s">
        <v>14</v>
      </c>
      <c r="H126" s="33">
        <f>INDEX('Bonus Rules'!$C$3:$G$14, MATCH(C126, 'Bonus Rules'!$B$3:$B$14, 0), MATCH(G126, 'Bonus Rules'!$C$2:$G$2, 0))</f>
        <v>4.2999999999999997E-2</v>
      </c>
      <c r="I126" s="42">
        <f t="shared" si="2"/>
        <v>2925.72</v>
      </c>
      <c r="J126" s="48">
        <f t="shared" si="3"/>
        <v>70965.72</v>
      </c>
    </row>
    <row r="127" spans="1:10" x14ac:dyDescent="0.25">
      <c r="A127" s="35" t="s">
        <v>153</v>
      </c>
      <c r="B127" s="35" t="s">
        <v>7</v>
      </c>
      <c r="C127" s="35" t="s">
        <v>31</v>
      </c>
      <c r="D127" s="49">
        <v>88510</v>
      </c>
      <c r="E127" s="36" t="str" cm="1">
        <f t="array" ref="E127">_xlfn.IFS(
  'Palmoria Group emp-data cleaned'!$D127&lt;10000, "$0-10k",
  'Palmoria Group emp-data cleaned'!$D127&lt;20000, "$10k-20k",
  'Palmoria Group emp-data cleaned'!$D127&lt;30000, "$20k-30k",
  'Palmoria Group emp-data cleaned'!$D127&lt;40000, "$30k-40k",
  'Palmoria Group emp-data cleaned'!$D127&lt;50000, "$40k-50k",
  'Palmoria Group emp-data cleaned'!$D127&lt;60000, "$50k-60k",
  'Palmoria Group emp-data cleaned'!$D127&lt;70000, "$60k-70k",
  'Palmoria Group emp-data cleaned'!$D127&lt;80000, "$70k-80k",
  'Palmoria Group emp-data cleaned'!$D127&lt;90000, "$80k-90k",
  'Palmoria Group emp-data cleaned'!$D127&lt;100000, "$90k-100k",
  'Palmoria Group emp-data cleaned'!$D127&lt;110000, "$100k-110k",
  'Palmoria Group emp-data cleaned'!$D127&gt;=110000, "$110k+"
)</f>
        <v>$80k-90k</v>
      </c>
      <c r="F127" s="35" t="s">
        <v>9</v>
      </c>
      <c r="G127" s="35" t="s">
        <v>26</v>
      </c>
      <c r="H127" s="33">
        <f>INDEX('Bonus Rules'!$C$3:$G$14, MATCH(C127, 'Bonus Rules'!$B$3:$B$14, 0), MATCH(G127, 'Bonus Rules'!$C$2:$G$2, 0))</f>
        <v>2.4E-2</v>
      </c>
      <c r="I127" s="42">
        <f t="shared" si="2"/>
        <v>2124.2400000000002</v>
      </c>
      <c r="J127" s="48">
        <f t="shared" si="3"/>
        <v>90634.240000000005</v>
      </c>
    </row>
    <row r="128" spans="1:10" x14ac:dyDescent="0.25">
      <c r="A128" s="33" t="s">
        <v>154</v>
      </c>
      <c r="B128" s="33" t="s">
        <v>12</v>
      </c>
      <c r="C128" s="33" t="s">
        <v>25</v>
      </c>
      <c r="D128" s="48">
        <v>65350</v>
      </c>
      <c r="E128" s="34" t="str" cm="1">
        <f t="array" ref="E128">_xlfn.IFS(
  'Palmoria Group emp-data cleaned'!$D128&lt;10000, "$0-10k",
  'Palmoria Group emp-data cleaned'!$D128&lt;20000, "$10k-20k",
  'Palmoria Group emp-data cleaned'!$D128&lt;30000, "$20k-30k",
  'Palmoria Group emp-data cleaned'!$D128&lt;40000, "$30k-40k",
  'Palmoria Group emp-data cleaned'!$D128&lt;50000, "$40k-50k",
  'Palmoria Group emp-data cleaned'!$D128&lt;60000, "$50k-60k",
  'Palmoria Group emp-data cleaned'!$D128&lt;70000, "$60k-70k",
  'Palmoria Group emp-data cleaned'!$D128&lt;80000, "$70k-80k",
  'Palmoria Group emp-data cleaned'!$D128&lt;90000, "$80k-90k",
  'Palmoria Group emp-data cleaned'!$D128&lt;100000, "$90k-100k",
  'Palmoria Group emp-data cleaned'!$D128&lt;110000, "$100k-110k",
  'Palmoria Group emp-data cleaned'!$D128&gt;=110000, "$110k+"
)</f>
        <v>$60k-70k</v>
      </c>
      <c r="F128" s="33" t="s">
        <v>15</v>
      </c>
      <c r="G128" s="33" t="s">
        <v>48</v>
      </c>
      <c r="H128" s="33">
        <f>INDEX('Bonus Rules'!$C$3:$G$14, MATCH(C128, 'Bonus Rules'!$B$3:$B$14, 0), MATCH(G128, 'Bonus Rules'!$C$2:$G$2, 0))</f>
        <v>5.0000000000000001E-3</v>
      </c>
      <c r="I128" s="42">
        <f t="shared" si="2"/>
        <v>326.75</v>
      </c>
      <c r="J128" s="48">
        <f t="shared" si="3"/>
        <v>65676.75</v>
      </c>
    </row>
    <row r="129" spans="1:10" x14ac:dyDescent="0.25">
      <c r="A129" s="35" t="s">
        <v>155</v>
      </c>
      <c r="B129" s="35" t="s">
        <v>12</v>
      </c>
      <c r="C129" s="35" t="s">
        <v>34</v>
      </c>
      <c r="D129" s="49">
        <v>52000</v>
      </c>
      <c r="E129" s="36" t="str" cm="1">
        <f t="array" ref="E129">_xlfn.IFS(
  'Palmoria Group emp-data cleaned'!$D129&lt;10000, "$0-10k",
  'Palmoria Group emp-data cleaned'!$D129&lt;20000, "$10k-20k",
  'Palmoria Group emp-data cleaned'!$D129&lt;30000, "$20k-30k",
  'Palmoria Group emp-data cleaned'!$D129&lt;40000, "$30k-40k",
  'Palmoria Group emp-data cleaned'!$D129&lt;50000, "$40k-50k",
  'Palmoria Group emp-data cleaned'!$D129&lt;60000, "$50k-60k",
  'Palmoria Group emp-data cleaned'!$D129&lt;70000, "$60k-70k",
  'Palmoria Group emp-data cleaned'!$D129&lt;80000, "$70k-80k",
  'Palmoria Group emp-data cleaned'!$D129&lt;90000, "$80k-90k",
  'Palmoria Group emp-data cleaned'!$D129&lt;100000, "$90k-100k",
  'Palmoria Group emp-data cleaned'!$D129&lt;110000, "$100k-110k",
  'Palmoria Group emp-data cleaned'!$D129&gt;=110000, "$110k+"
)</f>
        <v>$50k-60k</v>
      </c>
      <c r="F129" s="35" t="s">
        <v>9</v>
      </c>
      <c r="G129" s="35" t="s">
        <v>16</v>
      </c>
      <c r="H129" s="33"/>
      <c r="I129" s="42"/>
      <c r="J129" s="48"/>
    </row>
    <row r="130" spans="1:10" x14ac:dyDescent="0.25">
      <c r="A130" s="33" t="s">
        <v>156</v>
      </c>
      <c r="B130" s="33" t="s">
        <v>12</v>
      </c>
      <c r="C130" s="33" t="s">
        <v>25</v>
      </c>
      <c r="D130" s="48">
        <v>85740</v>
      </c>
      <c r="E130" s="34" t="str" cm="1">
        <f t="array" ref="E130">_xlfn.IFS(
  'Palmoria Group emp-data cleaned'!$D130&lt;10000, "$0-10k",
  'Palmoria Group emp-data cleaned'!$D130&lt;20000, "$10k-20k",
  'Palmoria Group emp-data cleaned'!$D130&lt;30000, "$20k-30k",
  'Palmoria Group emp-data cleaned'!$D130&lt;40000, "$30k-40k",
  'Palmoria Group emp-data cleaned'!$D130&lt;50000, "$40k-50k",
  'Palmoria Group emp-data cleaned'!$D130&lt;60000, "$50k-60k",
  'Palmoria Group emp-data cleaned'!$D130&lt;70000, "$60k-70k",
  'Palmoria Group emp-data cleaned'!$D130&lt;80000, "$70k-80k",
  'Palmoria Group emp-data cleaned'!$D130&lt;90000, "$80k-90k",
  'Palmoria Group emp-data cleaned'!$D130&lt;100000, "$90k-100k",
  'Palmoria Group emp-data cleaned'!$D130&lt;110000, "$100k-110k",
  'Palmoria Group emp-data cleaned'!$D130&gt;=110000, "$110k+"
)</f>
        <v>$80k-90k</v>
      </c>
      <c r="F130" s="33" t="s">
        <v>9</v>
      </c>
      <c r="G130" s="33" t="s">
        <v>26</v>
      </c>
      <c r="H130" s="33">
        <f>INDEX('Bonus Rules'!$C$3:$G$14, MATCH(C130, 'Bonus Rules'!$B$3:$B$14, 0), MATCH(G130, 'Bonus Rules'!$C$2:$G$2, 0))</f>
        <v>2.7E-2</v>
      </c>
      <c r="I130" s="42">
        <f t="shared" si="2"/>
        <v>2314.98</v>
      </c>
      <c r="J130" s="48">
        <f t="shared" si="3"/>
        <v>88054.98</v>
      </c>
    </row>
    <row r="131" spans="1:10" x14ac:dyDescent="0.25">
      <c r="A131" s="35" t="s">
        <v>157</v>
      </c>
      <c r="B131" s="35" t="s">
        <v>7</v>
      </c>
      <c r="C131" s="35" t="s">
        <v>47</v>
      </c>
      <c r="D131" s="49">
        <v>92500</v>
      </c>
      <c r="E131" s="36" t="str" cm="1">
        <f t="array" ref="E131">_xlfn.IFS(
  'Palmoria Group emp-data cleaned'!$D131&lt;10000, "$0-10k",
  'Palmoria Group emp-data cleaned'!$D131&lt;20000, "$10k-20k",
  'Palmoria Group emp-data cleaned'!$D131&lt;30000, "$20k-30k",
  'Palmoria Group emp-data cleaned'!$D131&lt;40000, "$30k-40k",
  'Palmoria Group emp-data cleaned'!$D131&lt;50000, "$40k-50k",
  'Palmoria Group emp-data cleaned'!$D131&lt;60000, "$50k-60k",
  'Palmoria Group emp-data cleaned'!$D131&lt;70000, "$60k-70k",
  'Palmoria Group emp-data cleaned'!$D131&lt;80000, "$70k-80k",
  'Palmoria Group emp-data cleaned'!$D131&lt;90000, "$80k-90k",
  'Palmoria Group emp-data cleaned'!$D131&lt;100000, "$90k-100k",
  'Palmoria Group emp-data cleaned'!$D131&lt;110000, "$100k-110k",
  'Palmoria Group emp-data cleaned'!$D131&gt;=110000, "$110k+"
)</f>
        <v>$90k-100k</v>
      </c>
      <c r="F131" s="35" t="s">
        <v>9</v>
      </c>
      <c r="G131" s="35" t="s">
        <v>14</v>
      </c>
      <c r="H131" s="33">
        <f>INDEX('Bonus Rules'!$C$3:$G$14, MATCH(C131, 'Bonus Rules'!$B$3:$B$14, 0), MATCH(G131, 'Bonus Rules'!$C$2:$G$2, 0))</f>
        <v>5.3999999999999999E-2</v>
      </c>
      <c r="I131" s="42">
        <f t="shared" ref="I131:I194" si="4" xml:space="preserve"> D131 * H131</f>
        <v>4995</v>
      </c>
      <c r="J131" s="48">
        <f t="shared" ref="J131:J194" si="5">D131+I131</f>
        <v>97495</v>
      </c>
    </row>
    <row r="132" spans="1:10" x14ac:dyDescent="0.25">
      <c r="A132" s="33" t="s">
        <v>158</v>
      </c>
      <c r="B132" s="33" t="s">
        <v>7</v>
      </c>
      <c r="C132" s="33" t="s">
        <v>8</v>
      </c>
      <c r="D132" s="48">
        <v>80770</v>
      </c>
      <c r="E132" s="34" t="str" cm="1">
        <f t="array" ref="E132">_xlfn.IFS(
  'Palmoria Group emp-data cleaned'!$D132&lt;10000, "$0-10k",
  'Palmoria Group emp-data cleaned'!$D132&lt;20000, "$10k-20k",
  'Palmoria Group emp-data cleaned'!$D132&lt;30000, "$20k-30k",
  'Palmoria Group emp-data cleaned'!$D132&lt;40000, "$30k-40k",
  'Palmoria Group emp-data cleaned'!$D132&lt;50000, "$40k-50k",
  'Palmoria Group emp-data cleaned'!$D132&lt;60000, "$50k-60k",
  'Palmoria Group emp-data cleaned'!$D132&lt;70000, "$60k-70k",
  'Palmoria Group emp-data cleaned'!$D132&lt;80000, "$70k-80k",
  'Palmoria Group emp-data cleaned'!$D132&lt;90000, "$80k-90k",
  'Palmoria Group emp-data cleaned'!$D132&lt;100000, "$90k-100k",
  'Palmoria Group emp-data cleaned'!$D132&lt;110000, "$100k-110k",
  'Palmoria Group emp-data cleaned'!$D132&gt;=110000, "$110k+"
)</f>
        <v>$80k-90k</v>
      </c>
      <c r="F132" s="33" t="s">
        <v>15</v>
      </c>
      <c r="G132" s="33" t="s">
        <v>10</v>
      </c>
      <c r="H132" s="33">
        <f>INDEX('Bonus Rules'!$C$3:$G$14, MATCH(C132, 'Bonus Rules'!$B$3:$B$14, 0), MATCH(G132, 'Bonus Rules'!$C$2:$G$2, 0))</f>
        <v>8.7999999999999995E-2</v>
      </c>
      <c r="I132" s="42">
        <f t="shared" si="4"/>
        <v>7107.7599999999993</v>
      </c>
      <c r="J132" s="48">
        <f t="shared" si="5"/>
        <v>87877.759999999995</v>
      </c>
    </row>
    <row r="133" spans="1:10" x14ac:dyDescent="0.25">
      <c r="A133" s="35" t="s">
        <v>159</v>
      </c>
      <c r="B133" s="35" t="s">
        <v>12</v>
      </c>
      <c r="C133" s="35" t="s">
        <v>34</v>
      </c>
      <c r="D133" s="49">
        <v>67820</v>
      </c>
      <c r="E133" s="36" t="str" cm="1">
        <f t="array" ref="E133">_xlfn.IFS(
  'Palmoria Group emp-data cleaned'!$D133&lt;10000, "$0-10k",
  'Palmoria Group emp-data cleaned'!$D133&lt;20000, "$10k-20k",
  'Palmoria Group emp-data cleaned'!$D133&lt;30000, "$20k-30k",
  'Palmoria Group emp-data cleaned'!$D133&lt;40000, "$30k-40k",
  'Palmoria Group emp-data cleaned'!$D133&lt;50000, "$40k-50k",
  'Palmoria Group emp-data cleaned'!$D133&lt;60000, "$50k-60k",
  'Palmoria Group emp-data cleaned'!$D133&lt;70000, "$60k-70k",
  'Palmoria Group emp-data cleaned'!$D133&lt;80000, "$70k-80k",
  'Palmoria Group emp-data cleaned'!$D133&lt;90000, "$80k-90k",
  'Palmoria Group emp-data cleaned'!$D133&lt;100000, "$90k-100k",
  'Palmoria Group emp-data cleaned'!$D133&lt;110000, "$100k-110k",
  'Palmoria Group emp-data cleaned'!$D133&gt;=110000, "$110k+"
)</f>
        <v>$60k-70k</v>
      </c>
      <c r="F133" s="35" t="s">
        <v>19</v>
      </c>
      <c r="G133" s="35" t="s">
        <v>16</v>
      </c>
      <c r="H133" s="33"/>
      <c r="I133" s="42"/>
      <c r="J133" s="48"/>
    </row>
    <row r="134" spans="1:10" x14ac:dyDescent="0.25">
      <c r="A134" s="33" t="s">
        <v>24</v>
      </c>
      <c r="B134" s="33" t="s">
        <v>12</v>
      </c>
      <c r="C134" s="33" t="s">
        <v>25</v>
      </c>
      <c r="D134" s="48">
        <v>41160</v>
      </c>
      <c r="E134" s="34" t="str" cm="1">
        <f t="array" ref="E134">_xlfn.IFS(
  'Palmoria Group emp-data cleaned'!$D134&lt;10000, "$0-10k",
  'Palmoria Group emp-data cleaned'!$D134&lt;20000, "$10k-20k",
  'Palmoria Group emp-data cleaned'!$D134&lt;30000, "$20k-30k",
  'Palmoria Group emp-data cleaned'!$D134&lt;40000, "$30k-40k",
  'Palmoria Group emp-data cleaned'!$D134&lt;50000, "$40k-50k",
  'Palmoria Group emp-data cleaned'!$D134&lt;60000, "$50k-60k",
  'Palmoria Group emp-data cleaned'!$D134&lt;70000, "$60k-70k",
  'Palmoria Group emp-data cleaned'!$D134&lt;80000, "$70k-80k",
  'Palmoria Group emp-data cleaned'!$D134&lt;90000, "$80k-90k",
  'Palmoria Group emp-data cleaned'!$D134&lt;100000, "$90k-100k",
  'Palmoria Group emp-data cleaned'!$D134&lt;110000, "$100k-110k",
  'Palmoria Group emp-data cleaned'!$D134&gt;=110000, "$110k+"
)</f>
        <v>$40k-50k</v>
      </c>
      <c r="F134" s="33" t="s">
        <v>15</v>
      </c>
      <c r="G134" s="33" t="s">
        <v>14</v>
      </c>
      <c r="H134" s="33">
        <f>INDEX('Bonus Rules'!$C$3:$G$14, MATCH(C134, 'Bonus Rules'!$B$3:$B$14, 0), MATCH(G134, 'Bonus Rules'!$C$2:$G$2, 0))</f>
        <v>5.3999999999999999E-2</v>
      </c>
      <c r="I134" s="42">
        <f t="shared" si="4"/>
        <v>2222.64</v>
      </c>
      <c r="J134" s="48">
        <f t="shared" si="5"/>
        <v>43382.64</v>
      </c>
    </row>
    <row r="135" spans="1:10" x14ac:dyDescent="0.25">
      <c r="A135" s="35" t="s">
        <v>160</v>
      </c>
      <c r="B135" s="35" t="s">
        <v>12</v>
      </c>
      <c r="C135" s="35" t="s">
        <v>13</v>
      </c>
      <c r="D135" s="49">
        <v>48060</v>
      </c>
      <c r="E135" s="36" t="str" cm="1">
        <f t="array" ref="E135">_xlfn.IFS(
  'Palmoria Group emp-data cleaned'!$D135&lt;10000, "$0-10k",
  'Palmoria Group emp-data cleaned'!$D135&lt;20000, "$10k-20k",
  'Palmoria Group emp-data cleaned'!$D135&lt;30000, "$20k-30k",
  'Palmoria Group emp-data cleaned'!$D135&lt;40000, "$30k-40k",
  'Palmoria Group emp-data cleaned'!$D135&lt;50000, "$40k-50k",
  'Palmoria Group emp-data cleaned'!$D135&lt;60000, "$50k-60k",
  'Palmoria Group emp-data cleaned'!$D135&lt;70000, "$60k-70k",
  'Palmoria Group emp-data cleaned'!$D135&lt;80000, "$70k-80k",
  'Palmoria Group emp-data cleaned'!$D135&lt;90000, "$80k-90k",
  'Palmoria Group emp-data cleaned'!$D135&lt;100000, "$90k-100k",
  'Palmoria Group emp-data cleaned'!$D135&lt;110000, "$100k-110k",
  'Palmoria Group emp-data cleaned'!$D135&gt;=110000, "$110k+"
)</f>
        <v>$40k-50k</v>
      </c>
      <c r="F135" s="35" t="s">
        <v>15</v>
      </c>
      <c r="G135" s="35" t="s">
        <v>22</v>
      </c>
      <c r="H135" s="33">
        <f>INDEX('Bonus Rules'!$C$3:$G$14, MATCH(C135, 'Bonus Rules'!$B$3:$B$14, 0), MATCH(G135, 'Bonus Rules'!$C$2:$G$2, 0))</f>
        <v>1.0999999999999999E-2</v>
      </c>
      <c r="I135" s="42">
        <f t="shared" si="4"/>
        <v>528.66</v>
      </c>
      <c r="J135" s="48">
        <f t="shared" si="5"/>
        <v>48588.66</v>
      </c>
    </row>
    <row r="136" spans="1:10" x14ac:dyDescent="0.25">
      <c r="A136" s="33" t="s">
        <v>161</v>
      </c>
      <c r="B136" s="33" t="s">
        <v>7</v>
      </c>
      <c r="C136" s="33" t="s">
        <v>39</v>
      </c>
      <c r="D136" s="48">
        <v>56830</v>
      </c>
      <c r="E136" s="34" t="str" cm="1">
        <f t="array" ref="E136">_xlfn.IFS(
  'Palmoria Group emp-data cleaned'!$D136&lt;10000, "$0-10k",
  'Palmoria Group emp-data cleaned'!$D136&lt;20000, "$10k-20k",
  'Palmoria Group emp-data cleaned'!$D136&lt;30000, "$20k-30k",
  'Palmoria Group emp-data cleaned'!$D136&lt;40000, "$30k-40k",
  'Palmoria Group emp-data cleaned'!$D136&lt;50000, "$40k-50k",
  'Palmoria Group emp-data cleaned'!$D136&lt;60000, "$50k-60k",
  'Palmoria Group emp-data cleaned'!$D136&lt;70000, "$60k-70k",
  'Palmoria Group emp-data cleaned'!$D136&lt;80000, "$70k-80k",
  'Palmoria Group emp-data cleaned'!$D136&lt;90000, "$80k-90k",
  'Palmoria Group emp-data cleaned'!$D136&lt;100000, "$90k-100k",
  'Palmoria Group emp-data cleaned'!$D136&lt;110000, "$100k-110k",
  'Palmoria Group emp-data cleaned'!$D136&gt;=110000, "$110k+"
)</f>
        <v>$50k-60k</v>
      </c>
      <c r="F136" s="33" t="s">
        <v>19</v>
      </c>
      <c r="G136" s="33" t="s">
        <v>10</v>
      </c>
      <c r="H136" s="33">
        <f>INDEX('Bonus Rules'!$C$3:$G$14, MATCH(C136, 'Bonus Rules'!$B$3:$B$14, 0), MATCH(G136, 'Bonus Rules'!$C$2:$G$2, 0))</f>
        <v>6.3E-2</v>
      </c>
      <c r="I136" s="42">
        <f t="shared" si="4"/>
        <v>3580.29</v>
      </c>
      <c r="J136" s="48">
        <f t="shared" si="5"/>
        <v>60410.29</v>
      </c>
    </row>
    <row r="137" spans="1:10" x14ac:dyDescent="0.25">
      <c r="A137" s="35" t="s">
        <v>162</v>
      </c>
      <c r="B137" s="35" t="s">
        <v>12</v>
      </c>
      <c r="C137" s="35" t="s">
        <v>34</v>
      </c>
      <c r="D137" s="49">
        <v>72500</v>
      </c>
      <c r="E137" s="36" t="str" cm="1">
        <f t="array" ref="E137">_xlfn.IFS(
  'Palmoria Group emp-data cleaned'!$D137&lt;10000, "$0-10k",
  'Palmoria Group emp-data cleaned'!$D137&lt;20000, "$10k-20k",
  'Palmoria Group emp-data cleaned'!$D137&lt;30000, "$20k-30k",
  'Palmoria Group emp-data cleaned'!$D137&lt;40000, "$30k-40k",
  'Palmoria Group emp-data cleaned'!$D137&lt;50000, "$40k-50k",
  'Palmoria Group emp-data cleaned'!$D137&lt;60000, "$50k-60k",
  'Palmoria Group emp-data cleaned'!$D137&lt;70000, "$60k-70k",
  'Palmoria Group emp-data cleaned'!$D137&lt;80000, "$70k-80k",
  'Palmoria Group emp-data cleaned'!$D137&lt;90000, "$80k-90k",
  'Palmoria Group emp-data cleaned'!$D137&lt;100000, "$90k-100k",
  'Palmoria Group emp-data cleaned'!$D137&lt;110000, "$100k-110k",
  'Palmoria Group emp-data cleaned'!$D137&gt;=110000, "$110k+"
)</f>
        <v>$70k-80k</v>
      </c>
      <c r="F137" s="35" t="s">
        <v>9</v>
      </c>
      <c r="G137" s="35" t="s">
        <v>48</v>
      </c>
      <c r="H137" s="33">
        <f>INDEX('Bonus Rules'!$C$3:$G$14, MATCH(C137, 'Bonus Rules'!$B$3:$B$14, 0), MATCH(G137, 'Bonus Rules'!$C$2:$G$2, 0))</f>
        <v>5.0000000000000001E-3</v>
      </c>
      <c r="I137" s="42">
        <f t="shared" si="4"/>
        <v>362.5</v>
      </c>
      <c r="J137" s="48">
        <f t="shared" si="5"/>
        <v>72862.5</v>
      </c>
    </row>
    <row r="138" spans="1:10" x14ac:dyDescent="0.25">
      <c r="A138" s="33" t="s">
        <v>163</v>
      </c>
      <c r="B138" s="33" t="s">
        <v>12</v>
      </c>
      <c r="C138" s="33" t="s">
        <v>28</v>
      </c>
      <c r="D138" s="48">
        <v>57080</v>
      </c>
      <c r="E138" s="34" t="str" cm="1">
        <f t="array" ref="E138">_xlfn.IFS(
  'Palmoria Group emp-data cleaned'!$D138&lt;10000, "$0-10k",
  'Palmoria Group emp-data cleaned'!$D138&lt;20000, "$10k-20k",
  'Palmoria Group emp-data cleaned'!$D138&lt;30000, "$20k-30k",
  'Palmoria Group emp-data cleaned'!$D138&lt;40000, "$30k-40k",
  'Palmoria Group emp-data cleaned'!$D138&lt;50000, "$40k-50k",
  'Palmoria Group emp-data cleaned'!$D138&lt;60000, "$50k-60k",
  'Palmoria Group emp-data cleaned'!$D138&lt;70000, "$60k-70k",
  'Palmoria Group emp-data cleaned'!$D138&lt;80000, "$70k-80k",
  'Palmoria Group emp-data cleaned'!$D138&lt;90000, "$80k-90k",
  'Palmoria Group emp-data cleaned'!$D138&lt;100000, "$90k-100k",
  'Palmoria Group emp-data cleaned'!$D138&lt;110000, "$100k-110k",
  'Palmoria Group emp-data cleaned'!$D138&gt;=110000, "$110k+"
)</f>
        <v>$50k-60k</v>
      </c>
      <c r="F138" s="33" t="s">
        <v>15</v>
      </c>
      <c r="G138" s="33" t="s">
        <v>26</v>
      </c>
      <c r="H138" s="33">
        <f>INDEX('Bonus Rules'!$C$3:$G$14, MATCH(C138, 'Bonus Rules'!$B$3:$B$14, 0), MATCH(G138, 'Bonus Rules'!$C$2:$G$2, 0))</f>
        <v>2.3E-2</v>
      </c>
      <c r="I138" s="42">
        <f t="shared" si="4"/>
        <v>1312.84</v>
      </c>
      <c r="J138" s="48">
        <f t="shared" si="5"/>
        <v>58392.84</v>
      </c>
    </row>
    <row r="139" spans="1:10" x14ac:dyDescent="0.25">
      <c r="A139" s="35" t="s">
        <v>164</v>
      </c>
      <c r="B139" s="35" t="s">
        <v>7</v>
      </c>
      <c r="C139" s="35" t="s">
        <v>34</v>
      </c>
      <c r="D139" s="49">
        <v>104080</v>
      </c>
      <c r="E139" s="36" t="str" cm="1">
        <f t="array" ref="E139">_xlfn.IFS(
  'Palmoria Group emp-data cleaned'!$D139&lt;10000, "$0-10k",
  'Palmoria Group emp-data cleaned'!$D139&lt;20000, "$10k-20k",
  'Palmoria Group emp-data cleaned'!$D139&lt;30000, "$20k-30k",
  'Palmoria Group emp-data cleaned'!$D139&lt;40000, "$30k-40k",
  'Palmoria Group emp-data cleaned'!$D139&lt;50000, "$40k-50k",
  'Palmoria Group emp-data cleaned'!$D139&lt;60000, "$50k-60k",
  'Palmoria Group emp-data cleaned'!$D139&lt;70000, "$60k-70k",
  'Palmoria Group emp-data cleaned'!$D139&lt;80000, "$70k-80k",
  'Palmoria Group emp-data cleaned'!$D139&lt;90000, "$80k-90k",
  'Palmoria Group emp-data cleaned'!$D139&lt;100000, "$90k-100k",
  'Palmoria Group emp-data cleaned'!$D139&lt;110000, "$100k-110k",
  'Palmoria Group emp-data cleaned'!$D139&gt;=110000, "$110k+"
)</f>
        <v>$100k-110k</v>
      </c>
      <c r="F139" s="35" t="s">
        <v>15</v>
      </c>
      <c r="G139" s="35" t="s">
        <v>48</v>
      </c>
      <c r="H139" s="33">
        <f>INDEX('Bonus Rules'!$C$3:$G$14, MATCH(C139, 'Bonus Rules'!$B$3:$B$14, 0), MATCH(G139, 'Bonus Rules'!$C$2:$G$2, 0))</f>
        <v>5.0000000000000001E-3</v>
      </c>
      <c r="I139" s="42">
        <f t="shared" si="4"/>
        <v>520.4</v>
      </c>
      <c r="J139" s="48">
        <f t="shared" si="5"/>
        <v>104600.4</v>
      </c>
    </row>
    <row r="140" spans="1:10" x14ac:dyDescent="0.25">
      <c r="A140" s="33" t="s">
        <v>165</v>
      </c>
      <c r="B140" s="33" t="s">
        <v>7</v>
      </c>
      <c r="C140" s="33" t="s">
        <v>18</v>
      </c>
      <c r="D140" s="48">
        <v>29770</v>
      </c>
      <c r="E140" s="34" t="str" cm="1">
        <f t="array" ref="E140">_xlfn.IFS(
  'Palmoria Group emp-data cleaned'!$D140&lt;10000, "$0-10k",
  'Palmoria Group emp-data cleaned'!$D140&lt;20000, "$10k-20k",
  'Palmoria Group emp-data cleaned'!$D140&lt;30000, "$20k-30k",
  'Palmoria Group emp-data cleaned'!$D140&lt;40000, "$30k-40k",
  'Palmoria Group emp-data cleaned'!$D140&lt;50000, "$40k-50k",
  'Palmoria Group emp-data cleaned'!$D140&lt;60000, "$50k-60k",
  'Palmoria Group emp-data cleaned'!$D140&lt;70000, "$60k-70k",
  'Palmoria Group emp-data cleaned'!$D140&lt;80000, "$70k-80k",
  'Palmoria Group emp-data cleaned'!$D140&lt;90000, "$80k-90k",
  'Palmoria Group emp-data cleaned'!$D140&lt;100000, "$90k-100k",
  'Palmoria Group emp-data cleaned'!$D140&lt;110000, "$100k-110k",
  'Palmoria Group emp-data cleaned'!$D140&gt;=110000, "$110k+"
)</f>
        <v>$20k-30k</v>
      </c>
      <c r="F140" s="33" t="s">
        <v>9</v>
      </c>
      <c r="G140" s="33" t="s">
        <v>14</v>
      </c>
      <c r="H140" s="33">
        <f>INDEX('Bonus Rules'!$C$3:$G$14, MATCH(C140, 'Bonus Rules'!$B$3:$B$14, 0), MATCH(G140, 'Bonus Rules'!$C$2:$G$2, 0))</f>
        <v>5.3999999999999999E-2</v>
      </c>
      <c r="I140" s="42">
        <f t="shared" si="4"/>
        <v>1607.58</v>
      </c>
      <c r="J140" s="48">
        <f t="shared" si="5"/>
        <v>31377.58</v>
      </c>
    </row>
    <row r="141" spans="1:10" x14ac:dyDescent="0.25">
      <c r="A141" s="35" t="s">
        <v>166</v>
      </c>
      <c r="B141" s="35" t="s">
        <v>7</v>
      </c>
      <c r="C141" s="35" t="s">
        <v>18</v>
      </c>
      <c r="D141" s="49">
        <v>48690</v>
      </c>
      <c r="E141" s="36" t="str" cm="1">
        <f t="array" ref="E141">_xlfn.IFS(
  'Palmoria Group emp-data cleaned'!$D141&lt;10000, "$0-10k",
  'Palmoria Group emp-data cleaned'!$D141&lt;20000, "$10k-20k",
  'Palmoria Group emp-data cleaned'!$D141&lt;30000, "$20k-30k",
  'Palmoria Group emp-data cleaned'!$D141&lt;40000, "$30k-40k",
  'Palmoria Group emp-data cleaned'!$D141&lt;50000, "$40k-50k",
  'Palmoria Group emp-data cleaned'!$D141&lt;60000, "$50k-60k",
  'Palmoria Group emp-data cleaned'!$D141&lt;70000, "$60k-70k",
  'Palmoria Group emp-data cleaned'!$D141&lt;80000, "$70k-80k",
  'Palmoria Group emp-data cleaned'!$D141&lt;90000, "$80k-90k",
  'Palmoria Group emp-data cleaned'!$D141&lt;100000, "$90k-100k",
  'Palmoria Group emp-data cleaned'!$D141&lt;110000, "$100k-110k",
  'Palmoria Group emp-data cleaned'!$D141&gt;=110000, "$110k+"
)</f>
        <v>$40k-50k</v>
      </c>
      <c r="F141" s="35" t="s">
        <v>9</v>
      </c>
      <c r="G141" s="35" t="s">
        <v>26</v>
      </c>
      <c r="H141" s="33">
        <f>INDEX('Bonus Rules'!$C$3:$G$14, MATCH(C141, 'Bonus Rules'!$B$3:$B$14, 0), MATCH(G141, 'Bonus Rules'!$C$2:$G$2, 0))</f>
        <v>2.1000000000000001E-2</v>
      </c>
      <c r="I141" s="42">
        <f t="shared" si="4"/>
        <v>1022.49</v>
      </c>
      <c r="J141" s="48">
        <f t="shared" si="5"/>
        <v>49712.49</v>
      </c>
    </row>
    <row r="142" spans="1:10" x14ac:dyDescent="0.25">
      <c r="A142" s="33" t="s">
        <v>167</v>
      </c>
      <c r="B142" s="33" t="s">
        <v>903</v>
      </c>
      <c r="C142" s="33" t="s">
        <v>47</v>
      </c>
      <c r="D142" s="48">
        <v>70080</v>
      </c>
      <c r="E142" s="34" t="str" cm="1">
        <f t="array" ref="E142">_xlfn.IFS(
  'Palmoria Group emp-data cleaned'!$D142&lt;10000, "$0-10k",
  'Palmoria Group emp-data cleaned'!$D142&lt;20000, "$10k-20k",
  'Palmoria Group emp-data cleaned'!$D142&lt;30000, "$20k-30k",
  'Palmoria Group emp-data cleaned'!$D142&lt;40000, "$30k-40k",
  'Palmoria Group emp-data cleaned'!$D142&lt;50000, "$40k-50k",
  'Palmoria Group emp-data cleaned'!$D142&lt;60000, "$50k-60k",
  'Palmoria Group emp-data cleaned'!$D142&lt;70000, "$60k-70k",
  'Palmoria Group emp-data cleaned'!$D142&lt;80000, "$70k-80k",
  'Palmoria Group emp-data cleaned'!$D142&lt;90000, "$80k-90k",
  'Palmoria Group emp-data cleaned'!$D142&lt;100000, "$90k-100k",
  'Palmoria Group emp-data cleaned'!$D142&lt;110000, "$100k-110k",
  'Palmoria Group emp-data cleaned'!$D142&gt;=110000, "$110k+"
)</f>
        <v>$70k-80k</v>
      </c>
      <c r="F142" s="33" t="s">
        <v>9</v>
      </c>
      <c r="G142" s="33" t="s">
        <v>48</v>
      </c>
      <c r="H142" s="33">
        <f>INDEX('Bonus Rules'!$C$3:$G$14, MATCH(C142, 'Bonus Rules'!$B$3:$B$14, 0), MATCH(G142, 'Bonus Rules'!$C$2:$G$2, 0))</f>
        <v>5.0000000000000001E-3</v>
      </c>
      <c r="I142" s="42">
        <f t="shared" si="4"/>
        <v>350.40000000000003</v>
      </c>
      <c r="J142" s="48">
        <f t="shared" si="5"/>
        <v>70430.399999999994</v>
      </c>
    </row>
    <row r="143" spans="1:10" x14ac:dyDescent="0.25">
      <c r="A143" s="35" t="s">
        <v>153</v>
      </c>
      <c r="B143" s="35" t="s">
        <v>7</v>
      </c>
      <c r="C143" s="35" t="s">
        <v>31</v>
      </c>
      <c r="D143" s="49">
        <v>88510</v>
      </c>
      <c r="E143" s="36" t="str" cm="1">
        <f t="array" ref="E143">_xlfn.IFS(
  'Palmoria Group emp-data cleaned'!$D143&lt;10000, "$0-10k",
  'Palmoria Group emp-data cleaned'!$D143&lt;20000, "$10k-20k",
  'Palmoria Group emp-data cleaned'!$D143&lt;30000, "$20k-30k",
  'Palmoria Group emp-data cleaned'!$D143&lt;40000, "$30k-40k",
  'Palmoria Group emp-data cleaned'!$D143&lt;50000, "$40k-50k",
  'Palmoria Group emp-data cleaned'!$D143&lt;60000, "$50k-60k",
  'Palmoria Group emp-data cleaned'!$D143&lt;70000, "$60k-70k",
  'Palmoria Group emp-data cleaned'!$D143&lt;80000, "$70k-80k",
  'Palmoria Group emp-data cleaned'!$D143&lt;90000, "$80k-90k",
  'Palmoria Group emp-data cleaned'!$D143&lt;100000, "$90k-100k",
  'Palmoria Group emp-data cleaned'!$D143&lt;110000, "$100k-110k",
  'Palmoria Group emp-data cleaned'!$D143&gt;=110000, "$110k+"
)</f>
        <v>$80k-90k</v>
      </c>
      <c r="F143" s="35" t="s">
        <v>19</v>
      </c>
      <c r="G143" s="35" t="s">
        <v>22</v>
      </c>
      <c r="H143" s="33">
        <f>INDEX('Bonus Rules'!$C$3:$G$14, MATCH(C143, 'Bonus Rules'!$B$3:$B$14, 0), MATCH(G143, 'Bonus Rules'!$C$2:$G$2, 0))</f>
        <v>1.7999999999999999E-2</v>
      </c>
      <c r="I143" s="42">
        <f t="shared" si="4"/>
        <v>1593.1799999999998</v>
      </c>
      <c r="J143" s="48">
        <f t="shared" si="5"/>
        <v>90103.18</v>
      </c>
    </row>
    <row r="144" spans="1:10" x14ac:dyDescent="0.25">
      <c r="A144" s="33" t="s">
        <v>168</v>
      </c>
      <c r="B144" s="33" t="s">
        <v>12</v>
      </c>
      <c r="C144" s="33" t="s">
        <v>31</v>
      </c>
      <c r="D144" s="48">
        <v>69190</v>
      </c>
      <c r="E144" s="34" t="str" cm="1">
        <f t="array" ref="E144">_xlfn.IFS(
  'Palmoria Group emp-data cleaned'!$D144&lt;10000, "$0-10k",
  'Palmoria Group emp-data cleaned'!$D144&lt;20000, "$10k-20k",
  'Palmoria Group emp-data cleaned'!$D144&lt;30000, "$20k-30k",
  'Palmoria Group emp-data cleaned'!$D144&lt;40000, "$30k-40k",
  'Palmoria Group emp-data cleaned'!$D144&lt;50000, "$40k-50k",
  'Palmoria Group emp-data cleaned'!$D144&lt;60000, "$50k-60k",
  'Palmoria Group emp-data cleaned'!$D144&lt;70000, "$60k-70k",
  'Palmoria Group emp-data cleaned'!$D144&lt;80000, "$70k-80k",
  'Palmoria Group emp-data cleaned'!$D144&lt;90000, "$80k-90k",
  'Palmoria Group emp-data cleaned'!$D144&lt;100000, "$90k-100k",
  'Palmoria Group emp-data cleaned'!$D144&lt;110000, "$100k-110k",
  'Palmoria Group emp-data cleaned'!$D144&gt;=110000, "$110k+"
)</f>
        <v>$60k-70k</v>
      </c>
      <c r="F144" s="33" t="s">
        <v>15</v>
      </c>
      <c r="G144" s="33" t="s">
        <v>26</v>
      </c>
      <c r="H144" s="33">
        <f>INDEX('Bonus Rules'!$C$3:$G$14, MATCH(C144, 'Bonus Rules'!$B$3:$B$14, 0), MATCH(G144, 'Bonus Rules'!$C$2:$G$2, 0))</f>
        <v>2.4E-2</v>
      </c>
      <c r="I144" s="42">
        <f t="shared" si="4"/>
        <v>1660.56</v>
      </c>
      <c r="J144" s="48">
        <f t="shared" si="5"/>
        <v>70850.559999999998</v>
      </c>
    </row>
    <row r="145" spans="1:10" x14ac:dyDescent="0.25">
      <c r="A145" s="35" t="s">
        <v>169</v>
      </c>
      <c r="B145" s="35" t="s">
        <v>7</v>
      </c>
      <c r="C145" s="35" t="s">
        <v>28</v>
      </c>
      <c r="D145" s="49">
        <v>37920</v>
      </c>
      <c r="E145" s="36" t="str" cm="1">
        <f t="array" ref="E145">_xlfn.IFS(
  'Palmoria Group emp-data cleaned'!$D145&lt;10000, "$0-10k",
  'Palmoria Group emp-data cleaned'!$D145&lt;20000, "$10k-20k",
  'Palmoria Group emp-data cleaned'!$D145&lt;30000, "$20k-30k",
  'Palmoria Group emp-data cleaned'!$D145&lt;40000, "$30k-40k",
  'Palmoria Group emp-data cleaned'!$D145&lt;50000, "$40k-50k",
  'Palmoria Group emp-data cleaned'!$D145&lt;60000, "$50k-60k",
  'Palmoria Group emp-data cleaned'!$D145&lt;70000, "$60k-70k",
  'Palmoria Group emp-data cleaned'!$D145&lt;80000, "$70k-80k",
  'Palmoria Group emp-data cleaned'!$D145&lt;90000, "$80k-90k",
  'Palmoria Group emp-data cleaned'!$D145&lt;100000, "$90k-100k",
  'Palmoria Group emp-data cleaned'!$D145&lt;110000, "$100k-110k",
  'Palmoria Group emp-data cleaned'!$D145&gt;=110000, "$110k+"
)</f>
        <v>$30k-40k</v>
      </c>
      <c r="F145" s="35" t="s">
        <v>15</v>
      </c>
      <c r="G145" s="35" t="s">
        <v>26</v>
      </c>
      <c r="H145" s="33">
        <f>INDEX('Bonus Rules'!$C$3:$G$14, MATCH(C145, 'Bonus Rules'!$B$3:$B$14, 0), MATCH(G145, 'Bonus Rules'!$C$2:$G$2, 0))</f>
        <v>2.3E-2</v>
      </c>
      <c r="I145" s="42">
        <f t="shared" si="4"/>
        <v>872.16</v>
      </c>
      <c r="J145" s="48">
        <f t="shared" si="5"/>
        <v>38792.160000000003</v>
      </c>
    </row>
    <row r="146" spans="1:10" x14ac:dyDescent="0.25">
      <c r="A146" s="33" t="s">
        <v>170</v>
      </c>
      <c r="B146" s="33" t="s">
        <v>7</v>
      </c>
      <c r="C146" s="33" t="s">
        <v>50</v>
      </c>
      <c r="D146" s="48">
        <v>89120</v>
      </c>
      <c r="E146" s="34" t="str" cm="1">
        <f t="array" ref="E146">_xlfn.IFS(
  'Palmoria Group emp-data cleaned'!$D146&lt;10000, "$0-10k",
  'Palmoria Group emp-data cleaned'!$D146&lt;20000, "$10k-20k",
  'Palmoria Group emp-data cleaned'!$D146&lt;30000, "$20k-30k",
  'Palmoria Group emp-data cleaned'!$D146&lt;40000, "$30k-40k",
  'Palmoria Group emp-data cleaned'!$D146&lt;50000, "$40k-50k",
  'Palmoria Group emp-data cleaned'!$D146&lt;60000, "$50k-60k",
  'Palmoria Group emp-data cleaned'!$D146&lt;70000, "$60k-70k",
  'Palmoria Group emp-data cleaned'!$D146&lt;80000, "$70k-80k",
  'Palmoria Group emp-data cleaned'!$D146&lt;90000, "$80k-90k",
  'Palmoria Group emp-data cleaned'!$D146&lt;100000, "$90k-100k",
  'Palmoria Group emp-data cleaned'!$D146&lt;110000, "$100k-110k",
  'Palmoria Group emp-data cleaned'!$D146&gt;=110000, "$110k+"
)</f>
        <v>$80k-90k</v>
      </c>
      <c r="F146" s="33" t="s">
        <v>9</v>
      </c>
      <c r="G146" s="33" t="s">
        <v>14</v>
      </c>
      <c r="H146" s="33">
        <f>INDEX('Bonus Rules'!$C$3:$G$14, MATCH(C146, 'Bonus Rules'!$B$3:$B$14, 0), MATCH(G146, 'Bonus Rules'!$C$2:$G$2, 0))</f>
        <v>5.8000000000000003E-2</v>
      </c>
      <c r="I146" s="42">
        <f t="shared" si="4"/>
        <v>5168.96</v>
      </c>
      <c r="J146" s="48">
        <f t="shared" si="5"/>
        <v>94288.960000000006</v>
      </c>
    </row>
    <row r="147" spans="1:10" x14ac:dyDescent="0.25">
      <c r="A147" s="35" t="s">
        <v>171</v>
      </c>
      <c r="B147" s="35" t="s">
        <v>12</v>
      </c>
      <c r="C147" s="35" t="s">
        <v>18</v>
      </c>
      <c r="D147" s="49">
        <v>48140</v>
      </c>
      <c r="E147" s="36" t="str" cm="1">
        <f t="array" ref="E147">_xlfn.IFS(
  'Palmoria Group emp-data cleaned'!$D147&lt;10000, "$0-10k",
  'Palmoria Group emp-data cleaned'!$D147&lt;20000, "$10k-20k",
  'Palmoria Group emp-data cleaned'!$D147&lt;30000, "$20k-30k",
  'Palmoria Group emp-data cleaned'!$D147&lt;40000, "$30k-40k",
  'Palmoria Group emp-data cleaned'!$D147&lt;50000, "$40k-50k",
  'Palmoria Group emp-data cleaned'!$D147&lt;60000, "$50k-60k",
  'Palmoria Group emp-data cleaned'!$D147&lt;70000, "$60k-70k",
  'Palmoria Group emp-data cleaned'!$D147&lt;80000, "$70k-80k",
  'Palmoria Group emp-data cleaned'!$D147&lt;90000, "$80k-90k",
  'Palmoria Group emp-data cleaned'!$D147&lt;100000, "$90k-100k",
  'Palmoria Group emp-data cleaned'!$D147&lt;110000, "$100k-110k",
  'Palmoria Group emp-data cleaned'!$D147&gt;=110000, "$110k+"
)</f>
        <v>$40k-50k</v>
      </c>
      <c r="F147" s="35" t="s">
        <v>15</v>
      </c>
      <c r="G147" s="35" t="s">
        <v>10</v>
      </c>
      <c r="H147" s="33">
        <f>INDEX('Bonus Rules'!$C$3:$G$14, MATCH(C147, 'Bonus Rules'!$B$3:$B$14, 0), MATCH(G147, 'Bonus Rules'!$C$2:$G$2, 0))</f>
        <v>6.4000000000000001E-2</v>
      </c>
      <c r="I147" s="42">
        <f t="shared" si="4"/>
        <v>3080.96</v>
      </c>
      <c r="J147" s="48">
        <f t="shared" si="5"/>
        <v>51220.959999999999</v>
      </c>
    </row>
    <row r="148" spans="1:10" x14ac:dyDescent="0.25">
      <c r="A148" s="33" t="s">
        <v>172</v>
      </c>
      <c r="B148" s="33" t="s">
        <v>7</v>
      </c>
      <c r="C148" s="33" t="s">
        <v>21</v>
      </c>
      <c r="D148" s="48">
        <v>69340</v>
      </c>
      <c r="E148" s="34" t="str" cm="1">
        <f t="array" ref="E148">_xlfn.IFS(
  'Palmoria Group emp-data cleaned'!$D148&lt;10000, "$0-10k",
  'Palmoria Group emp-data cleaned'!$D148&lt;20000, "$10k-20k",
  'Palmoria Group emp-data cleaned'!$D148&lt;30000, "$20k-30k",
  'Palmoria Group emp-data cleaned'!$D148&lt;40000, "$30k-40k",
  'Palmoria Group emp-data cleaned'!$D148&lt;50000, "$40k-50k",
  'Palmoria Group emp-data cleaned'!$D148&lt;60000, "$50k-60k",
  'Palmoria Group emp-data cleaned'!$D148&lt;70000, "$60k-70k",
  'Palmoria Group emp-data cleaned'!$D148&lt;80000, "$70k-80k",
  'Palmoria Group emp-data cleaned'!$D148&lt;90000, "$80k-90k",
  'Palmoria Group emp-data cleaned'!$D148&lt;100000, "$90k-100k",
  'Palmoria Group emp-data cleaned'!$D148&lt;110000, "$100k-110k",
  'Palmoria Group emp-data cleaned'!$D148&gt;=110000, "$110k+"
)</f>
        <v>$60k-70k</v>
      </c>
      <c r="F148" s="33" t="s">
        <v>9</v>
      </c>
      <c r="G148" s="33" t="s">
        <v>26</v>
      </c>
      <c r="H148" s="33">
        <f>INDEX('Bonus Rules'!$C$3:$G$14, MATCH(C148, 'Bonus Rules'!$B$3:$B$14, 0), MATCH(G148, 'Bonus Rules'!$C$2:$G$2, 0))</f>
        <v>2.8000000000000001E-2</v>
      </c>
      <c r="I148" s="42">
        <f t="shared" si="4"/>
        <v>1941.52</v>
      </c>
      <c r="J148" s="48">
        <f t="shared" si="5"/>
        <v>71281.52</v>
      </c>
    </row>
    <row r="149" spans="1:10" x14ac:dyDescent="0.25">
      <c r="A149" s="35" t="s">
        <v>173</v>
      </c>
      <c r="B149" s="35" t="s">
        <v>7</v>
      </c>
      <c r="C149" s="35" t="s">
        <v>25</v>
      </c>
      <c r="D149" s="49">
        <v>71330</v>
      </c>
      <c r="E149" s="36" t="str" cm="1">
        <f t="array" ref="E149">_xlfn.IFS(
  'Palmoria Group emp-data cleaned'!$D149&lt;10000, "$0-10k",
  'Palmoria Group emp-data cleaned'!$D149&lt;20000, "$10k-20k",
  'Palmoria Group emp-data cleaned'!$D149&lt;30000, "$20k-30k",
  'Palmoria Group emp-data cleaned'!$D149&lt;40000, "$30k-40k",
  'Palmoria Group emp-data cleaned'!$D149&lt;50000, "$40k-50k",
  'Palmoria Group emp-data cleaned'!$D149&lt;60000, "$50k-60k",
  'Palmoria Group emp-data cleaned'!$D149&lt;70000, "$60k-70k",
  'Palmoria Group emp-data cleaned'!$D149&lt;80000, "$70k-80k",
  'Palmoria Group emp-data cleaned'!$D149&lt;90000, "$80k-90k",
  'Palmoria Group emp-data cleaned'!$D149&lt;100000, "$90k-100k",
  'Palmoria Group emp-data cleaned'!$D149&lt;110000, "$100k-110k",
  'Palmoria Group emp-data cleaned'!$D149&gt;=110000, "$110k+"
)</f>
        <v>$70k-80k</v>
      </c>
      <c r="F149" s="35" t="s">
        <v>19</v>
      </c>
      <c r="G149" s="35" t="s">
        <v>10</v>
      </c>
      <c r="H149" s="33">
        <f>INDEX('Bonus Rules'!$C$3:$G$14, MATCH(C149, 'Bonus Rules'!$B$3:$B$14, 0), MATCH(G149, 'Bonus Rules'!$C$2:$G$2, 0))</f>
        <v>7.5999999999999998E-2</v>
      </c>
      <c r="I149" s="42">
        <f t="shared" si="4"/>
        <v>5421.08</v>
      </c>
      <c r="J149" s="48">
        <f t="shared" si="5"/>
        <v>76751.08</v>
      </c>
    </row>
    <row r="150" spans="1:10" x14ac:dyDescent="0.25">
      <c r="A150" s="33" t="s">
        <v>174</v>
      </c>
      <c r="B150" s="33" t="s">
        <v>12</v>
      </c>
      <c r="C150" s="33" t="s">
        <v>63</v>
      </c>
      <c r="D150" s="48">
        <v>67620</v>
      </c>
      <c r="E150" s="34" t="str" cm="1">
        <f t="array" ref="E150">_xlfn.IFS(
  'Palmoria Group emp-data cleaned'!$D150&lt;10000, "$0-10k",
  'Palmoria Group emp-data cleaned'!$D150&lt;20000, "$10k-20k",
  'Palmoria Group emp-data cleaned'!$D150&lt;30000, "$20k-30k",
  'Palmoria Group emp-data cleaned'!$D150&lt;40000, "$30k-40k",
  'Palmoria Group emp-data cleaned'!$D150&lt;50000, "$40k-50k",
  'Palmoria Group emp-data cleaned'!$D150&lt;60000, "$50k-60k",
  'Palmoria Group emp-data cleaned'!$D150&lt;70000, "$60k-70k",
  'Palmoria Group emp-data cleaned'!$D150&lt;80000, "$70k-80k",
  'Palmoria Group emp-data cleaned'!$D150&lt;90000, "$80k-90k",
  'Palmoria Group emp-data cleaned'!$D150&lt;100000, "$90k-100k",
  'Palmoria Group emp-data cleaned'!$D150&lt;110000, "$100k-110k",
  'Palmoria Group emp-data cleaned'!$D150&gt;=110000, "$110k+"
)</f>
        <v>$60k-70k</v>
      </c>
      <c r="F150" s="33" t="s">
        <v>15</v>
      </c>
      <c r="G150" s="33" t="s">
        <v>14</v>
      </c>
      <c r="H150" s="33">
        <f>INDEX('Bonus Rules'!$C$3:$G$14, MATCH(C150, 'Bonus Rules'!$B$3:$B$14, 0), MATCH(G150, 'Bonus Rules'!$C$2:$G$2, 0))</f>
        <v>5.8000000000000003E-2</v>
      </c>
      <c r="I150" s="42">
        <f t="shared" si="4"/>
        <v>3921.96</v>
      </c>
      <c r="J150" s="48">
        <f t="shared" si="5"/>
        <v>71541.960000000006</v>
      </c>
    </row>
    <row r="151" spans="1:10" x14ac:dyDescent="0.25">
      <c r="A151" s="35" t="s">
        <v>175</v>
      </c>
      <c r="B151" s="35" t="s">
        <v>12</v>
      </c>
      <c r="C151" s="35" t="s">
        <v>34</v>
      </c>
      <c r="D151" s="49">
        <v>69740</v>
      </c>
      <c r="E151" s="36" t="str" cm="1">
        <f t="array" ref="E151">_xlfn.IFS(
  'Palmoria Group emp-data cleaned'!$D151&lt;10000, "$0-10k",
  'Palmoria Group emp-data cleaned'!$D151&lt;20000, "$10k-20k",
  'Palmoria Group emp-data cleaned'!$D151&lt;30000, "$20k-30k",
  'Palmoria Group emp-data cleaned'!$D151&lt;40000, "$30k-40k",
  'Palmoria Group emp-data cleaned'!$D151&lt;50000, "$40k-50k",
  'Palmoria Group emp-data cleaned'!$D151&lt;60000, "$50k-60k",
  'Palmoria Group emp-data cleaned'!$D151&lt;70000, "$60k-70k",
  'Palmoria Group emp-data cleaned'!$D151&lt;80000, "$70k-80k",
  'Palmoria Group emp-data cleaned'!$D151&lt;90000, "$80k-90k",
  'Palmoria Group emp-data cleaned'!$D151&lt;100000, "$90k-100k",
  'Palmoria Group emp-data cleaned'!$D151&lt;110000, "$100k-110k",
  'Palmoria Group emp-data cleaned'!$D151&gt;=110000, "$110k+"
)</f>
        <v>$60k-70k</v>
      </c>
      <c r="F151" s="35" t="s">
        <v>9</v>
      </c>
      <c r="G151" s="35" t="s">
        <v>16</v>
      </c>
      <c r="H151" s="33"/>
      <c r="I151" s="42"/>
      <c r="J151" s="48"/>
    </row>
    <row r="152" spans="1:10" x14ac:dyDescent="0.25">
      <c r="A152" s="33" t="s">
        <v>176</v>
      </c>
      <c r="B152" s="33" t="s">
        <v>12</v>
      </c>
      <c r="C152" s="33" t="s">
        <v>13</v>
      </c>
      <c r="D152" s="48">
        <v>44300</v>
      </c>
      <c r="E152" s="34" t="str" cm="1">
        <f t="array" ref="E152">_xlfn.IFS(
  'Palmoria Group emp-data cleaned'!$D152&lt;10000, "$0-10k",
  'Palmoria Group emp-data cleaned'!$D152&lt;20000, "$10k-20k",
  'Palmoria Group emp-data cleaned'!$D152&lt;30000, "$20k-30k",
  'Palmoria Group emp-data cleaned'!$D152&lt;40000, "$30k-40k",
  'Palmoria Group emp-data cleaned'!$D152&lt;50000, "$40k-50k",
  'Palmoria Group emp-data cleaned'!$D152&lt;60000, "$50k-60k",
  'Palmoria Group emp-data cleaned'!$D152&lt;70000, "$60k-70k",
  'Palmoria Group emp-data cleaned'!$D152&lt;80000, "$70k-80k",
  'Palmoria Group emp-data cleaned'!$D152&lt;90000, "$80k-90k",
  'Palmoria Group emp-data cleaned'!$D152&lt;100000, "$90k-100k",
  'Palmoria Group emp-data cleaned'!$D152&lt;110000, "$100k-110k",
  'Palmoria Group emp-data cleaned'!$D152&gt;=110000, "$110k+"
)</f>
        <v>$40k-50k</v>
      </c>
      <c r="F152" s="33" t="s">
        <v>9</v>
      </c>
      <c r="G152" s="33" t="s">
        <v>14</v>
      </c>
      <c r="H152" s="33">
        <f>INDEX('Bonus Rules'!$C$3:$G$14, MATCH(C152, 'Bonus Rules'!$B$3:$B$14, 0), MATCH(G152, 'Bonus Rules'!$C$2:$G$2, 0))</f>
        <v>4.2999999999999997E-2</v>
      </c>
      <c r="I152" s="42">
        <f t="shared" si="4"/>
        <v>1904.8999999999999</v>
      </c>
      <c r="J152" s="48">
        <f t="shared" si="5"/>
        <v>46204.9</v>
      </c>
    </row>
    <row r="153" spans="1:10" x14ac:dyDescent="0.25">
      <c r="A153" s="35" t="s">
        <v>177</v>
      </c>
      <c r="B153" s="35" t="s">
        <v>12</v>
      </c>
      <c r="C153" s="35" t="s">
        <v>31</v>
      </c>
      <c r="D153" s="49">
        <v>40560</v>
      </c>
      <c r="E153" s="36" t="str" cm="1">
        <f t="array" ref="E153">_xlfn.IFS(
  'Palmoria Group emp-data cleaned'!$D153&lt;10000, "$0-10k",
  'Palmoria Group emp-data cleaned'!$D153&lt;20000, "$10k-20k",
  'Palmoria Group emp-data cleaned'!$D153&lt;30000, "$20k-30k",
  'Palmoria Group emp-data cleaned'!$D153&lt;40000, "$30k-40k",
  'Palmoria Group emp-data cleaned'!$D153&lt;50000, "$40k-50k",
  'Palmoria Group emp-data cleaned'!$D153&lt;60000, "$50k-60k",
  'Palmoria Group emp-data cleaned'!$D153&lt;70000, "$60k-70k",
  'Palmoria Group emp-data cleaned'!$D153&lt;80000, "$70k-80k",
  'Palmoria Group emp-data cleaned'!$D153&lt;90000, "$80k-90k",
  'Palmoria Group emp-data cleaned'!$D153&lt;100000, "$90k-100k",
  'Palmoria Group emp-data cleaned'!$D153&lt;110000, "$100k-110k",
  'Palmoria Group emp-data cleaned'!$D153&gt;=110000, "$110k+"
)</f>
        <v>$40k-50k</v>
      </c>
      <c r="F153" s="35" t="s">
        <v>9</v>
      </c>
      <c r="G153" s="35" t="s">
        <v>22</v>
      </c>
      <c r="H153" s="33">
        <f>INDEX('Bonus Rules'!$C$3:$G$14, MATCH(C153, 'Bonus Rules'!$B$3:$B$14, 0), MATCH(G153, 'Bonus Rules'!$C$2:$G$2, 0))</f>
        <v>1.7999999999999999E-2</v>
      </c>
      <c r="I153" s="42">
        <f t="shared" si="4"/>
        <v>730.07999999999993</v>
      </c>
      <c r="J153" s="48">
        <f t="shared" si="5"/>
        <v>41290.080000000002</v>
      </c>
    </row>
    <row r="154" spans="1:10" x14ac:dyDescent="0.25">
      <c r="A154" s="33" t="s">
        <v>178</v>
      </c>
      <c r="B154" s="33" t="s">
        <v>12</v>
      </c>
      <c r="C154" s="33" t="s">
        <v>8</v>
      </c>
      <c r="D154" s="48">
        <v>115230</v>
      </c>
      <c r="E154" s="34" t="str" cm="1">
        <f t="array" ref="E154">_xlfn.IFS(
  'Palmoria Group emp-data cleaned'!$D154&lt;10000, "$0-10k",
  'Palmoria Group emp-data cleaned'!$D154&lt;20000, "$10k-20k",
  'Palmoria Group emp-data cleaned'!$D154&lt;30000, "$20k-30k",
  'Palmoria Group emp-data cleaned'!$D154&lt;40000, "$30k-40k",
  'Palmoria Group emp-data cleaned'!$D154&lt;50000, "$40k-50k",
  'Palmoria Group emp-data cleaned'!$D154&lt;60000, "$50k-60k",
  'Palmoria Group emp-data cleaned'!$D154&lt;70000, "$60k-70k",
  'Palmoria Group emp-data cleaned'!$D154&lt;80000, "$70k-80k",
  'Palmoria Group emp-data cleaned'!$D154&lt;90000, "$80k-90k",
  'Palmoria Group emp-data cleaned'!$D154&lt;100000, "$90k-100k",
  'Palmoria Group emp-data cleaned'!$D154&lt;110000, "$100k-110k",
  'Palmoria Group emp-data cleaned'!$D154&gt;=110000, "$110k+"
)</f>
        <v>$110k+</v>
      </c>
      <c r="F154" s="33" t="s">
        <v>15</v>
      </c>
      <c r="G154" s="33" t="s">
        <v>14</v>
      </c>
      <c r="H154" s="33">
        <f>INDEX('Bonus Rules'!$C$3:$G$14, MATCH(C154, 'Bonus Rules'!$B$3:$B$14, 0), MATCH(G154, 'Bonus Rules'!$C$2:$G$2, 0))</f>
        <v>5.0999999999999997E-2</v>
      </c>
      <c r="I154" s="42">
        <f t="shared" si="4"/>
        <v>5876.73</v>
      </c>
      <c r="J154" s="48">
        <f t="shared" si="5"/>
        <v>121106.73</v>
      </c>
    </row>
    <row r="155" spans="1:10" x14ac:dyDescent="0.25">
      <c r="A155" s="35" t="s">
        <v>179</v>
      </c>
      <c r="B155" s="35" t="s">
        <v>12</v>
      </c>
      <c r="C155" s="35" t="s">
        <v>39</v>
      </c>
      <c r="D155" s="49">
        <v>39750</v>
      </c>
      <c r="E155" s="36" t="str" cm="1">
        <f t="array" ref="E155">_xlfn.IFS(
  'Palmoria Group emp-data cleaned'!$D155&lt;10000, "$0-10k",
  'Palmoria Group emp-data cleaned'!$D155&lt;20000, "$10k-20k",
  'Palmoria Group emp-data cleaned'!$D155&lt;30000, "$20k-30k",
  'Palmoria Group emp-data cleaned'!$D155&lt;40000, "$30k-40k",
  'Palmoria Group emp-data cleaned'!$D155&lt;50000, "$40k-50k",
  'Palmoria Group emp-data cleaned'!$D155&lt;60000, "$50k-60k",
  'Palmoria Group emp-data cleaned'!$D155&lt;70000, "$60k-70k",
  'Palmoria Group emp-data cleaned'!$D155&lt;80000, "$70k-80k",
  'Palmoria Group emp-data cleaned'!$D155&lt;90000, "$80k-90k",
  'Palmoria Group emp-data cleaned'!$D155&lt;100000, "$90k-100k",
  'Palmoria Group emp-data cleaned'!$D155&lt;110000, "$100k-110k",
  'Palmoria Group emp-data cleaned'!$D155&gt;=110000, "$110k+"
)</f>
        <v>$30k-40k</v>
      </c>
      <c r="F155" s="35" t="s">
        <v>19</v>
      </c>
      <c r="G155" s="35" t="s">
        <v>26</v>
      </c>
      <c r="H155" s="33">
        <f>INDEX('Bonus Rules'!$C$3:$G$14, MATCH(C155, 'Bonus Rules'!$B$3:$B$14, 0), MATCH(G155, 'Bonus Rules'!$C$2:$G$2, 0))</f>
        <v>0.04</v>
      </c>
      <c r="I155" s="42">
        <f t="shared" si="4"/>
        <v>1590</v>
      </c>
      <c r="J155" s="48">
        <f t="shared" si="5"/>
        <v>41340</v>
      </c>
    </row>
    <row r="156" spans="1:10" x14ac:dyDescent="0.25">
      <c r="A156" s="33" t="s">
        <v>145</v>
      </c>
      <c r="B156" s="33" t="s">
        <v>7</v>
      </c>
      <c r="C156" s="33" t="s">
        <v>25</v>
      </c>
      <c r="D156" s="48">
        <v>72880</v>
      </c>
      <c r="E156" s="34" t="str" cm="1">
        <f t="array" ref="E156">_xlfn.IFS(
  'Palmoria Group emp-data cleaned'!$D156&lt;10000, "$0-10k",
  'Palmoria Group emp-data cleaned'!$D156&lt;20000, "$10k-20k",
  'Palmoria Group emp-data cleaned'!$D156&lt;30000, "$20k-30k",
  'Palmoria Group emp-data cleaned'!$D156&lt;40000, "$30k-40k",
  'Palmoria Group emp-data cleaned'!$D156&lt;50000, "$40k-50k",
  'Palmoria Group emp-data cleaned'!$D156&lt;60000, "$50k-60k",
  'Palmoria Group emp-data cleaned'!$D156&lt;70000, "$60k-70k",
  'Palmoria Group emp-data cleaned'!$D156&lt;80000, "$70k-80k",
  'Palmoria Group emp-data cleaned'!$D156&lt;90000, "$80k-90k",
  'Palmoria Group emp-data cleaned'!$D156&lt;100000, "$90k-100k",
  'Palmoria Group emp-data cleaned'!$D156&lt;110000, "$100k-110k",
  'Palmoria Group emp-data cleaned'!$D156&gt;=110000, "$110k+"
)</f>
        <v>$70k-80k</v>
      </c>
      <c r="F156" s="33" t="s">
        <v>9</v>
      </c>
      <c r="G156" s="33" t="s">
        <v>26</v>
      </c>
      <c r="H156" s="33">
        <f>INDEX('Bonus Rules'!$C$3:$G$14, MATCH(C156, 'Bonus Rules'!$B$3:$B$14, 0), MATCH(G156, 'Bonus Rules'!$C$2:$G$2, 0))</f>
        <v>2.7E-2</v>
      </c>
      <c r="I156" s="42">
        <f t="shared" si="4"/>
        <v>1967.76</v>
      </c>
      <c r="J156" s="48">
        <f t="shared" si="5"/>
        <v>74847.759999999995</v>
      </c>
    </row>
    <row r="157" spans="1:10" x14ac:dyDescent="0.25">
      <c r="A157" s="35" t="s">
        <v>180</v>
      </c>
      <c r="B157" s="35" t="s">
        <v>903</v>
      </c>
      <c r="C157" s="35" t="s">
        <v>47</v>
      </c>
      <c r="D157" s="49">
        <v>108970</v>
      </c>
      <c r="E157" s="36" t="str" cm="1">
        <f t="array" ref="E157">_xlfn.IFS(
  'Palmoria Group emp-data cleaned'!$D157&lt;10000, "$0-10k",
  'Palmoria Group emp-data cleaned'!$D157&lt;20000, "$10k-20k",
  'Palmoria Group emp-data cleaned'!$D157&lt;30000, "$20k-30k",
  'Palmoria Group emp-data cleaned'!$D157&lt;40000, "$30k-40k",
  'Palmoria Group emp-data cleaned'!$D157&lt;50000, "$40k-50k",
  'Palmoria Group emp-data cleaned'!$D157&lt;60000, "$50k-60k",
  'Palmoria Group emp-data cleaned'!$D157&lt;70000, "$60k-70k",
  'Palmoria Group emp-data cleaned'!$D157&lt;80000, "$70k-80k",
  'Palmoria Group emp-data cleaned'!$D157&lt;90000, "$80k-90k",
  'Palmoria Group emp-data cleaned'!$D157&lt;100000, "$90k-100k",
  'Palmoria Group emp-data cleaned'!$D157&lt;110000, "$100k-110k",
  'Palmoria Group emp-data cleaned'!$D157&gt;=110000, "$110k+"
)</f>
        <v>$100k-110k</v>
      </c>
      <c r="F157" s="35" t="s">
        <v>15</v>
      </c>
      <c r="G157" s="35" t="s">
        <v>26</v>
      </c>
      <c r="H157" s="33">
        <f>INDEX('Bonus Rules'!$C$3:$G$14, MATCH(C157, 'Bonus Rules'!$B$3:$B$14, 0), MATCH(G157, 'Bonus Rules'!$C$2:$G$2, 0))</f>
        <v>3.3000000000000002E-2</v>
      </c>
      <c r="I157" s="42">
        <f t="shared" si="4"/>
        <v>3596.01</v>
      </c>
      <c r="J157" s="48">
        <f t="shared" si="5"/>
        <v>112566.01</v>
      </c>
    </row>
    <row r="158" spans="1:10" x14ac:dyDescent="0.25">
      <c r="A158" s="33" t="s">
        <v>181</v>
      </c>
      <c r="B158" s="33" t="s">
        <v>12</v>
      </c>
      <c r="C158" s="33" t="s">
        <v>13</v>
      </c>
      <c r="D158" s="48">
        <v>112570</v>
      </c>
      <c r="E158" s="34" t="str" cm="1">
        <f t="array" ref="E158">_xlfn.IFS(
  'Palmoria Group emp-data cleaned'!$D158&lt;10000, "$0-10k",
  'Palmoria Group emp-data cleaned'!$D158&lt;20000, "$10k-20k",
  'Palmoria Group emp-data cleaned'!$D158&lt;30000, "$20k-30k",
  'Palmoria Group emp-data cleaned'!$D158&lt;40000, "$30k-40k",
  'Palmoria Group emp-data cleaned'!$D158&lt;50000, "$40k-50k",
  'Palmoria Group emp-data cleaned'!$D158&lt;60000, "$50k-60k",
  'Palmoria Group emp-data cleaned'!$D158&lt;70000, "$60k-70k",
  'Palmoria Group emp-data cleaned'!$D158&lt;80000, "$70k-80k",
  'Palmoria Group emp-data cleaned'!$D158&lt;90000, "$80k-90k",
  'Palmoria Group emp-data cleaned'!$D158&lt;100000, "$90k-100k",
  'Palmoria Group emp-data cleaned'!$D158&lt;110000, "$100k-110k",
  'Palmoria Group emp-data cleaned'!$D158&gt;=110000, "$110k+"
)</f>
        <v>$110k+</v>
      </c>
      <c r="F158" s="33" t="s">
        <v>15</v>
      </c>
      <c r="G158" s="33" t="s">
        <v>22</v>
      </c>
      <c r="H158" s="33">
        <f>INDEX('Bonus Rules'!$C$3:$G$14, MATCH(C158, 'Bonus Rules'!$B$3:$B$14, 0), MATCH(G158, 'Bonus Rules'!$C$2:$G$2, 0))</f>
        <v>1.0999999999999999E-2</v>
      </c>
      <c r="I158" s="42">
        <f t="shared" si="4"/>
        <v>1238.27</v>
      </c>
      <c r="J158" s="48">
        <f t="shared" si="5"/>
        <v>113808.27</v>
      </c>
    </row>
    <row r="159" spans="1:10" x14ac:dyDescent="0.25">
      <c r="A159" s="35" t="s">
        <v>182</v>
      </c>
      <c r="B159" s="35" t="s">
        <v>7</v>
      </c>
      <c r="C159" s="35" t="s">
        <v>50</v>
      </c>
      <c r="D159" s="49">
        <v>56810</v>
      </c>
      <c r="E159" s="36" t="str" cm="1">
        <f t="array" ref="E159">_xlfn.IFS(
  'Palmoria Group emp-data cleaned'!$D159&lt;10000, "$0-10k",
  'Palmoria Group emp-data cleaned'!$D159&lt;20000, "$10k-20k",
  'Palmoria Group emp-data cleaned'!$D159&lt;30000, "$20k-30k",
  'Palmoria Group emp-data cleaned'!$D159&lt;40000, "$30k-40k",
  'Palmoria Group emp-data cleaned'!$D159&lt;50000, "$40k-50k",
  'Palmoria Group emp-data cleaned'!$D159&lt;60000, "$50k-60k",
  'Palmoria Group emp-data cleaned'!$D159&lt;70000, "$60k-70k",
  'Palmoria Group emp-data cleaned'!$D159&lt;80000, "$70k-80k",
  'Palmoria Group emp-data cleaned'!$D159&lt;90000, "$80k-90k",
  'Palmoria Group emp-data cleaned'!$D159&lt;100000, "$90k-100k",
  'Palmoria Group emp-data cleaned'!$D159&lt;110000, "$100k-110k",
  'Palmoria Group emp-data cleaned'!$D159&gt;=110000, "$110k+"
)</f>
        <v>$50k-60k</v>
      </c>
      <c r="F159" s="35" t="s">
        <v>19</v>
      </c>
      <c r="G159" s="35" t="s">
        <v>22</v>
      </c>
      <c r="H159" s="33">
        <f>INDEX('Bonus Rules'!$C$3:$G$14, MATCH(C159, 'Bonus Rules'!$B$3:$B$14, 0), MATCH(G159, 'Bonus Rules'!$C$2:$G$2, 0))</f>
        <v>1.2E-2</v>
      </c>
      <c r="I159" s="42">
        <f t="shared" si="4"/>
        <v>681.72</v>
      </c>
      <c r="J159" s="48">
        <f t="shared" si="5"/>
        <v>57491.72</v>
      </c>
    </row>
    <row r="160" spans="1:10" x14ac:dyDescent="0.25">
      <c r="A160" s="33" t="s">
        <v>183</v>
      </c>
      <c r="B160" s="33" t="s">
        <v>903</v>
      </c>
      <c r="C160" s="33" t="s">
        <v>31</v>
      </c>
      <c r="D160" s="48">
        <v>42950</v>
      </c>
      <c r="E160" s="34" t="str" cm="1">
        <f t="array" ref="E160">_xlfn.IFS(
  'Palmoria Group emp-data cleaned'!$D160&lt;10000, "$0-10k",
  'Palmoria Group emp-data cleaned'!$D160&lt;20000, "$10k-20k",
  'Palmoria Group emp-data cleaned'!$D160&lt;30000, "$20k-30k",
  'Palmoria Group emp-data cleaned'!$D160&lt;40000, "$30k-40k",
  'Palmoria Group emp-data cleaned'!$D160&lt;50000, "$40k-50k",
  'Palmoria Group emp-data cleaned'!$D160&lt;60000, "$50k-60k",
  'Palmoria Group emp-data cleaned'!$D160&lt;70000, "$60k-70k",
  'Palmoria Group emp-data cleaned'!$D160&lt;80000, "$70k-80k",
  'Palmoria Group emp-data cleaned'!$D160&lt;90000, "$80k-90k",
  'Palmoria Group emp-data cleaned'!$D160&lt;100000, "$90k-100k",
  'Palmoria Group emp-data cleaned'!$D160&lt;110000, "$100k-110k",
  'Palmoria Group emp-data cleaned'!$D160&gt;=110000, "$110k+"
)</f>
        <v>$40k-50k</v>
      </c>
      <c r="F160" s="33" t="s">
        <v>15</v>
      </c>
      <c r="G160" s="33" t="s">
        <v>22</v>
      </c>
      <c r="H160" s="33">
        <f>INDEX('Bonus Rules'!$C$3:$G$14, MATCH(C160, 'Bonus Rules'!$B$3:$B$14, 0), MATCH(G160, 'Bonus Rules'!$C$2:$G$2, 0))</f>
        <v>1.7999999999999999E-2</v>
      </c>
      <c r="I160" s="42">
        <f t="shared" si="4"/>
        <v>773.09999999999991</v>
      </c>
      <c r="J160" s="48">
        <f t="shared" si="5"/>
        <v>43723.1</v>
      </c>
    </row>
    <row r="161" spans="1:10" x14ac:dyDescent="0.25">
      <c r="A161" s="35" t="s">
        <v>184</v>
      </c>
      <c r="B161" s="35" t="s">
        <v>12</v>
      </c>
      <c r="C161" s="35" t="s">
        <v>28</v>
      </c>
      <c r="D161" s="49">
        <v>42820</v>
      </c>
      <c r="E161" s="36" t="str" cm="1">
        <f t="array" ref="E161">_xlfn.IFS(
  'Palmoria Group emp-data cleaned'!$D161&lt;10000, "$0-10k",
  'Palmoria Group emp-data cleaned'!$D161&lt;20000, "$10k-20k",
  'Palmoria Group emp-data cleaned'!$D161&lt;30000, "$20k-30k",
  'Palmoria Group emp-data cleaned'!$D161&lt;40000, "$30k-40k",
  'Palmoria Group emp-data cleaned'!$D161&lt;50000, "$40k-50k",
  'Palmoria Group emp-data cleaned'!$D161&lt;60000, "$50k-60k",
  'Palmoria Group emp-data cleaned'!$D161&lt;70000, "$60k-70k",
  'Palmoria Group emp-data cleaned'!$D161&lt;80000, "$70k-80k",
  'Palmoria Group emp-data cleaned'!$D161&lt;90000, "$80k-90k",
  'Palmoria Group emp-data cleaned'!$D161&lt;100000, "$90k-100k",
  'Palmoria Group emp-data cleaned'!$D161&lt;110000, "$100k-110k",
  'Palmoria Group emp-data cleaned'!$D161&gt;=110000, "$110k+"
)</f>
        <v>$40k-50k</v>
      </c>
      <c r="F161" s="35" t="s">
        <v>19</v>
      </c>
      <c r="G161" s="35" t="s">
        <v>26</v>
      </c>
      <c r="H161" s="33">
        <f>INDEX('Bonus Rules'!$C$3:$G$14, MATCH(C161, 'Bonus Rules'!$B$3:$B$14, 0), MATCH(G161, 'Bonus Rules'!$C$2:$G$2, 0))</f>
        <v>2.3E-2</v>
      </c>
      <c r="I161" s="42">
        <f t="shared" si="4"/>
        <v>984.86</v>
      </c>
      <c r="J161" s="48">
        <f t="shared" si="5"/>
        <v>43804.86</v>
      </c>
    </row>
    <row r="162" spans="1:10" x14ac:dyDescent="0.25">
      <c r="A162" s="33" t="s">
        <v>185</v>
      </c>
      <c r="B162" s="33" t="s">
        <v>12</v>
      </c>
      <c r="C162" s="33" t="s">
        <v>8</v>
      </c>
      <c r="D162" s="48">
        <v>57080</v>
      </c>
      <c r="E162" s="34" t="str" cm="1">
        <f t="array" ref="E162">_xlfn.IFS(
  'Palmoria Group emp-data cleaned'!$D162&lt;10000, "$0-10k",
  'Palmoria Group emp-data cleaned'!$D162&lt;20000, "$10k-20k",
  'Palmoria Group emp-data cleaned'!$D162&lt;30000, "$20k-30k",
  'Palmoria Group emp-data cleaned'!$D162&lt;40000, "$30k-40k",
  'Palmoria Group emp-data cleaned'!$D162&lt;50000, "$40k-50k",
  'Palmoria Group emp-data cleaned'!$D162&lt;60000, "$50k-60k",
  'Palmoria Group emp-data cleaned'!$D162&lt;70000, "$60k-70k",
  'Palmoria Group emp-data cleaned'!$D162&lt;80000, "$70k-80k",
  'Palmoria Group emp-data cleaned'!$D162&lt;90000, "$80k-90k",
  'Palmoria Group emp-data cleaned'!$D162&lt;100000, "$90k-100k",
  'Palmoria Group emp-data cleaned'!$D162&lt;110000, "$100k-110k",
  'Palmoria Group emp-data cleaned'!$D162&gt;=110000, "$110k+"
)</f>
        <v>$50k-60k</v>
      </c>
      <c r="F162" s="33" t="s">
        <v>19</v>
      </c>
      <c r="G162" s="33" t="s">
        <v>26</v>
      </c>
      <c r="H162" s="33">
        <f>INDEX('Bonus Rules'!$C$3:$G$14, MATCH(C162, 'Bonus Rules'!$B$3:$B$14, 0), MATCH(G162, 'Bonus Rules'!$C$2:$G$2, 0))</f>
        <v>2.1000000000000001E-2</v>
      </c>
      <c r="I162" s="42">
        <f t="shared" si="4"/>
        <v>1198.68</v>
      </c>
      <c r="J162" s="48">
        <f t="shared" si="5"/>
        <v>58278.68</v>
      </c>
    </row>
    <row r="163" spans="1:10" x14ac:dyDescent="0.25">
      <c r="A163" s="35" t="s">
        <v>186</v>
      </c>
      <c r="B163" s="35" t="s">
        <v>12</v>
      </c>
      <c r="C163" s="35" t="s">
        <v>63</v>
      </c>
      <c r="D163" s="49">
        <v>101670</v>
      </c>
      <c r="E163" s="36" t="str" cm="1">
        <f t="array" ref="E163">_xlfn.IFS(
  'Palmoria Group emp-data cleaned'!$D163&lt;10000, "$0-10k",
  'Palmoria Group emp-data cleaned'!$D163&lt;20000, "$10k-20k",
  'Palmoria Group emp-data cleaned'!$D163&lt;30000, "$20k-30k",
  'Palmoria Group emp-data cleaned'!$D163&lt;40000, "$30k-40k",
  'Palmoria Group emp-data cleaned'!$D163&lt;50000, "$40k-50k",
  'Palmoria Group emp-data cleaned'!$D163&lt;60000, "$50k-60k",
  'Palmoria Group emp-data cleaned'!$D163&lt;70000, "$60k-70k",
  'Palmoria Group emp-data cleaned'!$D163&lt;80000, "$70k-80k",
  'Palmoria Group emp-data cleaned'!$D163&lt;90000, "$80k-90k",
  'Palmoria Group emp-data cleaned'!$D163&lt;100000, "$90k-100k",
  'Palmoria Group emp-data cleaned'!$D163&lt;110000, "$100k-110k",
  'Palmoria Group emp-data cleaned'!$D163&gt;=110000, "$110k+"
)</f>
        <v>$100k-110k</v>
      </c>
      <c r="F163" s="35" t="s">
        <v>19</v>
      </c>
      <c r="G163" s="35" t="s">
        <v>26</v>
      </c>
      <c r="H163" s="33">
        <f>INDEX('Bonus Rules'!$C$3:$G$14, MATCH(C163, 'Bonus Rules'!$B$3:$B$14, 0), MATCH(G163, 'Bonus Rules'!$C$2:$G$2, 0))</f>
        <v>3.5000000000000003E-2</v>
      </c>
      <c r="I163" s="42">
        <f t="shared" si="4"/>
        <v>3558.4500000000003</v>
      </c>
      <c r="J163" s="48">
        <f t="shared" si="5"/>
        <v>105228.45</v>
      </c>
    </row>
    <row r="164" spans="1:10" x14ac:dyDescent="0.25">
      <c r="A164" s="33" t="s">
        <v>187</v>
      </c>
      <c r="B164" s="33" t="s">
        <v>12</v>
      </c>
      <c r="C164" s="33" t="s">
        <v>63</v>
      </c>
      <c r="D164" s="48">
        <v>104750</v>
      </c>
      <c r="E164" s="34" t="str" cm="1">
        <f t="array" ref="E164">_xlfn.IFS(
  'Palmoria Group emp-data cleaned'!$D164&lt;10000, "$0-10k",
  'Palmoria Group emp-data cleaned'!$D164&lt;20000, "$10k-20k",
  'Palmoria Group emp-data cleaned'!$D164&lt;30000, "$20k-30k",
  'Palmoria Group emp-data cleaned'!$D164&lt;40000, "$30k-40k",
  'Palmoria Group emp-data cleaned'!$D164&lt;50000, "$40k-50k",
  'Palmoria Group emp-data cleaned'!$D164&lt;60000, "$50k-60k",
  'Palmoria Group emp-data cleaned'!$D164&lt;70000, "$60k-70k",
  'Palmoria Group emp-data cleaned'!$D164&lt;80000, "$70k-80k",
  'Palmoria Group emp-data cleaned'!$D164&lt;90000, "$80k-90k",
  'Palmoria Group emp-data cleaned'!$D164&lt;100000, "$90k-100k",
  'Palmoria Group emp-data cleaned'!$D164&lt;110000, "$100k-110k",
  'Palmoria Group emp-data cleaned'!$D164&gt;=110000, "$110k+"
)</f>
        <v>$100k-110k</v>
      </c>
      <c r="F164" s="33" t="s">
        <v>19</v>
      </c>
      <c r="G164" s="33" t="s">
        <v>26</v>
      </c>
      <c r="H164" s="33">
        <f>INDEX('Bonus Rules'!$C$3:$G$14, MATCH(C164, 'Bonus Rules'!$B$3:$B$14, 0), MATCH(G164, 'Bonus Rules'!$C$2:$G$2, 0))</f>
        <v>3.5000000000000003E-2</v>
      </c>
      <c r="I164" s="42">
        <f t="shared" si="4"/>
        <v>3666.2500000000005</v>
      </c>
      <c r="J164" s="48">
        <f t="shared" si="5"/>
        <v>108416.25</v>
      </c>
    </row>
    <row r="165" spans="1:10" x14ac:dyDescent="0.25">
      <c r="A165" s="35" t="s">
        <v>188</v>
      </c>
      <c r="B165" s="35" t="s">
        <v>7</v>
      </c>
      <c r="C165" s="35" t="s">
        <v>13</v>
      </c>
      <c r="D165" s="49">
        <v>43330</v>
      </c>
      <c r="E165" s="36" t="str" cm="1">
        <f t="array" ref="E165">_xlfn.IFS(
  'Palmoria Group emp-data cleaned'!$D165&lt;10000, "$0-10k",
  'Palmoria Group emp-data cleaned'!$D165&lt;20000, "$10k-20k",
  'Palmoria Group emp-data cleaned'!$D165&lt;30000, "$20k-30k",
  'Palmoria Group emp-data cleaned'!$D165&lt;40000, "$30k-40k",
  'Palmoria Group emp-data cleaned'!$D165&lt;50000, "$40k-50k",
  'Palmoria Group emp-data cleaned'!$D165&lt;60000, "$50k-60k",
  'Palmoria Group emp-data cleaned'!$D165&lt;70000, "$60k-70k",
  'Palmoria Group emp-data cleaned'!$D165&lt;80000, "$70k-80k",
  'Palmoria Group emp-data cleaned'!$D165&lt;90000, "$80k-90k",
  'Palmoria Group emp-data cleaned'!$D165&lt;100000, "$90k-100k",
  'Palmoria Group emp-data cleaned'!$D165&lt;110000, "$100k-110k",
  'Palmoria Group emp-data cleaned'!$D165&gt;=110000, "$110k+"
)</f>
        <v>$40k-50k</v>
      </c>
      <c r="F165" s="35" t="s">
        <v>15</v>
      </c>
      <c r="G165" s="35" t="s">
        <v>10</v>
      </c>
      <c r="H165" s="33">
        <f>INDEX('Bonus Rules'!$C$3:$G$14, MATCH(C165, 'Bonus Rules'!$B$3:$B$14, 0), MATCH(G165, 'Bonus Rules'!$C$2:$G$2, 0))</f>
        <v>6.0999999999999999E-2</v>
      </c>
      <c r="I165" s="42">
        <f t="shared" si="4"/>
        <v>2643.13</v>
      </c>
      <c r="J165" s="48">
        <f t="shared" si="5"/>
        <v>45973.13</v>
      </c>
    </row>
    <row r="166" spans="1:10" x14ac:dyDescent="0.25">
      <c r="A166" s="33" t="s">
        <v>189</v>
      </c>
      <c r="B166" s="33" t="s">
        <v>7</v>
      </c>
      <c r="C166" s="33" t="s">
        <v>50</v>
      </c>
      <c r="D166" s="48">
        <v>61430</v>
      </c>
      <c r="E166" s="34" t="str" cm="1">
        <f t="array" ref="E166">_xlfn.IFS(
  'Palmoria Group emp-data cleaned'!$D166&lt;10000, "$0-10k",
  'Palmoria Group emp-data cleaned'!$D166&lt;20000, "$10k-20k",
  'Palmoria Group emp-data cleaned'!$D166&lt;30000, "$20k-30k",
  'Palmoria Group emp-data cleaned'!$D166&lt;40000, "$30k-40k",
  'Palmoria Group emp-data cleaned'!$D166&lt;50000, "$40k-50k",
  'Palmoria Group emp-data cleaned'!$D166&lt;60000, "$50k-60k",
  'Palmoria Group emp-data cleaned'!$D166&lt;70000, "$60k-70k",
  'Palmoria Group emp-data cleaned'!$D166&lt;80000, "$70k-80k",
  'Palmoria Group emp-data cleaned'!$D166&lt;90000, "$80k-90k",
  'Palmoria Group emp-data cleaned'!$D166&lt;100000, "$90k-100k",
  'Palmoria Group emp-data cleaned'!$D166&lt;110000, "$100k-110k",
  'Palmoria Group emp-data cleaned'!$D166&gt;=110000, "$110k+"
)</f>
        <v>$60k-70k</v>
      </c>
      <c r="F166" s="33" t="s">
        <v>19</v>
      </c>
      <c r="G166" s="33" t="s">
        <v>22</v>
      </c>
      <c r="H166" s="33">
        <f>INDEX('Bonus Rules'!$C$3:$G$14, MATCH(C166, 'Bonus Rules'!$B$3:$B$14, 0), MATCH(G166, 'Bonus Rules'!$C$2:$G$2, 0))</f>
        <v>1.2E-2</v>
      </c>
      <c r="I166" s="42">
        <f t="shared" si="4"/>
        <v>737.16</v>
      </c>
      <c r="J166" s="48">
        <f t="shared" si="5"/>
        <v>62167.16</v>
      </c>
    </row>
    <row r="167" spans="1:10" x14ac:dyDescent="0.25">
      <c r="A167" s="35" t="s">
        <v>190</v>
      </c>
      <c r="B167" s="35" t="s">
        <v>7</v>
      </c>
      <c r="C167" s="35" t="s">
        <v>34</v>
      </c>
      <c r="D167" s="49">
        <v>105800</v>
      </c>
      <c r="E167" s="36" t="str" cm="1">
        <f t="array" ref="E167">_xlfn.IFS(
  'Palmoria Group emp-data cleaned'!$D167&lt;10000, "$0-10k",
  'Palmoria Group emp-data cleaned'!$D167&lt;20000, "$10k-20k",
  'Palmoria Group emp-data cleaned'!$D167&lt;30000, "$20k-30k",
  'Palmoria Group emp-data cleaned'!$D167&lt;40000, "$30k-40k",
  'Palmoria Group emp-data cleaned'!$D167&lt;50000, "$40k-50k",
  'Palmoria Group emp-data cleaned'!$D167&lt;60000, "$50k-60k",
  'Palmoria Group emp-data cleaned'!$D167&lt;70000, "$60k-70k",
  'Palmoria Group emp-data cleaned'!$D167&lt;80000, "$70k-80k",
  'Palmoria Group emp-data cleaned'!$D167&lt;90000, "$80k-90k",
  'Palmoria Group emp-data cleaned'!$D167&lt;100000, "$90k-100k",
  'Palmoria Group emp-data cleaned'!$D167&lt;110000, "$100k-110k",
  'Palmoria Group emp-data cleaned'!$D167&gt;=110000, "$110k+"
)</f>
        <v>$100k-110k</v>
      </c>
      <c r="F167" s="35" t="s">
        <v>19</v>
      </c>
      <c r="G167" s="35" t="s">
        <v>10</v>
      </c>
      <c r="H167" s="33">
        <f>INDEX('Bonus Rules'!$C$3:$G$14, MATCH(C167, 'Bonus Rules'!$B$3:$B$14, 0), MATCH(G167, 'Bonus Rules'!$C$2:$G$2, 0))</f>
        <v>6.2E-2</v>
      </c>
      <c r="I167" s="42">
        <f t="shared" si="4"/>
        <v>6559.6</v>
      </c>
      <c r="J167" s="48">
        <f t="shared" si="5"/>
        <v>112359.6</v>
      </c>
    </row>
    <row r="168" spans="1:10" x14ac:dyDescent="0.25">
      <c r="A168" s="33" t="s">
        <v>191</v>
      </c>
      <c r="B168" s="33" t="s">
        <v>7</v>
      </c>
      <c r="C168" s="33" t="s">
        <v>39</v>
      </c>
      <c r="D168" s="48">
        <v>99470</v>
      </c>
      <c r="E168" s="34" t="str" cm="1">
        <f t="array" ref="E168">_xlfn.IFS(
  'Palmoria Group emp-data cleaned'!$D168&lt;10000, "$0-10k",
  'Palmoria Group emp-data cleaned'!$D168&lt;20000, "$10k-20k",
  'Palmoria Group emp-data cleaned'!$D168&lt;30000, "$20k-30k",
  'Palmoria Group emp-data cleaned'!$D168&lt;40000, "$30k-40k",
  'Palmoria Group emp-data cleaned'!$D168&lt;50000, "$40k-50k",
  'Palmoria Group emp-data cleaned'!$D168&lt;60000, "$50k-60k",
  'Palmoria Group emp-data cleaned'!$D168&lt;70000, "$60k-70k",
  'Palmoria Group emp-data cleaned'!$D168&lt;80000, "$70k-80k",
  'Palmoria Group emp-data cleaned'!$D168&lt;90000, "$80k-90k",
  'Palmoria Group emp-data cleaned'!$D168&lt;100000, "$90k-100k",
  'Palmoria Group emp-data cleaned'!$D168&lt;110000, "$100k-110k",
  'Palmoria Group emp-data cleaned'!$D168&gt;=110000, "$110k+"
)</f>
        <v>$90k-100k</v>
      </c>
      <c r="F168" s="33" t="s">
        <v>19</v>
      </c>
      <c r="G168" s="33" t="s">
        <v>14</v>
      </c>
      <c r="H168" s="33">
        <f>INDEX('Bonus Rules'!$C$3:$G$14, MATCH(C168, 'Bonus Rules'!$B$3:$B$14, 0), MATCH(G168, 'Bonus Rules'!$C$2:$G$2, 0))</f>
        <v>5.8999999999999997E-2</v>
      </c>
      <c r="I168" s="42">
        <f t="shared" si="4"/>
        <v>5868.73</v>
      </c>
      <c r="J168" s="48">
        <f t="shared" si="5"/>
        <v>105338.73</v>
      </c>
    </row>
    <row r="169" spans="1:10" x14ac:dyDescent="0.25">
      <c r="A169" s="35" t="s">
        <v>192</v>
      </c>
      <c r="B169" s="35" t="s">
        <v>12</v>
      </c>
      <c r="C169" s="35" t="s">
        <v>50</v>
      </c>
      <c r="D169" s="49">
        <v>68890</v>
      </c>
      <c r="E169" s="36" t="str" cm="1">
        <f t="array" ref="E169">_xlfn.IFS(
  'Palmoria Group emp-data cleaned'!$D169&lt;10000, "$0-10k",
  'Palmoria Group emp-data cleaned'!$D169&lt;20000, "$10k-20k",
  'Palmoria Group emp-data cleaned'!$D169&lt;30000, "$20k-30k",
  'Palmoria Group emp-data cleaned'!$D169&lt;40000, "$30k-40k",
  'Palmoria Group emp-data cleaned'!$D169&lt;50000, "$40k-50k",
  'Palmoria Group emp-data cleaned'!$D169&lt;60000, "$50k-60k",
  'Palmoria Group emp-data cleaned'!$D169&lt;70000, "$60k-70k",
  'Palmoria Group emp-data cleaned'!$D169&lt;80000, "$70k-80k",
  'Palmoria Group emp-data cleaned'!$D169&lt;90000, "$80k-90k",
  'Palmoria Group emp-data cleaned'!$D169&lt;100000, "$90k-100k",
  'Palmoria Group emp-data cleaned'!$D169&lt;110000, "$100k-110k",
  'Palmoria Group emp-data cleaned'!$D169&gt;=110000, "$110k+"
)</f>
        <v>$60k-70k</v>
      </c>
      <c r="F169" s="35" t="s">
        <v>19</v>
      </c>
      <c r="G169" s="35" t="s">
        <v>14</v>
      </c>
      <c r="H169" s="33">
        <f>INDEX('Bonus Rules'!$C$3:$G$14, MATCH(C169, 'Bonus Rules'!$B$3:$B$14, 0), MATCH(G169, 'Bonus Rules'!$C$2:$G$2, 0))</f>
        <v>5.8000000000000003E-2</v>
      </c>
      <c r="I169" s="42">
        <f t="shared" si="4"/>
        <v>3995.6200000000003</v>
      </c>
      <c r="J169" s="48">
        <f t="shared" si="5"/>
        <v>72885.62</v>
      </c>
    </row>
    <row r="170" spans="1:10" x14ac:dyDescent="0.25">
      <c r="A170" s="33" t="s">
        <v>193</v>
      </c>
      <c r="B170" s="33" t="s">
        <v>12</v>
      </c>
      <c r="C170" s="33" t="s">
        <v>13</v>
      </c>
      <c r="D170" s="48">
        <v>86940</v>
      </c>
      <c r="E170" s="34" t="str" cm="1">
        <f t="array" ref="E170">_xlfn.IFS(
  'Palmoria Group emp-data cleaned'!$D170&lt;10000, "$0-10k",
  'Palmoria Group emp-data cleaned'!$D170&lt;20000, "$10k-20k",
  'Palmoria Group emp-data cleaned'!$D170&lt;30000, "$20k-30k",
  'Palmoria Group emp-data cleaned'!$D170&lt;40000, "$30k-40k",
  'Palmoria Group emp-data cleaned'!$D170&lt;50000, "$40k-50k",
  'Palmoria Group emp-data cleaned'!$D170&lt;60000, "$50k-60k",
  'Palmoria Group emp-data cleaned'!$D170&lt;70000, "$60k-70k",
  'Palmoria Group emp-data cleaned'!$D170&lt;80000, "$70k-80k",
  'Palmoria Group emp-data cleaned'!$D170&lt;90000, "$80k-90k",
  'Palmoria Group emp-data cleaned'!$D170&lt;100000, "$90k-100k",
  'Palmoria Group emp-data cleaned'!$D170&lt;110000, "$100k-110k",
  'Palmoria Group emp-data cleaned'!$D170&gt;=110000, "$110k+"
)</f>
        <v>$80k-90k</v>
      </c>
      <c r="F170" s="33" t="s">
        <v>19</v>
      </c>
      <c r="G170" s="33" t="s">
        <v>26</v>
      </c>
      <c r="H170" s="33">
        <f>INDEX('Bonus Rules'!$C$3:$G$14, MATCH(C170, 'Bonus Rules'!$B$3:$B$14, 0), MATCH(G170, 'Bonus Rules'!$C$2:$G$2, 0))</f>
        <v>3.5000000000000003E-2</v>
      </c>
      <c r="I170" s="42">
        <f t="shared" si="4"/>
        <v>3042.9</v>
      </c>
      <c r="J170" s="48">
        <f t="shared" si="5"/>
        <v>89982.9</v>
      </c>
    </row>
    <row r="171" spans="1:10" x14ac:dyDescent="0.25">
      <c r="A171" s="35" t="s">
        <v>194</v>
      </c>
      <c r="B171" s="35" t="s">
        <v>7</v>
      </c>
      <c r="C171" s="35" t="s">
        <v>21</v>
      </c>
      <c r="D171" s="49">
        <v>118120</v>
      </c>
      <c r="E171" s="36" t="str" cm="1">
        <f t="array" ref="E171">_xlfn.IFS(
  'Palmoria Group emp-data cleaned'!$D171&lt;10000, "$0-10k",
  'Palmoria Group emp-data cleaned'!$D171&lt;20000, "$10k-20k",
  'Palmoria Group emp-data cleaned'!$D171&lt;30000, "$20k-30k",
  'Palmoria Group emp-data cleaned'!$D171&lt;40000, "$30k-40k",
  'Palmoria Group emp-data cleaned'!$D171&lt;50000, "$40k-50k",
  'Palmoria Group emp-data cleaned'!$D171&lt;60000, "$50k-60k",
  'Palmoria Group emp-data cleaned'!$D171&lt;70000, "$60k-70k",
  'Palmoria Group emp-data cleaned'!$D171&lt;80000, "$70k-80k",
  'Palmoria Group emp-data cleaned'!$D171&lt;90000, "$80k-90k",
  'Palmoria Group emp-data cleaned'!$D171&lt;100000, "$90k-100k",
  'Palmoria Group emp-data cleaned'!$D171&lt;110000, "$100k-110k",
  'Palmoria Group emp-data cleaned'!$D171&gt;=110000, "$110k+"
)</f>
        <v>$110k+</v>
      </c>
      <c r="F171" s="35" t="s">
        <v>9</v>
      </c>
      <c r="G171" s="35" t="s">
        <v>26</v>
      </c>
      <c r="H171" s="33">
        <f>INDEX('Bonus Rules'!$C$3:$G$14, MATCH(C171, 'Bonus Rules'!$B$3:$B$14, 0), MATCH(G171, 'Bonus Rules'!$C$2:$G$2, 0))</f>
        <v>2.8000000000000001E-2</v>
      </c>
      <c r="I171" s="42">
        <f t="shared" si="4"/>
        <v>3307.36</v>
      </c>
      <c r="J171" s="48">
        <f t="shared" si="5"/>
        <v>121427.36</v>
      </c>
    </row>
    <row r="172" spans="1:10" x14ac:dyDescent="0.25">
      <c r="A172" s="33" t="s">
        <v>195</v>
      </c>
      <c r="B172" s="33" t="s">
        <v>7</v>
      </c>
      <c r="C172" s="33" t="s">
        <v>63</v>
      </c>
      <c r="D172" s="48">
        <v>91120</v>
      </c>
      <c r="E172" s="34" t="str" cm="1">
        <f t="array" ref="E172">_xlfn.IFS(
  'Palmoria Group emp-data cleaned'!$D172&lt;10000, "$0-10k",
  'Palmoria Group emp-data cleaned'!$D172&lt;20000, "$10k-20k",
  'Palmoria Group emp-data cleaned'!$D172&lt;30000, "$20k-30k",
  'Palmoria Group emp-data cleaned'!$D172&lt;40000, "$30k-40k",
  'Palmoria Group emp-data cleaned'!$D172&lt;50000, "$40k-50k",
  'Palmoria Group emp-data cleaned'!$D172&lt;60000, "$50k-60k",
  'Palmoria Group emp-data cleaned'!$D172&lt;70000, "$60k-70k",
  'Palmoria Group emp-data cleaned'!$D172&lt;80000, "$70k-80k",
  'Palmoria Group emp-data cleaned'!$D172&lt;90000, "$80k-90k",
  'Palmoria Group emp-data cleaned'!$D172&lt;100000, "$90k-100k",
  'Palmoria Group emp-data cleaned'!$D172&lt;110000, "$100k-110k",
  'Palmoria Group emp-data cleaned'!$D172&gt;=110000, "$110k+"
)</f>
        <v>$90k-100k</v>
      </c>
      <c r="F172" s="33" t="s">
        <v>19</v>
      </c>
      <c r="G172" s="33" t="s">
        <v>22</v>
      </c>
      <c r="H172" s="33">
        <f>INDEX('Bonus Rules'!$C$3:$G$14, MATCH(C172, 'Bonus Rules'!$B$3:$B$14, 0), MATCH(G172, 'Bonus Rules'!$C$2:$G$2, 0))</f>
        <v>1.2999999999999999E-2</v>
      </c>
      <c r="I172" s="42">
        <f t="shared" si="4"/>
        <v>1184.56</v>
      </c>
      <c r="J172" s="48">
        <f t="shared" si="5"/>
        <v>92304.56</v>
      </c>
    </row>
    <row r="173" spans="1:10" x14ac:dyDescent="0.25">
      <c r="A173" s="35" t="s">
        <v>196</v>
      </c>
      <c r="B173" s="35" t="s">
        <v>7</v>
      </c>
      <c r="C173" s="35" t="s">
        <v>47</v>
      </c>
      <c r="D173" s="49">
        <v>41420</v>
      </c>
      <c r="E173" s="36" t="str" cm="1">
        <f t="array" ref="E173">_xlfn.IFS(
  'Palmoria Group emp-data cleaned'!$D173&lt;10000, "$0-10k",
  'Palmoria Group emp-data cleaned'!$D173&lt;20000, "$10k-20k",
  'Palmoria Group emp-data cleaned'!$D173&lt;30000, "$20k-30k",
  'Palmoria Group emp-data cleaned'!$D173&lt;40000, "$30k-40k",
  'Palmoria Group emp-data cleaned'!$D173&lt;50000, "$40k-50k",
  'Palmoria Group emp-data cleaned'!$D173&lt;60000, "$50k-60k",
  'Palmoria Group emp-data cleaned'!$D173&lt;70000, "$60k-70k",
  'Palmoria Group emp-data cleaned'!$D173&lt;80000, "$70k-80k",
  'Palmoria Group emp-data cleaned'!$D173&lt;90000, "$80k-90k",
  'Palmoria Group emp-data cleaned'!$D173&lt;100000, "$90k-100k",
  'Palmoria Group emp-data cleaned'!$D173&lt;110000, "$100k-110k",
  'Palmoria Group emp-data cleaned'!$D173&gt;=110000, "$110k+"
)</f>
        <v>$40k-50k</v>
      </c>
      <c r="F173" s="35" t="s">
        <v>15</v>
      </c>
      <c r="G173" s="35" t="s">
        <v>14</v>
      </c>
      <c r="H173" s="33">
        <f>INDEX('Bonus Rules'!$C$3:$G$14, MATCH(C173, 'Bonus Rules'!$B$3:$B$14, 0), MATCH(G173, 'Bonus Rules'!$C$2:$G$2, 0))</f>
        <v>5.3999999999999999E-2</v>
      </c>
      <c r="I173" s="42">
        <f t="shared" si="4"/>
        <v>2236.6799999999998</v>
      </c>
      <c r="J173" s="48">
        <f t="shared" si="5"/>
        <v>43656.68</v>
      </c>
    </row>
    <row r="174" spans="1:10" x14ac:dyDescent="0.25">
      <c r="A174" s="33" t="s">
        <v>197</v>
      </c>
      <c r="B174" s="33" t="s">
        <v>12</v>
      </c>
      <c r="C174" s="33" t="s">
        <v>39</v>
      </c>
      <c r="D174" s="48">
        <v>86010</v>
      </c>
      <c r="E174" s="34" t="str" cm="1">
        <f t="array" ref="E174">_xlfn.IFS(
  'Palmoria Group emp-data cleaned'!$D174&lt;10000, "$0-10k",
  'Palmoria Group emp-data cleaned'!$D174&lt;20000, "$10k-20k",
  'Palmoria Group emp-data cleaned'!$D174&lt;30000, "$20k-30k",
  'Palmoria Group emp-data cleaned'!$D174&lt;40000, "$30k-40k",
  'Palmoria Group emp-data cleaned'!$D174&lt;50000, "$40k-50k",
  'Palmoria Group emp-data cleaned'!$D174&lt;60000, "$50k-60k",
  'Palmoria Group emp-data cleaned'!$D174&lt;70000, "$60k-70k",
  'Palmoria Group emp-data cleaned'!$D174&lt;80000, "$70k-80k",
  'Palmoria Group emp-data cleaned'!$D174&lt;90000, "$80k-90k",
  'Palmoria Group emp-data cleaned'!$D174&lt;100000, "$90k-100k",
  'Palmoria Group emp-data cleaned'!$D174&lt;110000, "$100k-110k",
  'Palmoria Group emp-data cleaned'!$D174&gt;=110000, "$110k+"
)</f>
        <v>$80k-90k</v>
      </c>
      <c r="F174" s="33" t="s">
        <v>19</v>
      </c>
      <c r="G174" s="33" t="s">
        <v>26</v>
      </c>
      <c r="H174" s="33">
        <f>INDEX('Bonus Rules'!$C$3:$G$14, MATCH(C174, 'Bonus Rules'!$B$3:$B$14, 0), MATCH(G174, 'Bonus Rules'!$C$2:$G$2, 0))</f>
        <v>0.04</v>
      </c>
      <c r="I174" s="42">
        <f t="shared" si="4"/>
        <v>3440.4</v>
      </c>
      <c r="J174" s="48">
        <f t="shared" si="5"/>
        <v>89450.4</v>
      </c>
    </row>
    <row r="175" spans="1:10" x14ac:dyDescent="0.25">
      <c r="A175" s="35" t="s">
        <v>198</v>
      </c>
      <c r="B175" s="35" t="s">
        <v>7</v>
      </c>
      <c r="C175" s="35" t="s">
        <v>21</v>
      </c>
      <c r="D175" s="49">
        <v>30080</v>
      </c>
      <c r="E175" s="36" t="str" cm="1">
        <f t="array" ref="E175">_xlfn.IFS(
  'Palmoria Group emp-data cleaned'!$D175&lt;10000, "$0-10k",
  'Palmoria Group emp-data cleaned'!$D175&lt;20000, "$10k-20k",
  'Palmoria Group emp-data cleaned'!$D175&lt;30000, "$20k-30k",
  'Palmoria Group emp-data cleaned'!$D175&lt;40000, "$30k-40k",
  'Palmoria Group emp-data cleaned'!$D175&lt;50000, "$40k-50k",
  'Palmoria Group emp-data cleaned'!$D175&lt;60000, "$50k-60k",
  'Palmoria Group emp-data cleaned'!$D175&lt;70000, "$60k-70k",
  'Palmoria Group emp-data cleaned'!$D175&lt;80000, "$70k-80k",
  'Palmoria Group emp-data cleaned'!$D175&lt;90000, "$80k-90k",
  'Palmoria Group emp-data cleaned'!$D175&lt;100000, "$90k-100k",
  'Palmoria Group emp-data cleaned'!$D175&lt;110000, "$100k-110k",
  'Palmoria Group emp-data cleaned'!$D175&gt;=110000, "$110k+"
)</f>
        <v>$30k-40k</v>
      </c>
      <c r="F175" s="35" t="s">
        <v>15</v>
      </c>
      <c r="G175" s="35" t="s">
        <v>26</v>
      </c>
      <c r="H175" s="33">
        <f>INDEX('Bonus Rules'!$C$3:$G$14, MATCH(C175, 'Bonus Rules'!$B$3:$B$14, 0), MATCH(G175, 'Bonus Rules'!$C$2:$G$2, 0))</f>
        <v>2.8000000000000001E-2</v>
      </c>
      <c r="I175" s="42">
        <f t="shared" si="4"/>
        <v>842.24</v>
      </c>
      <c r="J175" s="48">
        <f t="shared" si="5"/>
        <v>30922.240000000002</v>
      </c>
    </row>
    <row r="176" spans="1:10" x14ac:dyDescent="0.25">
      <c r="A176" s="33" t="s">
        <v>199</v>
      </c>
      <c r="B176" s="33" t="s">
        <v>7</v>
      </c>
      <c r="C176" s="33" t="s">
        <v>50</v>
      </c>
      <c r="D176" s="48">
        <v>96800</v>
      </c>
      <c r="E176" s="34" t="str" cm="1">
        <f t="array" ref="E176">_xlfn.IFS(
  'Palmoria Group emp-data cleaned'!$D176&lt;10000, "$0-10k",
  'Palmoria Group emp-data cleaned'!$D176&lt;20000, "$10k-20k",
  'Palmoria Group emp-data cleaned'!$D176&lt;30000, "$20k-30k",
  'Palmoria Group emp-data cleaned'!$D176&lt;40000, "$30k-40k",
  'Palmoria Group emp-data cleaned'!$D176&lt;50000, "$40k-50k",
  'Palmoria Group emp-data cleaned'!$D176&lt;60000, "$50k-60k",
  'Palmoria Group emp-data cleaned'!$D176&lt;70000, "$60k-70k",
  'Palmoria Group emp-data cleaned'!$D176&lt;80000, "$70k-80k",
  'Palmoria Group emp-data cleaned'!$D176&lt;90000, "$80k-90k",
  'Palmoria Group emp-data cleaned'!$D176&lt;100000, "$90k-100k",
  'Palmoria Group emp-data cleaned'!$D176&lt;110000, "$100k-110k",
  'Palmoria Group emp-data cleaned'!$D176&gt;=110000, "$110k+"
)</f>
        <v>$90k-100k</v>
      </c>
      <c r="F176" s="33" t="s">
        <v>15</v>
      </c>
      <c r="G176" s="33" t="s">
        <v>26</v>
      </c>
      <c r="H176" s="33">
        <f>INDEX('Bonus Rules'!$C$3:$G$14, MATCH(C176, 'Bonus Rules'!$B$3:$B$14, 0), MATCH(G176, 'Bonus Rules'!$C$2:$G$2, 0))</f>
        <v>0.02</v>
      </c>
      <c r="I176" s="42">
        <f t="shared" si="4"/>
        <v>1936</v>
      </c>
      <c r="J176" s="48">
        <f t="shared" si="5"/>
        <v>98736</v>
      </c>
    </row>
    <row r="177" spans="1:10" x14ac:dyDescent="0.25">
      <c r="A177" s="35" t="s">
        <v>200</v>
      </c>
      <c r="B177" s="35" t="s">
        <v>12</v>
      </c>
      <c r="C177" s="35" t="s">
        <v>18</v>
      </c>
      <c r="D177" s="49">
        <v>31090</v>
      </c>
      <c r="E177" s="36" t="str" cm="1">
        <f t="array" ref="E177">_xlfn.IFS(
  'Palmoria Group emp-data cleaned'!$D177&lt;10000, "$0-10k",
  'Palmoria Group emp-data cleaned'!$D177&lt;20000, "$10k-20k",
  'Palmoria Group emp-data cleaned'!$D177&lt;30000, "$20k-30k",
  'Palmoria Group emp-data cleaned'!$D177&lt;40000, "$30k-40k",
  'Palmoria Group emp-data cleaned'!$D177&lt;50000, "$40k-50k",
  'Palmoria Group emp-data cleaned'!$D177&lt;60000, "$50k-60k",
  'Palmoria Group emp-data cleaned'!$D177&lt;70000, "$60k-70k",
  'Palmoria Group emp-data cleaned'!$D177&lt;80000, "$70k-80k",
  'Palmoria Group emp-data cleaned'!$D177&lt;90000, "$80k-90k",
  'Palmoria Group emp-data cleaned'!$D177&lt;100000, "$90k-100k",
  'Palmoria Group emp-data cleaned'!$D177&lt;110000, "$100k-110k",
  'Palmoria Group emp-data cleaned'!$D177&gt;=110000, "$110k+"
)</f>
        <v>$30k-40k</v>
      </c>
      <c r="F177" s="35" t="s">
        <v>9</v>
      </c>
      <c r="G177" s="35" t="s">
        <v>26</v>
      </c>
      <c r="H177" s="33">
        <f>INDEX('Bonus Rules'!$C$3:$G$14, MATCH(C177, 'Bonus Rules'!$B$3:$B$14, 0), MATCH(G177, 'Bonus Rules'!$C$2:$G$2, 0))</f>
        <v>2.1000000000000001E-2</v>
      </c>
      <c r="I177" s="42">
        <f t="shared" si="4"/>
        <v>652.89</v>
      </c>
      <c r="J177" s="48">
        <f t="shared" si="5"/>
        <v>31742.89</v>
      </c>
    </row>
    <row r="178" spans="1:10" x14ac:dyDescent="0.25">
      <c r="A178" s="33" t="s">
        <v>201</v>
      </c>
      <c r="B178" s="33" t="s">
        <v>12</v>
      </c>
      <c r="C178" s="33" t="s">
        <v>39</v>
      </c>
      <c r="D178" s="48">
        <v>96140</v>
      </c>
      <c r="E178" s="34" t="str" cm="1">
        <f t="array" ref="E178">_xlfn.IFS(
  'Palmoria Group emp-data cleaned'!$D178&lt;10000, "$0-10k",
  'Palmoria Group emp-data cleaned'!$D178&lt;20000, "$10k-20k",
  'Palmoria Group emp-data cleaned'!$D178&lt;30000, "$20k-30k",
  'Palmoria Group emp-data cleaned'!$D178&lt;40000, "$30k-40k",
  'Palmoria Group emp-data cleaned'!$D178&lt;50000, "$40k-50k",
  'Palmoria Group emp-data cleaned'!$D178&lt;60000, "$50k-60k",
  'Palmoria Group emp-data cleaned'!$D178&lt;70000, "$60k-70k",
  'Palmoria Group emp-data cleaned'!$D178&lt;80000, "$70k-80k",
  'Palmoria Group emp-data cleaned'!$D178&lt;90000, "$80k-90k",
  'Palmoria Group emp-data cleaned'!$D178&lt;100000, "$90k-100k",
  'Palmoria Group emp-data cleaned'!$D178&lt;110000, "$100k-110k",
  'Palmoria Group emp-data cleaned'!$D178&gt;=110000, "$110k+"
)</f>
        <v>$90k-100k</v>
      </c>
      <c r="F178" s="33" t="s">
        <v>9</v>
      </c>
      <c r="G178" s="33" t="s">
        <v>14</v>
      </c>
      <c r="H178" s="33">
        <f>INDEX('Bonus Rules'!$C$3:$G$14, MATCH(C178, 'Bonus Rules'!$B$3:$B$14, 0), MATCH(G178, 'Bonus Rules'!$C$2:$G$2, 0))</f>
        <v>5.8999999999999997E-2</v>
      </c>
      <c r="I178" s="42">
        <f t="shared" si="4"/>
        <v>5672.2599999999993</v>
      </c>
      <c r="J178" s="48">
        <f t="shared" si="5"/>
        <v>101812.26</v>
      </c>
    </row>
    <row r="179" spans="1:10" x14ac:dyDescent="0.25">
      <c r="A179" s="35" t="s">
        <v>202</v>
      </c>
      <c r="B179" s="35" t="s">
        <v>12</v>
      </c>
      <c r="C179" s="35" t="s">
        <v>47</v>
      </c>
      <c r="D179" s="49">
        <v>98640</v>
      </c>
      <c r="E179" s="36" t="str" cm="1">
        <f t="array" ref="E179">_xlfn.IFS(
  'Palmoria Group emp-data cleaned'!$D179&lt;10000, "$0-10k",
  'Palmoria Group emp-data cleaned'!$D179&lt;20000, "$10k-20k",
  'Palmoria Group emp-data cleaned'!$D179&lt;30000, "$20k-30k",
  'Palmoria Group emp-data cleaned'!$D179&lt;40000, "$30k-40k",
  'Palmoria Group emp-data cleaned'!$D179&lt;50000, "$40k-50k",
  'Palmoria Group emp-data cleaned'!$D179&lt;60000, "$50k-60k",
  'Palmoria Group emp-data cleaned'!$D179&lt;70000, "$60k-70k",
  'Palmoria Group emp-data cleaned'!$D179&lt;80000, "$70k-80k",
  'Palmoria Group emp-data cleaned'!$D179&lt;90000, "$80k-90k",
  'Palmoria Group emp-data cleaned'!$D179&lt;100000, "$90k-100k",
  'Palmoria Group emp-data cleaned'!$D179&lt;110000, "$100k-110k",
  'Palmoria Group emp-data cleaned'!$D179&gt;=110000, "$110k+"
)</f>
        <v>$90k-100k</v>
      </c>
      <c r="F179" s="35" t="s">
        <v>19</v>
      </c>
      <c r="G179" s="35" t="s">
        <v>14</v>
      </c>
      <c r="H179" s="33">
        <f>INDEX('Bonus Rules'!$C$3:$G$14, MATCH(C179, 'Bonus Rules'!$B$3:$B$14, 0), MATCH(G179, 'Bonus Rules'!$C$2:$G$2, 0))</f>
        <v>5.3999999999999999E-2</v>
      </c>
      <c r="I179" s="42">
        <f t="shared" si="4"/>
        <v>5326.5599999999995</v>
      </c>
      <c r="J179" s="48">
        <f t="shared" si="5"/>
        <v>103966.56</v>
      </c>
    </row>
    <row r="180" spans="1:10" x14ac:dyDescent="0.25">
      <c r="A180" s="33" t="s">
        <v>203</v>
      </c>
      <c r="B180" s="33" t="s">
        <v>12</v>
      </c>
      <c r="C180" s="33" t="s">
        <v>8</v>
      </c>
      <c r="D180" s="48">
        <v>71510</v>
      </c>
      <c r="E180" s="34" t="str" cm="1">
        <f t="array" ref="E180">_xlfn.IFS(
  'Palmoria Group emp-data cleaned'!$D180&lt;10000, "$0-10k",
  'Palmoria Group emp-data cleaned'!$D180&lt;20000, "$10k-20k",
  'Palmoria Group emp-data cleaned'!$D180&lt;30000, "$20k-30k",
  'Palmoria Group emp-data cleaned'!$D180&lt;40000, "$30k-40k",
  'Palmoria Group emp-data cleaned'!$D180&lt;50000, "$40k-50k",
  'Palmoria Group emp-data cleaned'!$D180&lt;60000, "$50k-60k",
  'Palmoria Group emp-data cleaned'!$D180&lt;70000, "$60k-70k",
  'Palmoria Group emp-data cleaned'!$D180&lt;80000, "$70k-80k",
  'Palmoria Group emp-data cleaned'!$D180&lt;90000, "$80k-90k",
  'Palmoria Group emp-data cleaned'!$D180&lt;100000, "$90k-100k",
  'Palmoria Group emp-data cleaned'!$D180&lt;110000, "$100k-110k",
  'Palmoria Group emp-data cleaned'!$D180&gt;=110000, "$110k+"
)</f>
        <v>$70k-80k</v>
      </c>
      <c r="F180" s="33" t="s">
        <v>9</v>
      </c>
      <c r="G180" s="33" t="s">
        <v>14</v>
      </c>
      <c r="H180" s="33">
        <f>INDEX('Bonus Rules'!$C$3:$G$14, MATCH(C180, 'Bonus Rules'!$B$3:$B$14, 0), MATCH(G180, 'Bonus Rules'!$C$2:$G$2, 0))</f>
        <v>5.0999999999999997E-2</v>
      </c>
      <c r="I180" s="42">
        <f t="shared" si="4"/>
        <v>3647.0099999999998</v>
      </c>
      <c r="J180" s="48">
        <f t="shared" si="5"/>
        <v>75157.009999999995</v>
      </c>
    </row>
    <row r="181" spans="1:10" x14ac:dyDescent="0.25">
      <c r="A181" s="35" t="s">
        <v>204</v>
      </c>
      <c r="B181" s="35" t="s">
        <v>12</v>
      </c>
      <c r="C181" s="35" t="s">
        <v>18</v>
      </c>
      <c r="D181" s="49">
        <v>86490</v>
      </c>
      <c r="E181" s="36" t="str" cm="1">
        <f t="array" ref="E181">_xlfn.IFS(
  'Palmoria Group emp-data cleaned'!$D181&lt;10000, "$0-10k",
  'Palmoria Group emp-data cleaned'!$D181&lt;20000, "$10k-20k",
  'Palmoria Group emp-data cleaned'!$D181&lt;30000, "$20k-30k",
  'Palmoria Group emp-data cleaned'!$D181&lt;40000, "$30k-40k",
  'Palmoria Group emp-data cleaned'!$D181&lt;50000, "$40k-50k",
  'Palmoria Group emp-data cleaned'!$D181&lt;60000, "$50k-60k",
  'Palmoria Group emp-data cleaned'!$D181&lt;70000, "$60k-70k",
  'Palmoria Group emp-data cleaned'!$D181&lt;80000, "$70k-80k",
  'Palmoria Group emp-data cleaned'!$D181&lt;90000, "$80k-90k",
  'Palmoria Group emp-data cleaned'!$D181&lt;100000, "$90k-100k",
  'Palmoria Group emp-data cleaned'!$D181&lt;110000, "$100k-110k",
  'Palmoria Group emp-data cleaned'!$D181&gt;=110000, "$110k+"
)</f>
        <v>$80k-90k</v>
      </c>
      <c r="F181" s="35" t="s">
        <v>19</v>
      </c>
      <c r="G181" s="35" t="s">
        <v>22</v>
      </c>
      <c r="H181" s="33">
        <f>INDEX('Bonus Rules'!$C$3:$G$14, MATCH(C181, 'Bonus Rules'!$B$3:$B$14, 0), MATCH(G181, 'Bonus Rules'!$C$2:$G$2, 0))</f>
        <v>1.9E-2</v>
      </c>
      <c r="I181" s="42">
        <f t="shared" si="4"/>
        <v>1643.31</v>
      </c>
      <c r="J181" s="48">
        <f t="shared" si="5"/>
        <v>88133.31</v>
      </c>
    </row>
    <row r="182" spans="1:10" x14ac:dyDescent="0.25">
      <c r="A182" s="33" t="s">
        <v>205</v>
      </c>
      <c r="B182" s="33" t="s">
        <v>903</v>
      </c>
      <c r="C182" s="33" t="s">
        <v>13</v>
      </c>
      <c r="D182" s="48">
        <v>103240</v>
      </c>
      <c r="E182" s="34" t="str" cm="1">
        <f t="array" ref="E182">_xlfn.IFS(
  'Palmoria Group emp-data cleaned'!$D182&lt;10000, "$0-10k",
  'Palmoria Group emp-data cleaned'!$D182&lt;20000, "$10k-20k",
  'Palmoria Group emp-data cleaned'!$D182&lt;30000, "$20k-30k",
  'Palmoria Group emp-data cleaned'!$D182&lt;40000, "$30k-40k",
  'Palmoria Group emp-data cleaned'!$D182&lt;50000, "$40k-50k",
  'Palmoria Group emp-data cleaned'!$D182&lt;60000, "$50k-60k",
  'Palmoria Group emp-data cleaned'!$D182&lt;70000, "$60k-70k",
  'Palmoria Group emp-data cleaned'!$D182&lt;80000, "$70k-80k",
  'Palmoria Group emp-data cleaned'!$D182&lt;90000, "$80k-90k",
  'Palmoria Group emp-data cleaned'!$D182&lt;100000, "$90k-100k",
  'Palmoria Group emp-data cleaned'!$D182&lt;110000, "$100k-110k",
  'Palmoria Group emp-data cleaned'!$D182&gt;=110000, "$110k+"
)</f>
        <v>$100k-110k</v>
      </c>
      <c r="F182" s="33" t="s">
        <v>19</v>
      </c>
      <c r="G182" s="33" t="s">
        <v>14</v>
      </c>
      <c r="H182" s="33">
        <f>INDEX('Bonus Rules'!$C$3:$G$14, MATCH(C182, 'Bonus Rules'!$B$3:$B$14, 0), MATCH(G182, 'Bonus Rules'!$C$2:$G$2, 0))</f>
        <v>4.2999999999999997E-2</v>
      </c>
      <c r="I182" s="42">
        <f t="shared" si="4"/>
        <v>4439.32</v>
      </c>
      <c r="J182" s="48">
        <f t="shared" si="5"/>
        <v>107679.32</v>
      </c>
    </row>
    <row r="183" spans="1:10" x14ac:dyDescent="0.25">
      <c r="A183" s="35" t="s">
        <v>206</v>
      </c>
      <c r="B183" s="35" t="s">
        <v>12</v>
      </c>
      <c r="C183" s="35" t="s">
        <v>8</v>
      </c>
      <c r="D183" s="49">
        <v>47550</v>
      </c>
      <c r="E183" s="36" t="str" cm="1">
        <f t="array" ref="E183">_xlfn.IFS(
  'Palmoria Group emp-data cleaned'!$D183&lt;10000, "$0-10k",
  'Palmoria Group emp-data cleaned'!$D183&lt;20000, "$10k-20k",
  'Palmoria Group emp-data cleaned'!$D183&lt;30000, "$20k-30k",
  'Palmoria Group emp-data cleaned'!$D183&lt;40000, "$30k-40k",
  'Palmoria Group emp-data cleaned'!$D183&lt;50000, "$40k-50k",
  'Palmoria Group emp-data cleaned'!$D183&lt;60000, "$50k-60k",
  'Palmoria Group emp-data cleaned'!$D183&lt;70000, "$60k-70k",
  'Palmoria Group emp-data cleaned'!$D183&lt;80000, "$70k-80k",
  'Palmoria Group emp-data cleaned'!$D183&lt;90000, "$80k-90k",
  'Palmoria Group emp-data cleaned'!$D183&lt;100000, "$90k-100k",
  'Palmoria Group emp-data cleaned'!$D183&lt;110000, "$100k-110k",
  'Palmoria Group emp-data cleaned'!$D183&gt;=110000, "$110k+"
)</f>
        <v>$40k-50k</v>
      </c>
      <c r="F183" s="35" t="s">
        <v>19</v>
      </c>
      <c r="G183" s="35" t="s">
        <v>26</v>
      </c>
      <c r="H183" s="33">
        <f>INDEX('Bonus Rules'!$C$3:$G$14, MATCH(C183, 'Bonus Rules'!$B$3:$B$14, 0), MATCH(G183, 'Bonus Rules'!$C$2:$G$2, 0))</f>
        <v>2.1000000000000001E-2</v>
      </c>
      <c r="I183" s="42">
        <f t="shared" si="4"/>
        <v>998.55000000000007</v>
      </c>
      <c r="J183" s="48">
        <f t="shared" si="5"/>
        <v>48548.55</v>
      </c>
    </row>
    <row r="184" spans="1:10" x14ac:dyDescent="0.25">
      <c r="A184" s="33" t="s">
        <v>207</v>
      </c>
      <c r="B184" s="33" t="s">
        <v>7</v>
      </c>
      <c r="C184" s="33" t="s">
        <v>8</v>
      </c>
      <c r="D184" s="48">
        <v>78490</v>
      </c>
      <c r="E184" s="34" t="str" cm="1">
        <f t="array" ref="E184">_xlfn.IFS(
  'Palmoria Group emp-data cleaned'!$D184&lt;10000, "$0-10k",
  'Palmoria Group emp-data cleaned'!$D184&lt;20000, "$10k-20k",
  'Palmoria Group emp-data cleaned'!$D184&lt;30000, "$20k-30k",
  'Palmoria Group emp-data cleaned'!$D184&lt;40000, "$30k-40k",
  'Palmoria Group emp-data cleaned'!$D184&lt;50000, "$40k-50k",
  'Palmoria Group emp-data cleaned'!$D184&lt;60000, "$50k-60k",
  'Palmoria Group emp-data cleaned'!$D184&lt;70000, "$60k-70k",
  'Palmoria Group emp-data cleaned'!$D184&lt;80000, "$70k-80k",
  'Palmoria Group emp-data cleaned'!$D184&lt;90000, "$80k-90k",
  'Palmoria Group emp-data cleaned'!$D184&lt;100000, "$90k-100k",
  'Palmoria Group emp-data cleaned'!$D184&lt;110000, "$100k-110k",
  'Palmoria Group emp-data cleaned'!$D184&gt;=110000, "$110k+"
)</f>
        <v>$70k-80k</v>
      </c>
      <c r="F184" s="33" t="s">
        <v>15</v>
      </c>
      <c r="G184" s="33" t="s">
        <v>26</v>
      </c>
      <c r="H184" s="33">
        <f>INDEX('Bonus Rules'!$C$3:$G$14, MATCH(C184, 'Bonus Rules'!$B$3:$B$14, 0), MATCH(G184, 'Bonus Rules'!$C$2:$G$2, 0))</f>
        <v>2.1000000000000001E-2</v>
      </c>
      <c r="I184" s="42">
        <f t="shared" si="4"/>
        <v>1648.2900000000002</v>
      </c>
      <c r="J184" s="48">
        <f t="shared" si="5"/>
        <v>80138.289999999994</v>
      </c>
    </row>
    <row r="185" spans="1:10" x14ac:dyDescent="0.25">
      <c r="A185" s="35" t="s">
        <v>208</v>
      </c>
      <c r="B185" s="35" t="s">
        <v>12</v>
      </c>
      <c r="C185" s="35" t="s">
        <v>13</v>
      </c>
      <c r="D185" s="49">
        <v>61050</v>
      </c>
      <c r="E185" s="36" t="str" cm="1">
        <f t="array" ref="E185">_xlfn.IFS(
  'Palmoria Group emp-data cleaned'!$D185&lt;10000, "$0-10k",
  'Palmoria Group emp-data cleaned'!$D185&lt;20000, "$10k-20k",
  'Palmoria Group emp-data cleaned'!$D185&lt;30000, "$20k-30k",
  'Palmoria Group emp-data cleaned'!$D185&lt;40000, "$30k-40k",
  'Palmoria Group emp-data cleaned'!$D185&lt;50000, "$40k-50k",
  'Palmoria Group emp-data cleaned'!$D185&lt;60000, "$50k-60k",
  'Palmoria Group emp-data cleaned'!$D185&lt;70000, "$60k-70k",
  'Palmoria Group emp-data cleaned'!$D185&lt;80000, "$70k-80k",
  'Palmoria Group emp-data cleaned'!$D185&lt;90000, "$80k-90k",
  'Palmoria Group emp-data cleaned'!$D185&lt;100000, "$90k-100k",
  'Palmoria Group emp-data cleaned'!$D185&lt;110000, "$100k-110k",
  'Palmoria Group emp-data cleaned'!$D185&gt;=110000, "$110k+"
)</f>
        <v>$60k-70k</v>
      </c>
      <c r="F185" s="35" t="s">
        <v>15</v>
      </c>
      <c r="G185" s="35" t="s">
        <v>26</v>
      </c>
      <c r="H185" s="33">
        <f>INDEX('Bonus Rules'!$C$3:$G$14, MATCH(C185, 'Bonus Rules'!$B$3:$B$14, 0), MATCH(G185, 'Bonus Rules'!$C$2:$G$2, 0))</f>
        <v>3.5000000000000003E-2</v>
      </c>
      <c r="I185" s="42">
        <f t="shared" si="4"/>
        <v>2136.75</v>
      </c>
      <c r="J185" s="48">
        <f t="shared" si="5"/>
        <v>63186.75</v>
      </c>
    </row>
    <row r="186" spans="1:10" x14ac:dyDescent="0.25">
      <c r="A186" s="33" t="s">
        <v>209</v>
      </c>
      <c r="B186" s="33" t="s">
        <v>7</v>
      </c>
      <c r="C186" s="33" t="s">
        <v>34</v>
      </c>
      <c r="D186" s="48">
        <v>36370</v>
      </c>
      <c r="E186" s="34" t="str" cm="1">
        <f t="array" ref="E186">_xlfn.IFS(
  'Palmoria Group emp-data cleaned'!$D186&lt;10000, "$0-10k",
  'Palmoria Group emp-data cleaned'!$D186&lt;20000, "$10k-20k",
  'Palmoria Group emp-data cleaned'!$D186&lt;30000, "$20k-30k",
  'Palmoria Group emp-data cleaned'!$D186&lt;40000, "$30k-40k",
  'Palmoria Group emp-data cleaned'!$D186&lt;50000, "$40k-50k",
  'Palmoria Group emp-data cleaned'!$D186&lt;60000, "$50k-60k",
  'Palmoria Group emp-data cleaned'!$D186&lt;70000, "$60k-70k",
  'Palmoria Group emp-data cleaned'!$D186&lt;80000, "$70k-80k",
  'Palmoria Group emp-data cleaned'!$D186&lt;90000, "$80k-90k",
  'Palmoria Group emp-data cleaned'!$D186&lt;100000, "$90k-100k",
  'Palmoria Group emp-data cleaned'!$D186&lt;110000, "$100k-110k",
  'Palmoria Group emp-data cleaned'!$D186&gt;=110000, "$110k+"
)</f>
        <v>$30k-40k</v>
      </c>
      <c r="F186" s="33" t="s">
        <v>9</v>
      </c>
      <c r="G186" s="33" t="s">
        <v>14</v>
      </c>
      <c r="H186" s="33">
        <f>INDEX('Bonus Rules'!$C$3:$G$14, MATCH(C186, 'Bonus Rules'!$B$3:$B$14, 0), MATCH(G186, 'Bonus Rules'!$C$2:$G$2, 0))</f>
        <v>4.1000000000000002E-2</v>
      </c>
      <c r="I186" s="42">
        <f t="shared" si="4"/>
        <v>1491.17</v>
      </c>
      <c r="J186" s="48">
        <f t="shared" si="5"/>
        <v>37861.17</v>
      </c>
    </row>
    <row r="187" spans="1:10" x14ac:dyDescent="0.25">
      <c r="A187" s="35" t="s">
        <v>210</v>
      </c>
      <c r="B187" s="35" t="s">
        <v>7</v>
      </c>
      <c r="C187" s="35" t="s">
        <v>31</v>
      </c>
      <c r="D187" s="49">
        <v>47290</v>
      </c>
      <c r="E187" s="36" t="str" cm="1">
        <f t="array" ref="E187">_xlfn.IFS(
  'Palmoria Group emp-data cleaned'!$D187&lt;10000, "$0-10k",
  'Palmoria Group emp-data cleaned'!$D187&lt;20000, "$10k-20k",
  'Palmoria Group emp-data cleaned'!$D187&lt;30000, "$20k-30k",
  'Palmoria Group emp-data cleaned'!$D187&lt;40000, "$30k-40k",
  'Palmoria Group emp-data cleaned'!$D187&lt;50000, "$40k-50k",
  'Palmoria Group emp-data cleaned'!$D187&lt;60000, "$50k-60k",
  'Palmoria Group emp-data cleaned'!$D187&lt;70000, "$60k-70k",
  'Palmoria Group emp-data cleaned'!$D187&lt;80000, "$70k-80k",
  'Palmoria Group emp-data cleaned'!$D187&lt;90000, "$80k-90k",
  'Palmoria Group emp-data cleaned'!$D187&lt;100000, "$90k-100k",
  'Palmoria Group emp-data cleaned'!$D187&lt;110000, "$100k-110k",
  'Palmoria Group emp-data cleaned'!$D187&gt;=110000, "$110k+"
)</f>
        <v>$40k-50k</v>
      </c>
      <c r="F187" s="35" t="s">
        <v>15</v>
      </c>
      <c r="G187" s="35" t="s">
        <v>26</v>
      </c>
      <c r="H187" s="33">
        <f>INDEX('Bonus Rules'!$C$3:$G$14, MATCH(C187, 'Bonus Rules'!$B$3:$B$14, 0), MATCH(G187, 'Bonus Rules'!$C$2:$G$2, 0))</f>
        <v>2.4E-2</v>
      </c>
      <c r="I187" s="42">
        <f t="shared" si="4"/>
        <v>1134.96</v>
      </c>
      <c r="J187" s="48">
        <f t="shared" si="5"/>
        <v>48424.959999999999</v>
      </c>
    </row>
    <row r="188" spans="1:10" x14ac:dyDescent="0.25">
      <c r="A188" s="33" t="s">
        <v>211</v>
      </c>
      <c r="B188" s="33" t="s">
        <v>7</v>
      </c>
      <c r="C188" s="33" t="s">
        <v>8</v>
      </c>
      <c r="D188" s="48">
        <v>79650</v>
      </c>
      <c r="E188" s="34" t="str" cm="1">
        <f t="array" ref="E188">_xlfn.IFS(
  'Palmoria Group emp-data cleaned'!$D188&lt;10000, "$0-10k",
  'Palmoria Group emp-data cleaned'!$D188&lt;20000, "$10k-20k",
  'Palmoria Group emp-data cleaned'!$D188&lt;30000, "$20k-30k",
  'Palmoria Group emp-data cleaned'!$D188&lt;40000, "$30k-40k",
  'Palmoria Group emp-data cleaned'!$D188&lt;50000, "$40k-50k",
  'Palmoria Group emp-data cleaned'!$D188&lt;60000, "$50k-60k",
  'Palmoria Group emp-data cleaned'!$D188&lt;70000, "$60k-70k",
  'Palmoria Group emp-data cleaned'!$D188&lt;80000, "$70k-80k",
  'Palmoria Group emp-data cleaned'!$D188&lt;90000, "$80k-90k",
  'Palmoria Group emp-data cleaned'!$D188&lt;100000, "$90k-100k",
  'Palmoria Group emp-data cleaned'!$D188&lt;110000, "$100k-110k",
  'Palmoria Group emp-data cleaned'!$D188&gt;=110000, "$110k+"
)</f>
        <v>$70k-80k</v>
      </c>
      <c r="F188" s="33" t="s">
        <v>19</v>
      </c>
      <c r="G188" s="33" t="s">
        <v>14</v>
      </c>
      <c r="H188" s="33">
        <f>INDEX('Bonus Rules'!$C$3:$G$14, MATCH(C188, 'Bonus Rules'!$B$3:$B$14, 0), MATCH(G188, 'Bonus Rules'!$C$2:$G$2, 0))</f>
        <v>5.0999999999999997E-2</v>
      </c>
      <c r="I188" s="42">
        <f t="shared" si="4"/>
        <v>4062.1499999999996</v>
      </c>
      <c r="J188" s="48">
        <f t="shared" si="5"/>
        <v>83712.149999999994</v>
      </c>
    </row>
    <row r="189" spans="1:10" x14ac:dyDescent="0.25">
      <c r="A189" s="35" t="s">
        <v>212</v>
      </c>
      <c r="B189" s="35" t="s">
        <v>7</v>
      </c>
      <c r="C189" s="35" t="s">
        <v>34</v>
      </c>
      <c r="D189" s="49">
        <v>119660</v>
      </c>
      <c r="E189" s="36" t="str" cm="1">
        <f t="array" ref="E189">_xlfn.IFS(
  'Palmoria Group emp-data cleaned'!$D189&lt;10000, "$0-10k",
  'Palmoria Group emp-data cleaned'!$D189&lt;20000, "$10k-20k",
  'Palmoria Group emp-data cleaned'!$D189&lt;30000, "$20k-30k",
  'Palmoria Group emp-data cleaned'!$D189&lt;40000, "$30k-40k",
  'Palmoria Group emp-data cleaned'!$D189&lt;50000, "$40k-50k",
  'Palmoria Group emp-data cleaned'!$D189&lt;60000, "$50k-60k",
  'Palmoria Group emp-data cleaned'!$D189&lt;70000, "$60k-70k",
  'Palmoria Group emp-data cleaned'!$D189&lt;80000, "$70k-80k",
  'Palmoria Group emp-data cleaned'!$D189&lt;90000, "$80k-90k",
  'Palmoria Group emp-data cleaned'!$D189&lt;100000, "$90k-100k",
  'Palmoria Group emp-data cleaned'!$D189&lt;110000, "$100k-110k",
  'Palmoria Group emp-data cleaned'!$D189&gt;=110000, "$110k+"
)</f>
        <v>$110k+</v>
      </c>
      <c r="F189" s="35" t="s">
        <v>15</v>
      </c>
      <c r="G189" s="35" t="s">
        <v>26</v>
      </c>
      <c r="H189" s="33">
        <f>INDEX('Bonus Rules'!$C$3:$G$14, MATCH(C189, 'Bonus Rules'!$B$3:$B$14, 0), MATCH(G189, 'Bonus Rules'!$C$2:$G$2, 0))</f>
        <v>3.2000000000000001E-2</v>
      </c>
      <c r="I189" s="42">
        <f t="shared" si="4"/>
        <v>3829.12</v>
      </c>
      <c r="J189" s="48">
        <f t="shared" si="5"/>
        <v>123489.12</v>
      </c>
    </row>
    <row r="190" spans="1:10" x14ac:dyDescent="0.25">
      <c r="A190" s="33" t="s">
        <v>213</v>
      </c>
      <c r="B190" s="33" t="s">
        <v>12</v>
      </c>
      <c r="C190" s="33" t="s">
        <v>21</v>
      </c>
      <c r="D190" s="48">
        <v>43200</v>
      </c>
      <c r="E190" s="34" t="str" cm="1">
        <f t="array" ref="E190">_xlfn.IFS(
  'Palmoria Group emp-data cleaned'!$D190&lt;10000, "$0-10k",
  'Palmoria Group emp-data cleaned'!$D190&lt;20000, "$10k-20k",
  'Palmoria Group emp-data cleaned'!$D190&lt;30000, "$20k-30k",
  'Palmoria Group emp-data cleaned'!$D190&lt;40000, "$30k-40k",
  'Palmoria Group emp-data cleaned'!$D190&lt;50000, "$40k-50k",
  'Palmoria Group emp-data cleaned'!$D190&lt;60000, "$50k-60k",
  'Palmoria Group emp-data cleaned'!$D190&lt;70000, "$60k-70k",
  'Palmoria Group emp-data cleaned'!$D190&lt;80000, "$70k-80k",
  'Palmoria Group emp-data cleaned'!$D190&lt;90000, "$80k-90k",
  'Palmoria Group emp-data cleaned'!$D190&lt;100000, "$90k-100k",
  'Palmoria Group emp-data cleaned'!$D190&lt;110000, "$100k-110k",
  'Palmoria Group emp-data cleaned'!$D190&gt;=110000, "$110k+"
)</f>
        <v>$40k-50k</v>
      </c>
      <c r="F190" s="33" t="s">
        <v>15</v>
      </c>
      <c r="G190" s="33" t="s">
        <v>26</v>
      </c>
      <c r="H190" s="33">
        <f>INDEX('Bonus Rules'!$C$3:$G$14, MATCH(C190, 'Bonus Rules'!$B$3:$B$14, 0), MATCH(G190, 'Bonus Rules'!$C$2:$G$2, 0))</f>
        <v>2.8000000000000001E-2</v>
      </c>
      <c r="I190" s="42">
        <f t="shared" si="4"/>
        <v>1209.6000000000001</v>
      </c>
      <c r="J190" s="48">
        <f t="shared" si="5"/>
        <v>44409.599999999999</v>
      </c>
    </row>
    <row r="191" spans="1:10" x14ac:dyDescent="0.25">
      <c r="A191" s="35" t="s">
        <v>214</v>
      </c>
      <c r="B191" s="35" t="s">
        <v>12</v>
      </c>
      <c r="C191" s="35" t="s">
        <v>34</v>
      </c>
      <c r="D191" s="49">
        <v>89830</v>
      </c>
      <c r="E191" s="36" t="str" cm="1">
        <f t="array" ref="E191">_xlfn.IFS(
  'Palmoria Group emp-data cleaned'!$D191&lt;10000, "$0-10k",
  'Palmoria Group emp-data cleaned'!$D191&lt;20000, "$10k-20k",
  'Palmoria Group emp-data cleaned'!$D191&lt;30000, "$20k-30k",
  'Palmoria Group emp-data cleaned'!$D191&lt;40000, "$30k-40k",
  'Palmoria Group emp-data cleaned'!$D191&lt;50000, "$40k-50k",
  'Palmoria Group emp-data cleaned'!$D191&lt;60000, "$50k-60k",
  'Palmoria Group emp-data cleaned'!$D191&lt;70000, "$60k-70k",
  'Palmoria Group emp-data cleaned'!$D191&lt;80000, "$70k-80k",
  'Palmoria Group emp-data cleaned'!$D191&lt;90000, "$80k-90k",
  'Palmoria Group emp-data cleaned'!$D191&lt;100000, "$90k-100k",
  'Palmoria Group emp-data cleaned'!$D191&lt;110000, "$100k-110k",
  'Palmoria Group emp-data cleaned'!$D191&gt;=110000, "$110k+"
)</f>
        <v>$80k-90k</v>
      </c>
      <c r="F191" s="35" t="s">
        <v>19</v>
      </c>
      <c r="G191" s="35" t="s">
        <v>10</v>
      </c>
      <c r="H191" s="33">
        <f>INDEX('Bonus Rules'!$C$3:$G$14, MATCH(C191, 'Bonus Rules'!$B$3:$B$14, 0), MATCH(G191, 'Bonus Rules'!$C$2:$G$2, 0))</f>
        <v>6.2E-2</v>
      </c>
      <c r="I191" s="42">
        <f t="shared" si="4"/>
        <v>5569.46</v>
      </c>
      <c r="J191" s="48">
        <f t="shared" si="5"/>
        <v>95399.46</v>
      </c>
    </row>
    <row r="192" spans="1:10" x14ac:dyDescent="0.25">
      <c r="A192" s="33" t="s">
        <v>215</v>
      </c>
      <c r="B192" s="33" t="s">
        <v>7</v>
      </c>
      <c r="C192" s="33" t="s">
        <v>50</v>
      </c>
      <c r="D192" s="48">
        <v>91500</v>
      </c>
      <c r="E192" s="34" t="str" cm="1">
        <f t="array" ref="E192">_xlfn.IFS(
  'Palmoria Group emp-data cleaned'!$D192&lt;10000, "$0-10k",
  'Palmoria Group emp-data cleaned'!$D192&lt;20000, "$10k-20k",
  'Palmoria Group emp-data cleaned'!$D192&lt;30000, "$20k-30k",
  'Palmoria Group emp-data cleaned'!$D192&lt;40000, "$30k-40k",
  'Palmoria Group emp-data cleaned'!$D192&lt;50000, "$40k-50k",
  'Palmoria Group emp-data cleaned'!$D192&lt;60000, "$50k-60k",
  'Palmoria Group emp-data cleaned'!$D192&lt;70000, "$60k-70k",
  'Palmoria Group emp-data cleaned'!$D192&lt;80000, "$70k-80k",
  'Palmoria Group emp-data cleaned'!$D192&lt;90000, "$80k-90k",
  'Palmoria Group emp-data cleaned'!$D192&lt;100000, "$90k-100k",
  'Palmoria Group emp-data cleaned'!$D192&lt;110000, "$100k-110k",
  'Palmoria Group emp-data cleaned'!$D192&gt;=110000, "$110k+"
)</f>
        <v>$90k-100k</v>
      </c>
      <c r="F192" s="33" t="s">
        <v>9</v>
      </c>
      <c r="G192" s="33" t="s">
        <v>22</v>
      </c>
      <c r="H192" s="33">
        <f>INDEX('Bonus Rules'!$C$3:$G$14, MATCH(C192, 'Bonus Rules'!$B$3:$B$14, 0), MATCH(G192, 'Bonus Rules'!$C$2:$G$2, 0))</f>
        <v>1.2E-2</v>
      </c>
      <c r="I192" s="42">
        <f t="shared" si="4"/>
        <v>1098</v>
      </c>
      <c r="J192" s="48">
        <f t="shared" si="5"/>
        <v>92598</v>
      </c>
    </row>
    <row r="193" spans="1:10" x14ac:dyDescent="0.25">
      <c r="A193" s="35" t="s">
        <v>216</v>
      </c>
      <c r="B193" s="35" t="s">
        <v>12</v>
      </c>
      <c r="C193" s="35" t="s">
        <v>28</v>
      </c>
      <c r="D193" s="49">
        <v>29670</v>
      </c>
      <c r="E193" s="36" t="str" cm="1">
        <f t="array" ref="E193">_xlfn.IFS(
  'Palmoria Group emp-data cleaned'!$D193&lt;10000, "$0-10k",
  'Palmoria Group emp-data cleaned'!$D193&lt;20000, "$10k-20k",
  'Palmoria Group emp-data cleaned'!$D193&lt;30000, "$20k-30k",
  'Palmoria Group emp-data cleaned'!$D193&lt;40000, "$30k-40k",
  'Palmoria Group emp-data cleaned'!$D193&lt;50000, "$40k-50k",
  'Palmoria Group emp-data cleaned'!$D193&lt;60000, "$50k-60k",
  'Palmoria Group emp-data cleaned'!$D193&lt;70000, "$60k-70k",
  'Palmoria Group emp-data cleaned'!$D193&lt;80000, "$70k-80k",
  'Palmoria Group emp-data cleaned'!$D193&lt;90000, "$80k-90k",
  'Palmoria Group emp-data cleaned'!$D193&lt;100000, "$90k-100k",
  'Palmoria Group emp-data cleaned'!$D193&lt;110000, "$100k-110k",
  'Palmoria Group emp-data cleaned'!$D193&gt;=110000, "$110k+"
)</f>
        <v>$20k-30k</v>
      </c>
      <c r="F193" s="35" t="s">
        <v>9</v>
      </c>
      <c r="G193" s="35" t="s">
        <v>10</v>
      </c>
      <c r="H193" s="33">
        <f>INDEX('Bonus Rules'!$C$3:$G$14, MATCH(C193, 'Bonus Rules'!$B$3:$B$14, 0), MATCH(G193, 'Bonus Rules'!$C$2:$G$2, 0))</f>
        <v>7.1999999999999995E-2</v>
      </c>
      <c r="I193" s="42">
        <f t="shared" si="4"/>
        <v>2136.2399999999998</v>
      </c>
      <c r="J193" s="48">
        <f t="shared" si="5"/>
        <v>31806.239999999998</v>
      </c>
    </row>
    <row r="194" spans="1:10" x14ac:dyDescent="0.25">
      <c r="A194" s="33" t="s">
        <v>217</v>
      </c>
      <c r="B194" s="33" t="s">
        <v>12</v>
      </c>
      <c r="C194" s="33" t="s">
        <v>21</v>
      </c>
      <c r="D194" s="48">
        <v>75720</v>
      </c>
      <c r="E194" s="34" t="str" cm="1">
        <f t="array" ref="E194">_xlfn.IFS(
  'Palmoria Group emp-data cleaned'!$D194&lt;10000, "$0-10k",
  'Palmoria Group emp-data cleaned'!$D194&lt;20000, "$10k-20k",
  'Palmoria Group emp-data cleaned'!$D194&lt;30000, "$20k-30k",
  'Palmoria Group emp-data cleaned'!$D194&lt;40000, "$30k-40k",
  'Palmoria Group emp-data cleaned'!$D194&lt;50000, "$40k-50k",
  'Palmoria Group emp-data cleaned'!$D194&lt;60000, "$50k-60k",
  'Palmoria Group emp-data cleaned'!$D194&lt;70000, "$60k-70k",
  'Palmoria Group emp-data cleaned'!$D194&lt;80000, "$70k-80k",
  'Palmoria Group emp-data cleaned'!$D194&lt;90000, "$80k-90k",
  'Palmoria Group emp-data cleaned'!$D194&lt;100000, "$90k-100k",
  'Palmoria Group emp-data cleaned'!$D194&lt;110000, "$100k-110k",
  'Palmoria Group emp-data cleaned'!$D194&gt;=110000, "$110k+"
)</f>
        <v>$70k-80k</v>
      </c>
      <c r="F194" s="33" t="s">
        <v>15</v>
      </c>
      <c r="G194" s="33" t="s">
        <v>48</v>
      </c>
      <c r="H194" s="33">
        <f>INDEX('Bonus Rules'!$C$3:$G$14, MATCH(C194, 'Bonus Rules'!$B$3:$B$14, 0), MATCH(G194, 'Bonus Rules'!$C$2:$G$2, 0))</f>
        <v>5.0000000000000001E-3</v>
      </c>
      <c r="I194" s="42">
        <f t="shared" si="4"/>
        <v>378.6</v>
      </c>
      <c r="J194" s="48">
        <f t="shared" si="5"/>
        <v>76098.600000000006</v>
      </c>
    </row>
    <row r="195" spans="1:10" x14ac:dyDescent="0.25">
      <c r="A195" s="35" t="s">
        <v>218</v>
      </c>
      <c r="B195" s="35" t="s">
        <v>12</v>
      </c>
      <c r="C195" s="35" t="s">
        <v>28</v>
      </c>
      <c r="D195" s="49">
        <v>81900</v>
      </c>
      <c r="E195" s="36" t="str" cm="1">
        <f t="array" ref="E195">_xlfn.IFS(
  'Palmoria Group emp-data cleaned'!$D195&lt;10000, "$0-10k",
  'Palmoria Group emp-data cleaned'!$D195&lt;20000, "$10k-20k",
  'Palmoria Group emp-data cleaned'!$D195&lt;30000, "$20k-30k",
  'Palmoria Group emp-data cleaned'!$D195&lt;40000, "$30k-40k",
  'Palmoria Group emp-data cleaned'!$D195&lt;50000, "$40k-50k",
  'Palmoria Group emp-data cleaned'!$D195&lt;60000, "$50k-60k",
  'Palmoria Group emp-data cleaned'!$D195&lt;70000, "$60k-70k",
  'Palmoria Group emp-data cleaned'!$D195&lt;80000, "$70k-80k",
  'Palmoria Group emp-data cleaned'!$D195&lt;90000, "$80k-90k",
  'Palmoria Group emp-data cleaned'!$D195&lt;100000, "$90k-100k",
  'Palmoria Group emp-data cleaned'!$D195&lt;110000, "$100k-110k",
  'Palmoria Group emp-data cleaned'!$D195&gt;=110000, "$110k+"
)</f>
        <v>$80k-90k</v>
      </c>
      <c r="F195" s="35" t="s">
        <v>15</v>
      </c>
      <c r="G195" s="35" t="s">
        <v>26</v>
      </c>
      <c r="H195" s="33">
        <f>INDEX('Bonus Rules'!$C$3:$G$14, MATCH(C195, 'Bonus Rules'!$B$3:$B$14, 0), MATCH(G195, 'Bonus Rules'!$C$2:$G$2, 0))</f>
        <v>2.3E-2</v>
      </c>
      <c r="I195" s="42">
        <f t="shared" ref="I195:I258" si="6" xml:space="preserve"> D195 * H195</f>
        <v>1883.7</v>
      </c>
      <c r="J195" s="48">
        <f t="shared" ref="J195:J258" si="7">D195+I195</f>
        <v>83783.7</v>
      </c>
    </row>
    <row r="196" spans="1:10" x14ac:dyDescent="0.25">
      <c r="A196" s="33" t="s">
        <v>219</v>
      </c>
      <c r="B196" s="33" t="s">
        <v>12</v>
      </c>
      <c r="C196" s="33" t="s">
        <v>25</v>
      </c>
      <c r="D196" s="48">
        <v>42380</v>
      </c>
      <c r="E196" s="34" t="str" cm="1">
        <f t="array" ref="E196">_xlfn.IFS(
  'Palmoria Group emp-data cleaned'!$D196&lt;10000, "$0-10k",
  'Palmoria Group emp-data cleaned'!$D196&lt;20000, "$10k-20k",
  'Palmoria Group emp-data cleaned'!$D196&lt;30000, "$20k-30k",
  'Palmoria Group emp-data cleaned'!$D196&lt;40000, "$30k-40k",
  'Palmoria Group emp-data cleaned'!$D196&lt;50000, "$40k-50k",
  'Palmoria Group emp-data cleaned'!$D196&lt;60000, "$50k-60k",
  'Palmoria Group emp-data cleaned'!$D196&lt;70000, "$60k-70k",
  'Palmoria Group emp-data cleaned'!$D196&lt;80000, "$70k-80k",
  'Palmoria Group emp-data cleaned'!$D196&lt;90000, "$80k-90k",
  'Palmoria Group emp-data cleaned'!$D196&lt;100000, "$90k-100k",
  'Palmoria Group emp-data cleaned'!$D196&lt;110000, "$100k-110k",
  'Palmoria Group emp-data cleaned'!$D196&gt;=110000, "$110k+"
)</f>
        <v>$40k-50k</v>
      </c>
      <c r="F196" s="33" t="s">
        <v>19</v>
      </c>
      <c r="G196" s="33" t="s">
        <v>14</v>
      </c>
      <c r="H196" s="33">
        <f>INDEX('Bonus Rules'!$C$3:$G$14, MATCH(C196, 'Bonus Rules'!$B$3:$B$14, 0), MATCH(G196, 'Bonus Rules'!$C$2:$G$2, 0))</f>
        <v>5.3999999999999999E-2</v>
      </c>
      <c r="I196" s="42">
        <f t="shared" si="6"/>
        <v>2288.52</v>
      </c>
      <c r="J196" s="48">
        <f t="shared" si="7"/>
        <v>44668.52</v>
      </c>
    </row>
    <row r="197" spans="1:10" x14ac:dyDescent="0.25">
      <c r="A197" s="35" t="s">
        <v>220</v>
      </c>
      <c r="B197" s="35" t="s">
        <v>7</v>
      </c>
      <c r="C197" s="35" t="s">
        <v>63</v>
      </c>
      <c r="D197" s="49">
        <v>32620</v>
      </c>
      <c r="E197" s="36" t="str" cm="1">
        <f t="array" ref="E197">_xlfn.IFS(
  'Palmoria Group emp-data cleaned'!$D197&lt;10000, "$0-10k",
  'Palmoria Group emp-data cleaned'!$D197&lt;20000, "$10k-20k",
  'Palmoria Group emp-data cleaned'!$D197&lt;30000, "$20k-30k",
  'Palmoria Group emp-data cleaned'!$D197&lt;40000, "$30k-40k",
  'Palmoria Group emp-data cleaned'!$D197&lt;50000, "$40k-50k",
  'Palmoria Group emp-data cleaned'!$D197&lt;60000, "$50k-60k",
  'Palmoria Group emp-data cleaned'!$D197&lt;70000, "$60k-70k",
  'Palmoria Group emp-data cleaned'!$D197&lt;80000, "$70k-80k",
  'Palmoria Group emp-data cleaned'!$D197&lt;90000, "$80k-90k",
  'Palmoria Group emp-data cleaned'!$D197&lt;100000, "$90k-100k",
  'Palmoria Group emp-data cleaned'!$D197&lt;110000, "$100k-110k",
  'Palmoria Group emp-data cleaned'!$D197&gt;=110000, "$110k+"
)</f>
        <v>$30k-40k</v>
      </c>
      <c r="F197" s="35" t="s">
        <v>19</v>
      </c>
      <c r="G197" s="35" t="s">
        <v>14</v>
      </c>
      <c r="H197" s="33">
        <f>INDEX('Bonus Rules'!$C$3:$G$14, MATCH(C197, 'Bonus Rules'!$B$3:$B$14, 0), MATCH(G197, 'Bonus Rules'!$C$2:$G$2, 0))</f>
        <v>5.8000000000000003E-2</v>
      </c>
      <c r="I197" s="42">
        <f t="shared" si="6"/>
        <v>1891.96</v>
      </c>
      <c r="J197" s="48">
        <f t="shared" si="7"/>
        <v>34511.96</v>
      </c>
    </row>
    <row r="198" spans="1:10" x14ac:dyDescent="0.25">
      <c r="A198" s="33" t="s">
        <v>221</v>
      </c>
      <c r="B198" s="33" t="s">
        <v>7</v>
      </c>
      <c r="C198" s="33" t="s">
        <v>63</v>
      </c>
      <c r="D198" s="48">
        <v>72040</v>
      </c>
      <c r="E198" s="34" t="str" cm="1">
        <f t="array" ref="E198">_xlfn.IFS(
  'Palmoria Group emp-data cleaned'!$D198&lt;10000, "$0-10k",
  'Palmoria Group emp-data cleaned'!$D198&lt;20000, "$10k-20k",
  'Palmoria Group emp-data cleaned'!$D198&lt;30000, "$20k-30k",
  'Palmoria Group emp-data cleaned'!$D198&lt;40000, "$30k-40k",
  'Palmoria Group emp-data cleaned'!$D198&lt;50000, "$40k-50k",
  'Palmoria Group emp-data cleaned'!$D198&lt;60000, "$50k-60k",
  'Palmoria Group emp-data cleaned'!$D198&lt;70000, "$60k-70k",
  'Palmoria Group emp-data cleaned'!$D198&lt;80000, "$70k-80k",
  'Palmoria Group emp-data cleaned'!$D198&lt;90000, "$80k-90k",
  'Palmoria Group emp-data cleaned'!$D198&lt;100000, "$90k-100k",
  'Palmoria Group emp-data cleaned'!$D198&lt;110000, "$100k-110k",
  'Palmoria Group emp-data cleaned'!$D198&gt;=110000, "$110k+"
)</f>
        <v>$70k-80k</v>
      </c>
      <c r="F198" s="33" t="s">
        <v>15</v>
      </c>
      <c r="G198" s="33" t="s">
        <v>26</v>
      </c>
      <c r="H198" s="33">
        <f>INDEX('Bonus Rules'!$C$3:$G$14, MATCH(C198, 'Bonus Rules'!$B$3:$B$14, 0), MATCH(G198, 'Bonus Rules'!$C$2:$G$2, 0))</f>
        <v>3.5000000000000003E-2</v>
      </c>
      <c r="I198" s="42">
        <f t="shared" si="6"/>
        <v>2521.4</v>
      </c>
      <c r="J198" s="48">
        <f t="shared" si="7"/>
        <v>74561.399999999994</v>
      </c>
    </row>
    <row r="199" spans="1:10" x14ac:dyDescent="0.25">
      <c r="A199" s="35" t="s">
        <v>222</v>
      </c>
      <c r="B199" s="35" t="s">
        <v>7</v>
      </c>
      <c r="C199" s="35" t="s">
        <v>34</v>
      </c>
      <c r="D199" s="49">
        <v>77740</v>
      </c>
      <c r="E199" s="36" t="str" cm="1">
        <f t="array" ref="E199">_xlfn.IFS(
  'Palmoria Group emp-data cleaned'!$D199&lt;10000, "$0-10k",
  'Palmoria Group emp-data cleaned'!$D199&lt;20000, "$10k-20k",
  'Palmoria Group emp-data cleaned'!$D199&lt;30000, "$20k-30k",
  'Palmoria Group emp-data cleaned'!$D199&lt;40000, "$30k-40k",
  'Palmoria Group emp-data cleaned'!$D199&lt;50000, "$40k-50k",
  'Palmoria Group emp-data cleaned'!$D199&lt;60000, "$50k-60k",
  'Palmoria Group emp-data cleaned'!$D199&lt;70000, "$60k-70k",
  'Palmoria Group emp-data cleaned'!$D199&lt;80000, "$70k-80k",
  'Palmoria Group emp-data cleaned'!$D199&lt;90000, "$80k-90k",
  'Palmoria Group emp-data cleaned'!$D199&lt;100000, "$90k-100k",
  'Palmoria Group emp-data cleaned'!$D199&lt;110000, "$100k-110k",
  'Palmoria Group emp-data cleaned'!$D199&gt;=110000, "$110k+"
)</f>
        <v>$70k-80k</v>
      </c>
      <c r="F199" s="35" t="s">
        <v>15</v>
      </c>
      <c r="G199" s="35" t="s">
        <v>14</v>
      </c>
      <c r="H199" s="33">
        <f>INDEX('Bonus Rules'!$C$3:$G$14, MATCH(C199, 'Bonus Rules'!$B$3:$B$14, 0), MATCH(G199, 'Bonus Rules'!$C$2:$G$2, 0))</f>
        <v>4.1000000000000002E-2</v>
      </c>
      <c r="I199" s="42">
        <f t="shared" si="6"/>
        <v>3187.34</v>
      </c>
      <c r="J199" s="48">
        <f t="shared" si="7"/>
        <v>80927.34</v>
      </c>
    </row>
    <row r="200" spans="1:10" x14ac:dyDescent="0.25">
      <c r="A200" s="33" t="s">
        <v>223</v>
      </c>
      <c r="B200" s="33" t="s">
        <v>7</v>
      </c>
      <c r="C200" s="33" t="s">
        <v>31</v>
      </c>
      <c r="D200" s="48">
        <v>102140</v>
      </c>
      <c r="E200" s="34" t="str" cm="1">
        <f t="array" ref="E200">_xlfn.IFS(
  'Palmoria Group emp-data cleaned'!$D200&lt;10000, "$0-10k",
  'Palmoria Group emp-data cleaned'!$D200&lt;20000, "$10k-20k",
  'Palmoria Group emp-data cleaned'!$D200&lt;30000, "$20k-30k",
  'Palmoria Group emp-data cleaned'!$D200&lt;40000, "$30k-40k",
  'Palmoria Group emp-data cleaned'!$D200&lt;50000, "$40k-50k",
  'Palmoria Group emp-data cleaned'!$D200&lt;60000, "$50k-60k",
  'Palmoria Group emp-data cleaned'!$D200&lt;70000, "$60k-70k",
  'Palmoria Group emp-data cleaned'!$D200&lt;80000, "$70k-80k",
  'Palmoria Group emp-data cleaned'!$D200&lt;90000, "$80k-90k",
  'Palmoria Group emp-data cleaned'!$D200&lt;100000, "$90k-100k",
  'Palmoria Group emp-data cleaned'!$D200&lt;110000, "$100k-110k",
  'Palmoria Group emp-data cleaned'!$D200&gt;=110000, "$110k+"
)</f>
        <v>$100k-110k</v>
      </c>
      <c r="F200" s="33" t="s">
        <v>19</v>
      </c>
      <c r="G200" s="33" t="s">
        <v>26</v>
      </c>
      <c r="H200" s="33">
        <f>INDEX('Bonus Rules'!$C$3:$G$14, MATCH(C200, 'Bonus Rules'!$B$3:$B$14, 0), MATCH(G200, 'Bonus Rules'!$C$2:$G$2, 0))</f>
        <v>2.4E-2</v>
      </c>
      <c r="I200" s="42">
        <f t="shared" si="6"/>
        <v>2451.36</v>
      </c>
      <c r="J200" s="48">
        <f t="shared" si="7"/>
        <v>104591.36</v>
      </c>
    </row>
    <row r="201" spans="1:10" x14ac:dyDescent="0.25">
      <c r="A201" s="35" t="s">
        <v>224</v>
      </c>
      <c r="B201" s="35" t="s">
        <v>7</v>
      </c>
      <c r="C201" s="35" t="s">
        <v>18</v>
      </c>
      <c r="D201" s="49">
        <v>48630</v>
      </c>
      <c r="E201" s="36" t="str" cm="1">
        <f t="array" ref="E201">_xlfn.IFS(
  'Palmoria Group emp-data cleaned'!$D201&lt;10000, "$0-10k",
  'Palmoria Group emp-data cleaned'!$D201&lt;20000, "$10k-20k",
  'Palmoria Group emp-data cleaned'!$D201&lt;30000, "$20k-30k",
  'Palmoria Group emp-data cleaned'!$D201&lt;40000, "$30k-40k",
  'Palmoria Group emp-data cleaned'!$D201&lt;50000, "$40k-50k",
  'Palmoria Group emp-data cleaned'!$D201&lt;60000, "$50k-60k",
  'Palmoria Group emp-data cleaned'!$D201&lt;70000, "$60k-70k",
  'Palmoria Group emp-data cleaned'!$D201&lt;80000, "$70k-80k",
  'Palmoria Group emp-data cleaned'!$D201&lt;90000, "$80k-90k",
  'Palmoria Group emp-data cleaned'!$D201&lt;100000, "$90k-100k",
  'Palmoria Group emp-data cleaned'!$D201&lt;110000, "$100k-110k",
  'Palmoria Group emp-data cleaned'!$D201&gt;=110000, "$110k+"
)</f>
        <v>$40k-50k</v>
      </c>
      <c r="F201" s="35" t="s">
        <v>19</v>
      </c>
      <c r="G201" s="35" t="s">
        <v>16</v>
      </c>
      <c r="H201" s="33"/>
      <c r="I201" s="42"/>
      <c r="J201" s="48"/>
    </row>
    <row r="202" spans="1:10" x14ac:dyDescent="0.25">
      <c r="A202" s="33" t="s">
        <v>225</v>
      </c>
      <c r="B202" s="33" t="s">
        <v>12</v>
      </c>
      <c r="C202" s="33" t="s">
        <v>18</v>
      </c>
      <c r="D202" s="48">
        <v>105960</v>
      </c>
      <c r="E202" s="34" t="str" cm="1">
        <f t="array" ref="E202">_xlfn.IFS(
  'Palmoria Group emp-data cleaned'!$D202&lt;10000, "$0-10k",
  'Palmoria Group emp-data cleaned'!$D202&lt;20000, "$10k-20k",
  'Palmoria Group emp-data cleaned'!$D202&lt;30000, "$20k-30k",
  'Palmoria Group emp-data cleaned'!$D202&lt;40000, "$30k-40k",
  'Palmoria Group emp-data cleaned'!$D202&lt;50000, "$40k-50k",
  'Palmoria Group emp-data cleaned'!$D202&lt;60000, "$50k-60k",
  'Palmoria Group emp-data cleaned'!$D202&lt;70000, "$60k-70k",
  'Palmoria Group emp-data cleaned'!$D202&lt;80000, "$70k-80k",
  'Palmoria Group emp-data cleaned'!$D202&lt;90000, "$80k-90k",
  'Palmoria Group emp-data cleaned'!$D202&lt;100000, "$90k-100k",
  'Palmoria Group emp-data cleaned'!$D202&lt;110000, "$100k-110k",
  'Palmoria Group emp-data cleaned'!$D202&gt;=110000, "$110k+"
)</f>
        <v>$100k-110k</v>
      </c>
      <c r="F202" s="33" t="s">
        <v>15</v>
      </c>
      <c r="G202" s="33" t="s">
        <v>22</v>
      </c>
      <c r="H202" s="33">
        <f>INDEX('Bonus Rules'!$C$3:$G$14, MATCH(C202, 'Bonus Rules'!$B$3:$B$14, 0), MATCH(G202, 'Bonus Rules'!$C$2:$G$2, 0))</f>
        <v>1.9E-2</v>
      </c>
      <c r="I202" s="42">
        <f t="shared" si="6"/>
        <v>2013.24</v>
      </c>
      <c r="J202" s="48">
        <f t="shared" si="7"/>
        <v>107973.24</v>
      </c>
    </row>
    <row r="203" spans="1:10" x14ac:dyDescent="0.25">
      <c r="A203" s="35" t="s">
        <v>226</v>
      </c>
      <c r="B203" s="35" t="s">
        <v>12</v>
      </c>
      <c r="C203" s="35" t="s">
        <v>47</v>
      </c>
      <c r="D203" s="49">
        <v>97400</v>
      </c>
      <c r="E203" s="36" t="str" cm="1">
        <f t="array" ref="E203">_xlfn.IFS(
  'Palmoria Group emp-data cleaned'!$D203&lt;10000, "$0-10k",
  'Palmoria Group emp-data cleaned'!$D203&lt;20000, "$10k-20k",
  'Palmoria Group emp-data cleaned'!$D203&lt;30000, "$20k-30k",
  'Palmoria Group emp-data cleaned'!$D203&lt;40000, "$30k-40k",
  'Palmoria Group emp-data cleaned'!$D203&lt;50000, "$40k-50k",
  'Palmoria Group emp-data cleaned'!$D203&lt;60000, "$50k-60k",
  'Palmoria Group emp-data cleaned'!$D203&lt;70000, "$60k-70k",
  'Palmoria Group emp-data cleaned'!$D203&lt;80000, "$70k-80k",
  'Palmoria Group emp-data cleaned'!$D203&lt;90000, "$80k-90k",
  'Palmoria Group emp-data cleaned'!$D203&lt;100000, "$90k-100k",
  'Palmoria Group emp-data cleaned'!$D203&lt;110000, "$100k-110k",
  'Palmoria Group emp-data cleaned'!$D203&gt;=110000, "$110k+"
)</f>
        <v>$90k-100k</v>
      </c>
      <c r="F203" s="35" t="s">
        <v>9</v>
      </c>
      <c r="G203" s="35" t="s">
        <v>14</v>
      </c>
      <c r="H203" s="33">
        <f>INDEX('Bonus Rules'!$C$3:$G$14, MATCH(C203, 'Bonus Rules'!$B$3:$B$14, 0), MATCH(G203, 'Bonus Rules'!$C$2:$G$2, 0))</f>
        <v>5.3999999999999999E-2</v>
      </c>
      <c r="I203" s="42">
        <f t="shared" si="6"/>
        <v>5259.6</v>
      </c>
      <c r="J203" s="48">
        <f t="shared" si="7"/>
        <v>102659.6</v>
      </c>
    </row>
    <row r="204" spans="1:10" x14ac:dyDescent="0.25">
      <c r="A204" s="33" t="s">
        <v>227</v>
      </c>
      <c r="B204" s="33" t="s">
        <v>903</v>
      </c>
      <c r="C204" s="33" t="s">
        <v>25</v>
      </c>
      <c r="D204" s="48">
        <v>99450</v>
      </c>
      <c r="E204" s="34" t="str" cm="1">
        <f t="array" ref="E204">_xlfn.IFS(
  'Palmoria Group emp-data cleaned'!$D204&lt;10000, "$0-10k",
  'Palmoria Group emp-data cleaned'!$D204&lt;20000, "$10k-20k",
  'Palmoria Group emp-data cleaned'!$D204&lt;30000, "$20k-30k",
  'Palmoria Group emp-data cleaned'!$D204&lt;40000, "$30k-40k",
  'Palmoria Group emp-data cleaned'!$D204&lt;50000, "$40k-50k",
  'Palmoria Group emp-data cleaned'!$D204&lt;60000, "$50k-60k",
  'Palmoria Group emp-data cleaned'!$D204&lt;70000, "$60k-70k",
  'Palmoria Group emp-data cleaned'!$D204&lt;80000, "$70k-80k",
  'Palmoria Group emp-data cleaned'!$D204&lt;90000, "$80k-90k",
  'Palmoria Group emp-data cleaned'!$D204&lt;100000, "$90k-100k",
  'Palmoria Group emp-data cleaned'!$D204&lt;110000, "$100k-110k",
  'Palmoria Group emp-data cleaned'!$D204&gt;=110000, "$110k+"
)</f>
        <v>$90k-100k</v>
      </c>
      <c r="F204" s="33" t="s">
        <v>15</v>
      </c>
      <c r="G204" s="33" t="s">
        <v>26</v>
      </c>
      <c r="H204" s="33">
        <f>INDEX('Bonus Rules'!$C$3:$G$14, MATCH(C204, 'Bonus Rules'!$B$3:$B$14, 0), MATCH(G204, 'Bonus Rules'!$C$2:$G$2, 0))</f>
        <v>2.7E-2</v>
      </c>
      <c r="I204" s="42">
        <f t="shared" si="6"/>
        <v>2685.15</v>
      </c>
      <c r="J204" s="48">
        <f t="shared" si="7"/>
        <v>102135.15</v>
      </c>
    </row>
    <row r="205" spans="1:10" x14ac:dyDescent="0.25">
      <c r="A205" s="35" t="s">
        <v>228</v>
      </c>
      <c r="B205" s="35" t="s">
        <v>7</v>
      </c>
      <c r="C205" s="35" t="s">
        <v>50</v>
      </c>
      <c r="D205" s="49">
        <v>82670</v>
      </c>
      <c r="E205" s="36" t="str" cm="1">
        <f t="array" ref="E205">_xlfn.IFS(
  'Palmoria Group emp-data cleaned'!$D205&lt;10000, "$0-10k",
  'Palmoria Group emp-data cleaned'!$D205&lt;20000, "$10k-20k",
  'Palmoria Group emp-data cleaned'!$D205&lt;30000, "$20k-30k",
  'Palmoria Group emp-data cleaned'!$D205&lt;40000, "$30k-40k",
  'Palmoria Group emp-data cleaned'!$D205&lt;50000, "$40k-50k",
  'Palmoria Group emp-data cleaned'!$D205&lt;60000, "$50k-60k",
  'Palmoria Group emp-data cleaned'!$D205&lt;70000, "$60k-70k",
  'Palmoria Group emp-data cleaned'!$D205&lt;80000, "$70k-80k",
  'Palmoria Group emp-data cleaned'!$D205&lt;90000, "$80k-90k",
  'Palmoria Group emp-data cleaned'!$D205&lt;100000, "$90k-100k",
  'Palmoria Group emp-data cleaned'!$D205&lt;110000, "$100k-110k",
  'Palmoria Group emp-data cleaned'!$D205&gt;=110000, "$110k+"
)</f>
        <v>$80k-90k</v>
      </c>
      <c r="F205" s="35" t="s">
        <v>19</v>
      </c>
      <c r="G205" s="35" t="s">
        <v>26</v>
      </c>
      <c r="H205" s="33">
        <f>INDEX('Bonus Rules'!$C$3:$G$14, MATCH(C205, 'Bonus Rules'!$B$3:$B$14, 0), MATCH(G205, 'Bonus Rules'!$C$2:$G$2, 0))</f>
        <v>0.02</v>
      </c>
      <c r="I205" s="42">
        <f t="shared" si="6"/>
        <v>1653.4</v>
      </c>
      <c r="J205" s="48">
        <f t="shared" si="7"/>
        <v>84323.4</v>
      </c>
    </row>
    <row r="206" spans="1:10" x14ac:dyDescent="0.25">
      <c r="A206" s="33" t="s">
        <v>229</v>
      </c>
      <c r="B206" s="33" t="s">
        <v>12</v>
      </c>
      <c r="C206" s="33" t="s">
        <v>63</v>
      </c>
      <c r="D206" s="48">
        <v>99200</v>
      </c>
      <c r="E206" s="34" t="str" cm="1">
        <f t="array" ref="E206">_xlfn.IFS(
  'Palmoria Group emp-data cleaned'!$D206&lt;10000, "$0-10k",
  'Palmoria Group emp-data cleaned'!$D206&lt;20000, "$10k-20k",
  'Palmoria Group emp-data cleaned'!$D206&lt;30000, "$20k-30k",
  'Palmoria Group emp-data cleaned'!$D206&lt;40000, "$30k-40k",
  'Palmoria Group emp-data cleaned'!$D206&lt;50000, "$40k-50k",
  'Palmoria Group emp-data cleaned'!$D206&lt;60000, "$50k-60k",
  'Palmoria Group emp-data cleaned'!$D206&lt;70000, "$60k-70k",
  'Palmoria Group emp-data cleaned'!$D206&lt;80000, "$70k-80k",
  'Palmoria Group emp-data cleaned'!$D206&lt;90000, "$80k-90k",
  'Palmoria Group emp-data cleaned'!$D206&lt;100000, "$90k-100k",
  'Palmoria Group emp-data cleaned'!$D206&lt;110000, "$100k-110k",
  'Palmoria Group emp-data cleaned'!$D206&gt;=110000, "$110k+"
)</f>
        <v>$90k-100k</v>
      </c>
      <c r="F206" s="33" t="s">
        <v>9</v>
      </c>
      <c r="G206" s="33" t="s">
        <v>10</v>
      </c>
      <c r="H206" s="33">
        <f>INDEX('Bonus Rules'!$C$3:$G$14, MATCH(C206, 'Bonus Rules'!$B$3:$B$14, 0), MATCH(G206, 'Bonus Rules'!$C$2:$G$2, 0))</f>
        <v>9.9000000000000005E-2</v>
      </c>
      <c r="I206" s="42">
        <f t="shared" si="6"/>
        <v>9820.8000000000011</v>
      </c>
      <c r="J206" s="48">
        <f t="shared" si="7"/>
        <v>109020.8</v>
      </c>
    </row>
    <row r="207" spans="1:10" x14ac:dyDescent="0.25">
      <c r="A207" s="35" t="s">
        <v>230</v>
      </c>
      <c r="B207" s="35" t="s">
        <v>7</v>
      </c>
      <c r="C207" s="35" t="s">
        <v>18</v>
      </c>
      <c r="D207" s="49">
        <v>111480</v>
      </c>
      <c r="E207" s="36" t="str" cm="1">
        <f t="array" ref="E207">_xlfn.IFS(
  'Palmoria Group emp-data cleaned'!$D207&lt;10000, "$0-10k",
  'Palmoria Group emp-data cleaned'!$D207&lt;20000, "$10k-20k",
  'Palmoria Group emp-data cleaned'!$D207&lt;30000, "$20k-30k",
  'Palmoria Group emp-data cleaned'!$D207&lt;40000, "$30k-40k",
  'Palmoria Group emp-data cleaned'!$D207&lt;50000, "$40k-50k",
  'Palmoria Group emp-data cleaned'!$D207&lt;60000, "$50k-60k",
  'Palmoria Group emp-data cleaned'!$D207&lt;70000, "$60k-70k",
  'Palmoria Group emp-data cleaned'!$D207&lt;80000, "$70k-80k",
  'Palmoria Group emp-data cleaned'!$D207&lt;90000, "$80k-90k",
  'Palmoria Group emp-data cleaned'!$D207&lt;100000, "$90k-100k",
  'Palmoria Group emp-data cleaned'!$D207&lt;110000, "$100k-110k",
  'Palmoria Group emp-data cleaned'!$D207&gt;=110000, "$110k+"
)</f>
        <v>$110k+</v>
      </c>
      <c r="F207" s="35" t="s">
        <v>19</v>
      </c>
      <c r="G207" s="35" t="s">
        <v>22</v>
      </c>
      <c r="H207" s="33">
        <f>INDEX('Bonus Rules'!$C$3:$G$14, MATCH(C207, 'Bonus Rules'!$B$3:$B$14, 0), MATCH(G207, 'Bonus Rules'!$C$2:$G$2, 0))</f>
        <v>1.9E-2</v>
      </c>
      <c r="I207" s="42">
        <f t="shared" si="6"/>
        <v>2118.12</v>
      </c>
      <c r="J207" s="48">
        <f t="shared" si="7"/>
        <v>113598.12</v>
      </c>
    </row>
    <row r="208" spans="1:10" x14ac:dyDescent="0.25">
      <c r="A208" s="33" t="s">
        <v>231</v>
      </c>
      <c r="B208" s="33" t="s">
        <v>7</v>
      </c>
      <c r="C208" s="33" t="s">
        <v>47</v>
      </c>
      <c r="D208" s="48">
        <v>84940</v>
      </c>
      <c r="E208" s="34" t="str" cm="1">
        <f t="array" ref="E208">_xlfn.IFS(
  'Palmoria Group emp-data cleaned'!$D208&lt;10000, "$0-10k",
  'Palmoria Group emp-data cleaned'!$D208&lt;20000, "$10k-20k",
  'Palmoria Group emp-data cleaned'!$D208&lt;30000, "$20k-30k",
  'Palmoria Group emp-data cleaned'!$D208&lt;40000, "$30k-40k",
  'Palmoria Group emp-data cleaned'!$D208&lt;50000, "$40k-50k",
  'Palmoria Group emp-data cleaned'!$D208&lt;60000, "$50k-60k",
  'Palmoria Group emp-data cleaned'!$D208&lt;70000, "$60k-70k",
  'Palmoria Group emp-data cleaned'!$D208&lt;80000, "$70k-80k",
  'Palmoria Group emp-data cleaned'!$D208&lt;90000, "$80k-90k",
  'Palmoria Group emp-data cleaned'!$D208&lt;100000, "$90k-100k",
  'Palmoria Group emp-data cleaned'!$D208&lt;110000, "$100k-110k",
  'Palmoria Group emp-data cleaned'!$D208&gt;=110000, "$110k+"
)</f>
        <v>$80k-90k</v>
      </c>
      <c r="F208" s="33" t="s">
        <v>19</v>
      </c>
      <c r="G208" s="33" t="s">
        <v>22</v>
      </c>
      <c r="H208" s="33">
        <f>INDEX('Bonus Rules'!$C$3:$G$14, MATCH(C208, 'Bonus Rules'!$B$3:$B$14, 0), MATCH(G208, 'Bonus Rules'!$C$2:$G$2, 0))</f>
        <v>0.02</v>
      </c>
      <c r="I208" s="42">
        <f t="shared" si="6"/>
        <v>1698.8</v>
      </c>
      <c r="J208" s="48">
        <f t="shared" si="7"/>
        <v>86638.8</v>
      </c>
    </row>
    <row r="209" spans="1:10" x14ac:dyDescent="0.25">
      <c r="A209" s="35" t="s">
        <v>232</v>
      </c>
      <c r="B209" s="35" t="s">
        <v>12</v>
      </c>
      <c r="C209" s="35" t="s">
        <v>21</v>
      </c>
      <c r="D209" s="49">
        <v>95340</v>
      </c>
      <c r="E209" s="36" t="str" cm="1">
        <f t="array" ref="E209">_xlfn.IFS(
  'Palmoria Group emp-data cleaned'!$D209&lt;10000, "$0-10k",
  'Palmoria Group emp-data cleaned'!$D209&lt;20000, "$10k-20k",
  'Palmoria Group emp-data cleaned'!$D209&lt;30000, "$20k-30k",
  'Palmoria Group emp-data cleaned'!$D209&lt;40000, "$30k-40k",
  'Palmoria Group emp-data cleaned'!$D209&lt;50000, "$40k-50k",
  'Palmoria Group emp-data cleaned'!$D209&lt;60000, "$50k-60k",
  'Palmoria Group emp-data cleaned'!$D209&lt;70000, "$60k-70k",
  'Palmoria Group emp-data cleaned'!$D209&lt;80000, "$70k-80k",
  'Palmoria Group emp-data cleaned'!$D209&lt;90000, "$80k-90k",
  'Palmoria Group emp-data cleaned'!$D209&lt;100000, "$90k-100k",
  'Palmoria Group emp-data cleaned'!$D209&lt;110000, "$100k-110k",
  'Palmoria Group emp-data cleaned'!$D209&gt;=110000, "$110k+"
)</f>
        <v>$90k-100k</v>
      </c>
      <c r="F209" s="35" t="s">
        <v>9</v>
      </c>
      <c r="G209" s="35" t="s">
        <v>22</v>
      </c>
      <c r="H209" s="33">
        <f>INDEX('Bonus Rules'!$C$3:$G$14, MATCH(C209, 'Bonus Rules'!$B$3:$B$14, 0), MATCH(G209, 'Bonus Rules'!$C$2:$G$2, 0))</f>
        <v>0.01</v>
      </c>
      <c r="I209" s="42">
        <f t="shared" si="6"/>
        <v>953.4</v>
      </c>
      <c r="J209" s="48">
        <f t="shared" si="7"/>
        <v>96293.4</v>
      </c>
    </row>
    <row r="210" spans="1:10" x14ac:dyDescent="0.25">
      <c r="A210" s="33" t="s">
        <v>233</v>
      </c>
      <c r="B210" s="33" t="s">
        <v>12</v>
      </c>
      <c r="C210" s="33" t="s">
        <v>34</v>
      </c>
      <c r="D210" s="48">
        <v>47960</v>
      </c>
      <c r="E210" s="34" t="str" cm="1">
        <f t="array" ref="E210">_xlfn.IFS(
  'Palmoria Group emp-data cleaned'!$D210&lt;10000, "$0-10k",
  'Palmoria Group emp-data cleaned'!$D210&lt;20000, "$10k-20k",
  'Palmoria Group emp-data cleaned'!$D210&lt;30000, "$20k-30k",
  'Palmoria Group emp-data cleaned'!$D210&lt;40000, "$30k-40k",
  'Palmoria Group emp-data cleaned'!$D210&lt;50000, "$40k-50k",
  'Palmoria Group emp-data cleaned'!$D210&lt;60000, "$50k-60k",
  'Palmoria Group emp-data cleaned'!$D210&lt;70000, "$60k-70k",
  'Palmoria Group emp-data cleaned'!$D210&lt;80000, "$70k-80k",
  'Palmoria Group emp-data cleaned'!$D210&lt;90000, "$80k-90k",
  'Palmoria Group emp-data cleaned'!$D210&lt;100000, "$90k-100k",
  'Palmoria Group emp-data cleaned'!$D210&lt;110000, "$100k-110k",
  'Palmoria Group emp-data cleaned'!$D210&gt;=110000, "$110k+"
)</f>
        <v>$40k-50k</v>
      </c>
      <c r="F210" s="33" t="s">
        <v>19</v>
      </c>
      <c r="G210" s="33" t="s">
        <v>22</v>
      </c>
      <c r="H210" s="33">
        <f>INDEX('Bonus Rules'!$C$3:$G$14, MATCH(C210, 'Bonus Rules'!$B$3:$B$14, 0), MATCH(G210, 'Bonus Rules'!$C$2:$G$2, 0))</f>
        <v>0.01</v>
      </c>
      <c r="I210" s="42">
        <f t="shared" si="6"/>
        <v>479.6</v>
      </c>
      <c r="J210" s="48">
        <f t="shared" si="7"/>
        <v>48439.6</v>
      </c>
    </row>
    <row r="211" spans="1:10" x14ac:dyDescent="0.25">
      <c r="A211" s="35" t="s">
        <v>234</v>
      </c>
      <c r="B211" s="35" t="s">
        <v>903</v>
      </c>
      <c r="C211" s="35" t="s">
        <v>47</v>
      </c>
      <c r="D211" s="49">
        <v>56710</v>
      </c>
      <c r="E211" s="36" t="str" cm="1">
        <f t="array" ref="E211">_xlfn.IFS(
  'Palmoria Group emp-data cleaned'!$D211&lt;10000, "$0-10k",
  'Palmoria Group emp-data cleaned'!$D211&lt;20000, "$10k-20k",
  'Palmoria Group emp-data cleaned'!$D211&lt;30000, "$20k-30k",
  'Palmoria Group emp-data cleaned'!$D211&lt;40000, "$30k-40k",
  'Palmoria Group emp-data cleaned'!$D211&lt;50000, "$40k-50k",
  'Palmoria Group emp-data cleaned'!$D211&lt;60000, "$50k-60k",
  'Palmoria Group emp-data cleaned'!$D211&lt;70000, "$60k-70k",
  'Palmoria Group emp-data cleaned'!$D211&lt;80000, "$70k-80k",
  'Palmoria Group emp-data cleaned'!$D211&lt;90000, "$80k-90k",
  'Palmoria Group emp-data cleaned'!$D211&lt;100000, "$90k-100k",
  'Palmoria Group emp-data cleaned'!$D211&lt;110000, "$100k-110k",
  'Palmoria Group emp-data cleaned'!$D211&gt;=110000, "$110k+"
)</f>
        <v>$50k-60k</v>
      </c>
      <c r="F211" s="35" t="s">
        <v>19</v>
      </c>
      <c r="G211" s="35" t="s">
        <v>26</v>
      </c>
      <c r="H211" s="33">
        <f>INDEX('Bonus Rules'!$C$3:$G$14, MATCH(C211, 'Bonus Rules'!$B$3:$B$14, 0), MATCH(G211, 'Bonus Rules'!$C$2:$G$2, 0))</f>
        <v>3.3000000000000002E-2</v>
      </c>
      <c r="I211" s="42">
        <f t="shared" si="6"/>
        <v>1871.43</v>
      </c>
      <c r="J211" s="48">
        <f t="shared" si="7"/>
        <v>58581.43</v>
      </c>
    </row>
    <row r="212" spans="1:10" x14ac:dyDescent="0.25">
      <c r="A212" s="33" t="s">
        <v>235</v>
      </c>
      <c r="B212" s="33" t="s">
        <v>12</v>
      </c>
      <c r="C212" s="33" t="s">
        <v>25</v>
      </c>
      <c r="D212" s="48">
        <v>71180</v>
      </c>
      <c r="E212" s="34" t="str" cm="1">
        <f t="array" ref="E212">_xlfn.IFS(
  'Palmoria Group emp-data cleaned'!$D212&lt;10000, "$0-10k",
  'Palmoria Group emp-data cleaned'!$D212&lt;20000, "$10k-20k",
  'Palmoria Group emp-data cleaned'!$D212&lt;30000, "$20k-30k",
  'Palmoria Group emp-data cleaned'!$D212&lt;40000, "$30k-40k",
  'Palmoria Group emp-data cleaned'!$D212&lt;50000, "$40k-50k",
  'Palmoria Group emp-data cleaned'!$D212&lt;60000, "$50k-60k",
  'Palmoria Group emp-data cleaned'!$D212&lt;70000, "$60k-70k",
  'Palmoria Group emp-data cleaned'!$D212&lt;80000, "$70k-80k",
  'Palmoria Group emp-data cleaned'!$D212&lt;90000, "$80k-90k",
  'Palmoria Group emp-data cleaned'!$D212&lt;100000, "$90k-100k",
  'Palmoria Group emp-data cleaned'!$D212&lt;110000, "$100k-110k",
  'Palmoria Group emp-data cleaned'!$D212&gt;=110000, "$110k+"
)</f>
        <v>$70k-80k</v>
      </c>
      <c r="F212" s="33" t="s">
        <v>15</v>
      </c>
      <c r="G212" s="33" t="s">
        <v>14</v>
      </c>
      <c r="H212" s="33">
        <f>INDEX('Bonus Rules'!$C$3:$G$14, MATCH(C212, 'Bonus Rules'!$B$3:$B$14, 0), MATCH(G212, 'Bonus Rules'!$C$2:$G$2, 0))</f>
        <v>5.3999999999999999E-2</v>
      </c>
      <c r="I212" s="42">
        <f t="shared" si="6"/>
        <v>3843.72</v>
      </c>
      <c r="J212" s="48">
        <f t="shared" si="7"/>
        <v>75023.72</v>
      </c>
    </row>
    <row r="213" spans="1:10" x14ac:dyDescent="0.25">
      <c r="A213" s="35" t="s">
        <v>236</v>
      </c>
      <c r="B213" s="35" t="s">
        <v>12</v>
      </c>
      <c r="C213" s="35" t="s">
        <v>47</v>
      </c>
      <c r="D213" s="49">
        <v>78180</v>
      </c>
      <c r="E213" s="36" t="str" cm="1">
        <f t="array" ref="E213">_xlfn.IFS(
  'Palmoria Group emp-data cleaned'!$D213&lt;10000, "$0-10k",
  'Palmoria Group emp-data cleaned'!$D213&lt;20000, "$10k-20k",
  'Palmoria Group emp-data cleaned'!$D213&lt;30000, "$20k-30k",
  'Palmoria Group emp-data cleaned'!$D213&lt;40000, "$30k-40k",
  'Palmoria Group emp-data cleaned'!$D213&lt;50000, "$40k-50k",
  'Palmoria Group emp-data cleaned'!$D213&lt;60000, "$50k-60k",
  'Palmoria Group emp-data cleaned'!$D213&lt;70000, "$60k-70k",
  'Palmoria Group emp-data cleaned'!$D213&lt;80000, "$70k-80k",
  'Palmoria Group emp-data cleaned'!$D213&lt;90000, "$80k-90k",
  'Palmoria Group emp-data cleaned'!$D213&lt;100000, "$90k-100k",
  'Palmoria Group emp-data cleaned'!$D213&lt;110000, "$100k-110k",
  'Palmoria Group emp-data cleaned'!$D213&gt;=110000, "$110k+"
)</f>
        <v>$70k-80k</v>
      </c>
      <c r="F213" s="35" t="s">
        <v>9</v>
      </c>
      <c r="G213" s="35" t="s">
        <v>10</v>
      </c>
      <c r="H213" s="33">
        <f>INDEX('Bonus Rules'!$C$3:$G$14, MATCH(C213, 'Bonus Rules'!$B$3:$B$14, 0), MATCH(G213, 'Bonus Rules'!$C$2:$G$2, 0))</f>
        <v>8.4000000000000005E-2</v>
      </c>
      <c r="I213" s="42">
        <f t="shared" si="6"/>
        <v>6567.1200000000008</v>
      </c>
      <c r="J213" s="48">
        <f t="shared" si="7"/>
        <v>84747.12</v>
      </c>
    </row>
    <row r="214" spans="1:10" x14ac:dyDescent="0.25">
      <c r="A214" s="33" t="s">
        <v>237</v>
      </c>
      <c r="B214" s="33" t="s">
        <v>12</v>
      </c>
      <c r="C214" s="33" t="s">
        <v>39</v>
      </c>
      <c r="D214" s="48">
        <v>84750</v>
      </c>
      <c r="E214" s="34" t="str" cm="1">
        <f t="array" ref="E214">_xlfn.IFS(
  'Palmoria Group emp-data cleaned'!$D214&lt;10000, "$0-10k",
  'Palmoria Group emp-data cleaned'!$D214&lt;20000, "$10k-20k",
  'Palmoria Group emp-data cleaned'!$D214&lt;30000, "$20k-30k",
  'Palmoria Group emp-data cleaned'!$D214&lt;40000, "$30k-40k",
  'Palmoria Group emp-data cleaned'!$D214&lt;50000, "$40k-50k",
  'Palmoria Group emp-data cleaned'!$D214&lt;60000, "$50k-60k",
  'Palmoria Group emp-data cleaned'!$D214&lt;70000, "$60k-70k",
  'Palmoria Group emp-data cleaned'!$D214&lt;80000, "$70k-80k",
  'Palmoria Group emp-data cleaned'!$D214&lt;90000, "$80k-90k",
  'Palmoria Group emp-data cleaned'!$D214&lt;100000, "$90k-100k",
  'Palmoria Group emp-data cleaned'!$D214&lt;110000, "$100k-110k",
  'Palmoria Group emp-data cleaned'!$D214&gt;=110000, "$110k+"
)</f>
        <v>$80k-90k</v>
      </c>
      <c r="F214" s="33" t="s">
        <v>9</v>
      </c>
      <c r="G214" s="33" t="s">
        <v>26</v>
      </c>
      <c r="H214" s="33">
        <f>INDEX('Bonus Rules'!$C$3:$G$14, MATCH(C214, 'Bonus Rules'!$B$3:$B$14, 0), MATCH(G214, 'Bonus Rules'!$C$2:$G$2, 0))</f>
        <v>0.04</v>
      </c>
      <c r="I214" s="42">
        <f t="shared" si="6"/>
        <v>3390</v>
      </c>
      <c r="J214" s="48">
        <f t="shared" si="7"/>
        <v>88140</v>
      </c>
    </row>
    <row r="215" spans="1:10" x14ac:dyDescent="0.25">
      <c r="A215" s="35" t="s">
        <v>238</v>
      </c>
      <c r="B215" s="35" t="s">
        <v>12</v>
      </c>
      <c r="C215" s="35" t="s">
        <v>18</v>
      </c>
      <c r="D215" s="49">
        <v>98970</v>
      </c>
      <c r="E215" s="36" t="str" cm="1">
        <f t="array" ref="E215">_xlfn.IFS(
  'Palmoria Group emp-data cleaned'!$D215&lt;10000, "$0-10k",
  'Palmoria Group emp-data cleaned'!$D215&lt;20000, "$10k-20k",
  'Palmoria Group emp-data cleaned'!$D215&lt;30000, "$20k-30k",
  'Palmoria Group emp-data cleaned'!$D215&lt;40000, "$30k-40k",
  'Palmoria Group emp-data cleaned'!$D215&lt;50000, "$40k-50k",
  'Palmoria Group emp-data cleaned'!$D215&lt;60000, "$50k-60k",
  'Palmoria Group emp-data cleaned'!$D215&lt;70000, "$60k-70k",
  'Palmoria Group emp-data cleaned'!$D215&lt;80000, "$70k-80k",
  'Palmoria Group emp-data cleaned'!$D215&lt;90000, "$80k-90k",
  'Palmoria Group emp-data cleaned'!$D215&lt;100000, "$90k-100k",
  'Palmoria Group emp-data cleaned'!$D215&lt;110000, "$100k-110k",
  'Palmoria Group emp-data cleaned'!$D215&gt;=110000, "$110k+"
)</f>
        <v>$90k-100k</v>
      </c>
      <c r="F215" s="35" t="s">
        <v>9</v>
      </c>
      <c r="G215" s="35" t="s">
        <v>16</v>
      </c>
      <c r="H215" s="33"/>
      <c r="I215" s="42"/>
      <c r="J215" s="48"/>
    </row>
    <row r="216" spans="1:10" x14ac:dyDescent="0.25">
      <c r="A216" s="33" t="s">
        <v>239</v>
      </c>
      <c r="B216" s="33" t="s">
        <v>7</v>
      </c>
      <c r="C216" s="33" t="s">
        <v>34</v>
      </c>
      <c r="D216" s="48">
        <v>76560</v>
      </c>
      <c r="E216" s="34" t="str" cm="1">
        <f t="array" ref="E216">_xlfn.IFS(
  'Palmoria Group emp-data cleaned'!$D216&lt;10000, "$0-10k",
  'Palmoria Group emp-data cleaned'!$D216&lt;20000, "$10k-20k",
  'Palmoria Group emp-data cleaned'!$D216&lt;30000, "$20k-30k",
  'Palmoria Group emp-data cleaned'!$D216&lt;40000, "$30k-40k",
  'Palmoria Group emp-data cleaned'!$D216&lt;50000, "$40k-50k",
  'Palmoria Group emp-data cleaned'!$D216&lt;60000, "$50k-60k",
  'Palmoria Group emp-data cleaned'!$D216&lt;70000, "$60k-70k",
  'Palmoria Group emp-data cleaned'!$D216&lt;80000, "$70k-80k",
  'Palmoria Group emp-data cleaned'!$D216&lt;90000, "$80k-90k",
  'Palmoria Group emp-data cleaned'!$D216&lt;100000, "$90k-100k",
  'Palmoria Group emp-data cleaned'!$D216&lt;110000, "$100k-110k",
  'Palmoria Group emp-data cleaned'!$D216&gt;=110000, "$110k+"
)</f>
        <v>$70k-80k</v>
      </c>
      <c r="F216" s="33" t="s">
        <v>19</v>
      </c>
      <c r="G216" s="33" t="s">
        <v>14</v>
      </c>
      <c r="H216" s="33">
        <f>INDEX('Bonus Rules'!$C$3:$G$14, MATCH(C216, 'Bonus Rules'!$B$3:$B$14, 0), MATCH(G216, 'Bonus Rules'!$C$2:$G$2, 0))</f>
        <v>4.1000000000000002E-2</v>
      </c>
      <c r="I216" s="42">
        <f t="shared" si="6"/>
        <v>3138.96</v>
      </c>
      <c r="J216" s="48">
        <f t="shared" si="7"/>
        <v>79698.960000000006</v>
      </c>
    </row>
    <row r="217" spans="1:10" x14ac:dyDescent="0.25">
      <c r="A217" s="35" t="s">
        <v>240</v>
      </c>
      <c r="B217" s="35" t="s">
        <v>12</v>
      </c>
      <c r="C217" s="35" t="s">
        <v>8</v>
      </c>
      <c r="D217" s="49">
        <v>35930</v>
      </c>
      <c r="E217" s="36" t="str" cm="1">
        <f t="array" ref="E217">_xlfn.IFS(
  'Palmoria Group emp-data cleaned'!$D217&lt;10000, "$0-10k",
  'Palmoria Group emp-data cleaned'!$D217&lt;20000, "$10k-20k",
  'Palmoria Group emp-data cleaned'!$D217&lt;30000, "$20k-30k",
  'Palmoria Group emp-data cleaned'!$D217&lt;40000, "$30k-40k",
  'Palmoria Group emp-data cleaned'!$D217&lt;50000, "$40k-50k",
  'Palmoria Group emp-data cleaned'!$D217&lt;60000, "$50k-60k",
  'Palmoria Group emp-data cleaned'!$D217&lt;70000, "$60k-70k",
  'Palmoria Group emp-data cleaned'!$D217&lt;80000, "$70k-80k",
  'Palmoria Group emp-data cleaned'!$D217&lt;90000, "$80k-90k",
  'Palmoria Group emp-data cleaned'!$D217&lt;100000, "$90k-100k",
  'Palmoria Group emp-data cleaned'!$D217&lt;110000, "$100k-110k",
  'Palmoria Group emp-data cleaned'!$D217&gt;=110000, "$110k+"
)</f>
        <v>$30k-40k</v>
      </c>
      <c r="F217" s="35" t="s">
        <v>15</v>
      </c>
      <c r="G217" s="35" t="s">
        <v>26</v>
      </c>
      <c r="H217" s="33">
        <f>INDEX('Bonus Rules'!$C$3:$G$14, MATCH(C217, 'Bonus Rules'!$B$3:$B$14, 0), MATCH(G217, 'Bonus Rules'!$C$2:$G$2, 0))</f>
        <v>2.1000000000000001E-2</v>
      </c>
      <c r="I217" s="42">
        <f t="shared" si="6"/>
        <v>754.53000000000009</v>
      </c>
      <c r="J217" s="48">
        <f t="shared" si="7"/>
        <v>36684.53</v>
      </c>
    </row>
    <row r="218" spans="1:10" x14ac:dyDescent="0.25">
      <c r="A218" s="33" t="s">
        <v>241</v>
      </c>
      <c r="B218" s="33" t="s">
        <v>12</v>
      </c>
      <c r="C218" s="33" t="s">
        <v>8</v>
      </c>
      <c r="D218" s="48">
        <v>104410</v>
      </c>
      <c r="E218" s="34" t="str" cm="1">
        <f t="array" ref="E218">_xlfn.IFS(
  'Palmoria Group emp-data cleaned'!$D218&lt;10000, "$0-10k",
  'Palmoria Group emp-data cleaned'!$D218&lt;20000, "$10k-20k",
  'Palmoria Group emp-data cleaned'!$D218&lt;30000, "$20k-30k",
  'Palmoria Group emp-data cleaned'!$D218&lt;40000, "$30k-40k",
  'Palmoria Group emp-data cleaned'!$D218&lt;50000, "$40k-50k",
  'Palmoria Group emp-data cleaned'!$D218&lt;60000, "$50k-60k",
  'Palmoria Group emp-data cleaned'!$D218&lt;70000, "$60k-70k",
  'Palmoria Group emp-data cleaned'!$D218&lt;80000, "$70k-80k",
  'Palmoria Group emp-data cleaned'!$D218&lt;90000, "$80k-90k",
  'Palmoria Group emp-data cleaned'!$D218&lt;100000, "$90k-100k",
  'Palmoria Group emp-data cleaned'!$D218&lt;110000, "$100k-110k",
  'Palmoria Group emp-data cleaned'!$D218&gt;=110000, "$110k+"
)</f>
        <v>$100k-110k</v>
      </c>
      <c r="F218" s="33" t="s">
        <v>19</v>
      </c>
      <c r="G218" s="33" t="s">
        <v>26</v>
      </c>
      <c r="H218" s="33">
        <f>INDEX('Bonus Rules'!$C$3:$G$14, MATCH(C218, 'Bonus Rules'!$B$3:$B$14, 0), MATCH(G218, 'Bonus Rules'!$C$2:$G$2, 0))</f>
        <v>2.1000000000000001E-2</v>
      </c>
      <c r="I218" s="42">
        <f t="shared" si="6"/>
        <v>2192.61</v>
      </c>
      <c r="J218" s="48">
        <f t="shared" si="7"/>
        <v>106602.61</v>
      </c>
    </row>
    <row r="219" spans="1:10" x14ac:dyDescent="0.25">
      <c r="A219" s="35" t="s">
        <v>242</v>
      </c>
      <c r="B219" s="35" t="s">
        <v>12</v>
      </c>
      <c r="C219" s="35" t="s">
        <v>8</v>
      </c>
      <c r="D219" s="49">
        <v>84600</v>
      </c>
      <c r="E219" s="36" t="str" cm="1">
        <f t="array" ref="E219">_xlfn.IFS(
  'Palmoria Group emp-data cleaned'!$D219&lt;10000, "$0-10k",
  'Palmoria Group emp-data cleaned'!$D219&lt;20000, "$10k-20k",
  'Palmoria Group emp-data cleaned'!$D219&lt;30000, "$20k-30k",
  'Palmoria Group emp-data cleaned'!$D219&lt;40000, "$30k-40k",
  'Palmoria Group emp-data cleaned'!$D219&lt;50000, "$40k-50k",
  'Palmoria Group emp-data cleaned'!$D219&lt;60000, "$50k-60k",
  'Palmoria Group emp-data cleaned'!$D219&lt;70000, "$60k-70k",
  'Palmoria Group emp-data cleaned'!$D219&lt;80000, "$70k-80k",
  'Palmoria Group emp-data cleaned'!$D219&lt;90000, "$80k-90k",
  'Palmoria Group emp-data cleaned'!$D219&lt;100000, "$90k-100k",
  'Palmoria Group emp-data cleaned'!$D219&lt;110000, "$100k-110k",
  'Palmoria Group emp-data cleaned'!$D219&gt;=110000, "$110k+"
)</f>
        <v>$80k-90k</v>
      </c>
      <c r="F219" s="35" t="s">
        <v>15</v>
      </c>
      <c r="G219" s="35" t="s">
        <v>48</v>
      </c>
      <c r="H219" s="33">
        <f>INDEX('Bonus Rules'!$C$3:$G$14, MATCH(C219, 'Bonus Rules'!$B$3:$B$14, 0), MATCH(G219, 'Bonus Rules'!$C$2:$G$2, 0))</f>
        <v>5.0000000000000001E-3</v>
      </c>
      <c r="I219" s="42">
        <f t="shared" si="6"/>
        <v>423</v>
      </c>
      <c r="J219" s="48">
        <f t="shared" si="7"/>
        <v>85023</v>
      </c>
    </row>
    <row r="220" spans="1:10" x14ac:dyDescent="0.25">
      <c r="A220" s="33" t="s">
        <v>243</v>
      </c>
      <c r="B220" s="33" t="s">
        <v>12</v>
      </c>
      <c r="C220" s="33" t="s">
        <v>34</v>
      </c>
      <c r="D220" s="48">
        <v>68800</v>
      </c>
      <c r="E220" s="34" t="str" cm="1">
        <f t="array" ref="E220">_xlfn.IFS(
  'Palmoria Group emp-data cleaned'!$D220&lt;10000, "$0-10k",
  'Palmoria Group emp-data cleaned'!$D220&lt;20000, "$10k-20k",
  'Palmoria Group emp-data cleaned'!$D220&lt;30000, "$20k-30k",
  'Palmoria Group emp-data cleaned'!$D220&lt;40000, "$30k-40k",
  'Palmoria Group emp-data cleaned'!$D220&lt;50000, "$40k-50k",
  'Palmoria Group emp-data cleaned'!$D220&lt;60000, "$50k-60k",
  'Palmoria Group emp-data cleaned'!$D220&lt;70000, "$60k-70k",
  'Palmoria Group emp-data cleaned'!$D220&lt;80000, "$70k-80k",
  'Palmoria Group emp-data cleaned'!$D220&lt;90000, "$80k-90k",
  'Palmoria Group emp-data cleaned'!$D220&lt;100000, "$90k-100k",
  'Palmoria Group emp-data cleaned'!$D220&lt;110000, "$100k-110k",
  'Palmoria Group emp-data cleaned'!$D220&gt;=110000, "$110k+"
)</f>
        <v>$60k-70k</v>
      </c>
      <c r="F220" s="33" t="s">
        <v>9</v>
      </c>
      <c r="G220" s="33" t="s">
        <v>22</v>
      </c>
      <c r="H220" s="33">
        <f>INDEX('Bonus Rules'!$C$3:$G$14, MATCH(C220, 'Bonus Rules'!$B$3:$B$14, 0), MATCH(G220, 'Bonus Rules'!$C$2:$G$2, 0))</f>
        <v>0.01</v>
      </c>
      <c r="I220" s="42">
        <f t="shared" si="6"/>
        <v>688</v>
      </c>
      <c r="J220" s="48">
        <f t="shared" si="7"/>
        <v>69488</v>
      </c>
    </row>
    <row r="221" spans="1:10" x14ac:dyDescent="0.25">
      <c r="A221" s="35" t="s">
        <v>244</v>
      </c>
      <c r="B221" s="35" t="s">
        <v>7</v>
      </c>
      <c r="C221" s="35" t="s">
        <v>25</v>
      </c>
      <c r="D221" s="49">
        <v>86560</v>
      </c>
      <c r="E221" s="36" t="str" cm="1">
        <f t="array" ref="E221">_xlfn.IFS(
  'Palmoria Group emp-data cleaned'!$D221&lt;10000, "$0-10k",
  'Palmoria Group emp-data cleaned'!$D221&lt;20000, "$10k-20k",
  'Palmoria Group emp-data cleaned'!$D221&lt;30000, "$20k-30k",
  'Palmoria Group emp-data cleaned'!$D221&lt;40000, "$30k-40k",
  'Palmoria Group emp-data cleaned'!$D221&lt;50000, "$40k-50k",
  'Palmoria Group emp-data cleaned'!$D221&lt;60000, "$50k-60k",
  'Palmoria Group emp-data cleaned'!$D221&lt;70000, "$60k-70k",
  'Palmoria Group emp-data cleaned'!$D221&lt;80000, "$70k-80k",
  'Palmoria Group emp-data cleaned'!$D221&lt;90000, "$80k-90k",
  'Palmoria Group emp-data cleaned'!$D221&lt;100000, "$90k-100k",
  'Palmoria Group emp-data cleaned'!$D221&lt;110000, "$100k-110k",
  'Palmoria Group emp-data cleaned'!$D221&gt;=110000, "$110k+"
)</f>
        <v>$80k-90k</v>
      </c>
      <c r="F221" s="35" t="s">
        <v>15</v>
      </c>
      <c r="G221" s="35" t="s">
        <v>26</v>
      </c>
      <c r="H221" s="33">
        <f>INDEX('Bonus Rules'!$C$3:$G$14, MATCH(C221, 'Bonus Rules'!$B$3:$B$14, 0), MATCH(G221, 'Bonus Rules'!$C$2:$G$2, 0))</f>
        <v>2.7E-2</v>
      </c>
      <c r="I221" s="42">
        <f t="shared" si="6"/>
        <v>2337.12</v>
      </c>
      <c r="J221" s="48">
        <f t="shared" si="7"/>
        <v>88897.12</v>
      </c>
    </row>
    <row r="222" spans="1:10" x14ac:dyDescent="0.25">
      <c r="A222" s="33" t="s">
        <v>245</v>
      </c>
      <c r="B222" s="33" t="s">
        <v>12</v>
      </c>
      <c r="C222" s="33" t="s">
        <v>21</v>
      </c>
      <c r="D222" s="48">
        <v>107340</v>
      </c>
      <c r="E222" s="34" t="str" cm="1">
        <f t="array" ref="E222">_xlfn.IFS(
  'Palmoria Group emp-data cleaned'!$D222&lt;10000, "$0-10k",
  'Palmoria Group emp-data cleaned'!$D222&lt;20000, "$10k-20k",
  'Palmoria Group emp-data cleaned'!$D222&lt;30000, "$20k-30k",
  'Palmoria Group emp-data cleaned'!$D222&lt;40000, "$30k-40k",
  'Palmoria Group emp-data cleaned'!$D222&lt;50000, "$40k-50k",
  'Palmoria Group emp-data cleaned'!$D222&lt;60000, "$50k-60k",
  'Palmoria Group emp-data cleaned'!$D222&lt;70000, "$60k-70k",
  'Palmoria Group emp-data cleaned'!$D222&lt;80000, "$70k-80k",
  'Palmoria Group emp-data cleaned'!$D222&lt;90000, "$80k-90k",
  'Palmoria Group emp-data cleaned'!$D222&lt;100000, "$90k-100k",
  'Palmoria Group emp-data cleaned'!$D222&lt;110000, "$100k-110k",
  'Palmoria Group emp-data cleaned'!$D222&gt;=110000, "$110k+"
)</f>
        <v>$100k-110k</v>
      </c>
      <c r="F222" s="33" t="s">
        <v>15</v>
      </c>
      <c r="G222" s="33" t="s">
        <v>26</v>
      </c>
      <c r="H222" s="33">
        <f>INDEX('Bonus Rules'!$C$3:$G$14, MATCH(C222, 'Bonus Rules'!$B$3:$B$14, 0), MATCH(G222, 'Bonus Rules'!$C$2:$G$2, 0))</f>
        <v>2.8000000000000001E-2</v>
      </c>
      <c r="I222" s="42">
        <f t="shared" si="6"/>
        <v>3005.52</v>
      </c>
      <c r="J222" s="48">
        <f t="shared" si="7"/>
        <v>110345.52</v>
      </c>
    </row>
    <row r="223" spans="1:10" x14ac:dyDescent="0.25">
      <c r="A223" s="35" t="s">
        <v>246</v>
      </c>
      <c r="B223" s="35" t="s">
        <v>12</v>
      </c>
      <c r="C223" s="35" t="s">
        <v>18</v>
      </c>
      <c r="D223" s="49">
        <v>111050</v>
      </c>
      <c r="E223" s="36" t="str" cm="1">
        <f t="array" ref="E223">_xlfn.IFS(
  'Palmoria Group emp-data cleaned'!$D223&lt;10000, "$0-10k",
  'Palmoria Group emp-data cleaned'!$D223&lt;20000, "$10k-20k",
  'Palmoria Group emp-data cleaned'!$D223&lt;30000, "$20k-30k",
  'Palmoria Group emp-data cleaned'!$D223&lt;40000, "$30k-40k",
  'Palmoria Group emp-data cleaned'!$D223&lt;50000, "$40k-50k",
  'Palmoria Group emp-data cleaned'!$D223&lt;60000, "$50k-60k",
  'Palmoria Group emp-data cleaned'!$D223&lt;70000, "$60k-70k",
  'Palmoria Group emp-data cleaned'!$D223&lt;80000, "$70k-80k",
  'Palmoria Group emp-data cleaned'!$D223&lt;90000, "$80k-90k",
  'Palmoria Group emp-data cleaned'!$D223&lt;100000, "$90k-100k",
  'Palmoria Group emp-data cleaned'!$D223&lt;110000, "$100k-110k",
  'Palmoria Group emp-data cleaned'!$D223&gt;=110000, "$110k+"
)</f>
        <v>$110k+</v>
      </c>
      <c r="F223" s="35" t="s">
        <v>15</v>
      </c>
      <c r="G223" s="35" t="s">
        <v>10</v>
      </c>
      <c r="H223" s="33">
        <f>INDEX('Bonus Rules'!$C$3:$G$14, MATCH(C223, 'Bonus Rules'!$B$3:$B$14, 0), MATCH(G223, 'Bonus Rules'!$C$2:$G$2, 0))</f>
        <v>6.4000000000000001E-2</v>
      </c>
      <c r="I223" s="42">
        <f t="shared" si="6"/>
        <v>7107.2</v>
      </c>
      <c r="J223" s="48">
        <f t="shared" si="7"/>
        <v>118157.2</v>
      </c>
    </row>
    <row r="224" spans="1:10" x14ac:dyDescent="0.25">
      <c r="A224" s="33" t="s">
        <v>247</v>
      </c>
      <c r="B224" s="33" t="s">
        <v>7</v>
      </c>
      <c r="C224" s="33" t="s">
        <v>39</v>
      </c>
      <c r="D224" s="48">
        <v>75320</v>
      </c>
      <c r="E224" s="34" t="str" cm="1">
        <f t="array" ref="E224">_xlfn.IFS(
  'Palmoria Group emp-data cleaned'!$D224&lt;10000, "$0-10k",
  'Palmoria Group emp-data cleaned'!$D224&lt;20000, "$10k-20k",
  'Palmoria Group emp-data cleaned'!$D224&lt;30000, "$20k-30k",
  'Palmoria Group emp-data cleaned'!$D224&lt;40000, "$30k-40k",
  'Palmoria Group emp-data cleaned'!$D224&lt;50000, "$40k-50k",
  'Palmoria Group emp-data cleaned'!$D224&lt;60000, "$50k-60k",
  'Palmoria Group emp-data cleaned'!$D224&lt;70000, "$60k-70k",
  'Palmoria Group emp-data cleaned'!$D224&lt;80000, "$70k-80k",
  'Palmoria Group emp-data cleaned'!$D224&lt;90000, "$80k-90k",
  'Palmoria Group emp-data cleaned'!$D224&lt;100000, "$90k-100k",
  'Palmoria Group emp-data cleaned'!$D224&lt;110000, "$100k-110k",
  'Palmoria Group emp-data cleaned'!$D224&gt;=110000, "$110k+"
)</f>
        <v>$70k-80k</v>
      </c>
      <c r="F224" s="33" t="s">
        <v>9</v>
      </c>
      <c r="G224" s="33" t="s">
        <v>48</v>
      </c>
      <c r="H224" s="33">
        <f>INDEX('Bonus Rules'!$C$3:$G$14, MATCH(C224, 'Bonus Rules'!$B$3:$B$14, 0), MATCH(G224, 'Bonus Rules'!$C$2:$G$2, 0))</f>
        <v>5.0000000000000001E-3</v>
      </c>
      <c r="I224" s="42">
        <f t="shared" si="6"/>
        <v>376.6</v>
      </c>
      <c r="J224" s="48">
        <f t="shared" si="7"/>
        <v>75696.600000000006</v>
      </c>
    </row>
    <row r="225" spans="1:10" x14ac:dyDescent="0.25">
      <c r="A225" s="35" t="s">
        <v>248</v>
      </c>
      <c r="B225" s="35" t="s">
        <v>7</v>
      </c>
      <c r="C225" s="35" t="s">
        <v>18</v>
      </c>
      <c r="D225" s="49">
        <v>57910</v>
      </c>
      <c r="E225" s="36" t="str" cm="1">
        <f t="array" ref="E225">_xlfn.IFS(
  'Palmoria Group emp-data cleaned'!$D225&lt;10000, "$0-10k",
  'Palmoria Group emp-data cleaned'!$D225&lt;20000, "$10k-20k",
  'Palmoria Group emp-data cleaned'!$D225&lt;30000, "$20k-30k",
  'Palmoria Group emp-data cleaned'!$D225&lt;40000, "$30k-40k",
  'Palmoria Group emp-data cleaned'!$D225&lt;50000, "$40k-50k",
  'Palmoria Group emp-data cleaned'!$D225&lt;60000, "$50k-60k",
  'Palmoria Group emp-data cleaned'!$D225&lt;70000, "$60k-70k",
  'Palmoria Group emp-data cleaned'!$D225&lt;80000, "$70k-80k",
  'Palmoria Group emp-data cleaned'!$D225&lt;90000, "$80k-90k",
  'Palmoria Group emp-data cleaned'!$D225&lt;100000, "$90k-100k",
  'Palmoria Group emp-data cleaned'!$D225&lt;110000, "$100k-110k",
  'Palmoria Group emp-data cleaned'!$D225&gt;=110000, "$110k+"
)</f>
        <v>$50k-60k</v>
      </c>
      <c r="F225" s="35" t="s">
        <v>19</v>
      </c>
      <c r="G225" s="35" t="s">
        <v>26</v>
      </c>
      <c r="H225" s="33">
        <f>INDEX('Bonus Rules'!$C$3:$G$14, MATCH(C225, 'Bonus Rules'!$B$3:$B$14, 0), MATCH(G225, 'Bonus Rules'!$C$2:$G$2, 0))</f>
        <v>2.1000000000000001E-2</v>
      </c>
      <c r="I225" s="42">
        <f t="shared" si="6"/>
        <v>1216.1100000000001</v>
      </c>
      <c r="J225" s="48">
        <f t="shared" si="7"/>
        <v>59126.11</v>
      </c>
    </row>
    <row r="226" spans="1:10" x14ac:dyDescent="0.25">
      <c r="A226" s="33" t="s">
        <v>249</v>
      </c>
      <c r="B226" s="33" t="s">
        <v>12</v>
      </c>
      <c r="C226" s="33" t="s">
        <v>18</v>
      </c>
      <c r="D226" s="48">
        <v>29490</v>
      </c>
      <c r="E226" s="34" t="str" cm="1">
        <f t="array" ref="E226">_xlfn.IFS(
  'Palmoria Group emp-data cleaned'!$D226&lt;10000, "$0-10k",
  'Palmoria Group emp-data cleaned'!$D226&lt;20000, "$10k-20k",
  'Palmoria Group emp-data cleaned'!$D226&lt;30000, "$20k-30k",
  'Palmoria Group emp-data cleaned'!$D226&lt;40000, "$30k-40k",
  'Palmoria Group emp-data cleaned'!$D226&lt;50000, "$40k-50k",
  'Palmoria Group emp-data cleaned'!$D226&lt;60000, "$50k-60k",
  'Palmoria Group emp-data cleaned'!$D226&lt;70000, "$60k-70k",
  'Palmoria Group emp-data cleaned'!$D226&lt;80000, "$70k-80k",
  'Palmoria Group emp-data cleaned'!$D226&lt;90000, "$80k-90k",
  'Palmoria Group emp-data cleaned'!$D226&lt;100000, "$90k-100k",
  'Palmoria Group emp-data cleaned'!$D226&lt;110000, "$100k-110k",
  'Palmoria Group emp-data cleaned'!$D226&gt;=110000, "$110k+"
)</f>
        <v>$20k-30k</v>
      </c>
      <c r="F226" s="33" t="s">
        <v>15</v>
      </c>
      <c r="G226" s="33" t="s">
        <v>16</v>
      </c>
      <c r="H226" s="33"/>
      <c r="I226" s="42"/>
      <c r="J226" s="48"/>
    </row>
    <row r="227" spans="1:10" x14ac:dyDescent="0.25">
      <c r="A227" s="35" t="s">
        <v>250</v>
      </c>
      <c r="B227" s="35" t="s">
        <v>7</v>
      </c>
      <c r="C227" s="35" t="s">
        <v>25</v>
      </c>
      <c r="D227" s="49">
        <v>52670</v>
      </c>
      <c r="E227" s="36" t="str" cm="1">
        <f t="array" ref="E227">_xlfn.IFS(
  'Palmoria Group emp-data cleaned'!$D227&lt;10000, "$0-10k",
  'Palmoria Group emp-data cleaned'!$D227&lt;20000, "$10k-20k",
  'Palmoria Group emp-data cleaned'!$D227&lt;30000, "$20k-30k",
  'Palmoria Group emp-data cleaned'!$D227&lt;40000, "$30k-40k",
  'Palmoria Group emp-data cleaned'!$D227&lt;50000, "$40k-50k",
  'Palmoria Group emp-data cleaned'!$D227&lt;60000, "$50k-60k",
  'Palmoria Group emp-data cleaned'!$D227&lt;70000, "$60k-70k",
  'Palmoria Group emp-data cleaned'!$D227&lt;80000, "$70k-80k",
  'Palmoria Group emp-data cleaned'!$D227&lt;90000, "$80k-90k",
  'Palmoria Group emp-data cleaned'!$D227&lt;100000, "$90k-100k",
  'Palmoria Group emp-data cleaned'!$D227&lt;110000, "$100k-110k",
  'Palmoria Group emp-data cleaned'!$D227&gt;=110000, "$110k+"
)</f>
        <v>$50k-60k</v>
      </c>
      <c r="F227" s="35" t="s">
        <v>19</v>
      </c>
      <c r="G227" s="35" t="s">
        <v>26</v>
      </c>
      <c r="H227" s="33">
        <f>INDEX('Bonus Rules'!$C$3:$G$14, MATCH(C227, 'Bonus Rules'!$B$3:$B$14, 0), MATCH(G227, 'Bonus Rules'!$C$2:$G$2, 0))</f>
        <v>2.7E-2</v>
      </c>
      <c r="I227" s="42">
        <f t="shared" si="6"/>
        <v>1422.09</v>
      </c>
      <c r="J227" s="48">
        <f t="shared" si="7"/>
        <v>54092.09</v>
      </c>
    </row>
    <row r="228" spans="1:10" x14ac:dyDescent="0.25">
      <c r="A228" s="33" t="s">
        <v>251</v>
      </c>
      <c r="B228" s="33" t="s">
        <v>7</v>
      </c>
      <c r="C228" s="33" t="s">
        <v>50</v>
      </c>
      <c r="D228" s="48">
        <v>48530</v>
      </c>
      <c r="E228" s="34" t="str" cm="1">
        <f t="array" ref="E228">_xlfn.IFS(
  'Palmoria Group emp-data cleaned'!$D228&lt;10000, "$0-10k",
  'Palmoria Group emp-data cleaned'!$D228&lt;20000, "$10k-20k",
  'Palmoria Group emp-data cleaned'!$D228&lt;30000, "$20k-30k",
  'Palmoria Group emp-data cleaned'!$D228&lt;40000, "$30k-40k",
  'Palmoria Group emp-data cleaned'!$D228&lt;50000, "$40k-50k",
  'Palmoria Group emp-data cleaned'!$D228&lt;60000, "$50k-60k",
  'Palmoria Group emp-data cleaned'!$D228&lt;70000, "$60k-70k",
  'Palmoria Group emp-data cleaned'!$D228&lt;80000, "$70k-80k",
  'Palmoria Group emp-data cleaned'!$D228&lt;90000, "$80k-90k",
  'Palmoria Group emp-data cleaned'!$D228&lt;100000, "$90k-100k",
  'Palmoria Group emp-data cleaned'!$D228&lt;110000, "$100k-110k",
  'Palmoria Group emp-data cleaned'!$D228&gt;=110000, "$110k+"
)</f>
        <v>$40k-50k</v>
      </c>
      <c r="F228" s="33" t="s">
        <v>15</v>
      </c>
      <c r="G228" s="33" t="s">
        <v>26</v>
      </c>
      <c r="H228" s="33">
        <f>INDEX('Bonus Rules'!$C$3:$G$14, MATCH(C228, 'Bonus Rules'!$B$3:$B$14, 0), MATCH(G228, 'Bonus Rules'!$C$2:$G$2, 0))</f>
        <v>0.02</v>
      </c>
      <c r="I228" s="42">
        <f t="shared" si="6"/>
        <v>970.6</v>
      </c>
      <c r="J228" s="48">
        <f t="shared" si="7"/>
        <v>49500.6</v>
      </c>
    </row>
    <row r="229" spans="1:10" x14ac:dyDescent="0.25">
      <c r="A229" s="35" t="s">
        <v>252</v>
      </c>
      <c r="B229" s="35" t="s">
        <v>7</v>
      </c>
      <c r="C229" s="35" t="s">
        <v>47</v>
      </c>
      <c r="D229" s="49">
        <v>105470</v>
      </c>
      <c r="E229" s="36" t="str" cm="1">
        <f t="array" ref="E229">_xlfn.IFS(
  'Palmoria Group emp-data cleaned'!$D229&lt;10000, "$0-10k",
  'Palmoria Group emp-data cleaned'!$D229&lt;20000, "$10k-20k",
  'Palmoria Group emp-data cleaned'!$D229&lt;30000, "$20k-30k",
  'Palmoria Group emp-data cleaned'!$D229&lt;40000, "$30k-40k",
  'Palmoria Group emp-data cleaned'!$D229&lt;50000, "$40k-50k",
  'Palmoria Group emp-data cleaned'!$D229&lt;60000, "$50k-60k",
  'Palmoria Group emp-data cleaned'!$D229&lt;70000, "$60k-70k",
  'Palmoria Group emp-data cleaned'!$D229&lt;80000, "$70k-80k",
  'Palmoria Group emp-data cleaned'!$D229&lt;90000, "$80k-90k",
  'Palmoria Group emp-data cleaned'!$D229&lt;100000, "$90k-100k",
  'Palmoria Group emp-data cleaned'!$D229&lt;110000, "$100k-110k",
  'Palmoria Group emp-data cleaned'!$D229&gt;=110000, "$110k+"
)</f>
        <v>$100k-110k</v>
      </c>
      <c r="F229" s="35" t="s">
        <v>15</v>
      </c>
      <c r="G229" s="35" t="s">
        <v>26</v>
      </c>
      <c r="H229" s="33">
        <f>INDEX('Bonus Rules'!$C$3:$G$14, MATCH(C229, 'Bonus Rules'!$B$3:$B$14, 0), MATCH(G229, 'Bonus Rules'!$C$2:$G$2, 0))</f>
        <v>3.3000000000000002E-2</v>
      </c>
      <c r="I229" s="42">
        <f t="shared" si="6"/>
        <v>3480.51</v>
      </c>
      <c r="J229" s="48">
        <f t="shared" si="7"/>
        <v>108950.51</v>
      </c>
    </row>
    <row r="230" spans="1:10" x14ac:dyDescent="0.25">
      <c r="A230" s="33" t="s">
        <v>253</v>
      </c>
      <c r="B230" s="33" t="s">
        <v>12</v>
      </c>
      <c r="C230" s="33" t="s">
        <v>39</v>
      </c>
      <c r="D230" s="48">
        <v>98200</v>
      </c>
      <c r="E230" s="34" t="str" cm="1">
        <f t="array" ref="E230">_xlfn.IFS(
  'Palmoria Group emp-data cleaned'!$D230&lt;10000, "$0-10k",
  'Palmoria Group emp-data cleaned'!$D230&lt;20000, "$10k-20k",
  'Palmoria Group emp-data cleaned'!$D230&lt;30000, "$20k-30k",
  'Palmoria Group emp-data cleaned'!$D230&lt;40000, "$30k-40k",
  'Palmoria Group emp-data cleaned'!$D230&lt;50000, "$40k-50k",
  'Palmoria Group emp-data cleaned'!$D230&lt;60000, "$50k-60k",
  'Palmoria Group emp-data cleaned'!$D230&lt;70000, "$60k-70k",
  'Palmoria Group emp-data cleaned'!$D230&lt;80000, "$70k-80k",
  'Palmoria Group emp-data cleaned'!$D230&lt;90000, "$80k-90k",
  'Palmoria Group emp-data cleaned'!$D230&lt;100000, "$90k-100k",
  'Palmoria Group emp-data cleaned'!$D230&lt;110000, "$100k-110k",
  'Palmoria Group emp-data cleaned'!$D230&gt;=110000, "$110k+"
)</f>
        <v>$90k-100k</v>
      </c>
      <c r="F230" s="33" t="s">
        <v>15</v>
      </c>
      <c r="G230" s="33" t="s">
        <v>22</v>
      </c>
      <c r="H230" s="33">
        <f>INDEX('Bonus Rules'!$C$3:$G$14, MATCH(C230, 'Bonus Rules'!$B$3:$B$14, 0), MATCH(G230, 'Bonus Rules'!$C$2:$G$2, 0))</f>
        <v>1.9E-2</v>
      </c>
      <c r="I230" s="42">
        <f t="shared" si="6"/>
        <v>1865.8</v>
      </c>
      <c r="J230" s="48">
        <f t="shared" si="7"/>
        <v>100065.8</v>
      </c>
    </row>
    <row r="231" spans="1:10" x14ac:dyDescent="0.25">
      <c r="A231" s="35" t="s">
        <v>254</v>
      </c>
      <c r="B231" s="35" t="s">
        <v>7</v>
      </c>
      <c r="C231" s="35" t="s">
        <v>25</v>
      </c>
      <c r="D231" s="49">
        <v>106190</v>
      </c>
      <c r="E231" s="36" t="str" cm="1">
        <f t="array" ref="E231">_xlfn.IFS(
  'Palmoria Group emp-data cleaned'!$D231&lt;10000, "$0-10k",
  'Palmoria Group emp-data cleaned'!$D231&lt;20000, "$10k-20k",
  'Palmoria Group emp-data cleaned'!$D231&lt;30000, "$20k-30k",
  'Palmoria Group emp-data cleaned'!$D231&lt;40000, "$30k-40k",
  'Palmoria Group emp-data cleaned'!$D231&lt;50000, "$40k-50k",
  'Palmoria Group emp-data cleaned'!$D231&lt;60000, "$50k-60k",
  'Palmoria Group emp-data cleaned'!$D231&lt;70000, "$60k-70k",
  'Palmoria Group emp-data cleaned'!$D231&lt;80000, "$70k-80k",
  'Palmoria Group emp-data cleaned'!$D231&lt;90000, "$80k-90k",
  'Palmoria Group emp-data cleaned'!$D231&lt;100000, "$90k-100k",
  'Palmoria Group emp-data cleaned'!$D231&lt;110000, "$100k-110k",
  'Palmoria Group emp-data cleaned'!$D231&gt;=110000, "$110k+"
)</f>
        <v>$100k-110k</v>
      </c>
      <c r="F231" s="35" t="s">
        <v>15</v>
      </c>
      <c r="G231" s="35" t="s">
        <v>10</v>
      </c>
      <c r="H231" s="33">
        <f>INDEX('Bonus Rules'!$C$3:$G$14, MATCH(C231, 'Bonus Rules'!$B$3:$B$14, 0), MATCH(G231, 'Bonus Rules'!$C$2:$G$2, 0))</f>
        <v>7.5999999999999998E-2</v>
      </c>
      <c r="I231" s="42">
        <f t="shared" si="6"/>
        <v>8070.44</v>
      </c>
      <c r="J231" s="48">
        <f t="shared" si="7"/>
        <v>114260.44</v>
      </c>
    </row>
    <row r="232" spans="1:10" x14ac:dyDescent="0.25">
      <c r="A232" s="33" t="s">
        <v>255</v>
      </c>
      <c r="B232" s="33" t="s">
        <v>7</v>
      </c>
      <c r="C232" s="33" t="s">
        <v>8</v>
      </c>
      <c r="D232" s="48">
        <v>52610</v>
      </c>
      <c r="E232" s="34" t="str" cm="1">
        <f t="array" ref="E232">_xlfn.IFS(
  'Palmoria Group emp-data cleaned'!$D232&lt;10000, "$0-10k",
  'Palmoria Group emp-data cleaned'!$D232&lt;20000, "$10k-20k",
  'Palmoria Group emp-data cleaned'!$D232&lt;30000, "$20k-30k",
  'Palmoria Group emp-data cleaned'!$D232&lt;40000, "$30k-40k",
  'Palmoria Group emp-data cleaned'!$D232&lt;50000, "$40k-50k",
  'Palmoria Group emp-data cleaned'!$D232&lt;60000, "$50k-60k",
  'Palmoria Group emp-data cleaned'!$D232&lt;70000, "$60k-70k",
  'Palmoria Group emp-data cleaned'!$D232&lt;80000, "$70k-80k",
  'Palmoria Group emp-data cleaned'!$D232&lt;90000, "$80k-90k",
  'Palmoria Group emp-data cleaned'!$D232&lt;100000, "$90k-100k",
  'Palmoria Group emp-data cleaned'!$D232&lt;110000, "$100k-110k",
  'Palmoria Group emp-data cleaned'!$D232&gt;=110000, "$110k+"
)</f>
        <v>$50k-60k</v>
      </c>
      <c r="F232" s="33" t="s">
        <v>9</v>
      </c>
      <c r="G232" s="33" t="s">
        <v>22</v>
      </c>
      <c r="H232" s="33">
        <f>INDEX('Bonus Rules'!$C$3:$G$14, MATCH(C232, 'Bonus Rules'!$B$3:$B$14, 0), MATCH(G232, 'Bonus Rules'!$C$2:$G$2, 0))</f>
        <v>1.2E-2</v>
      </c>
      <c r="I232" s="42">
        <f t="shared" si="6"/>
        <v>631.32000000000005</v>
      </c>
      <c r="J232" s="48">
        <f t="shared" si="7"/>
        <v>53241.32</v>
      </c>
    </row>
    <row r="233" spans="1:10" x14ac:dyDescent="0.25">
      <c r="A233" s="35" t="s">
        <v>256</v>
      </c>
      <c r="B233" s="35" t="s">
        <v>903</v>
      </c>
      <c r="C233" s="35" t="s">
        <v>18</v>
      </c>
      <c r="D233" s="49">
        <v>63450</v>
      </c>
      <c r="E233" s="36" t="str" cm="1">
        <f t="array" ref="E233">_xlfn.IFS(
  'Palmoria Group emp-data cleaned'!$D233&lt;10000, "$0-10k",
  'Palmoria Group emp-data cleaned'!$D233&lt;20000, "$10k-20k",
  'Palmoria Group emp-data cleaned'!$D233&lt;30000, "$20k-30k",
  'Palmoria Group emp-data cleaned'!$D233&lt;40000, "$30k-40k",
  'Palmoria Group emp-data cleaned'!$D233&lt;50000, "$40k-50k",
  'Palmoria Group emp-data cleaned'!$D233&lt;60000, "$50k-60k",
  'Palmoria Group emp-data cleaned'!$D233&lt;70000, "$60k-70k",
  'Palmoria Group emp-data cleaned'!$D233&lt;80000, "$70k-80k",
  'Palmoria Group emp-data cleaned'!$D233&lt;90000, "$80k-90k",
  'Palmoria Group emp-data cleaned'!$D233&lt;100000, "$90k-100k",
  'Palmoria Group emp-data cleaned'!$D233&lt;110000, "$100k-110k",
  'Palmoria Group emp-data cleaned'!$D233&gt;=110000, "$110k+"
)</f>
        <v>$60k-70k</v>
      </c>
      <c r="F233" s="35" t="s">
        <v>15</v>
      </c>
      <c r="G233" s="35" t="s">
        <v>14</v>
      </c>
      <c r="H233" s="33">
        <f>INDEX('Bonus Rules'!$C$3:$G$14, MATCH(C233, 'Bonus Rules'!$B$3:$B$14, 0), MATCH(G233, 'Bonus Rules'!$C$2:$G$2, 0))</f>
        <v>5.3999999999999999E-2</v>
      </c>
      <c r="I233" s="42">
        <f t="shared" si="6"/>
        <v>3426.3</v>
      </c>
      <c r="J233" s="48">
        <f t="shared" si="7"/>
        <v>66876.3</v>
      </c>
    </row>
    <row r="234" spans="1:10" x14ac:dyDescent="0.25">
      <c r="A234" s="33" t="s">
        <v>257</v>
      </c>
      <c r="B234" s="33" t="s">
        <v>7</v>
      </c>
      <c r="C234" s="33" t="s">
        <v>50</v>
      </c>
      <c r="D234" s="48">
        <v>74710</v>
      </c>
      <c r="E234" s="34" t="str" cm="1">
        <f t="array" ref="E234">_xlfn.IFS(
  'Palmoria Group emp-data cleaned'!$D234&lt;10000, "$0-10k",
  'Palmoria Group emp-data cleaned'!$D234&lt;20000, "$10k-20k",
  'Palmoria Group emp-data cleaned'!$D234&lt;30000, "$20k-30k",
  'Palmoria Group emp-data cleaned'!$D234&lt;40000, "$30k-40k",
  'Palmoria Group emp-data cleaned'!$D234&lt;50000, "$40k-50k",
  'Palmoria Group emp-data cleaned'!$D234&lt;60000, "$50k-60k",
  'Palmoria Group emp-data cleaned'!$D234&lt;70000, "$60k-70k",
  'Palmoria Group emp-data cleaned'!$D234&lt;80000, "$70k-80k",
  'Palmoria Group emp-data cleaned'!$D234&lt;90000, "$80k-90k",
  'Palmoria Group emp-data cleaned'!$D234&lt;100000, "$90k-100k",
  'Palmoria Group emp-data cleaned'!$D234&lt;110000, "$100k-110k",
  'Palmoria Group emp-data cleaned'!$D234&gt;=110000, "$110k+"
)</f>
        <v>$70k-80k</v>
      </c>
      <c r="F234" s="33" t="s">
        <v>15</v>
      </c>
      <c r="G234" s="33" t="s">
        <v>14</v>
      </c>
      <c r="H234" s="33">
        <f>INDEX('Bonus Rules'!$C$3:$G$14, MATCH(C234, 'Bonus Rules'!$B$3:$B$14, 0), MATCH(G234, 'Bonus Rules'!$C$2:$G$2, 0))</f>
        <v>5.8000000000000003E-2</v>
      </c>
      <c r="I234" s="42">
        <f t="shared" si="6"/>
        <v>4333.18</v>
      </c>
      <c r="J234" s="48">
        <f t="shared" si="7"/>
        <v>79043.179999999993</v>
      </c>
    </row>
    <row r="235" spans="1:10" x14ac:dyDescent="0.25">
      <c r="A235" s="35" t="s">
        <v>258</v>
      </c>
      <c r="B235" s="35" t="s">
        <v>12</v>
      </c>
      <c r="C235" s="35" t="s">
        <v>8</v>
      </c>
      <c r="D235" s="49">
        <v>60330</v>
      </c>
      <c r="E235" s="36" t="str" cm="1">
        <f t="array" ref="E235">_xlfn.IFS(
  'Palmoria Group emp-data cleaned'!$D235&lt;10000, "$0-10k",
  'Palmoria Group emp-data cleaned'!$D235&lt;20000, "$10k-20k",
  'Palmoria Group emp-data cleaned'!$D235&lt;30000, "$20k-30k",
  'Palmoria Group emp-data cleaned'!$D235&lt;40000, "$30k-40k",
  'Palmoria Group emp-data cleaned'!$D235&lt;50000, "$40k-50k",
  'Palmoria Group emp-data cleaned'!$D235&lt;60000, "$50k-60k",
  'Palmoria Group emp-data cleaned'!$D235&lt;70000, "$60k-70k",
  'Palmoria Group emp-data cleaned'!$D235&lt;80000, "$70k-80k",
  'Palmoria Group emp-data cleaned'!$D235&lt;90000, "$80k-90k",
  'Palmoria Group emp-data cleaned'!$D235&lt;100000, "$90k-100k",
  'Palmoria Group emp-data cleaned'!$D235&lt;110000, "$100k-110k",
  'Palmoria Group emp-data cleaned'!$D235&gt;=110000, "$110k+"
)</f>
        <v>$60k-70k</v>
      </c>
      <c r="F235" s="35" t="s">
        <v>9</v>
      </c>
      <c r="G235" s="35" t="s">
        <v>26</v>
      </c>
      <c r="H235" s="33">
        <f>INDEX('Bonus Rules'!$C$3:$G$14, MATCH(C235, 'Bonus Rules'!$B$3:$B$14, 0), MATCH(G235, 'Bonus Rules'!$C$2:$G$2, 0))</f>
        <v>2.1000000000000001E-2</v>
      </c>
      <c r="I235" s="42">
        <f t="shared" si="6"/>
        <v>1266.93</v>
      </c>
      <c r="J235" s="48">
        <f t="shared" si="7"/>
        <v>61596.93</v>
      </c>
    </row>
    <row r="236" spans="1:10" x14ac:dyDescent="0.25">
      <c r="A236" s="33" t="s">
        <v>259</v>
      </c>
      <c r="B236" s="33" t="s">
        <v>7</v>
      </c>
      <c r="C236" s="33" t="s">
        <v>8</v>
      </c>
      <c r="D236" s="48">
        <v>61010</v>
      </c>
      <c r="E236" s="34" t="str" cm="1">
        <f t="array" ref="E236">_xlfn.IFS(
  'Palmoria Group emp-data cleaned'!$D236&lt;10000, "$0-10k",
  'Palmoria Group emp-data cleaned'!$D236&lt;20000, "$10k-20k",
  'Palmoria Group emp-data cleaned'!$D236&lt;30000, "$20k-30k",
  'Palmoria Group emp-data cleaned'!$D236&lt;40000, "$30k-40k",
  'Palmoria Group emp-data cleaned'!$D236&lt;50000, "$40k-50k",
  'Palmoria Group emp-data cleaned'!$D236&lt;60000, "$50k-60k",
  'Palmoria Group emp-data cleaned'!$D236&lt;70000, "$60k-70k",
  'Palmoria Group emp-data cleaned'!$D236&lt;80000, "$70k-80k",
  'Palmoria Group emp-data cleaned'!$D236&lt;90000, "$80k-90k",
  'Palmoria Group emp-data cleaned'!$D236&lt;100000, "$90k-100k",
  'Palmoria Group emp-data cleaned'!$D236&lt;110000, "$100k-110k",
  'Palmoria Group emp-data cleaned'!$D236&gt;=110000, "$110k+"
)</f>
        <v>$60k-70k</v>
      </c>
      <c r="F236" s="33" t="s">
        <v>19</v>
      </c>
      <c r="G236" s="33" t="s">
        <v>26</v>
      </c>
      <c r="H236" s="33">
        <f>INDEX('Bonus Rules'!$C$3:$G$14, MATCH(C236, 'Bonus Rules'!$B$3:$B$14, 0), MATCH(G236, 'Bonus Rules'!$C$2:$G$2, 0))</f>
        <v>2.1000000000000001E-2</v>
      </c>
      <c r="I236" s="42">
        <f t="shared" si="6"/>
        <v>1281.21</v>
      </c>
      <c r="J236" s="48">
        <f t="shared" si="7"/>
        <v>62291.21</v>
      </c>
    </row>
    <row r="237" spans="1:10" x14ac:dyDescent="0.25">
      <c r="A237" s="35" t="s">
        <v>260</v>
      </c>
      <c r="B237" s="35" t="s">
        <v>12</v>
      </c>
      <c r="C237" s="35" t="s">
        <v>50</v>
      </c>
      <c r="D237" s="49">
        <v>76300</v>
      </c>
      <c r="E237" s="36" t="str" cm="1">
        <f t="array" ref="E237">_xlfn.IFS(
  'Palmoria Group emp-data cleaned'!$D237&lt;10000, "$0-10k",
  'Palmoria Group emp-data cleaned'!$D237&lt;20000, "$10k-20k",
  'Palmoria Group emp-data cleaned'!$D237&lt;30000, "$20k-30k",
  'Palmoria Group emp-data cleaned'!$D237&lt;40000, "$30k-40k",
  'Palmoria Group emp-data cleaned'!$D237&lt;50000, "$40k-50k",
  'Palmoria Group emp-data cleaned'!$D237&lt;60000, "$50k-60k",
  'Palmoria Group emp-data cleaned'!$D237&lt;70000, "$60k-70k",
  'Palmoria Group emp-data cleaned'!$D237&lt;80000, "$70k-80k",
  'Palmoria Group emp-data cleaned'!$D237&lt;90000, "$80k-90k",
  'Palmoria Group emp-data cleaned'!$D237&lt;100000, "$90k-100k",
  'Palmoria Group emp-data cleaned'!$D237&lt;110000, "$100k-110k",
  'Palmoria Group emp-data cleaned'!$D237&gt;=110000, "$110k+"
)</f>
        <v>$70k-80k</v>
      </c>
      <c r="F237" s="35" t="s">
        <v>19</v>
      </c>
      <c r="G237" s="35" t="s">
        <v>16</v>
      </c>
      <c r="H237" s="33"/>
      <c r="I237" s="42"/>
      <c r="J237" s="48"/>
    </row>
    <row r="238" spans="1:10" x14ac:dyDescent="0.25">
      <c r="A238" s="33" t="s">
        <v>261</v>
      </c>
      <c r="B238" s="33" t="s">
        <v>7</v>
      </c>
      <c r="C238" s="33" t="s">
        <v>63</v>
      </c>
      <c r="D238" s="48">
        <v>117020</v>
      </c>
      <c r="E238" s="34" t="str" cm="1">
        <f t="array" ref="E238">_xlfn.IFS(
  'Palmoria Group emp-data cleaned'!$D238&lt;10000, "$0-10k",
  'Palmoria Group emp-data cleaned'!$D238&lt;20000, "$10k-20k",
  'Palmoria Group emp-data cleaned'!$D238&lt;30000, "$20k-30k",
  'Palmoria Group emp-data cleaned'!$D238&lt;40000, "$30k-40k",
  'Palmoria Group emp-data cleaned'!$D238&lt;50000, "$40k-50k",
  'Palmoria Group emp-data cleaned'!$D238&lt;60000, "$50k-60k",
  'Palmoria Group emp-data cleaned'!$D238&lt;70000, "$60k-70k",
  'Palmoria Group emp-data cleaned'!$D238&lt;80000, "$70k-80k",
  'Palmoria Group emp-data cleaned'!$D238&lt;90000, "$80k-90k",
  'Palmoria Group emp-data cleaned'!$D238&lt;100000, "$90k-100k",
  'Palmoria Group emp-data cleaned'!$D238&lt;110000, "$100k-110k",
  'Palmoria Group emp-data cleaned'!$D238&gt;=110000, "$110k+"
)</f>
        <v>$110k+</v>
      </c>
      <c r="F238" s="33" t="s">
        <v>19</v>
      </c>
      <c r="G238" s="33" t="s">
        <v>26</v>
      </c>
      <c r="H238" s="33">
        <f>INDEX('Bonus Rules'!$C$3:$G$14, MATCH(C238, 'Bonus Rules'!$B$3:$B$14, 0), MATCH(G238, 'Bonus Rules'!$C$2:$G$2, 0))</f>
        <v>3.5000000000000003E-2</v>
      </c>
      <c r="I238" s="42">
        <f t="shared" si="6"/>
        <v>4095.7000000000003</v>
      </c>
      <c r="J238" s="48">
        <f t="shared" si="7"/>
        <v>121115.7</v>
      </c>
    </row>
    <row r="239" spans="1:10" x14ac:dyDescent="0.25">
      <c r="A239" s="35" t="s">
        <v>262</v>
      </c>
      <c r="B239" s="35" t="s">
        <v>7</v>
      </c>
      <c r="C239" s="35" t="s">
        <v>63</v>
      </c>
      <c r="D239" s="49">
        <v>77130</v>
      </c>
      <c r="E239" s="36" t="str" cm="1">
        <f t="array" ref="E239">_xlfn.IFS(
  'Palmoria Group emp-data cleaned'!$D239&lt;10000, "$0-10k",
  'Palmoria Group emp-data cleaned'!$D239&lt;20000, "$10k-20k",
  'Palmoria Group emp-data cleaned'!$D239&lt;30000, "$20k-30k",
  'Palmoria Group emp-data cleaned'!$D239&lt;40000, "$30k-40k",
  'Palmoria Group emp-data cleaned'!$D239&lt;50000, "$40k-50k",
  'Palmoria Group emp-data cleaned'!$D239&lt;60000, "$50k-60k",
  'Palmoria Group emp-data cleaned'!$D239&lt;70000, "$60k-70k",
  'Palmoria Group emp-data cleaned'!$D239&lt;80000, "$70k-80k",
  'Palmoria Group emp-data cleaned'!$D239&lt;90000, "$80k-90k",
  'Palmoria Group emp-data cleaned'!$D239&lt;100000, "$90k-100k",
  'Palmoria Group emp-data cleaned'!$D239&lt;110000, "$100k-110k",
  'Palmoria Group emp-data cleaned'!$D239&gt;=110000, "$110k+"
)</f>
        <v>$70k-80k</v>
      </c>
      <c r="F239" s="35" t="s">
        <v>9</v>
      </c>
      <c r="G239" s="35" t="s">
        <v>48</v>
      </c>
      <c r="H239" s="33">
        <f>INDEX('Bonus Rules'!$C$3:$G$14, MATCH(C239, 'Bonus Rules'!$B$3:$B$14, 0), MATCH(G239, 'Bonus Rules'!$C$2:$G$2, 0))</f>
        <v>5.0000000000000001E-3</v>
      </c>
      <c r="I239" s="42">
        <f t="shared" si="6"/>
        <v>385.65000000000003</v>
      </c>
      <c r="J239" s="48">
        <f t="shared" si="7"/>
        <v>77515.649999999994</v>
      </c>
    </row>
    <row r="240" spans="1:10" x14ac:dyDescent="0.25">
      <c r="A240" s="33" t="s">
        <v>263</v>
      </c>
      <c r="B240" s="33" t="s">
        <v>12</v>
      </c>
      <c r="C240" s="33" t="s">
        <v>25</v>
      </c>
      <c r="D240" s="48">
        <v>106930</v>
      </c>
      <c r="E240" s="34" t="str" cm="1">
        <f t="array" ref="E240">_xlfn.IFS(
  'Palmoria Group emp-data cleaned'!$D240&lt;10000, "$0-10k",
  'Palmoria Group emp-data cleaned'!$D240&lt;20000, "$10k-20k",
  'Palmoria Group emp-data cleaned'!$D240&lt;30000, "$20k-30k",
  'Palmoria Group emp-data cleaned'!$D240&lt;40000, "$30k-40k",
  'Palmoria Group emp-data cleaned'!$D240&lt;50000, "$40k-50k",
  'Palmoria Group emp-data cleaned'!$D240&lt;60000, "$50k-60k",
  'Palmoria Group emp-data cleaned'!$D240&lt;70000, "$60k-70k",
  'Palmoria Group emp-data cleaned'!$D240&lt;80000, "$70k-80k",
  'Palmoria Group emp-data cleaned'!$D240&lt;90000, "$80k-90k",
  'Palmoria Group emp-data cleaned'!$D240&lt;100000, "$90k-100k",
  'Palmoria Group emp-data cleaned'!$D240&lt;110000, "$100k-110k",
  'Palmoria Group emp-data cleaned'!$D240&gt;=110000, "$110k+"
)</f>
        <v>$100k-110k</v>
      </c>
      <c r="F240" s="33" t="s">
        <v>9</v>
      </c>
      <c r="G240" s="33" t="s">
        <v>26</v>
      </c>
      <c r="H240" s="33">
        <f>INDEX('Bonus Rules'!$C$3:$G$14, MATCH(C240, 'Bonus Rules'!$B$3:$B$14, 0), MATCH(G240, 'Bonus Rules'!$C$2:$G$2, 0))</f>
        <v>2.7E-2</v>
      </c>
      <c r="I240" s="42">
        <f t="shared" si="6"/>
        <v>2887.11</v>
      </c>
      <c r="J240" s="48">
        <f t="shared" si="7"/>
        <v>109817.11</v>
      </c>
    </row>
    <row r="241" spans="1:10" x14ac:dyDescent="0.25">
      <c r="A241" s="35" t="s">
        <v>264</v>
      </c>
      <c r="B241" s="35" t="s">
        <v>7</v>
      </c>
      <c r="C241" s="35" t="s">
        <v>13</v>
      </c>
      <c r="D241" s="49">
        <v>62090</v>
      </c>
      <c r="E241" s="36" t="str" cm="1">
        <f t="array" ref="E241">_xlfn.IFS(
  'Palmoria Group emp-data cleaned'!$D241&lt;10000, "$0-10k",
  'Palmoria Group emp-data cleaned'!$D241&lt;20000, "$10k-20k",
  'Palmoria Group emp-data cleaned'!$D241&lt;30000, "$20k-30k",
  'Palmoria Group emp-data cleaned'!$D241&lt;40000, "$30k-40k",
  'Palmoria Group emp-data cleaned'!$D241&lt;50000, "$40k-50k",
  'Palmoria Group emp-data cleaned'!$D241&lt;60000, "$50k-60k",
  'Palmoria Group emp-data cleaned'!$D241&lt;70000, "$60k-70k",
  'Palmoria Group emp-data cleaned'!$D241&lt;80000, "$70k-80k",
  'Palmoria Group emp-data cleaned'!$D241&lt;90000, "$80k-90k",
  'Palmoria Group emp-data cleaned'!$D241&lt;100000, "$90k-100k",
  'Palmoria Group emp-data cleaned'!$D241&lt;110000, "$100k-110k",
  'Palmoria Group emp-data cleaned'!$D241&gt;=110000, "$110k+"
)</f>
        <v>$60k-70k</v>
      </c>
      <c r="F241" s="35" t="s">
        <v>15</v>
      </c>
      <c r="G241" s="35" t="s">
        <v>10</v>
      </c>
      <c r="H241" s="33">
        <f>INDEX('Bonus Rules'!$C$3:$G$14, MATCH(C241, 'Bonus Rules'!$B$3:$B$14, 0), MATCH(G241, 'Bonus Rules'!$C$2:$G$2, 0))</f>
        <v>6.0999999999999999E-2</v>
      </c>
      <c r="I241" s="42">
        <f t="shared" si="6"/>
        <v>3787.49</v>
      </c>
      <c r="J241" s="48">
        <f t="shared" si="7"/>
        <v>65877.490000000005</v>
      </c>
    </row>
    <row r="242" spans="1:10" x14ac:dyDescent="0.25">
      <c r="A242" s="33" t="s">
        <v>265</v>
      </c>
      <c r="B242" s="33" t="s">
        <v>12</v>
      </c>
      <c r="C242" s="33" t="s">
        <v>63</v>
      </c>
      <c r="D242" s="48">
        <v>61330</v>
      </c>
      <c r="E242" s="34" t="str" cm="1">
        <f t="array" ref="E242">_xlfn.IFS(
  'Palmoria Group emp-data cleaned'!$D242&lt;10000, "$0-10k",
  'Palmoria Group emp-data cleaned'!$D242&lt;20000, "$10k-20k",
  'Palmoria Group emp-data cleaned'!$D242&lt;30000, "$20k-30k",
  'Palmoria Group emp-data cleaned'!$D242&lt;40000, "$30k-40k",
  'Palmoria Group emp-data cleaned'!$D242&lt;50000, "$40k-50k",
  'Palmoria Group emp-data cleaned'!$D242&lt;60000, "$50k-60k",
  'Palmoria Group emp-data cleaned'!$D242&lt;70000, "$60k-70k",
  'Palmoria Group emp-data cleaned'!$D242&lt;80000, "$70k-80k",
  'Palmoria Group emp-data cleaned'!$D242&lt;90000, "$80k-90k",
  'Palmoria Group emp-data cleaned'!$D242&lt;100000, "$90k-100k",
  'Palmoria Group emp-data cleaned'!$D242&lt;110000, "$100k-110k",
  'Palmoria Group emp-data cleaned'!$D242&gt;=110000, "$110k+"
)</f>
        <v>$60k-70k</v>
      </c>
      <c r="F242" s="33" t="s">
        <v>9</v>
      </c>
      <c r="G242" s="33" t="s">
        <v>26</v>
      </c>
      <c r="H242" s="33">
        <f>INDEX('Bonus Rules'!$C$3:$G$14, MATCH(C242, 'Bonus Rules'!$B$3:$B$14, 0), MATCH(G242, 'Bonus Rules'!$C$2:$G$2, 0))</f>
        <v>3.5000000000000003E-2</v>
      </c>
      <c r="I242" s="42">
        <f t="shared" si="6"/>
        <v>2146.5500000000002</v>
      </c>
      <c r="J242" s="48">
        <f t="shared" si="7"/>
        <v>63476.55</v>
      </c>
    </row>
    <row r="243" spans="1:10" x14ac:dyDescent="0.25">
      <c r="A243" s="35" t="s">
        <v>266</v>
      </c>
      <c r="B243" s="35" t="s">
        <v>12</v>
      </c>
      <c r="C243" s="35" t="s">
        <v>39</v>
      </c>
      <c r="D243" s="49">
        <v>41600</v>
      </c>
      <c r="E243" s="36" t="str" cm="1">
        <f t="array" ref="E243">_xlfn.IFS(
  'Palmoria Group emp-data cleaned'!$D243&lt;10000, "$0-10k",
  'Palmoria Group emp-data cleaned'!$D243&lt;20000, "$10k-20k",
  'Palmoria Group emp-data cleaned'!$D243&lt;30000, "$20k-30k",
  'Palmoria Group emp-data cleaned'!$D243&lt;40000, "$30k-40k",
  'Palmoria Group emp-data cleaned'!$D243&lt;50000, "$40k-50k",
  'Palmoria Group emp-data cleaned'!$D243&lt;60000, "$50k-60k",
  'Palmoria Group emp-data cleaned'!$D243&lt;70000, "$60k-70k",
  'Palmoria Group emp-data cleaned'!$D243&lt;80000, "$70k-80k",
  'Palmoria Group emp-data cleaned'!$D243&lt;90000, "$80k-90k",
  'Palmoria Group emp-data cleaned'!$D243&lt;100000, "$90k-100k",
  'Palmoria Group emp-data cleaned'!$D243&lt;110000, "$100k-110k",
  'Palmoria Group emp-data cleaned'!$D243&gt;=110000, "$110k+"
)</f>
        <v>$40k-50k</v>
      </c>
      <c r="F243" s="35" t="s">
        <v>15</v>
      </c>
      <c r="G243" s="35" t="s">
        <v>16</v>
      </c>
      <c r="H243" s="33"/>
      <c r="I243" s="42"/>
      <c r="J243" s="48"/>
    </row>
    <row r="244" spans="1:10" x14ac:dyDescent="0.25">
      <c r="A244" s="33" t="s">
        <v>267</v>
      </c>
      <c r="B244" s="33" t="s">
        <v>903</v>
      </c>
      <c r="C244" s="33" t="s">
        <v>63</v>
      </c>
      <c r="D244" s="48">
        <v>105870</v>
      </c>
      <c r="E244" s="34" t="str" cm="1">
        <f t="array" ref="E244">_xlfn.IFS(
  'Palmoria Group emp-data cleaned'!$D244&lt;10000, "$0-10k",
  'Palmoria Group emp-data cleaned'!$D244&lt;20000, "$10k-20k",
  'Palmoria Group emp-data cleaned'!$D244&lt;30000, "$20k-30k",
  'Palmoria Group emp-data cleaned'!$D244&lt;40000, "$30k-40k",
  'Palmoria Group emp-data cleaned'!$D244&lt;50000, "$40k-50k",
  'Palmoria Group emp-data cleaned'!$D244&lt;60000, "$50k-60k",
  'Palmoria Group emp-data cleaned'!$D244&lt;70000, "$60k-70k",
  'Palmoria Group emp-data cleaned'!$D244&lt;80000, "$70k-80k",
  'Palmoria Group emp-data cleaned'!$D244&lt;90000, "$80k-90k",
  'Palmoria Group emp-data cleaned'!$D244&lt;100000, "$90k-100k",
  'Palmoria Group emp-data cleaned'!$D244&lt;110000, "$100k-110k",
  'Palmoria Group emp-data cleaned'!$D244&gt;=110000, "$110k+"
)</f>
        <v>$100k-110k</v>
      </c>
      <c r="F244" s="33" t="s">
        <v>15</v>
      </c>
      <c r="G244" s="33" t="s">
        <v>48</v>
      </c>
      <c r="H244" s="33">
        <f>INDEX('Bonus Rules'!$C$3:$G$14, MATCH(C244, 'Bonus Rules'!$B$3:$B$14, 0), MATCH(G244, 'Bonus Rules'!$C$2:$G$2, 0))</f>
        <v>5.0000000000000001E-3</v>
      </c>
      <c r="I244" s="42">
        <f t="shared" si="6"/>
        <v>529.35</v>
      </c>
      <c r="J244" s="48">
        <f t="shared" si="7"/>
        <v>106399.35</v>
      </c>
    </row>
    <row r="245" spans="1:10" x14ac:dyDescent="0.25">
      <c r="A245" s="35" t="s">
        <v>268</v>
      </c>
      <c r="B245" s="35" t="s">
        <v>12</v>
      </c>
      <c r="C245" s="35" t="s">
        <v>25</v>
      </c>
      <c r="D245" s="49">
        <v>118300</v>
      </c>
      <c r="E245" s="36" t="str" cm="1">
        <f t="array" ref="E245">_xlfn.IFS(
  'Palmoria Group emp-data cleaned'!$D245&lt;10000, "$0-10k",
  'Palmoria Group emp-data cleaned'!$D245&lt;20000, "$10k-20k",
  'Palmoria Group emp-data cleaned'!$D245&lt;30000, "$20k-30k",
  'Palmoria Group emp-data cleaned'!$D245&lt;40000, "$30k-40k",
  'Palmoria Group emp-data cleaned'!$D245&lt;50000, "$40k-50k",
  'Palmoria Group emp-data cleaned'!$D245&lt;60000, "$50k-60k",
  'Palmoria Group emp-data cleaned'!$D245&lt;70000, "$60k-70k",
  'Palmoria Group emp-data cleaned'!$D245&lt;80000, "$70k-80k",
  'Palmoria Group emp-data cleaned'!$D245&lt;90000, "$80k-90k",
  'Palmoria Group emp-data cleaned'!$D245&lt;100000, "$90k-100k",
  'Palmoria Group emp-data cleaned'!$D245&lt;110000, "$100k-110k",
  'Palmoria Group emp-data cleaned'!$D245&gt;=110000, "$110k+"
)</f>
        <v>$110k+</v>
      </c>
      <c r="F245" s="35" t="s">
        <v>19</v>
      </c>
      <c r="G245" s="35" t="s">
        <v>26</v>
      </c>
      <c r="H245" s="33">
        <f>INDEX('Bonus Rules'!$C$3:$G$14, MATCH(C245, 'Bonus Rules'!$B$3:$B$14, 0), MATCH(G245, 'Bonus Rules'!$C$2:$G$2, 0))</f>
        <v>2.7E-2</v>
      </c>
      <c r="I245" s="42">
        <f t="shared" si="6"/>
        <v>3194.1</v>
      </c>
      <c r="J245" s="48">
        <f t="shared" si="7"/>
        <v>121494.1</v>
      </c>
    </row>
    <row r="246" spans="1:10" x14ac:dyDescent="0.25">
      <c r="A246" s="33" t="s">
        <v>269</v>
      </c>
      <c r="B246" s="33" t="s">
        <v>12</v>
      </c>
      <c r="C246" s="33" t="s">
        <v>47</v>
      </c>
      <c r="D246" s="48">
        <v>99680</v>
      </c>
      <c r="E246" s="34" t="str" cm="1">
        <f t="array" ref="E246">_xlfn.IFS(
  'Palmoria Group emp-data cleaned'!$D246&lt;10000, "$0-10k",
  'Palmoria Group emp-data cleaned'!$D246&lt;20000, "$10k-20k",
  'Palmoria Group emp-data cleaned'!$D246&lt;30000, "$20k-30k",
  'Palmoria Group emp-data cleaned'!$D246&lt;40000, "$30k-40k",
  'Palmoria Group emp-data cleaned'!$D246&lt;50000, "$40k-50k",
  'Palmoria Group emp-data cleaned'!$D246&lt;60000, "$50k-60k",
  'Palmoria Group emp-data cleaned'!$D246&lt;70000, "$60k-70k",
  'Palmoria Group emp-data cleaned'!$D246&lt;80000, "$70k-80k",
  'Palmoria Group emp-data cleaned'!$D246&lt;90000, "$80k-90k",
  'Palmoria Group emp-data cleaned'!$D246&lt;100000, "$90k-100k",
  'Palmoria Group emp-data cleaned'!$D246&lt;110000, "$100k-110k",
  'Palmoria Group emp-data cleaned'!$D246&gt;=110000, "$110k+"
)</f>
        <v>$90k-100k</v>
      </c>
      <c r="F246" s="33" t="s">
        <v>19</v>
      </c>
      <c r="G246" s="33" t="s">
        <v>14</v>
      </c>
      <c r="H246" s="33">
        <f>INDEX('Bonus Rules'!$C$3:$G$14, MATCH(C246, 'Bonus Rules'!$B$3:$B$14, 0), MATCH(G246, 'Bonus Rules'!$C$2:$G$2, 0))</f>
        <v>5.3999999999999999E-2</v>
      </c>
      <c r="I246" s="42">
        <f t="shared" si="6"/>
        <v>5382.72</v>
      </c>
      <c r="J246" s="48">
        <f t="shared" si="7"/>
        <v>105062.72</v>
      </c>
    </row>
    <row r="247" spans="1:10" x14ac:dyDescent="0.25">
      <c r="A247" s="35" t="s">
        <v>270</v>
      </c>
      <c r="B247" s="35" t="s">
        <v>12</v>
      </c>
      <c r="C247" s="35" t="s">
        <v>8</v>
      </c>
      <c r="D247" s="49">
        <v>101500</v>
      </c>
      <c r="E247" s="36" t="str" cm="1">
        <f t="array" ref="E247">_xlfn.IFS(
  'Palmoria Group emp-data cleaned'!$D247&lt;10000, "$0-10k",
  'Palmoria Group emp-data cleaned'!$D247&lt;20000, "$10k-20k",
  'Palmoria Group emp-data cleaned'!$D247&lt;30000, "$20k-30k",
  'Palmoria Group emp-data cleaned'!$D247&lt;40000, "$30k-40k",
  'Palmoria Group emp-data cleaned'!$D247&lt;50000, "$40k-50k",
  'Palmoria Group emp-data cleaned'!$D247&lt;60000, "$50k-60k",
  'Palmoria Group emp-data cleaned'!$D247&lt;70000, "$60k-70k",
  'Palmoria Group emp-data cleaned'!$D247&lt;80000, "$70k-80k",
  'Palmoria Group emp-data cleaned'!$D247&lt;90000, "$80k-90k",
  'Palmoria Group emp-data cleaned'!$D247&lt;100000, "$90k-100k",
  'Palmoria Group emp-data cleaned'!$D247&lt;110000, "$100k-110k",
  'Palmoria Group emp-data cleaned'!$D247&gt;=110000, "$110k+"
)</f>
        <v>$100k-110k</v>
      </c>
      <c r="F247" s="35" t="s">
        <v>15</v>
      </c>
      <c r="G247" s="35" t="s">
        <v>14</v>
      </c>
      <c r="H247" s="33">
        <f>INDEX('Bonus Rules'!$C$3:$G$14, MATCH(C247, 'Bonus Rules'!$B$3:$B$14, 0), MATCH(G247, 'Bonus Rules'!$C$2:$G$2, 0))</f>
        <v>5.0999999999999997E-2</v>
      </c>
      <c r="I247" s="42">
        <f t="shared" si="6"/>
        <v>5176.5</v>
      </c>
      <c r="J247" s="48">
        <f t="shared" si="7"/>
        <v>106676.5</v>
      </c>
    </row>
    <row r="248" spans="1:10" x14ac:dyDescent="0.25">
      <c r="A248" s="33" t="s">
        <v>271</v>
      </c>
      <c r="B248" s="33" t="s">
        <v>12</v>
      </c>
      <c r="C248" s="33" t="s">
        <v>25</v>
      </c>
      <c r="D248" s="48">
        <v>46160</v>
      </c>
      <c r="E248" s="34" t="str" cm="1">
        <f t="array" ref="E248">_xlfn.IFS(
  'Palmoria Group emp-data cleaned'!$D248&lt;10000, "$0-10k",
  'Palmoria Group emp-data cleaned'!$D248&lt;20000, "$10k-20k",
  'Palmoria Group emp-data cleaned'!$D248&lt;30000, "$20k-30k",
  'Palmoria Group emp-data cleaned'!$D248&lt;40000, "$30k-40k",
  'Palmoria Group emp-data cleaned'!$D248&lt;50000, "$40k-50k",
  'Palmoria Group emp-data cleaned'!$D248&lt;60000, "$50k-60k",
  'Palmoria Group emp-data cleaned'!$D248&lt;70000, "$60k-70k",
  'Palmoria Group emp-data cleaned'!$D248&lt;80000, "$70k-80k",
  'Palmoria Group emp-data cleaned'!$D248&lt;90000, "$80k-90k",
  'Palmoria Group emp-data cleaned'!$D248&lt;100000, "$90k-100k",
  'Palmoria Group emp-data cleaned'!$D248&lt;110000, "$100k-110k",
  'Palmoria Group emp-data cleaned'!$D248&gt;=110000, "$110k+"
)</f>
        <v>$40k-50k</v>
      </c>
      <c r="F248" s="33" t="s">
        <v>19</v>
      </c>
      <c r="G248" s="33" t="s">
        <v>26</v>
      </c>
      <c r="H248" s="33">
        <f>INDEX('Bonus Rules'!$C$3:$G$14, MATCH(C248, 'Bonus Rules'!$B$3:$B$14, 0), MATCH(G248, 'Bonus Rules'!$C$2:$G$2, 0))</f>
        <v>2.7E-2</v>
      </c>
      <c r="I248" s="42">
        <f t="shared" si="6"/>
        <v>1246.32</v>
      </c>
      <c r="J248" s="48">
        <f t="shared" si="7"/>
        <v>47406.32</v>
      </c>
    </row>
    <row r="249" spans="1:10" x14ac:dyDescent="0.25">
      <c r="A249" s="35" t="s">
        <v>272</v>
      </c>
      <c r="B249" s="35" t="s">
        <v>12</v>
      </c>
      <c r="C249" s="35" t="s">
        <v>8</v>
      </c>
      <c r="D249" s="49">
        <v>41930</v>
      </c>
      <c r="E249" s="36" t="str" cm="1">
        <f t="array" ref="E249">_xlfn.IFS(
  'Palmoria Group emp-data cleaned'!$D249&lt;10000, "$0-10k",
  'Palmoria Group emp-data cleaned'!$D249&lt;20000, "$10k-20k",
  'Palmoria Group emp-data cleaned'!$D249&lt;30000, "$20k-30k",
  'Palmoria Group emp-data cleaned'!$D249&lt;40000, "$30k-40k",
  'Palmoria Group emp-data cleaned'!$D249&lt;50000, "$40k-50k",
  'Palmoria Group emp-data cleaned'!$D249&lt;60000, "$50k-60k",
  'Palmoria Group emp-data cleaned'!$D249&lt;70000, "$60k-70k",
  'Palmoria Group emp-data cleaned'!$D249&lt;80000, "$70k-80k",
  'Palmoria Group emp-data cleaned'!$D249&lt;90000, "$80k-90k",
  'Palmoria Group emp-data cleaned'!$D249&lt;100000, "$90k-100k",
  'Palmoria Group emp-data cleaned'!$D249&lt;110000, "$100k-110k",
  'Palmoria Group emp-data cleaned'!$D249&gt;=110000, "$110k+"
)</f>
        <v>$40k-50k</v>
      </c>
      <c r="F249" s="35" t="s">
        <v>9</v>
      </c>
      <c r="G249" s="35" t="s">
        <v>26</v>
      </c>
      <c r="H249" s="33">
        <f>INDEX('Bonus Rules'!$C$3:$G$14, MATCH(C249, 'Bonus Rules'!$B$3:$B$14, 0), MATCH(G249, 'Bonus Rules'!$C$2:$G$2, 0))</f>
        <v>2.1000000000000001E-2</v>
      </c>
      <c r="I249" s="42">
        <f t="shared" si="6"/>
        <v>880.53000000000009</v>
      </c>
      <c r="J249" s="48">
        <f t="shared" si="7"/>
        <v>42810.53</v>
      </c>
    </row>
    <row r="250" spans="1:10" x14ac:dyDescent="0.25">
      <c r="A250" s="33" t="s">
        <v>273</v>
      </c>
      <c r="B250" s="33" t="s">
        <v>7</v>
      </c>
      <c r="C250" s="33" t="s">
        <v>31</v>
      </c>
      <c r="D250" s="48">
        <v>73360</v>
      </c>
      <c r="E250" s="34" t="str" cm="1">
        <f t="array" ref="E250">_xlfn.IFS(
  'Palmoria Group emp-data cleaned'!$D250&lt;10000, "$0-10k",
  'Palmoria Group emp-data cleaned'!$D250&lt;20000, "$10k-20k",
  'Palmoria Group emp-data cleaned'!$D250&lt;30000, "$20k-30k",
  'Palmoria Group emp-data cleaned'!$D250&lt;40000, "$30k-40k",
  'Palmoria Group emp-data cleaned'!$D250&lt;50000, "$40k-50k",
  'Palmoria Group emp-data cleaned'!$D250&lt;60000, "$50k-60k",
  'Palmoria Group emp-data cleaned'!$D250&lt;70000, "$60k-70k",
  'Palmoria Group emp-data cleaned'!$D250&lt;80000, "$70k-80k",
  'Palmoria Group emp-data cleaned'!$D250&lt;90000, "$80k-90k",
  'Palmoria Group emp-data cleaned'!$D250&lt;100000, "$90k-100k",
  'Palmoria Group emp-data cleaned'!$D250&lt;110000, "$100k-110k",
  'Palmoria Group emp-data cleaned'!$D250&gt;=110000, "$110k+"
)</f>
        <v>$70k-80k</v>
      </c>
      <c r="F250" s="33" t="s">
        <v>19</v>
      </c>
      <c r="G250" s="33" t="s">
        <v>26</v>
      </c>
      <c r="H250" s="33">
        <f>INDEX('Bonus Rules'!$C$3:$G$14, MATCH(C250, 'Bonus Rules'!$B$3:$B$14, 0), MATCH(G250, 'Bonus Rules'!$C$2:$G$2, 0))</f>
        <v>2.4E-2</v>
      </c>
      <c r="I250" s="42">
        <f t="shared" si="6"/>
        <v>1760.64</v>
      </c>
      <c r="J250" s="48">
        <f t="shared" si="7"/>
        <v>75120.639999999999</v>
      </c>
    </row>
    <row r="251" spans="1:10" x14ac:dyDescent="0.25">
      <c r="A251" s="35" t="s">
        <v>274</v>
      </c>
      <c r="B251" s="35" t="s">
        <v>12</v>
      </c>
      <c r="C251" s="35" t="s">
        <v>28</v>
      </c>
      <c r="D251" s="49">
        <v>119550</v>
      </c>
      <c r="E251" s="36" t="str" cm="1">
        <f t="array" ref="E251">_xlfn.IFS(
  'Palmoria Group emp-data cleaned'!$D251&lt;10000, "$0-10k",
  'Palmoria Group emp-data cleaned'!$D251&lt;20000, "$10k-20k",
  'Palmoria Group emp-data cleaned'!$D251&lt;30000, "$20k-30k",
  'Palmoria Group emp-data cleaned'!$D251&lt;40000, "$30k-40k",
  'Palmoria Group emp-data cleaned'!$D251&lt;50000, "$40k-50k",
  'Palmoria Group emp-data cleaned'!$D251&lt;60000, "$50k-60k",
  'Palmoria Group emp-data cleaned'!$D251&lt;70000, "$60k-70k",
  'Palmoria Group emp-data cleaned'!$D251&lt;80000, "$70k-80k",
  'Palmoria Group emp-data cleaned'!$D251&lt;90000, "$80k-90k",
  'Palmoria Group emp-data cleaned'!$D251&lt;100000, "$90k-100k",
  'Palmoria Group emp-data cleaned'!$D251&lt;110000, "$100k-110k",
  'Palmoria Group emp-data cleaned'!$D251&gt;=110000, "$110k+"
)</f>
        <v>$110k+</v>
      </c>
      <c r="F251" s="35" t="s">
        <v>15</v>
      </c>
      <c r="G251" s="35" t="s">
        <v>14</v>
      </c>
      <c r="H251" s="33">
        <f>INDEX('Bonus Rules'!$C$3:$G$14, MATCH(C251, 'Bonus Rules'!$B$3:$B$14, 0), MATCH(G251, 'Bonus Rules'!$C$2:$G$2, 0))</f>
        <v>5.2999999999999999E-2</v>
      </c>
      <c r="I251" s="42">
        <f t="shared" si="6"/>
        <v>6336.15</v>
      </c>
      <c r="J251" s="48">
        <f t="shared" si="7"/>
        <v>125886.15</v>
      </c>
    </row>
    <row r="252" spans="1:10" x14ac:dyDescent="0.25">
      <c r="A252" s="33" t="s">
        <v>275</v>
      </c>
      <c r="B252" s="33" t="s">
        <v>12</v>
      </c>
      <c r="C252" s="33" t="s">
        <v>25</v>
      </c>
      <c r="D252" s="48">
        <v>53240</v>
      </c>
      <c r="E252" s="34" t="str" cm="1">
        <f t="array" ref="E252">_xlfn.IFS(
  'Palmoria Group emp-data cleaned'!$D252&lt;10000, "$0-10k",
  'Palmoria Group emp-data cleaned'!$D252&lt;20000, "$10k-20k",
  'Palmoria Group emp-data cleaned'!$D252&lt;30000, "$20k-30k",
  'Palmoria Group emp-data cleaned'!$D252&lt;40000, "$30k-40k",
  'Palmoria Group emp-data cleaned'!$D252&lt;50000, "$40k-50k",
  'Palmoria Group emp-data cleaned'!$D252&lt;60000, "$50k-60k",
  'Palmoria Group emp-data cleaned'!$D252&lt;70000, "$60k-70k",
  'Palmoria Group emp-data cleaned'!$D252&lt;80000, "$70k-80k",
  'Palmoria Group emp-data cleaned'!$D252&lt;90000, "$80k-90k",
  'Palmoria Group emp-data cleaned'!$D252&lt;100000, "$90k-100k",
  'Palmoria Group emp-data cleaned'!$D252&lt;110000, "$100k-110k",
  'Palmoria Group emp-data cleaned'!$D252&gt;=110000, "$110k+"
)</f>
        <v>$50k-60k</v>
      </c>
      <c r="F252" s="33" t="s">
        <v>15</v>
      </c>
      <c r="G252" s="33" t="s">
        <v>14</v>
      </c>
      <c r="H252" s="33">
        <f>INDEX('Bonus Rules'!$C$3:$G$14, MATCH(C252, 'Bonus Rules'!$B$3:$B$14, 0), MATCH(G252, 'Bonus Rules'!$C$2:$G$2, 0))</f>
        <v>5.3999999999999999E-2</v>
      </c>
      <c r="I252" s="42">
        <f t="shared" si="6"/>
        <v>2874.96</v>
      </c>
      <c r="J252" s="48">
        <f t="shared" si="7"/>
        <v>56114.96</v>
      </c>
    </row>
    <row r="253" spans="1:10" x14ac:dyDescent="0.25">
      <c r="A253" s="35" t="s">
        <v>276</v>
      </c>
      <c r="B253" s="35" t="s">
        <v>7</v>
      </c>
      <c r="C253" s="35" t="s">
        <v>31</v>
      </c>
      <c r="D253" s="49">
        <v>90880</v>
      </c>
      <c r="E253" s="36" t="str" cm="1">
        <f t="array" ref="E253">_xlfn.IFS(
  'Palmoria Group emp-data cleaned'!$D253&lt;10000, "$0-10k",
  'Palmoria Group emp-data cleaned'!$D253&lt;20000, "$10k-20k",
  'Palmoria Group emp-data cleaned'!$D253&lt;30000, "$20k-30k",
  'Palmoria Group emp-data cleaned'!$D253&lt;40000, "$30k-40k",
  'Palmoria Group emp-data cleaned'!$D253&lt;50000, "$40k-50k",
  'Palmoria Group emp-data cleaned'!$D253&lt;60000, "$50k-60k",
  'Palmoria Group emp-data cleaned'!$D253&lt;70000, "$60k-70k",
  'Palmoria Group emp-data cleaned'!$D253&lt;80000, "$70k-80k",
  'Palmoria Group emp-data cleaned'!$D253&lt;90000, "$80k-90k",
  'Palmoria Group emp-data cleaned'!$D253&lt;100000, "$90k-100k",
  'Palmoria Group emp-data cleaned'!$D253&lt;110000, "$100k-110k",
  'Palmoria Group emp-data cleaned'!$D253&gt;=110000, "$110k+"
)</f>
        <v>$90k-100k</v>
      </c>
      <c r="F253" s="35" t="s">
        <v>19</v>
      </c>
      <c r="G253" s="35" t="s">
        <v>26</v>
      </c>
      <c r="H253" s="33">
        <f>INDEX('Bonus Rules'!$C$3:$G$14, MATCH(C253, 'Bonus Rules'!$B$3:$B$14, 0), MATCH(G253, 'Bonus Rules'!$C$2:$G$2, 0))</f>
        <v>2.4E-2</v>
      </c>
      <c r="I253" s="42">
        <f t="shared" si="6"/>
        <v>2181.12</v>
      </c>
      <c r="J253" s="48">
        <f t="shared" si="7"/>
        <v>93061.119999999995</v>
      </c>
    </row>
    <row r="254" spans="1:10" x14ac:dyDescent="0.25">
      <c r="A254" s="33" t="s">
        <v>120</v>
      </c>
      <c r="B254" s="33" t="s">
        <v>12</v>
      </c>
      <c r="C254" s="33" t="s">
        <v>47</v>
      </c>
      <c r="D254" s="48">
        <v>44450</v>
      </c>
      <c r="E254" s="34" t="str" cm="1">
        <f t="array" ref="E254">_xlfn.IFS(
  'Palmoria Group emp-data cleaned'!$D254&lt;10000, "$0-10k",
  'Palmoria Group emp-data cleaned'!$D254&lt;20000, "$10k-20k",
  'Palmoria Group emp-data cleaned'!$D254&lt;30000, "$20k-30k",
  'Palmoria Group emp-data cleaned'!$D254&lt;40000, "$30k-40k",
  'Palmoria Group emp-data cleaned'!$D254&lt;50000, "$40k-50k",
  'Palmoria Group emp-data cleaned'!$D254&lt;60000, "$50k-60k",
  'Palmoria Group emp-data cleaned'!$D254&lt;70000, "$60k-70k",
  'Palmoria Group emp-data cleaned'!$D254&lt;80000, "$70k-80k",
  'Palmoria Group emp-data cleaned'!$D254&lt;90000, "$80k-90k",
  'Palmoria Group emp-data cleaned'!$D254&lt;100000, "$90k-100k",
  'Palmoria Group emp-data cleaned'!$D254&lt;110000, "$100k-110k",
  'Palmoria Group emp-data cleaned'!$D254&gt;=110000, "$110k+"
)</f>
        <v>$40k-50k</v>
      </c>
      <c r="F254" s="33" t="s">
        <v>19</v>
      </c>
      <c r="G254" s="33" t="s">
        <v>48</v>
      </c>
      <c r="H254" s="33">
        <f>INDEX('Bonus Rules'!$C$3:$G$14, MATCH(C254, 'Bonus Rules'!$B$3:$B$14, 0), MATCH(G254, 'Bonus Rules'!$C$2:$G$2, 0))</f>
        <v>5.0000000000000001E-3</v>
      </c>
      <c r="I254" s="42">
        <f t="shared" si="6"/>
        <v>222.25</v>
      </c>
      <c r="J254" s="48">
        <f t="shared" si="7"/>
        <v>44672.25</v>
      </c>
    </row>
    <row r="255" spans="1:10" x14ac:dyDescent="0.25">
      <c r="A255" s="35" t="s">
        <v>277</v>
      </c>
      <c r="B255" s="35" t="s">
        <v>7</v>
      </c>
      <c r="C255" s="35" t="s">
        <v>21</v>
      </c>
      <c r="D255" s="49">
        <v>47670</v>
      </c>
      <c r="E255" s="36" t="str" cm="1">
        <f t="array" ref="E255">_xlfn.IFS(
  'Palmoria Group emp-data cleaned'!$D255&lt;10000, "$0-10k",
  'Palmoria Group emp-data cleaned'!$D255&lt;20000, "$10k-20k",
  'Palmoria Group emp-data cleaned'!$D255&lt;30000, "$20k-30k",
  'Palmoria Group emp-data cleaned'!$D255&lt;40000, "$30k-40k",
  'Palmoria Group emp-data cleaned'!$D255&lt;50000, "$40k-50k",
  'Palmoria Group emp-data cleaned'!$D255&lt;60000, "$50k-60k",
  'Palmoria Group emp-data cleaned'!$D255&lt;70000, "$60k-70k",
  'Palmoria Group emp-data cleaned'!$D255&lt;80000, "$70k-80k",
  'Palmoria Group emp-data cleaned'!$D255&lt;90000, "$80k-90k",
  'Palmoria Group emp-data cleaned'!$D255&lt;100000, "$90k-100k",
  'Palmoria Group emp-data cleaned'!$D255&lt;110000, "$100k-110k",
  'Palmoria Group emp-data cleaned'!$D255&gt;=110000, "$110k+"
)</f>
        <v>$40k-50k</v>
      </c>
      <c r="F255" s="35" t="s">
        <v>15</v>
      </c>
      <c r="G255" s="35" t="s">
        <v>26</v>
      </c>
      <c r="H255" s="33">
        <f>INDEX('Bonus Rules'!$C$3:$G$14, MATCH(C255, 'Bonus Rules'!$B$3:$B$14, 0), MATCH(G255, 'Bonus Rules'!$C$2:$G$2, 0))</f>
        <v>2.8000000000000001E-2</v>
      </c>
      <c r="I255" s="42">
        <f t="shared" si="6"/>
        <v>1334.76</v>
      </c>
      <c r="J255" s="48">
        <f t="shared" si="7"/>
        <v>49004.76</v>
      </c>
    </row>
    <row r="256" spans="1:10" x14ac:dyDescent="0.25">
      <c r="A256" s="33" t="s">
        <v>278</v>
      </c>
      <c r="B256" s="33" t="s">
        <v>7</v>
      </c>
      <c r="C256" s="33" t="s">
        <v>39</v>
      </c>
      <c r="D256" s="48">
        <v>47760</v>
      </c>
      <c r="E256" s="34" t="str" cm="1">
        <f t="array" ref="E256">_xlfn.IFS(
  'Palmoria Group emp-data cleaned'!$D256&lt;10000, "$0-10k",
  'Palmoria Group emp-data cleaned'!$D256&lt;20000, "$10k-20k",
  'Palmoria Group emp-data cleaned'!$D256&lt;30000, "$20k-30k",
  'Palmoria Group emp-data cleaned'!$D256&lt;40000, "$30k-40k",
  'Palmoria Group emp-data cleaned'!$D256&lt;50000, "$40k-50k",
  'Palmoria Group emp-data cleaned'!$D256&lt;60000, "$50k-60k",
  'Palmoria Group emp-data cleaned'!$D256&lt;70000, "$60k-70k",
  'Palmoria Group emp-data cleaned'!$D256&lt;80000, "$70k-80k",
  'Palmoria Group emp-data cleaned'!$D256&lt;90000, "$80k-90k",
  'Palmoria Group emp-data cleaned'!$D256&lt;100000, "$90k-100k",
  'Palmoria Group emp-data cleaned'!$D256&lt;110000, "$100k-110k",
  'Palmoria Group emp-data cleaned'!$D256&gt;=110000, "$110k+"
)</f>
        <v>$40k-50k</v>
      </c>
      <c r="F256" s="33" t="s">
        <v>19</v>
      </c>
      <c r="G256" s="33" t="s">
        <v>26</v>
      </c>
      <c r="H256" s="33">
        <f>INDEX('Bonus Rules'!$C$3:$G$14, MATCH(C256, 'Bonus Rules'!$B$3:$B$14, 0), MATCH(G256, 'Bonus Rules'!$C$2:$G$2, 0))</f>
        <v>0.04</v>
      </c>
      <c r="I256" s="42">
        <f t="shared" si="6"/>
        <v>1910.4</v>
      </c>
      <c r="J256" s="48">
        <f t="shared" si="7"/>
        <v>49670.400000000001</v>
      </c>
    </row>
    <row r="257" spans="1:10" x14ac:dyDescent="0.25">
      <c r="A257" s="35" t="s">
        <v>279</v>
      </c>
      <c r="B257" s="35" t="s">
        <v>7</v>
      </c>
      <c r="C257" s="35" t="s">
        <v>34</v>
      </c>
      <c r="D257" s="49">
        <v>47650</v>
      </c>
      <c r="E257" s="36" t="str" cm="1">
        <f t="array" ref="E257">_xlfn.IFS(
  'Palmoria Group emp-data cleaned'!$D257&lt;10000, "$0-10k",
  'Palmoria Group emp-data cleaned'!$D257&lt;20000, "$10k-20k",
  'Palmoria Group emp-data cleaned'!$D257&lt;30000, "$20k-30k",
  'Palmoria Group emp-data cleaned'!$D257&lt;40000, "$30k-40k",
  'Palmoria Group emp-data cleaned'!$D257&lt;50000, "$40k-50k",
  'Palmoria Group emp-data cleaned'!$D257&lt;60000, "$50k-60k",
  'Palmoria Group emp-data cleaned'!$D257&lt;70000, "$60k-70k",
  'Palmoria Group emp-data cleaned'!$D257&lt;80000, "$70k-80k",
  'Palmoria Group emp-data cleaned'!$D257&lt;90000, "$80k-90k",
  'Palmoria Group emp-data cleaned'!$D257&lt;100000, "$90k-100k",
  'Palmoria Group emp-data cleaned'!$D257&lt;110000, "$100k-110k",
  'Palmoria Group emp-data cleaned'!$D257&gt;=110000, "$110k+"
)</f>
        <v>$40k-50k</v>
      </c>
      <c r="F257" s="35" t="s">
        <v>15</v>
      </c>
      <c r="G257" s="35" t="s">
        <v>14</v>
      </c>
      <c r="H257" s="33">
        <f>INDEX('Bonus Rules'!$C$3:$G$14, MATCH(C257, 'Bonus Rules'!$B$3:$B$14, 0), MATCH(G257, 'Bonus Rules'!$C$2:$G$2, 0))</f>
        <v>4.1000000000000002E-2</v>
      </c>
      <c r="I257" s="42">
        <f t="shared" si="6"/>
        <v>1953.65</v>
      </c>
      <c r="J257" s="48">
        <f t="shared" si="7"/>
        <v>49603.65</v>
      </c>
    </row>
    <row r="258" spans="1:10" x14ac:dyDescent="0.25">
      <c r="A258" s="33" t="s">
        <v>280</v>
      </c>
      <c r="B258" s="33" t="s">
        <v>12</v>
      </c>
      <c r="C258" s="33" t="s">
        <v>28</v>
      </c>
      <c r="D258" s="48">
        <v>103360</v>
      </c>
      <c r="E258" s="34" t="str" cm="1">
        <f t="array" ref="E258">_xlfn.IFS(
  'Palmoria Group emp-data cleaned'!$D258&lt;10000, "$0-10k",
  'Palmoria Group emp-data cleaned'!$D258&lt;20000, "$10k-20k",
  'Palmoria Group emp-data cleaned'!$D258&lt;30000, "$20k-30k",
  'Palmoria Group emp-data cleaned'!$D258&lt;40000, "$30k-40k",
  'Palmoria Group emp-data cleaned'!$D258&lt;50000, "$40k-50k",
  'Palmoria Group emp-data cleaned'!$D258&lt;60000, "$50k-60k",
  'Palmoria Group emp-data cleaned'!$D258&lt;70000, "$60k-70k",
  'Palmoria Group emp-data cleaned'!$D258&lt;80000, "$70k-80k",
  'Palmoria Group emp-data cleaned'!$D258&lt;90000, "$80k-90k",
  'Palmoria Group emp-data cleaned'!$D258&lt;100000, "$90k-100k",
  'Palmoria Group emp-data cleaned'!$D258&lt;110000, "$100k-110k",
  'Palmoria Group emp-data cleaned'!$D258&gt;=110000, "$110k+"
)</f>
        <v>$100k-110k</v>
      </c>
      <c r="F258" s="33" t="s">
        <v>15</v>
      </c>
      <c r="G258" s="33" t="s">
        <v>10</v>
      </c>
      <c r="H258" s="33">
        <f>INDEX('Bonus Rules'!$C$3:$G$14, MATCH(C258, 'Bonus Rules'!$B$3:$B$14, 0), MATCH(G258, 'Bonus Rules'!$C$2:$G$2, 0))</f>
        <v>7.1999999999999995E-2</v>
      </c>
      <c r="I258" s="42">
        <f t="shared" si="6"/>
        <v>7441.9199999999992</v>
      </c>
      <c r="J258" s="48">
        <f t="shared" si="7"/>
        <v>110801.92</v>
      </c>
    </row>
    <row r="259" spans="1:10" x14ac:dyDescent="0.25">
      <c r="A259" s="35" t="s">
        <v>281</v>
      </c>
      <c r="B259" s="35" t="s">
        <v>7</v>
      </c>
      <c r="C259" s="35" t="s">
        <v>25</v>
      </c>
      <c r="D259" s="49">
        <v>48530</v>
      </c>
      <c r="E259" s="36" t="str" cm="1">
        <f t="array" ref="E259">_xlfn.IFS(
  'Palmoria Group emp-data cleaned'!$D259&lt;10000, "$0-10k",
  'Palmoria Group emp-data cleaned'!$D259&lt;20000, "$10k-20k",
  'Palmoria Group emp-data cleaned'!$D259&lt;30000, "$20k-30k",
  'Palmoria Group emp-data cleaned'!$D259&lt;40000, "$30k-40k",
  'Palmoria Group emp-data cleaned'!$D259&lt;50000, "$40k-50k",
  'Palmoria Group emp-data cleaned'!$D259&lt;60000, "$50k-60k",
  'Palmoria Group emp-data cleaned'!$D259&lt;70000, "$60k-70k",
  'Palmoria Group emp-data cleaned'!$D259&lt;80000, "$70k-80k",
  'Palmoria Group emp-data cleaned'!$D259&lt;90000, "$80k-90k",
  'Palmoria Group emp-data cleaned'!$D259&lt;100000, "$90k-100k",
  'Palmoria Group emp-data cleaned'!$D259&lt;110000, "$100k-110k",
  'Palmoria Group emp-data cleaned'!$D259&gt;=110000, "$110k+"
)</f>
        <v>$40k-50k</v>
      </c>
      <c r="F259" s="35" t="s">
        <v>19</v>
      </c>
      <c r="G259" s="35" t="s">
        <v>22</v>
      </c>
      <c r="H259" s="33">
        <f>INDEX('Bonus Rules'!$C$3:$G$14, MATCH(C259, 'Bonus Rules'!$B$3:$B$14, 0), MATCH(G259, 'Bonus Rules'!$C$2:$G$2, 0))</f>
        <v>1.2999999999999999E-2</v>
      </c>
      <c r="I259" s="42">
        <f t="shared" ref="I259:I322" si="8" xml:space="preserve"> D259 * H259</f>
        <v>630.89</v>
      </c>
      <c r="J259" s="48">
        <f t="shared" ref="J259:J322" si="9">D259+I259</f>
        <v>49160.89</v>
      </c>
    </row>
    <row r="260" spans="1:10" x14ac:dyDescent="0.25">
      <c r="A260" s="33" t="s">
        <v>282</v>
      </c>
      <c r="B260" s="33" t="s">
        <v>7</v>
      </c>
      <c r="C260" s="33" t="s">
        <v>63</v>
      </c>
      <c r="D260" s="48">
        <v>72160</v>
      </c>
      <c r="E260" s="34" t="str" cm="1">
        <f t="array" ref="E260">_xlfn.IFS(
  'Palmoria Group emp-data cleaned'!$D260&lt;10000, "$0-10k",
  'Palmoria Group emp-data cleaned'!$D260&lt;20000, "$10k-20k",
  'Palmoria Group emp-data cleaned'!$D260&lt;30000, "$20k-30k",
  'Palmoria Group emp-data cleaned'!$D260&lt;40000, "$30k-40k",
  'Palmoria Group emp-data cleaned'!$D260&lt;50000, "$40k-50k",
  'Palmoria Group emp-data cleaned'!$D260&lt;60000, "$50k-60k",
  'Palmoria Group emp-data cleaned'!$D260&lt;70000, "$60k-70k",
  'Palmoria Group emp-data cleaned'!$D260&lt;80000, "$70k-80k",
  'Palmoria Group emp-data cleaned'!$D260&lt;90000, "$80k-90k",
  'Palmoria Group emp-data cleaned'!$D260&lt;100000, "$90k-100k",
  'Palmoria Group emp-data cleaned'!$D260&lt;110000, "$100k-110k",
  'Palmoria Group emp-data cleaned'!$D260&gt;=110000, "$110k+"
)</f>
        <v>$70k-80k</v>
      </c>
      <c r="F260" s="33" t="s">
        <v>19</v>
      </c>
      <c r="G260" s="33" t="s">
        <v>26</v>
      </c>
      <c r="H260" s="33">
        <f>INDEX('Bonus Rules'!$C$3:$G$14, MATCH(C260, 'Bonus Rules'!$B$3:$B$14, 0), MATCH(G260, 'Bonus Rules'!$C$2:$G$2, 0))</f>
        <v>3.5000000000000003E-2</v>
      </c>
      <c r="I260" s="42">
        <f t="shared" si="8"/>
        <v>2525.6000000000004</v>
      </c>
      <c r="J260" s="48">
        <f t="shared" si="9"/>
        <v>74685.600000000006</v>
      </c>
    </row>
    <row r="261" spans="1:10" x14ac:dyDescent="0.25">
      <c r="A261" s="35" t="s">
        <v>283</v>
      </c>
      <c r="B261" s="35" t="s">
        <v>7</v>
      </c>
      <c r="C261" s="35" t="s">
        <v>31</v>
      </c>
      <c r="D261" s="49">
        <v>60800</v>
      </c>
      <c r="E261" s="36" t="str" cm="1">
        <f t="array" ref="E261">_xlfn.IFS(
  'Palmoria Group emp-data cleaned'!$D261&lt;10000, "$0-10k",
  'Palmoria Group emp-data cleaned'!$D261&lt;20000, "$10k-20k",
  'Palmoria Group emp-data cleaned'!$D261&lt;30000, "$20k-30k",
  'Palmoria Group emp-data cleaned'!$D261&lt;40000, "$30k-40k",
  'Palmoria Group emp-data cleaned'!$D261&lt;50000, "$40k-50k",
  'Palmoria Group emp-data cleaned'!$D261&lt;60000, "$50k-60k",
  'Palmoria Group emp-data cleaned'!$D261&lt;70000, "$60k-70k",
  'Palmoria Group emp-data cleaned'!$D261&lt;80000, "$70k-80k",
  'Palmoria Group emp-data cleaned'!$D261&lt;90000, "$80k-90k",
  'Palmoria Group emp-data cleaned'!$D261&lt;100000, "$90k-100k",
  'Palmoria Group emp-data cleaned'!$D261&lt;110000, "$100k-110k",
  'Palmoria Group emp-data cleaned'!$D261&gt;=110000, "$110k+"
)</f>
        <v>$60k-70k</v>
      </c>
      <c r="F261" s="35" t="s">
        <v>15</v>
      </c>
      <c r="G261" s="35" t="s">
        <v>26</v>
      </c>
      <c r="H261" s="33">
        <f>INDEX('Bonus Rules'!$C$3:$G$14, MATCH(C261, 'Bonus Rules'!$B$3:$B$14, 0), MATCH(G261, 'Bonus Rules'!$C$2:$G$2, 0))</f>
        <v>2.4E-2</v>
      </c>
      <c r="I261" s="42">
        <f t="shared" si="8"/>
        <v>1459.2</v>
      </c>
      <c r="J261" s="48">
        <f t="shared" si="9"/>
        <v>62259.199999999997</v>
      </c>
    </row>
    <row r="262" spans="1:10" x14ac:dyDescent="0.25">
      <c r="A262" s="33" t="s">
        <v>284</v>
      </c>
      <c r="B262" s="33" t="s">
        <v>12</v>
      </c>
      <c r="C262" s="33" t="s">
        <v>28</v>
      </c>
      <c r="D262" s="48">
        <v>74010</v>
      </c>
      <c r="E262" s="34" t="str" cm="1">
        <f t="array" ref="E262">_xlfn.IFS(
  'Palmoria Group emp-data cleaned'!$D262&lt;10000, "$0-10k",
  'Palmoria Group emp-data cleaned'!$D262&lt;20000, "$10k-20k",
  'Palmoria Group emp-data cleaned'!$D262&lt;30000, "$20k-30k",
  'Palmoria Group emp-data cleaned'!$D262&lt;40000, "$30k-40k",
  'Palmoria Group emp-data cleaned'!$D262&lt;50000, "$40k-50k",
  'Palmoria Group emp-data cleaned'!$D262&lt;60000, "$50k-60k",
  'Palmoria Group emp-data cleaned'!$D262&lt;70000, "$60k-70k",
  'Palmoria Group emp-data cleaned'!$D262&lt;80000, "$70k-80k",
  'Palmoria Group emp-data cleaned'!$D262&lt;90000, "$80k-90k",
  'Palmoria Group emp-data cleaned'!$D262&lt;100000, "$90k-100k",
  'Palmoria Group emp-data cleaned'!$D262&lt;110000, "$100k-110k",
  'Palmoria Group emp-data cleaned'!$D262&gt;=110000, "$110k+"
)</f>
        <v>$70k-80k</v>
      </c>
      <c r="F262" s="33" t="s">
        <v>19</v>
      </c>
      <c r="G262" s="33" t="s">
        <v>26</v>
      </c>
      <c r="H262" s="33">
        <f>INDEX('Bonus Rules'!$C$3:$G$14, MATCH(C262, 'Bonus Rules'!$B$3:$B$14, 0), MATCH(G262, 'Bonus Rules'!$C$2:$G$2, 0))</f>
        <v>2.3E-2</v>
      </c>
      <c r="I262" s="42">
        <f t="shared" si="8"/>
        <v>1702.23</v>
      </c>
      <c r="J262" s="48">
        <f t="shared" si="9"/>
        <v>75712.23</v>
      </c>
    </row>
    <row r="263" spans="1:10" x14ac:dyDescent="0.25">
      <c r="A263" s="35" t="s">
        <v>285</v>
      </c>
      <c r="B263" s="35" t="s">
        <v>12</v>
      </c>
      <c r="C263" s="35" t="s">
        <v>28</v>
      </c>
      <c r="D263" s="49">
        <v>60760</v>
      </c>
      <c r="E263" s="36" t="str" cm="1">
        <f t="array" ref="E263">_xlfn.IFS(
  'Palmoria Group emp-data cleaned'!$D263&lt;10000, "$0-10k",
  'Palmoria Group emp-data cleaned'!$D263&lt;20000, "$10k-20k",
  'Palmoria Group emp-data cleaned'!$D263&lt;30000, "$20k-30k",
  'Palmoria Group emp-data cleaned'!$D263&lt;40000, "$30k-40k",
  'Palmoria Group emp-data cleaned'!$D263&lt;50000, "$40k-50k",
  'Palmoria Group emp-data cleaned'!$D263&lt;60000, "$50k-60k",
  'Palmoria Group emp-data cleaned'!$D263&lt;70000, "$60k-70k",
  'Palmoria Group emp-data cleaned'!$D263&lt;80000, "$70k-80k",
  'Palmoria Group emp-data cleaned'!$D263&lt;90000, "$80k-90k",
  'Palmoria Group emp-data cleaned'!$D263&lt;100000, "$90k-100k",
  'Palmoria Group emp-data cleaned'!$D263&lt;110000, "$100k-110k",
  'Palmoria Group emp-data cleaned'!$D263&gt;=110000, "$110k+"
)</f>
        <v>$60k-70k</v>
      </c>
      <c r="F263" s="35" t="s">
        <v>9</v>
      </c>
      <c r="G263" s="35" t="s">
        <v>10</v>
      </c>
      <c r="H263" s="33">
        <f>INDEX('Bonus Rules'!$C$3:$G$14, MATCH(C263, 'Bonus Rules'!$B$3:$B$14, 0), MATCH(G263, 'Bonus Rules'!$C$2:$G$2, 0))</f>
        <v>7.1999999999999995E-2</v>
      </c>
      <c r="I263" s="42">
        <f t="shared" si="8"/>
        <v>4374.7199999999993</v>
      </c>
      <c r="J263" s="48">
        <f t="shared" si="9"/>
        <v>65134.720000000001</v>
      </c>
    </row>
    <row r="264" spans="1:10" x14ac:dyDescent="0.25">
      <c r="A264" s="33" t="s">
        <v>286</v>
      </c>
      <c r="B264" s="33" t="s">
        <v>7</v>
      </c>
      <c r="C264" s="33" t="s">
        <v>13</v>
      </c>
      <c r="D264" s="48">
        <v>74550</v>
      </c>
      <c r="E264" s="34" t="str" cm="1">
        <f t="array" ref="E264">_xlfn.IFS(
  'Palmoria Group emp-data cleaned'!$D264&lt;10000, "$0-10k",
  'Palmoria Group emp-data cleaned'!$D264&lt;20000, "$10k-20k",
  'Palmoria Group emp-data cleaned'!$D264&lt;30000, "$20k-30k",
  'Palmoria Group emp-data cleaned'!$D264&lt;40000, "$30k-40k",
  'Palmoria Group emp-data cleaned'!$D264&lt;50000, "$40k-50k",
  'Palmoria Group emp-data cleaned'!$D264&lt;60000, "$50k-60k",
  'Palmoria Group emp-data cleaned'!$D264&lt;70000, "$60k-70k",
  'Palmoria Group emp-data cleaned'!$D264&lt;80000, "$70k-80k",
  'Palmoria Group emp-data cleaned'!$D264&lt;90000, "$80k-90k",
  'Palmoria Group emp-data cleaned'!$D264&lt;100000, "$90k-100k",
  'Palmoria Group emp-data cleaned'!$D264&lt;110000, "$100k-110k",
  'Palmoria Group emp-data cleaned'!$D264&gt;=110000, "$110k+"
)</f>
        <v>$70k-80k</v>
      </c>
      <c r="F264" s="33" t="s">
        <v>9</v>
      </c>
      <c r="G264" s="33" t="s">
        <v>26</v>
      </c>
      <c r="H264" s="33">
        <f>INDEX('Bonus Rules'!$C$3:$G$14, MATCH(C264, 'Bonus Rules'!$B$3:$B$14, 0), MATCH(G264, 'Bonus Rules'!$C$2:$G$2, 0))</f>
        <v>3.5000000000000003E-2</v>
      </c>
      <c r="I264" s="42">
        <f t="shared" si="8"/>
        <v>2609.2500000000005</v>
      </c>
      <c r="J264" s="48">
        <f t="shared" si="9"/>
        <v>77159.25</v>
      </c>
    </row>
    <row r="265" spans="1:10" x14ac:dyDescent="0.25">
      <c r="A265" s="35" t="s">
        <v>287</v>
      </c>
      <c r="B265" s="35" t="s">
        <v>7</v>
      </c>
      <c r="C265" s="35" t="s">
        <v>13</v>
      </c>
      <c r="D265" s="49">
        <v>32500</v>
      </c>
      <c r="E265" s="36" t="str" cm="1">
        <f t="array" ref="E265">_xlfn.IFS(
  'Palmoria Group emp-data cleaned'!$D265&lt;10000, "$0-10k",
  'Palmoria Group emp-data cleaned'!$D265&lt;20000, "$10k-20k",
  'Palmoria Group emp-data cleaned'!$D265&lt;30000, "$20k-30k",
  'Palmoria Group emp-data cleaned'!$D265&lt;40000, "$30k-40k",
  'Palmoria Group emp-data cleaned'!$D265&lt;50000, "$40k-50k",
  'Palmoria Group emp-data cleaned'!$D265&lt;60000, "$50k-60k",
  'Palmoria Group emp-data cleaned'!$D265&lt;70000, "$60k-70k",
  'Palmoria Group emp-data cleaned'!$D265&lt;80000, "$70k-80k",
  'Palmoria Group emp-data cleaned'!$D265&lt;90000, "$80k-90k",
  'Palmoria Group emp-data cleaned'!$D265&lt;100000, "$90k-100k",
  'Palmoria Group emp-data cleaned'!$D265&lt;110000, "$100k-110k",
  'Palmoria Group emp-data cleaned'!$D265&gt;=110000, "$110k+"
)</f>
        <v>$30k-40k</v>
      </c>
      <c r="F265" s="35" t="s">
        <v>15</v>
      </c>
      <c r="G265" s="35" t="s">
        <v>22</v>
      </c>
      <c r="H265" s="33">
        <f>INDEX('Bonus Rules'!$C$3:$G$14, MATCH(C265, 'Bonus Rules'!$B$3:$B$14, 0), MATCH(G265, 'Bonus Rules'!$C$2:$G$2, 0))</f>
        <v>1.0999999999999999E-2</v>
      </c>
      <c r="I265" s="42">
        <f t="shared" si="8"/>
        <v>357.5</v>
      </c>
      <c r="J265" s="48">
        <f t="shared" si="9"/>
        <v>32857.5</v>
      </c>
    </row>
    <row r="266" spans="1:10" x14ac:dyDescent="0.25">
      <c r="A266" s="33" t="s">
        <v>288</v>
      </c>
      <c r="B266" s="33" t="s">
        <v>7</v>
      </c>
      <c r="C266" s="33" t="s">
        <v>31</v>
      </c>
      <c r="D266" s="48">
        <v>110040</v>
      </c>
      <c r="E266" s="34" t="str" cm="1">
        <f t="array" ref="E266">_xlfn.IFS(
  'Palmoria Group emp-data cleaned'!$D266&lt;10000, "$0-10k",
  'Palmoria Group emp-data cleaned'!$D266&lt;20000, "$10k-20k",
  'Palmoria Group emp-data cleaned'!$D266&lt;30000, "$20k-30k",
  'Palmoria Group emp-data cleaned'!$D266&lt;40000, "$30k-40k",
  'Palmoria Group emp-data cleaned'!$D266&lt;50000, "$40k-50k",
  'Palmoria Group emp-data cleaned'!$D266&lt;60000, "$50k-60k",
  'Palmoria Group emp-data cleaned'!$D266&lt;70000, "$60k-70k",
  'Palmoria Group emp-data cleaned'!$D266&lt;80000, "$70k-80k",
  'Palmoria Group emp-data cleaned'!$D266&lt;90000, "$80k-90k",
  'Palmoria Group emp-data cleaned'!$D266&lt;100000, "$90k-100k",
  'Palmoria Group emp-data cleaned'!$D266&lt;110000, "$100k-110k",
  'Palmoria Group emp-data cleaned'!$D266&gt;=110000, "$110k+"
)</f>
        <v>$110k+</v>
      </c>
      <c r="F266" s="33" t="s">
        <v>9</v>
      </c>
      <c r="G266" s="33" t="s">
        <v>14</v>
      </c>
      <c r="H266" s="33">
        <f>INDEX('Bonus Rules'!$C$3:$G$14, MATCH(C266, 'Bonus Rules'!$B$3:$B$14, 0), MATCH(G266, 'Bonus Rules'!$C$2:$G$2, 0))</f>
        <v>0.05</v>
      </c>
      <c r="I266" s="42">
        <f t="shared" si="8"/>
        <v>5502</v>
      </c>
      <c r="J266" s="48">
        <f t="shared" si="9"/>
        <v>115542</v>
      </c>
    </row>
    <row r="267" spans="1:10" x14ac:dyDescent="0.25">
      <c r="A267" s="35" t="s">
        <v>289</v>
      </c>
      <c r="B267" s="35" t="s">
        <v>12</v>
      </c>
      <c r="C267" s="35" t="s">
        <v>18</v>
      </c>
      <c r="D267" s="49">
        <v>99750</v>
      </c>
      <c r="E267" s="36" t="str" cm="1">
        <f t="array" ref="E267">_xlfn.IFS(
  'Palmoria Group emp-data cleaned'!$D267&lt;10000, "$0-10k",
  'Palmoria Group emp-data cleaned'!$D267&lt;20000, "$10k-20k",
  'Palmoria Group emp-data cleaned'!$D267&lt;30000, "$20k-30k",
  'Palmoria Group emp-data cleaned'!$D267&lt;40000, "$30k-40k",
  'Palmoria Group emp-data cleaned'!$D267&lt;50000, "$40k-50k",
  'Palmoria Group emp-data cleaned'!$D267&lt;60000, "$50k-60k",
  'Palmoria Group emp-data cleaned'!$D267&lt;70000, "$60k-70k",
  'Palmoria Group emp-data cleaned'!$D267&lt;80000, "$70k-80k",
  'Palmoria Group emp-data cleaned'!$D267&lt;90000, "$80k-90k",
  'Palmoria Group emp-data cleaned'!$D267&lt;100000, "$90k-100k",
  'Palmoria Group emp-data cleaned'!$D267&lt;110000, "$100k-110k",
  'Palmoria Group emp-data cleaned'!$D267&gt;=110000, "$110k+"
)</f>
        <v>$90k-100k</v>
      </c>
      <c r="F267" s="35" t="s">
        <v>19</v>
      </c>
      <c r="G267" s="35" t="s">
        <v>26</v>
      </c>
      <c r="H267" s="33">
        <f>INDEX('Bonus Rules'!$C$3:$G$14, MATCH(C267, 'Bonus Rules'!$B$3:$B$14, 0), MATCH(G267, 'Bonus Rules'!$C$2:$G$2, 0))</f>
        <v>2.1000000000000001E-2</v>
      </c>
      <c r="I267" s="42">
        <f t="shared" si="8"/>
        <v>2094.75</v>
      </c>
      <c r="J267" s="48">
        <f t="shared" si="9"/>
        <v>101844.75</v>
      </c>
    </row>
    <row r="268" spans="1:10" x14ac:dyDescent="0.25">
      <c r="A268" s="33" t="s">
        <v>290</v>
      </c>
      <c r="B268" s="33" t="s">
        <v>12</v>
      </c>
      <c r="C268" s="33" t="s">
        <v>25</v>
      </c>
      <c r="D268" s="48">
        <v>92470</v>
      </c>
      <c r="E268" s="34" t="str" cm="1">
        <f t="array" ref="E268">_xlfn.IFS(
  'Palmoria Group emp-data cleaned'!$D268&lt;10000, "$0-10k",
  'Palmoria Group emp-data cleaned'!$D268&lt;20000, "$10k-20k",
  'Palmoria Group emp-data cleaned'!$D268&lt;30000, "$20k-30k",
  'Palmoria Group emp-data cleaned'!$D268&lt;40000, "$30k-40k",
  'Palmoria Group emp-data cleaned'!$D268&lt;50000, "$40k-50k",
  'Palmoria Group emp-data cleaned'!$D268&lt;60000, "$50k-60k",
  'Palmoria Group emp-data cleaned'!$D268&lt;70000, "$60k-70k",
  'Palmoria Group emp-data cleaned'!$D268&lt;80000, "$70k-80k",
  'Palmoria Group emp-data cleaned'!$D268&lt;90000, "$80k-90k",
  'Palmoria Group emp-data cleaned'!$D268&lt;100000, "$90k-100k",
  'Palmoria Group emp-data cleaned'!$D268&lt;110000, "$100k-110k",
  'Palmoria Group emp-data cleaned'!$D268&gt;=110000, "$110k+"
)</f>
        <v>$90k-100k</v>
      </c>
      <c r="F268" s="33" t="s">
        <v>19</v>
      </c>
      <c r="G268" s="33" t="s">
        <v>26</v>
      </c>
      <c r="H268" s="33">
        <f>INDEX('Bonus Rules'!$C$3:$G$14, MATCH(C268, 'Bonus Rules'!$B$3:$B$14, 0), MATCH(G268, 'Bonus Rules'!$C$2:$G$2, 0))</f>
        <v>2.7E-2</v>
      </c>
      <c r="I268" s="42">
        <f t="shared" si="8"/>
        <v>2496.69</v>
      </c>
      <c r="J268" s="48">
        <f t="shared" si="9"/>
        <v>94966.69</v>
      </c>
    </row>
    <row r="269" spans="1:10" x14ac:dyDescent="0.25">
      <c r="A269" s="35" t="s">
        <v>291</v>
      </c>
      <c r="B269" s="35" t="s">
        <v>12</v>
      </c>
      <c r="C269" s="35" t="s">
        <v>13</v>
      </c>
      <c r="D269" s="49">
        <v>109980</v>
      </c>
      <c r="E269" s="36" t="str" cm="1">
        <f t="array" ref="E269">_xlfn.IFS(
  'Palmoria Group emp-data cleaned'!$D269&lt;10000, "$0-10k",
  'Palmoria Group emp-data cleaned'!$D269&lt;20000, "$10k-20k",
  'Palmoria Group emp-data cleaned'!$D269&lt;30000, "$20k-30k",
  'Palmoria Group emp-data cleaned'!$D269&lt;40000, "$30k-40k",
  'Palmoria Group emp-data cleaned'!$D269&lt;50000, "$40k-50k",
  'Palmoria Group emp-data cleaned'!$D269&lt;60000, "$50k-60k",
  'Palmoria Group emp-data cleaned'!$D269&lt;70000, "$60k-70k",
  'Palmoria Group emp-data cleaned'!$D269&lt;80000, "$70k-80k",
  'Palmoria Group emp-data cleaned'!$D269&lt;90000, "$80k-90k",
  'Palmoria Group emp-data cleaned'!$D269&lt;100000, "$90k-100k",
  'Palmoria Group emp-data cleaned'!$D269&lt;110000, "$100k-110k",
  'Palmoria Group emp-data cleaned'!$D269&gt;=110000, "$110k+"
)</f>
        <v>$100k-110k</v>
      </c>
      <c r="F269" s="35" t="s">
        <v>19</v>
      </c>
      <c r="G269" s="35" t="s">
        <v>26</v>
      </c>
      <c r="H269" s="33">
        <f>INDEX('Bonus Rules'!$C$3:$G$14, MATCH(C269, 'Bonus Rules'!$B$3:$B$14, 0), MATCH(G269, 'Bonus Rules'!$C$2:$G$2, 0))</f>
        <v>3.5000000000000003E-2</v>
      </c>
      <c r="I269" s="42">
        <f t="shared" si="8"/>
        <v>3849.3</v>
      </c>
      <c r="J269" s="48">
        <f t="shared" si="9"/>
        <v>113829.3</v>
      </c>
    </row>
    <row r="270" spans="1:10" x14ac:dyDescent="0.25">
      <c r="A270" s="33" t="s">
        <v>292</v>
      </c>
      <c r="B270" s="33" t="s">
        <v>7</v>
      </c>
      <c r="C270" s="33" t="s">
        <v>18</v>
      </c>
      <c r="D270" s="48">
        <v>41790</v>
      </c>
      <c r="E270" s="34" t="str" cm="1">
        <f t="array" ref="E270">_xlfn.IFS(
  'Palmoria Group emp-data cleaned'!$D270&lt;10000, "$0-10k",
  'Palmoria Group emp-data cleaned'!$D270&lt;20000, "$10k-20k",
  'Palmoria Group emp-data cleaned'!$D270&lt;30000, "$20k-30k",
  'Palmoria Group emp-data cleaned'!$D270&lt;40000, "$30k-40k",
  'Palmoria Group emp-data cleaned'!$D270&lt;50000, "$40k-50k",
  'Palmoria Group emp-data cleaned'!$D270&lt;60000, "$50k-60k",
  'Palmoria Group emp-data cleaned'!$D270&lt;70000, "$60k-70k",
  'Palmoria Group emp-data cleaned'!$D270&lt;80000, "$70k-80k",
  'Palmoria Group emp-data cleaned'!$D270&lt;90000, "$80k-90k",
  'Palmoria Group emp-data cleaned'!$D270&lt;100000, "$90k-100k",
  'Palmoria Group emp-data cleaned'!$D270&lt;110000, "$100k-110k",
  'Palmoria Group emp-data cleaned'!$D270&gt;=110000, "$110k+"
)</f>
        <v>$40k-50k</v>
      </c>
      <c r="F270" s="33" t="s">
        <v>15</v>
      </c>
      <c r="G270" s="33" t="s">
        <v>26</v>
      </c>
      <c r="H270" s="33">
        <f>INDEX('Bonus Rules'!$C$3:$G$14, MATCH(C270, 'Bonus Rules'!$B$3:$B$14, 0), MATCH(G270, 'Bonus Rules'!$C$2:$G$2, 0))</f>
        <v>2.1000000000000001E-2</v>
      </c>
      <c r="I270" s="42">
        <f t="shared" si="8"/>
        <v>877.59</v>
      </c>
      <c r="J270" s="48">
        <f t="shared" si="9"/>
        <v>42667.59</v>
      </c>
    </row>
    <row r="271" spans="1:10" x14ac:dyDescent="0.25">
      <c r="A271" s="35" t="s">
        <v>293</v>
      </c>
      <c r="B271" s="35" t="s">
        <v>7</v>
      </c>
      <c r="C271" s="35" t="s">
        <v>21</v>
      </c>
      <c r="D271" s="49">
        <v>86360</v>
      </c>
      <c r="E271" s="36" t="str" cm="1">
        <f t="array" ref="E271">_xlfn.IFS(
  'Palmoria Group emp-data cleaned'!$D271&lt;10000, "$0-10k",
  'Palmoria Group emp-data cleaned'!$D271&lt;20000, "$10k-20k",
  'Palmoria Group emp-data cleaned'!$D271&lt;30000, "$20k-30k",
  'Palmoria Group emp-data cleaned'!$D271&lt;40000, "$30k-40k",
  'Palmoria Group emp-data cleaned'!$D271&lt;50000, "$40k-50k",
  'Palmoria Group emp-data cleaned'!$D271&lt;60000, "$50k-60k",
  'Palmoria Group emp-data cleaned'!$D271&lt;70000, "$60k-70k",
  'Palmoria Group emp-data cleaned'!$D271&lt;80000, "$70k-80k",
  'Palmoria Group emp-data cleaned'!$D271&lt;90000, "$80k-90k",
  'Palmoria Group emp-data cleaned'!$D271&lt;100000, "$90k-100k",
  'Palmoria Group emp-data cleaned'!$D271&lt;110000, "$100k-110k",
  'Palmoria Group emp-data cleaned'!$D271&gt;=110000, "$110k+"
)</f>
        <v>$80k-90k</v>
      </c>
      <c r="F271" s="35" t="s">
        <v>19</v>
      </c>
      <c r="G271" s="35" t="s">
        <v>48</v>
      </c>
      <c r="H271" s="33">
        <f>INDEX('Bonus Rules'!$C$3:$G$14, MATCH(C271, 'Bonus Rules'!$B$3:$B$14, 0), MATCH(G271, 'Bonus Rules'!$C$2:$G$2, 0))</f>
        <v>5.0000000000000001E-3</v>
      </c>
      <c r="I271" s="42">
        <f t="shared" si="8"/>
        <v>431.8</v>
      </c>
      <c r="J271" s="48">
        <f t="shared" si="9"/>
        <v>86791.8</v>
      </c>
    </row>
    <row r="272" spans="1:10" x14ac:dyDescent="0.25">
      <c r="A272" s="33" t="s">
        <v>294</v>
      </c>
      <c r="B272" s="33" t="s">
        <v>7</v>
      </c>
      <c r="C272" s="33" t="s">
        <v>25</v>
      </c>
      <c r="D272" s="48">
        <v>65570</v>
      </c>
      <c r="E272" s="34" t="str" cm="1">
        <f t="array" ref="E272">_xlfn.IFS(
  'Palmoria Group emp-data cleaned'!$D272&lt;10000, "$0-10k",
  'Palmoria Group emp-data cleaned'!$D272&lt;20000, "$10k-20k",
  'Palmoria Group emp-data cleaned'!$D272&lt;30000, "$20k-30k",
  'Palmoria Group emp-data cleaned'!$D272&lt;40000, "$30k-40k",
  'Palmoria Group emp-data cleaned'!$D272&lt;50000, "$40k-50k",
  'Palmoria Group emp-data cleaned'!$D272&lt;60000, "$50k-60k",
  'Palmoria Group emp-data cleaned'!$D272&lt;70000, "$60k-70k",
  'Palmoria Group emp-data cleaned'!$D272&lt;80000, "$70k-80k",
  'Palmoria Group emp-data cleaned'!$D272&lt;90000, "$80k-90k",
  'Palmoria Group emp-data cleaned'!$D272&lt;100000, "$90k-100k",
  'Palmoria Group emp-data cleaned'!$D272&lt;110000, "$100k-110k",
  'Palmoria Group emp-data cleaned'!$D272&gt;=110000, "$110k+"
)</f>
        <v>$60k-70k</v>
      </c>
      <c r="F272" s="33" t="s">
        <v>19</v>
      </c>
      <c r="G272" s="33" t="s">
        <v>10</v>
      </c>
      <c r="H272" s="33">
        <f>INDEX('Bonus Rules'!$C$3:$G$14, MATCH(C272, 'Bonus Rules'!$B$3:$B$14, 0), MATCH(G272, 'Bonus Rules'!$C$2:$G$2, 0))</f>
        <v>7.5999999999999998E-2</v>
      </c>
      <c r="I272" s="42">
        <f t="shared" si="8"/>
        <v>4983.32</v>
      </c>
      <c r="J272" s="48">
        <f t="shared" si="9"/>
        <v>70553.320000000007</v>
      </c>
    </row>
    <row r="273" spans="1:10" x14ac:dyDescent="0.25">
      <c r="A273" s="35" t="s">
        <v>295</v>
      </c>
      <c r="B273" s="35" t="s">
        <v>12</v>
      </c>
      <c r="C273" s="35" t="s">
        <v>50</v>
      </c>
      <c r="D273" s="49">
        <v>69160</v>
      </c>
      <c r="E273" s="36" t="str" cm="1">
        <f t="array" ref="E273">_xlfn.IFS(
  'Palmoria Group emp-data cleaned'!$D273&lt;10000, "$0-10k",
  'Palmoria Group emp-data cleaned'!$D273&lt;20000, "$10k-20k",
  'Palmoria Group emp-data cleaned'!$D273&lt;30000, "$20k-30k",
  'Palmoria Group emp-data cleaned'!$D273&lt;40000, "$30k-40k",
  'Palmoria Group emp-data cleaned'!$D273&lt;50000, "$40k-50k",
  'Palmoria Group emp-data cleaned'!$D273&lt;60000, "$50k-60k",
  'Palmoria Group emp-data cleaned'!$D273&lt;70000, "$60k-70k",
  'Palmoria Group emp-data cleaned'!$D273&lt;80000, "$70k-80k",
  'Palmoria Group emp-data cleaned'!$D273&lt;90000, "$80k-90k",
  'Palmoria Group emp-data cleaned'!$D273&lt;100000, "$90k-100k",
  'Palmoria Group emp-data cleaned'!$D273&lt;110000, "$100k-110k",
  'Palmoria Group emp-data cleaned'!$D273&gt;=110000, "$110k+"
)</f>
        <v>$60k-70k</v>
      </c>
      <c r="F273" s="35" t="s">
        <v>19</v>
      </c>
      <c r="G273" s="35" t="s">
        <v>10</v>
      </c>
      <c r="H273" s="33">
        <f>INDEX('Bonus Rules'!$C$3:$G$14, MATCH(C273, 'Bonus Rules'!$B$3:$B$14, 0), MATCH(G273, 'Bonus Rules'!$C$2:$G$2, 0))</f>
        <v>7.0999999999999994E-2</v>
      </c>
      <c r="I273" s="42">
        <f t="shared" si="8"/>
        <v>4910.3599999999997</v>
      </c>
      <c r="J273" s="48">
        <f t="shared" si="9"/>
        <v>74070.36</v>
      </c>
    </row>
    <row r="274" spans="1:10" x14ac:dyDescent="0.25">
      <c r="A274" s="33" t="s">
        <v>296</v>
      </c>
      <c r="B274" s="33" t="s">
        <v>12</v>
      </c>
      <c r="C274" s="33" t="s">
        <v>34</v>
      </c>
      <c r="D274" s="48">
        <v>41570</v>
      </c>
      <c r="E274" s="34" t="str" cm="1">
        <f t="array" ref="E274">_xlfn.IFS(
  'Palmoria Group emp-data cleaned'!$D274&lt;10000, "$0-10k",
  'Palmoria Group emp-data cleaned'!$D274&lt;20000, "$10k-20k",
  'Palmoria Group emp-data cleaned'!$D274&lt;30000, "$20k-30k",
  'Palmoria Group emp-data cleaned'!$D274&lt;40000, "$30k-40k",
  'Palmoria Group emp-data cleaned'!$D274&lt;50000, "$40k-50k",
  'Palmoria Group emp-data cleaned'!$D274&lt;60000, "$50k-60k",
  'Palmoria Group emp-data cleaned'!$D274&lt;70000, "$60k-70k",
  'Palmoria Group emp-data cleaned'!$D274&lt;80000, "$70k-80k",
  'Palmoria Group emp-data cleaned'!$D274&lt;90000, "$80k-90k",
  'Palmoria Group emp-data cleaned'!$D274&lt;100000, "$90k-100k",
  'Palmoria Group emp-data cleaned'!$D274&lt;110000, "$100k-110k",
  'Palmoria Group emp-data cleaned'!$D274&gt;=110000, "$110k+"
)</f>
        <v>$40k-50k</v>
      </c>
      <c r="F274" s="33" t="s">
        <v>15</v>
      </c>
      <c r="G274" s="33" t="s">
        <v>14</v>
      </c>
      <c r="H274" s="33">
        <f>INDEX('Bonus Rules'!$C$3:$G$14, MATCH(C274, 'Bonus Rules'!$B$3:$B$14, 0), MATCH(G274, 'Bonus Rules'!$C$2:$G$2, 0))</f>
        <v>4.1000000000000002E-2</v>
      </c>
      <c r="I274" s="42">
        <f t="shared" si="8"/>
        <v>1704.3700000000001</v>
      </c>
      <c r="J274" s="48">
        <f t="shared" si="9"/>
        <v>43274.37</v>
      </c>
    </row>
    <row r="275" spans="1:10" x14ac:dyDescent="0.25">
      <c r="A275" s="35" t="s">
        <v>297</v>
      </c>
      <c r="B275" s="35" t="s">
        <v>12</v>
      </c>
      <c r="C275" s="35" t="s">
        <v>8</v>
      </c>
      <c r="D275" s="49">
        <v>83400</v>
      </c>
      <c r="E275" s="36" t="str" cm="1">
        <f t="array" ref="E275">_xlfn.IFS(
  'Palmoria Group emp-data cleaned'!$D275&lt;10000, "$0-10k",
  'Palmoria Group emp-data cleaned'!$D275&lt;20000, "$10k-20k",
  'Palmoria Group emp-data cleaned'!$D275&lt;30000, "$20k-30k",
  'Palmoria Group emp-data cleaned'!$D275&lt;40000, "$30k-40k",
  'Palmoria Group emp-data cleaned'!$D275&lt;50000, "$40k-50k",
  'Palmoria Group emp-data cleaned'!$D275&lt;60000, "$50k-60k",
  'Palmoria Group emp-data cleaned'!$D275&lt;70000, "$60k-70k",
  'Palmoria Group emp-data cleaned'!$D275&lt;80000, "$70k-80k",
  'Palmoria Group emp-data cleaned'!$D275&lt;90000, "$80k-90k",
  'Palmoria Group emp-data cleaned'!$D275&lt;100000, "$90k-100k",
  'Palmoria Group emp-data cleaned'!$D275&lt;110000, "$100k-110k",
  'Palmoria Group emp-data cleaned'!$D275&gt;=110000, "$110k+"
)</f>
        <v>$80k-90k</v>
      </c>
      <c r="F275" s="35" t="s">
        <v>19</v>
      </c>
      <c r="G275" s="35" t="s">
        <v>22</v>
      </c>
      <c r="H275" s="33">
        <f>INDEX('Bonus Rules'!$C$3:$G$14, MATCH(C275, 'Bonus Rules'!$B$3:$B$14, 0), MATCH(G275, 'Bonus Rules'!$C$2:$G$2, 0))</f>
        <v>1.2E-2</v>
      </c>
      <c r="I275" s="42">
        <f t="shared" si="8"/>
        <v>1000.8000000000001</v>
      </c>
      <c r="J275" s="48">
        <f t="shared" si="9"/>
        <v>84400.8</v>
      </c>
    </row>
    <row r="276" spans="1:10" x14ac:dyDescent="0.25">
      <c r="A276" s="33" t="s">
        <v>298</v>
      </c>
      <c r="B276" s="33" t="s">
        <v>7</v>
      </c>
      <c r="C276" s="33" t="s">
        <v>31</v>
      </c>
      <c r="D276" s="48">
        <v>67660</v>
      </c>
      <c r="E276" s="34" t="str" cm="1">
        <f t="array" ref="E276">_xlfn.IFS(
  'Palmoria Group emp-data cleaned'!$D276&lt;10000, "$0-10k",
  'Palmoria Group emp-data cleaned'!$D276&lt;20000, "$10k-20k",
  'Palmoria Group emp-data cleaned'!$D276&lt;30000, "$20k-30k",
  'Palmoria Group emp-data cleaned'!$D276&lt;40000, "$30k-40k",
  'Palmoria Group emp-data cleaned'!$D276&lt;50000, "$40k-50k",
  'Palmoria Group emp-data cleaned'!$D276&lt;60000, "$50k-60k",
  'Palmoria Group emp-data cleaned'!$D276&lt;70000, "$60k-70k",
  'Palmoria Group emp-data cleaned'!$D276&lt;80000, "$70k-80k",
  'Palmoria Group emp-data cleaned'!$D276&lt;90000, "$80k-90k",
  'Palmoria Group emp-data cleaned'!$D276&lt;100000, "$90k-100k",
  'Palmoria Group emp-data cleaned'!$D276&lt;110000, "$100k-110k",
  'Palmoria Group emp-data cleaned'!$D276&gt;=110000, "$110k+"
)</f>
        <v>$60k-70k</v>
      </c>
      <c r="F276" s="33" t="s">
        <v>19</v>
      </c>
      <c r="G276" s="33" t="s">
        <v>48</v>
      </c>
      <c r="H276" s="33">
        <f>INDEX('Bonus Rules'!$C$3:$G$14, MATCH(C276, 'Bonus Rules'!$B$3:$B$14, 0), MATCH(G276, 'Bonus Rules'!$C$2:$G$2, 0))</f>
        <v>5.0000000000000001E-3</v>
      </c>
      <c r="I276" s="42">
        <f t="shared" si="8"/>
        <v>338.3</v>
      </c>
      <c r="J276" s="48">
        <f t="shared" si="9"/>
        <v>67998.3</v>
      </c>
    </row>
    <row r="277" spans="1:10" x14ac:dyDescent="0.25">
      <c r="A277" s="35" t="s">
        <v>299</v>
      </c>
      <c r="B277" s="35" t="s">
        <v>12</v>
      </c>
      <c r="C277" s="35" t="s">
        <v>34</v>
      </c>
      <c r="D277" s="49">
        <v>34470</v>
      </c>
      <c r="E277" s="36" t="str" cm="1">
        <f t="array" ref="E277">_xlfn.IFS(
  'Palmoria Group emp-data cleaned'!$D277&lt;10000, "$0-10k",
  'Palmoria Group emp-data cleaned'!$D277&lt;20000, "$10k-20k",
  'Palmoria Group emp-data cleaned'!$D277&lt;30000, "$20k-30k",
  'Palmoria Group emp-data cleaned'!$D277&lt;40000, "$30k-40k",
  'Palmoria Group emp-data cleaned'!$D277&lt;50000, "$40k-50k",
  'Palmoria Group emp-data cleaned'!$D277&lt;60000, "$50k-60k",
  'Palmoria Group emp-data cleaned'!$D277&lt;70000, "$60k-70k",
  'Palmoria Group emp-data cleaned'!$D277&lt;80000, "$70k-80k",
  'Palmoria Group emp-data cleaned'!$D277&lt;90000, "$80k-90k",
  'Palmoria Group emp-data cleaned'!$D277&lt;100000, "$90k-100k",
  'Palmoria Group emp-data cleaned'!$D277&lt;110000, "$100k-110k",
  'Palmoria Group emp-data cleaned'!$D277&gt;=110000, "$110k+"
)</f>
        <v>$30k-40k</v>
      </c>
      <c r="F277" s="35" t="s">
        <v>15</v>
      </c>
      <c r="G277" s="35" t="s">
        <v>14</v>
      </c>
      <c r="H277" s="33">
        <f>INDEX('Bonus Rules'!$C$3:$G$14, MATCH(C277, 'Bonus Rules'!$B$3:$B$14, 0), MATCH(G277, 'Bonus Rules'!$C$2:$G$2, 0))</f>
        <v>4.1000000000000002E-2</v>
      </c>
      <c r="I277" s="42">
        <f t="shared" si="8"/>
        <v>1413.27</v>
      </c>
      <c r="J277" s="48">
        <f t="shared" si="9"/>
        <v>35883.269999999997</v>
      </c>
    </row>
    <row r="278" spans="1:10" x14ac:dyDescent="0.25">
      <c r="A278" s="33" t="s">
        <v>300</v>
      </c>
      <c r="B278" s="33" t="s">
        <v>12</v>
      </c>
      <c r="C278" s="33" t="s">
        <v>8</v>
      </c>
      <c r="D278" s="48">
        <v>38240</v>
      </c>
      <c r="E278" s="34" t="str" cm="1">
        <f t="array" ref="E278">_xlfn.IFS(
  'Palmoria Group emp-data cleaned'!$D278&lt;10000, "$0-10k",
  'Palmoria Group emp-data cleaned'!$D278&lt;20000, "$10k-20k",
  'Palmoria Group emp-data cleaned'!$D278&lt;30000, "$20k-30k",
  'Palmoria Group emp-data cleaned'!$D278&lt;40000, "$30k-40k",
  'Palmoria Group emp-data cleaned'!$D278&lt;50000, "$40k-50k",
  'Palmoria Group emp-data cleaned'!$D278&lt;60000, "$50k-60k",
  'Palmoria Group emp-data cleaned'!$D278&lt;70000, "$60k-70k",
  'Palmoria Group emp-data cleaned'!$D278&lt;80000, "$70k-80k",
  'Palmoria Group emp-data cleaned'!$D278&lt;90000, "$80k-90k",
  'Palmoria Group emp-data cleaned'!$D278&lt;100000, "$90k-100k",
  'Palmoria Group emp-data cleaned'!$D278&lt;110000, "$100k-110k",
  'Palmoria Group emp-data cleaned'!$D278&gt;=110000, "$110k+"
)</f>
        <v>$30k-40k</v>
      </c>
      <c r="F278" s="33" t="s">
        <v>19</v>
      </c>
      <c r="G278" s="33" t="s">
        <v>16</v>
      </c>
      <c r="H278" s="33"/>
      <c r="I278" s="42"/>
      <c r="J278" s="48"/>
    </row>
    <row r="279" spans="1:10" x14ac:dyDescent="0.25">
      <c r="A279" s="35" t="s">
        <v>301</v>
      </c>
      <c r="B279" s="35" t="s">
        <v>12</v>
      </c>
      <c r="C279" s="35" t="s">
        <v>13</v>
      </c>
      <c r="D279" s="49">
        <v>78380</v>
      </c>
      <c r="E279" s="36" t="str" cm="1">
        <f t="array" ref="E279">_xlfn.IFS(
  'Palmoria Group emp-data cleaned'!$D279&lt;10000, "$0-10k",
  'Palmoria Group emp-data cleaned'!$D279&lt;20000, "$10k-20k",
  'Palmoria Group emp-data cleaned'!$D279&lt;30000, "$20k-30k",
  'Palmoria Group emp-data cleaned'!$D279&lt;40000, "$30k-40k",
  'Palmoria Group emp-data cleaned'!$D279&lt;50000, "$40k-50k",
  'Palmoria Group emp-data cleaned'!$D279&lt;60000, "$50k-60k",
  'Palmoria Group emp-data cleaned'!$D279&lt;70000, "$60k-70k",
  'Palmoria Group emp-data cleaned'!$D279&lt;80000, "$70k-80k",
  'Palmoria Group emp-data cleaned'!$D279&lt;90000, "$80k-90k",
  'Palmoria Group emp-data cleaned'!$D279&lt;100000, "$90k-100k",
  'Palmoria Group emp-data cleaned'!$D279&lt;110000, "$100k-110k",
  'Palmoria Group emp-data cleaned'!$D279&gt;=110000, "$110k+"
)</f>
        <v>$70k-80k</v>
      </c>
      <c r="F279" s="35" t="s">
        <v>15</v>
      </c>
      <c r="G279" s="35" t="s">
        <v>48</v>
      </c>
      <c r="H279" s="33">
        <f>INDEX('Bonus Rules'!$C$3:$G$14, MATCH(C279, 'Bonus Rules'!$B$3:$B$14, 0), MATCH(G279, 'Bonus Rules'!$C$2:$G$2, 0))</f>
        <v>5.0000000000000001E-3</v>
      </c>
      <c r="I279" s="42">
        <f t="shared" si="8"/>
        <v>391.90000000000003</v>
      </c>
      <c r="J279" s="48">
        <f t="shared" si="9"/>
        <v>78771.899999999994</v>
      </c>
    </row>
    <row r="280" spans="1:10" x14ac:dyDescent="0.25">
      <c r="A280" s="33" t="s">
        <v>302</v>
      </c>
      <c r="B280" s="33" t="s">
        <v>12</v>
      </c>
      <c r="C280" s="33" t="s">
        <v>31</v>
      </c>
      <c r="D280" s="48">
        <v>72500</v>
      </c>
      <c r="E280" s="34" t="str" cm="1">
        <f t="array" ref="E280">_xlfn.IFS(
  'Palmoria Group emp-data cleaned'!$D280&lt;10000, "$0-10k",
  'Palmoria Group emp-data cleaned'!$D280&lt;20000, "$10k-20k",
  'Palmoria Group emp-data cleaned'!$D280&lt;30000, "$20k-30k",
  'Palmoria Group emp-data cleaned'!$D280&lt;40000, "$30k-40k",
  'Palmoria Group emp-data cleaned'!$D280&lt;50000, "$40k-50k",
  'Palmoria Group emp-data cleaned'!$D280&lt;60000, "$50k-60k",
  'Palmoria Group emp-data cleaned'!$D280&lt;70000, "$60k-70k",
  'Palmoria Group emp-data cleaned'!$D280&lt;80000, "$70k-80k",
  'Palmoria Group emp-data cleaned'!$D280&lt;90000, "$80k-90k",
  'Palmoria Group emp-data cleaned'!$D280&lt;100000, "$90k-100k",
  'Palmoria Group emp-data cleaned'!$D280&lt;110000, "$100k-110k",
  'Palmoria Group emp-data cleaned'!$D280&gt;=110000, "$110k+"
)</f>
        <v>$70k-80k</v>
      </c>
      <c r="F280" s="33" t="s">
        <v>9</v>
      </c>
      <c r="G280" s="33" t="s">
        <v>26</v>
      </c>
      <c r="H280" s="33">
        <f>INDEX('Bonus Rules'!$C$3:$G$14, MATCH(C280, 'Bonus Rules'!$B$3:$B$14, 0), MATCH(G280, 'Bonus Rules'!$C$2:$G$2, 0))</f>
        <v>2.4E-2</v>
      </c>
      <c r="I280" s="42">
        <f t="shared" si="8"/>
        <v>1740</v>
      </c>
      <c r="J280" s="48">
        <f t="shared" si="9"/>
        <v>74240</v>
      </c>
    </row>
    <row r="281" spans="1:10" x14ac:dyDescent="0.25">
      <c r="A281" s="35" t="s">
        <v>303</v>
      </c>
      <c r="B281" s="35" t="s">
        <v>12</v>
      </c>
      <c r="C281" s="35" t="s">
        <v>13</v>
      </c>
      <c r="D281" s="49">
        <v>115640</v>
      </c>
      <c r="E281" s="36" t="str" cm="1">
        <f t="array" ref="E281">_xlfn.IFS(
  'Palmoria Group emp-data cleaned'!$D281&lt;10000, "$0-10k",
  'Palmoria Group emp-data cleaned'!$D281&lt;20000, "$10k-20k",
  'Palmoria Group emp-data cleaned'!$D281&lt;30000, "$20k-30k",
  'Palmoria Group emp-data cleaned'!$D281&lt;40000, "$30k-40k",
  'Palmoria Group emp-data cleaned'!$D281&lt;50000, "$40k-50k",
  'Palmoria Group emp-data cleaned'!$D281&lt;60000, "$50k-60k",
  'Palmoria Group emp-data cleaned'!$D281&lt;70000, "$60k-70k",
  'Palmoria Group emp-data cleaned'!$D281&lt;80000, "$70k-80k",
  'Palmoria Group emp-data cleaned'!$D281&lt;90000, "$80k-90k",
  'Palmoria Group emp-data cleaned'!$D281&lt;100000, "$90k-100k",
  'Palmoria Group emp-data cleaned'!$D281&lt;110000, "$100k-110k",
  'Palmoria Group emp-data cleaned'!$D281&gt;=110000, "$110k+"
)</f>
        <v>$110k+</v>
      </c>
      <c r="F281" s="35" t="s">
        <v>15</v>
      </c>
      <c r="G281" s="35" t="s">
        <v>26</v>
      </c>
      <c r="H281" s="33">
        <f>INDEX('Bonus Rules'!$C$3:$G$14, MATCH(C281, 'Bonus Rules'!$B$3:$B$14, 0), MATCH(G281, 'Bonus Rules'!$C$2:$G$2, 0))</f>
        <v>3.5000000000000003E-2</v>
      </c>
      <c r="I281" s="42">
        <f t="shared" si="8"/>
        <v>4047.4000000000005</v>
      </c>
      <c r="J281" s="48">
        <f t="shared" si="9"/>
        <v>119687.4</v>
      </c>
    </row>
    <row r="282" spans="1:10" x14ac:dyDescent="0.25">
      <c r="A282" s="33" t="s">
        <v>304</v>
      </c>
      <c r="B282" s="33" t="s">
        <v>12</v>
      </c>
      <c r="C282" s="33" t="s">
        <v>34</v>
      </c>
      <c r="D282" s="48">
        <v>82120</v>
      </c>
      <c r="E282" s="34" t="str" cm="1">
        <f t="array" ref="E282">_xlfn.IFS(
  'Palmoria Group emp-data cleaned'!$D282&lt;10000, "$0-10k",
  'Palmoria Group emp-data cleaned'!$D282&lt;20000, "$10k-20k",
  'Palmoria Group emp-data cleaned'!$D282&lt;30000, "$20k-30k",
  'Palmoria Group emp-data cleaned'!$D282&lt;40000, "$30k-40k",
  'Palmoria Group emp-data cleaned'!$D282&lt;50000, "$40k-50k",
  'Palmoria Group emp-data cleaned'!$D282&lt;60000, "$50k-60k",
  'Palmoria Group emp-data cleaned'!$D282&lt;70000, "$60k-70k",
  'Palmoria Group emp-data cleaned'!$D282&lt;80000, "$70k-80k",
  'Palmoria Group emp-data cleaned'!$D282&lt;90000, "$80k-90k",
  'Palmoria Group emp-data cleaned'!$D282&lt;100000, "$90k-100k",
  'Palmoria Group emp-data cleaned'!$D282&lt;110000, "$100k-110k",
  'Palmoria Group emp-data cleaned'!$D282&gt;=110000, "$110k+"
)</f>
        <v>$80k-90k</v>
      </c>
      <c r="F282" s="33" t="s">
        <v>9</v>
      </c>
      <c r="G282" s="33" t="s">
        <v>26</v>
      </c>
      <c r="H282" s="33">
        <f>INDEX('Bonus Rules'!$C$3:$G$14, MATCH(C282, 'Bonus Rules'!$B$3:$B$14, 0), MATCH(G282, 'Bonus Rules'!$C$2:$G$2, 0))</f>
        <v>3.2000000000000001E-2</v>
      </c>
      <c r="I282" s="42">
        <f t="shared" si="8"/>
        <v>2627.84</v>
      </c>
      <c r="J282" s="48">
        <f t="shared" si="9"/>
        <v>84747.839999999997</v>
      </c>
    </row>
    <row r="283" spans="1:10" x14ac:dyDescent="0.25">
      <c r="A283" s="35" t="s">
        <v>305</v>
      </c>
      <c r="B283" s="35" t="s">
        <v>7</v>
      </c>
      <c r="C283" s="35" t="s">
        <v>28</v>
      </c>
      <c r="D283" s="49">
        <v>108160</v>
      </c>
      <c r="E283" s="36" t="str" cm="1">
        <f t="array" ref="E283">_xlfn.IFS(
  'Palmoria Group emp-data cleaned'!$D283&lt;10000, "$0-10k",
  'Palmoria Group emp-data cleaned'!$D283&lt;20000, "$10k-20k",
  'Palmoria Group emp-data cleaned'!$D283&lt;30000, "$20k-30k",
  'Palmoria Group emp-data cleaned'!$D283&lt;40000, "$30k-40k",
  'Palmoria Group emp-data cleaned'!$D283&lt;50000, "$40k-50k",
  'Palmoria Group emp-data cleaned'!$D283&lt;60000, "$50k-60k",
  'Palmoria Group emp-data cleaned'!$D283&lt;70000, "$60k-70k",
  'Palmoria Group emp-data cleaned'!$D283&lt;80000, "$70k-80k",
  'Palmoria Group emp-data cleaned'!$D283&lt;90000, "$80k-90k",
  'Palmoria Group emp-data cleaned'!$D283&lt;100000, "$90k-100k",
  'Palmoria Group emp-data cleaned'!$D283&lt;110000, "$100k-110k",
  'Palmoria Group emp-data cleaned'!$D283&gt;=110000, "$110k+"
)</f>
        <v>$100k-110k</v>
      </c>
      <c r="F283" s="35" t="s">
        <v>9</v>
      </c>
      <c r="G283" s="35" t="s">
        <v>14</v>
      </c>
      <c r="H283" s="33">
        <f>INDEX('Bonus Rules'!$C$3:$G$14, MATCH(C283, 'Bonus Rules'!$B$3:$B$14, 0), MATCH(G283, 'Bonus Rules'!$C$2:$G$2, 0))</f>
        <v>5.2999999999999999E-2</v>
      </c>
      <c r="I283" s="42">
        <f t="shared" si="8"/>
        <v>5732.48</v>
      </c>
      <c r="J283" s="48">
        <f t="shared" si="9"/>
        <v>113892.48</v>
      </c>
    </row>
    <row r="284" spans="1:10" x14ac:dyDescent="0.25">
      <c r="A284" s="33" t="s">
        <v>306</v>
      </c>
      <c r="B284" s="33" t="s">
        <v>7</v>
      </c>
      <c r="C284" s="33" t="s">
        <v>8</v>
      </c>
      <c r="D284" s="48">
        <v>108360</v>
      </c>
      <c r="E284" s="34" t="str" cm="1">
        <f t="array" ref="E284">_xlfn.IFS(
  'Palmoria Group emp-data cleaned'!$D284&lt;10000, "$0-10k",
  'Palmoria Group emp-data cleaned'!$D284&lt;20000, "$10k-20k",
  'Palmoria Group emp-data cleaned'!$D284&lt;30000, "$20k-30k",
  'Palmoria Group emp-data cleaned'!$D284&lt;40000, "$30k-40k",
  'Palmoria Group emp-data cleaned'!$D284&lt;50000, "$40k-50k",
  'Palmoria Group emp-data cleaned'!$D284&lt;60000, "$50k-60k",
  'Palmoria Group emp-data cleaned'!$D284&lt;70000, "$60k-70k",
  'Palmoria Group emp-data cleaned'!$D284&lt;80000, "$70k-80k",
  'Palmoria Group emp-data cleaned'!$D284&lt;90000, "$80k-90k",
  'Palmoria Group emp-data cleaned'!$D284&lt;100000, "$90k-100k",
  'Palmoria Group emp-data cleaned'!$D284&lt;110000, "$100k-110k",
  'Palmoria Group emp-data cleaned'!$D284&gt;=110000, "$110k+"
)</f>
        <v>$100k-110k</v>
      </c>
      <c r="F284" s="33" t="s">
        <v>15</v>
      </c>
      <c r="G284" s="33" t="s">
        <v>26</v>
      </c>
      <c r="H284" s="33">
        <f>INDEX('Bonus Rules'!$C$3:$G$14, MATCH(C284, 'Bonus Rules'!$B$3:$B$14, 0), MATCH(G284, 'Bonus Rules'!$C$2:$G$2, 0))</f>
        <v>2.1000000000000001E-2</v>
      </c>
      <c r="I284" s="42">
        <f t="shared" si="8"/>
        <v>2275.56</v>
      </c>
      <c r="J284" s="48">
        <f t="shared" si="9"/>
        <v>110635.56</v>
      </c>
    </row>
    <row r="285" spans="1:10" x14ac:dyDescent="0.25">
      <c r="A285" s="35" t="s">
        <v>307</v>
      </c>
      <c r="B285" s="35" t="s">
        <v>12</v>
      </c>
      <c r="C285" s="35" t="s">
        <v>25</v>
      </c>
      <c r="D285" s="49">
        <v>77840</v>
      </c>
      <c r="E285" s="36" t="str" cm="1">
        <f t="array" ref="E285">_xlfn.IFS(
  'Palmoria Group emp-data cleaned'!$D285&lt;10000, "$0-10k",
  'Palmoria Group emp-data cleaned'!$D285&lt;20000, "$10k-20k",
  'Palmoria Group emp-data cleaned'!$D285&lt;30000, "$20k-30k",
  'Palmoria Group emp-data cleaned'!$D285&lt;40000, "$30k-40k",
  'Palmoria Group emp-data cleaned'!$D285&lt;50000, "$40k-50k",
  'Palmoria Group emp-data cleaned'!$D285&lt;60000, "$50k-60k",
  'Palmoria Group emp-data cleaned'!$D285&lt;70000, "$60k-70k",
  'Palmoria Group emp-data cleaned'!$D285&lt;80000, "$70k-80k",
  'Palmoria Group emp-data cleaned'!$D285&lt;90000, "$80k-90k",
  'Palmoria Group emp-data cleaned'!$D285&lt;100000, "$90k-100k",
  'Palmoria Group emp-data cleaned'!$D285&lt;110000, "$100k-110k",
  'Palmoria Group emp-data cleaned'!$D285&gt;=110000, "$110k+"
)</f>
        <v>$70k-80k</v>
      </c>
      <c r="F285" s="35" t="s">
        <v>15</v>
      </c>
      <c r="G285" s="35" t="s">
        <v>22</v>
      </c>
      <c r="H285" s="33">
        <f>INDEX('Bonus Rules'!$C$3:$G$14, MATCH(C285, 'Bonus Rules'!$B$3:$B$14, 0), MATCH(G285, 'Bonus Rules'!$C$2:$G$2, 0))</f>
        <v>1.2999999999999999E-2</v>
      </c>
      <c r="I285" s="42">
        <f t="shared" si="8"/>
        <v>1011.92</v>
      </c>
      <c r="J285" s="48">
        <f t="shared" si="9"/>
        <v>78851.92</v>
      </c>
    </row>
    <row r="286" spans="1:10" x14ac:dyDescent="0.25">
      <c r="A286" s="33" t="s">
        <v>308</v>
      </c>
      <c r="B286" s="33" t="s">
        <v>12</v>
      </c>
      <c r="C286" s="33" t="s">
        <v>28</v>
      </c>
      <c r="D286" s="48">
        <v>85180</v>
      </c>
      <c r="E286" s="34" t="str" cm="1">
        <f t="array" ref="E286">_xlfn.IFS(
  'Palmoria Group emp-data cleaned'!$D286&lt;10000, "$0-10k",
  'Palmoria Group emp-data cleaned'!$D286&lt;20000, "$10k-20k",
  'Palmoria Group emp-data cleaned'!$D286&lt;30000, "$20k-30k",
  'Palmoria Group emp-data cleaned'!$D286&lt;40000, "$30k-40k",
  'Palmoria Group emp-data cleaned'!$D286&lt;50000, "$40k-50k",
  'Palmoria Group emp-data cleaned'!$D286&lt;60000, "$50k-60k",
  'Palmoria Group emp-data cleaned'!$D286&lt;70000, "$60k-70k",
  'Palmoria Group emp-data cleaned'!$D286&lt;80000, "$70k-80k",
  'Palmoria Group emp-data cleaned'!$D286&lt;90000, "$80k-90k",
  'Palmoria Group emp-data cleaned'!$D286&lt;100000, "$90k-100k",
  'Palmoria Group emp-data cleaned'!$D286&lt;110000, "$100k-110k",
  'Palmoria Group emp-data cleaned'!$D286&gt;=110000, "$110k+"
)</f>
        <v>$80k-90k</v>
      </c>
      <c r="F286" s="33" t="s">
        <v>19</v>
      </c>
      <c r="G286" s="33" t="s">
        <v>22</v>
      </c>
      <c r="H286" s="33">
        <f>INDEX('Bonus Rules'!$C$3:$G$14, MATCH(C286, 'Bonus Rules'!$B$3:$B$14, 0), MATCH(G286, 'Bonus Rules'!$C$2:$G$2, 0))</f>
        <v>1.4999999999999999E-2</v>
      </c>
      <c r="I286" s="42">
        <f t="shared" si="8"/>
        <v>1277.7</v>
      </c>
      <c r="J286" s="48">
        <f t="shared" si="9"/>
        <v>86457.7</v>
      </c>
    </row>
    <row r="287" spans="1:10" x14ac:dyDescent="0.25">
      <c r="A287" s="35" t="s">
        <v>309</v>
      </c>
      <c r="B287" s="35" t="s">
        <v>7</v>
      </c>
      <c r="C287" s="35" t="s">
        <v>31</v>
      </c>
      <c r="D287" s="49">
        <v>85920</v>
      </c>
      <c r="E287" s="36" t="str" cm="1">
        <f t="array" ref="E287">_xlfn.IFS(
  'Palmoria Group emp-data cleaned'!$D287&lt;10000, "$0-10k",
  'Palmoria Group emp-data cleaned'!$D287&lt;20000, "$10k-20k",
  'Palmoria Group emp-data cleaned'!$D287&lt;30000, "$20k-30k",
  'Palmoria Group emp-data cleaned'!$D287&lt;40000, "$30k-40k",
  'Palmoria Group emp-data cleaned'!$D287&lt;50000, "$40k-50k",
  'Palmoria Group emp-data cleaned'!$D287&lt;60000, "$50k-60k",
  'Palmoria Group emp-data cleaned'!$D287&lt;70000, "$60k-70k",
  'Palmoria Group emp-data cleaned'!$D287&lt;80000, "$70k-80k",
  'Palmoria Group emp-data cleaned'!$D287&lt;90000, "$80k-90k",
  'Palmoria Group emp-data cleaned'!$D287&lt;100000, "$90k-100k",
  'Palmoria Group emp-data cleaned'!$D287&lt;110000, "$100k-110k",
  'Palmoria Group emp-data cleaned'!$D287&gt;=110000, "$110k+"
)</f>
        <v>$80k-90k</v>
      </c>
      <c r="F287" s="35" t="s">
        <v>15</v>
      </c>
      <c r="G287" s="35" t="s">
        <v>22</v>
      </c>
      <c r="H287" s="33">
        <f>INDEX('Bonus Rules'!$C$3:$G$14, MATCH(C287, 'Bonus Rules'!$B$3:$B$14, 0), MATCH(G287, 'Bonus Rules'!$C$2:$G$2, 0))</f>
        <v>1.7999999999999999E-2</v>
      </c>
      <c r="I287" s="42">
        <f t="shared" si="8"/>
        <v>1546.56</v>
      </c>
      <c r="J287" s="48">
        <f t="shared" si="9"/>
        <v>87466.559999999998</v>
      </c>
    </row>
    <row r="288" spans="1:10" x14ac:dyDescent="0.25">
      <c r="A288" s="33" t="s">
        <v>310</v>
      </c>
      <c r="B288" s="33" t="s">
        <v>12</v>
      </c>
      <c r="C288" s="33" t="s">
        <v>25</v>
      </c>
      <c r="D288" s="48">
        <v>106490</v>
      </c>
      <c r="E288" s="34" t="str" cm="1">
        <f t="array" ref="E288">_xlfn.IFS(
  'Palmoria Group emp-data cleaned'!$D288&lt;10000, "$0-10k",
  'Palmoria Group emp-data cleaned'!$D288&lt;20000, "$10k-20k",
  'Palmoria Group emp-data cleaned'!$D288&lt;30000, "$20k-30k",
  'Palmoria Group emp-data cleaned'!$D288&lt;40000, "$30k-40k",
  'Palmoria Group emp-data cleaned'!$D288&lt;50000, "$40k-50k",
  'Palmoria Group emp-data cleaned'!$D288&lt;60000, "$50k-60k",
  'Palmoria Group emp-data cleaned'!$D288&lt;70000, "$60k-70k",
  'Palmoria Group emp-data cleaned'!$D288&lt;80000, "$70k-80k",
  'Palmoria Group emp-data cleaned'!$D288&lt;90000, "$80k-90k",
  'Palmoria Group emp-data cleaned'!$D288&lt;100000, "$90k-100k",
  'Palmoria Group emp-data cleaned'!$D288&lt;110000, "$100k-110k",
  'Palmoria Group emp-data cleaned'!$D288&gt;=110000, "$110k+"
)</f>
        <v>$100k-110k</v>
      </c>
      <c r="F288" s="33" t="s">
        <v>19</v>
      </c>
      <c r="G288" s="33" t="s">
        <v>26</v>
      </c>
      <c r="H288" s="33">
        <f>INDEX('Bonus Rules'!$C$3:$G$14, MATCH(C288, 'Bonus Rules'!$B$3:$B$14, 0), MATCH(G288, 'Bonus Rules'!$C$2:$G$2, 0))</f>
        <v>2.7E-2</v>
      </c>
      <c r="I288" s="42">
        <f t="shared" si="8"/>
        <v>2875.23</v>
      </c>
      <c r="J288" s="48">
        <f t="shared" si="9"/>
        <v>109365.23</v>
      </c>
    </row>
    <row r="289" spans="1:10" x14ac:dyDescent="0.25">
      <c r="A289" s="35" t="s">
        <v>311</v>
      </c>
      <c r="B289" s="35" t="s">
        <v>7</v>
      </c>
      <c r="C289" s="35" t="s">
        <v>18</v>
      </c>
      <c r="D289" s="49">
        <v>38520</v>
      </c>
      <c r="E289" s="36" t="str" cm="1">
        <f t="array" ref="E289">_xlfn.IFS(
  'Palmoria Group emp-data cleaned'!$D289&lt;10000, "$0-10k",
  'Palmoria Group emp-data cleaned'!$D289&lt;20000, "$10k-20k",
  'Palmoria Group emp-data cleaned'!$D289&lt;30000, "$20k-30k",
  'Palmoria Group emp-data cleaned'!$D289&lt;40000, "$30k-40k",
  'Palmoria Group emp-data cleaned'!$D289&lt;50000, "$40k-50k",
  'Palmoria Group emp-data cleaned'!$D289&lt;60000, "$50k-60k",
  'Palmoria Group emp-data cleaned'!$D289&lt;70000, "$60k-70k",
  'Palmoria Group emp-data cleaned'!$D289&lt;80000, "$70k-80k",
  'Palmoria Group emp-data cleaned'!$D289&lt;90000, "$80k-90k",
  'Palmoria Group emp-data cleaned'!$D289&lt;100000, "$90k-100k",
  'Palmoria Group emp-data cleaned'!$D289&lt;110000, "$100k-110k",
  'Palmoria Group emp-data cleaned'!$D289&gt;=110000, "$110k+"
)</f>
        <v>$30k-40k</v>
      </c>
      <c r="F289" s="35" t="s">
        <v>9</v>
      </c>
      <c r="G289" s="35" t="s">
        <v>22</v>
      </c>
      <c r="H289" s="33">
        <f>INDEX('Bonus Rules'!$C$3:$G$14, MATCH(C289, 'Bonus Rules'!$B$3:$B$14, 0), MATCH(G289, 'Bonus Rules'!$C$2:$G$2, 0))</f>
        <v>1.9E-2</v>
      </c>
      <c r="I289" s="42">
        <f t="shared" si="8"/>
        <v>731.88</v>
      </c>
      <c r="J289" s="48">
        <f t="shared" si="9"/>
        <v>39251.879999999997</v>
      </c>
    </row>
    <row r="290" spans="1:10" x14ac:dyDescent="0.25">
      <c r="A290" s="33" t="s">
        <v>312</v>
      </c>
      <c r="B290" s="33" t="s">
        <v>12</v>
      </c>
      <c r="C290" s="33" t="s">
        <v>39</v>
      </c>
      <c r="D290" s="48">
        <v>49530</v>
      </c>
      <c r="E290" s="34" t="str" cm="1">
        <f t="array" ref="E290">_xlfn.IFS(
  'Palmoria Group emp-data cleaned'!$D290&lt;10000, "$0-10k",
  'Palmoria Group emp-data cleaned'!$D290&lt;20000, "$10k-20k",
  'Palmoria Group emp-data cleaned'!$D290&lt;30000, "$20k-30k",
  'Palmoria Group emp-data cleaned'!$D290&lt;40000, "$30k-40k",
  'Palmoria Group emp-data cleaned'!$D290&lt;50000, "$40k-50k",
  'Palmoria Group emp-data cleaned'!$D290&lt;60000, "$50k-60k",
  'Palmoria Group emp-data cleaned'!$D290&lt;70000, "$60k-70k",
  'Palmoria Group emp-data cleaned'!$D290&lt;80000, "$70k-80k",
  'Palmoria Group emp-data cleaned'!$D290&lt;90000, "$80k-90k",
  'Palmoria Group emp-data cleaned'!$D290&lt;100000, "$90k-100k",
  'Palmoria Group emp-data cleaned'!$D290&lt;110000, "$100k-110k",
  'Palmoria Group emp-data cleaned'!$D290&gt;=110000, "$110k+"
)</f>
        <v>$40k-50k</v>
      </c>
      <c r="F290" s="33" t="s">
        <v>9</v>
      </c>
      <c r="G290" s="33" t="s">
        <v>26</v>
      </c>
      <c r="H290" s="33">
        <f>INDEX('Bonus Rules'!$C$3:$G$14, MATCH(C290, 'Bonus Rules'!$B$3:$B$14, 0), MATCH(G290, 'Bonus Rules'!$C$2:$G$2, 0))</f>
        <v>0.04</v>
      </c>
      <c r="I290" s="42">
        <f t="shared" si="8"/>
        <v>1981.2</v>
      </c>
      <c r="J290" s="48">
        <f t="shared" si="9"/>
        <v>51511.199999999997</v>
      </c>
    </row>
    <row r="291" spans="1:10" x14ac:dyDescent="0.25">
      <c r="A291" s="35" t="s">
        <v>313</v>
      </c>
      <c r="B291" s="35" t="s">
        <v>7</v>
      </c>
      <c r="C291" s="35" t="s">
        <v>34</v>
      </c>
      <c r="D291" s="49">
        <v>29610</v>
      </c>
      <c r="E291" s="36" t="str" cm="1">
        <f t="array" ref="E291">_xlfn.IFS(
  'Palmoria Group emp-data cleaned'!$D291&lt;10000, "$0-10k",
  'Palmoria Group emp-data cleaned'!$D291&lt;20000, "$10k-20k",
  'Palmoria Group emp-data cleaned'!$D291&lt;30000, "$20k-30k",
  'Palmoria Group emp-data cleaned'!$D291&lt;40000, "$30k-40k",
  'Palmoria Group emp-data cleaned'!$D291&lt;50000, "$40k-50k",
  'Palmoria Group emp-data cleaned'!$D291&lt;60000, "$50k-60k",
  'Palmoria Group emp-data cleaned'!$D291&lt;70000, "$60k-70k",
  'Palmoria Group emp-data cleaned'!$D291&lt;80000, "$70k-80k",
  'Palmoria Group emp-data cleaned'!$D291&lt;90000, "$80k-90k",
  'Palmoria Group emp-data cleaned'!$D291&lt;100000, "$90k-100k",
  'Palmoria Group emp-data cleaned'!$D291&lt;110000, "$100k-110k",
  'Palmoria Group emp-data cleaned'!$D291&gt;=110000, "$110k+"
)</f>
        <v>$20k-30k</v>
      </c>
      <c r="F291" s="35" t="s">
        <v>15</v>
      </c>
      <c r="G291" s="35" t="s">
        <v>26</v>
      </c>
      <c r="H291" s="33">
        <f>INDEX('Bonus Rules'!$C$3:$G$14, MATCH(C291, 'Bonus Rules'!$B$3:$B$14, 0), MATCH(G291, 'Bonus Rules'!$C$2:$G$2, 0))</f>
        <v>3.2000000000000001E-2</v>
      </c>
      <c r="I291" s="42">
        <f t="shared" si="8"/>
        <v>947.52</v>
      </c>
      <c r="J291" s="48">
        <f t="shared" si="9"/>
        <v>30557.52</v>
      </c>
    </row>
    <row r="292" spans="1:10" x14ac:dyDescent="0.25">
      <c r="A292" s="33" t="s">
        <v>314</v>
      </c>
      <c r="B292" s="33" t="s">
        <v>7</v>
      </c>
      <c r="C292" s="33" t="s">
        <v>39</v>
      </c>
      <c r="D292" s="48">
        <v>84170</v>
      </c>
      <c r="E292" s="34" t="str" cm="1">
        <f t="array" ref="E292">_xlfn.IFS(
  'Palmoria Group emp-data cleaned'!$D292&lt;10000, "$0-10k",
  'Palmoria Group emp-data cleaned'!$D292&lt;20000, "$10k-20k",
  'Palmoria Group emp-data cleaned'!$D292&lt;30000, "$20k-30k",
  'Palmoria Group emp-data cleaned'!$D292&lt;40000, "$30k-40k",
  'Palmoria Group emp-data cleaned'!$D292&lt;50000, "$40k-50k",
  'Palmoria Group emp-data cleaned'!$D292&lt;60000, "$50k-60k",
  'Palmoria Group emp-data cleaned'!$D292&lt;70000, "$60k-70k",
  'Palmoria Group emp-data cleaned'!$D292&lt;80000, "$70k-80k",
  'Palmoria Group emp-data cleaned'!$D292&lt;90000, "$80k-90k",
  'Palmoria Group emp-data cleaned'!$D292&lt;100000, "$90k-100k",
  'Palmoria Group emp-data cleaned'!$D292&lt;110000, "$100k-110k",
  'Palmoria Group emp-data cleaned'!$D292&gt;=110000, "$110k+"
)</f>
        <v>$80k-90k</v>
      </c>
      <c r="F292" s="33" t="s">
        <v>15</v>
      </c>
      <c r="G292" s="33" t="s">
        <v>14</v>
      </c>
      <c r="H292" s="33">
        <f>INDEX('Bonus Rules'!$C$3:$G$14, MATCH(C292, 'Bonus Rules'!$B$3:$B$14, 0), MATCH(G292, 'Bonus Rules'!$C$2:$G$2, 0))</f>
        <v>5.8999999999999997E-2</v>
      </c>
      <c r="I292" s="42">
        <f t="shared" si="8"/>
        <v>4966.03</v>
      </c>
      <c r="J292" s="48">
        <f t="shared" si="9"/>
        <v>89136.03</v>
      </c>
    </row>
    <row r="293" spans="1:10" x14ac:dyDescent="0.25">
      <c r="A293" s="35" t="s">
        <v>315</v>
      </c>
      <c r="B293" s="35" t="s">
        <v>7</v>
      </c>
      <c r="C293" s="35" t="s">
        <v>21</v>
      </c>
      <c r="D293" s="49">
        <v>92190</v>
      </c>
      <c r="E293" s="36" t="str" cm="1">
        <f t="array" ref="E293">_xlfn.IFS(
  'Palmoria Group emp-data cleaned'!$D293&lt;10000, "$0-10k",
  'Palmoria Group emp-data cleaned'!$D293&lt;20000, "$10k-20k",
  'Palmoria Group emp-data cleaned'!$D293&lt;30000, "$20k-30k",
  'Palmoria Group emp-data cleaned'!$D293&lt;40000, "$30k-40k",
  'Palmoria Group emp-data cleaned'!$D293&lt;50000, "$40k-50k",
  'Palmoria Group emp-data cleaned'!$D293&lt;60000, "$50k-60k",
  'Palmoria Group emp-data cleaned'!$D293&lt;70000, "$60k-70k",
  'Palmoria Group emp-data cleaned'!$D293&lt;80000, "$70k-80k",
  'Palmoria Group emp-data cleaned'!$D293&lt;90000, "$80k-90k",
  'Palmoria Group emp-data cleaned'!$D293&lt;100000, "$90k-100k",
  'Palmoria Group emp-data cleaned'!$D293&lt;110000, "$100k-110k",
  'Palmoria Group emp-data cleaned'!$D293&gt;=110000, "$110k+"
)</f>
        <v>$90k-100k</v>
      </c>
      <c r="F293" s="35" t="s">
        <v>15</v>
      </c>
      <c r="G293" s="35" t="s">
        <v>26</v>
      </c>
      <c r="H293" s="33">
        <f>INDEX('Bonus Rules'!$C$3:$G$14, MATCH(C293, 'Bonus Rules'!$B$3:$B$14, 0), MATCH(G293, 'Bonus Rules'!$C$2:$G$2, 0))</f>
        <v>2.8000000000000001E-2</v>
      </c>
      <c r="I293" s="42">
        <f t="shared" si="8"/>
        <v>2581.3200000000002</v>
      </c>
      <c r="J293" s="48">
        <f t="shared" si="9"/>
        <v>94771.32</v>
      </c>
    </row>
    <row r="294" spans="1:10" x14ac:dyDescent="0.25">
      <c r="A294" s="33" t="s">
        <v>316</v>
      </c>
      <c r="B294" s="33" t="s">
        <v>7</v>
      </c>
      <c r="C294" s="33" t="s">
        <v>25</v>
      </c>
      <c r="D294" s="48">
        <v>87850</v>
      </c>
      <c r="E294" s="34" t="str" cm="1">
        <f t="array" ref="E294">_xlfn.IFS(
  'Palmoria Group emp-data cleaned'!$D294&lt;10000, "$0-10k",
  'Palmoria Group emp-data cleaned'!$D294&lt;20000, "$10k-20k",
  'Palmoria Group emp-data cleaned'!$D294&lt;30000, "$20k-30k",
  'Palmoria Group emp-data cleaned'!$D294&lt;40000, "$30k-40k",
  'Palmoria Group emp-data cleaned'!$D294&lt;50000, "$40k-50k",
  'Palmoria Group emp-data cleaned'!$D294&lt;60000, "$50k-60k",
  'Palmoria Group emp-data cleaned'!$D294&lt;70000, "$60k-70k",
  'Palmoria Group emp-data cleaned'!$D294&lt;80000, "$70k-80k",
  'Palmoria Group emp-data cleaned'!$D294&lt;90000, "$80k-90k",
  'Palmoria Group emp-data cleaned'!$D294&lt;100000, "$90k-100k",
  'Palmoria Group emp-data cleaned'!$D294&lt;110000, "$100k-110k",
  'Palmoria Group emp-data cleaned'!$D294&gt;=110000, "$110k+"
)</f>
        <v>$80k-90k</v>
      </c>
      <c r="F294" s="33" t="s">
        <v>19</v>
      </c>
      <c r="G294" s="33" t="s">
        <v>14</v>
      </c>
      <c r="H294" s="33">
        <f>INDEX('Bonus Rules'!$C$3:$G$14, MATCH(C294, 'Bonus Rules'!$B$3:$B$14, 0), MATCH(G294, 'Bonus Rules'!$C$2:$G$2, 0))</f>
        <v>5.3999999999999999E-2</v>
      </c>
      <c r="I294" s="42">
        <f t="shared" si="8"/>
        <v>4743.8999999999996</v>
      </c>
      <c r="J294" s="48">
        <f t="shared" si="9"/>
        <v>92593.9</v>
      </c>
    </row>
    <row r="295" spans="1:10" x14ac:dyDescent="0.25">
      <c r="A295" s="35" t="s">
        <v>317</v>
      </c>
      <c r="B295" s="35" t="s">
        <v>7</v>
      </c>
      <c r="C295" s="35" t="s">
        <v>31</v>
      </c>
      <c r="D295" s="49">
        <v>43700</v>
      </c>
      <c r="E295" s="36" t="str" cm="1">
        <f t="array" ref="E295">_xlfn.IFS(
  'Palmoria Group emp-data cleaned'!$D295&lt;10000, "$0-10k",
  'Palmoria Group emp-data cleaned'!$D295&lt;20000, "$10k-20k",
  'Palmoria Group emp-data cleaned'!$D295&lt;30000, "$20k-30k",
  'Palmoria Group emp-data cleaned'!$D295&lt;40000, "$30k-40k",
  'Palmoria Group emp-data cleaned'!$D295&lt;50000, "$40k-50k",
  'Palmoria Group emp-data cleaned'!$D295&lt;60000, "$50k-60k",
  'Palmoria Group emp-data cleaned'!$D295&lt;70000, "$60k-70k",
  'Palmoria Group emp-data cleaned'!$D295&lt;80000, "$70k-80k",
  'Palmoria Group emp-data cleaned'!$D295&lt;90000, "$80k-90k",
  'Palmoria Group emp-data cleaned'!$D295&lt;100000, "$90k-100k",
  'Palmoria Group emp-data cleaned'!$D295&lt;110000, "$100k-110k",
  'Palmoria Group emp-data cleaned'!$D295&gt;=110000, "$110k+"
)</f>
        <v>$40k-50k</v>
      </c>
      <c r="F295" s="35" t="s">
        <v>9</v>
      </c>
      <c r="G295" s="35" t="s">
        <v>26</v>
      </c>
      <c r="H295" s="33">
        <f>INDEX('Bonus Rules'!$C$3:$G$14, MATCH(C295, 'Bonus Rules'!$B$3:$B$14, 0), MATCH(G295, 'Bonus Rules'!$C$2:$G$2, 0))</f>
        <v>2.4E-2</v>
      </c>
      <c r="I295" s="42">
        <f t="shared" si="8"/>
        <v>1048.8</v>
      </c>
      <c r="J295" s="48">
        <f t="shared" si="9"/>
        <v>44748.800000000003</v>
      </c>
    </row>
    <row r="296" spans="1:10" x14ac:dyDescent="0.25">
      <c r="A296" s="33" t="s">
        <v>318</v>
      </c>
      <c r="B296" s="33" t="s">
        <v>12</v>
      </c>
      <c r="C296" s="33" t="s">
        <v>28</v>
      </c>
      <c r="D296" s="48">
        <v>88690</v>
      </c>
      <c r="E296" s="34" t="str" cm="1">
        <f t="array" ref="E296">_xlfn.IFS(
  'Palmoria Group emp-data cleaned'!$D296&lt;10000, "$0-10k",
  'Palmoria Group emp-data cleaned'!$D296&lt;20000, "$10k-20k",
  'Palmoria Group emp-data cleaned'!$D296&lt;30000, "$20k-30k",
  'Palmoria Group emp-data cleaned'!$D296&lt;40000, "$30k-40k",
  'Palmoria Group emp-data cleaned'!$D296&lt;50000, "$40k-50k",
  'Palmoria Group emp-data cleaned'!$D296&lt;60000, "$50k-60k",
  'Palmoria Group emp-data cleaned'!$D296&lt;70000, "$60k-70k",
  'Palmoria Group emp-data cleaned'!$D296&lt;80000, "$70k-80k",
  'Palmoria Group emp-data cleaned'!$D296&lt;90000, "$80k-90k",
  'Palmoria Group emp-data cleaned'!$D296&lt;100000, "$90k-100k",
  'Palmoria Group emp-data cleaned'!$D296&lt;110000, "$100k-110k",
  'Palmoria Group emp-data cleaned'!$D296&gt;=110000, "$110k+"
)</f>
        <v>$80k-90k</v>
      </c>
      <c r="F296" s="33" t="s">
        <v>9</v>
      </c>
      <c r="G296" s="33" t="s">
        <v>16</v>
      </c>
      <c r="H296" s="33"/>
      <c r="I296" s="42"/>
      <c r="J296" s="48"/>
    </row>
    <row r="297" spans="1:10" x14ac:dyDescent="0.25">
      <c r="A297" s="35" t="s">
        <v>319</v>
      </c>
      <c r="B297" s="35" t="s">
        <v>7</v>
      </c>
      <c r="C297" s="35" t="s">
        <v>63</v>
      </c>
      <c r="D297" s="49">
        <v>31820</v>
      </c>
      <c r="E297" s="36" t="str" cm="1">
        <f t="array" ref="E297">_xlfn.IFS(
  'Palmoria Group emp-data cleaned'!$D297&lt;10000, "$0-10k",
  'Palmoria Group emp-data cleaned'!$D297&lt;20000, "$10k-20k",
  'Palmoria Group emp-data cleaned'!$D297&lt;30000, "$20k-30k",
  'Palmoria Group emp-data cleaned'!$D297&lt;40000, "$30k-40k",
  'Palmoria Group emp-data cleaned'!$D297&lt;50000, "$40k-50k",
  'Palmoria Group emp-data cleaned'!$D297&lt;60000, "$50k-60k",
  'Palmoria Group emp-data cleaned'!$D297&lt;70000, "$60k-70k",
  'Palmoria Group emp-data cleaned'!$D297&lt;80000, "$70k-80k",
  'Palmoria Group emp-data cleaned'!$D297&lt;90000, "$80k-90k",
  'Palmoria Group emp-data cleaned'!$D297&lt;100000, "$90k-100k",
  'Palmoria Group emp-data cleaned'!$D297&lt;110000, "$100k-110k",
  'Palmoria Group emp-data cleaned'!$D297&gt;=110000, "$110k+"
)</f>
        <v>$30k-40k</v>
      </c>
      <c r="F297" s="35" t="s">
        <v>9</v>
      </c>
      <c r="G297" s="35" t="s">
        <v>26</v>
      </c>
      <c r="H297" s="33">
        <f>INDEX('Bonus Rules'!$C$3:$G$14, MATCH(C297, 'Bonus Rules'!$B$3:$B$14, 0), MATCH(G297, 'Bonus Rules'!$C$2:$G$2, 0))</f>
        <v>3.5000000000000003E-2</v>
      </c>
      <c r="I297" s="42">
        <f t="shared" si="8"/>
        <v>1113.7</v>
      </c>
      <c r="J297" s="48">
        <f t="shared" si="9"/>
        <v>32933.699999999997</v>
      </c>
    </row>
    <row r="298" spans="1:10" x14ac:dyDescent="0.25">
      <c r="A298" s="33" t="s">
        <v>320</v>
      </c>
      <c r="B298" s="33" t="s">
        <v>7</v>
      </c>
      <c r="C298" s="33" t="s">
        <v>63</v>
      </c>
      <c r="D298" s="48">
        <v>70230</v>
      </c>
      <c r="E298" s="34" t="str" cm="1">
        <f t="array" ref="E298">_xlfn.IFS(
  'Palmoria Group emp-data cleaned'!$D298&lt;10000, "$0-10k",
  'Palmoria Group emp-data cleaned'!$D298&lt;20000, "$10k-20k",
  'Palmoria Group emp-data cleaned'!$D298&lt;30000, "$20k-30k",
  'Palmoria Group emp-data cleaned'!$D298&lt;40000, "$30k-40k",
  'Palmoria Group emp-data cleaned'!$D298&lt;50000, "$40k-50k",
  'Palmoria Group emp-data cleaned'!$D298&lt;60000, "$50k-60k",
  'Palmoria Group emp-data cleaned'!$D298&lt;70000, "$60k-70k",
  'Palmoria Group emp-data cleaned'!$D298&lt;80000, "$70k-80k",
  'Palmoria Group emp-data cleaned'!$D298&lt;90000, "$80k-90k",
  'Palmoria Group emp-data cleaned'!$D298&lt;100000, "$90k-100k",
  'Palmoria Group emp-data cleaned'!$D298&lt;110000, "$100k-110k",
  'Palmoria Group emp-data cleaned'!$D298&gt;=110000, "$110k+"
)</f>
        <v>$70k-80k</v>
      </c>
      <c r="F298" s="33" t="s">
        <v>19</v>
      </c>
      <c r="G298" s="33" t="s">
        <v>26</v>
      </c>
      <c r="H298" s="33">
        <f>INDEX('Bonus Rules'!$C$3:$G$14, MATCH(C298, 'Bonus Rules'!$B$3:$B$14, 0), MATCH(G298, 'Bonus Rules'!$C$2:$G$2, 0))</f>
        <v>3.5000000000000003E-2</v>
      </c>
      <c r="I298" s="42">
        <f t="shared" si="8"/>
        <v>2458.0500000000002</v>
      </c>
      <c r="J298" s="48">
        <f t="shared" si="9"/>
        <v>72688.05</v>
      </c>
    </row>
    <row r="299" spans="1:10" x14ac:dyDescent="0.25">
      <c r="A299" s="35" t="s">
        <v>321</v>
      </c>
      <c r="B299" s="35" t="s">
        <v>7</v>
      </c>
      <c r="C299" s="35" t="s">
        <v>18</v>
      </c>
      <c r="D299" s="49">
        <v>96320</v>
      </c>
      <c r="E299" s="36" t="str" cm="1">
        <f t="array" ref="E299">_xlfn.IFS(
  'Palmoria Group emp-data cleaned'!$D299&lt;10000, "$0-10k",
  'Palmoria Group emp-data cleaned'!$D299&lt;20000, "$10k-20k",
  'Palmoria Group emp-data cleaned'!$D299&lt;30000, "$20k-30k",
  'Palmoria Group emp-data cleaned'!$D299&lt;40000, "$30k-40k",
  'Palmoria Group emp-data cleaned'!$D299&lt;50000, "$40k-50k",
  'Palmoria Group emp-data cleaned'!$D299&lt;60000, "$50k-60k",
  'Palmoria Group emp-data cleaned'!$D299&lt;70000, "$60k-70k",
  'Palmoria Group emp-data cleaned'!$D299&lt;80000, "$70k-80k",
  'Palmoria Group emp-data cleaned'!$D299&lt;90000, "$80k-90k",
  'Palmoria Group emp-data cleaned'!$D299&lt;100000, "$90k-100k",
  'Palmoria Group emp-data cleaned'!$D299&lt;110000, "$100k-110k",
  'Palmoria Group emp-data cleaned'!$D299&gt;=110000, "$110k+"
)</f>
        <v>$90k-100k</v>
      </c>
      <c r="F299" s="35" t="s">
        <v>15</v>
      </c>
      <c r="G299" s="35" t="s">
        <v>26</v>
      </c>
      <c r="H299" s="33">
        <f>INDEX('Bonus Rules'!$C$3:$G$14, MATCH(C299, 'Bonus Rules'!$B$3:$B$14, 0), MATCH(G299, 'Bonus Rules'!$C$2:$G$2, 0))</f>
        <v>2.1000000000000001E-2</v>
      </c>
      <c r="I299" s="42">
        <f t="shared" si="8"/>
        <v>2022.72</v>
      </c>
      <c r="J299" s="48">
        <f t="shared" si="9"/>
        <v>98342.720000000001</v>
      </c>
    </row>
    <row r="300" spans="1:10" x14ac:dyDescent="0.25">
      <c r="A300" s="33" t="s">
        <v>322</v>
      </c>
      <c r="B300" s="33" t="s">
        <v>7</v>
      </c>
      <c r="C300" s="33" t="s">
        <v>18</v>
      </c>
      <c r="D300" s="48">
        <v>90700</v>
      </c>
      <c r="E300" s="34" t="str" cm="1">
        <f t="array" ref="E300">_xlfn.IFS(
  'Palmoria Group emp-data cleaned'!$D300&lt;10000, "$0-10k",
  'Palmoria Group emp-data cleaned'!$D300&lt;20000, "$10k-20k",
  'Palmoria Group emp-data cleaned'!$D300&lt;30000, "$20k-30k",
  'Palmoria Group emp-data cleaned'!$D300&lt;40000, "$30k-40k",
  'Palmoria Group emp-data cleaned'!$D300&lt;50000, "$40k-50k",
  'Palmoria Group emp-data cleaned'!$D300&lt;60000, "$50k-60k",
  'Palmoria Group emp-data cleaned'!$D300&lt;70000, "$60k-70k",
  'Palmoria Group emp-data cleaned'!$D300&lt;80000, "$70k-80k",
  'Palmoria Group emp-data cleaned'!$D300&lt;90000, "$80k-90k",
  'Palmoria Group emp-data cleaned'!$D300&lt;100000, "$90k-100k",
  'Palmoria Group emp-data cleaned'!$D300&lt;110000, "$100k-110k",
  'Palmoria Group emp-data cleaned'!$D300&gt;=110000, "$110k+"
)</f>
        <v>$90k-100k</v>
      </c>
      <c r="F300" s="33" t="s">
        <v>15</v>
      </c>
      <c r="G300" s="33" t="s">
        <v>48</v>
      </c>
      <c r="H300" s="33">
        <f>INDEX('Bonus Rules'!$C$3:$G$14, MATCH(C300, 'Bonus Rules'!$B$3:$B$14, 0), MATCH(G300, 'Bonus Rules'!$C$2:$G$2, 0))</f>
        <v>5.0000000000000001E-3</v>
      </c>
      <c r="I300" s="42">
        <f t="shared" si="8"/>
        <v>453.5</v>
      </c>
      <c r="J300" s="48">
        <f t="shared" si="9"/>
        <v>91153.5</v>
      </c>
    </row>
    <row r="301" spans="1:10" x14ac:dyDescent="0.25">
      <c r="A301" s="35" t="s">
        <v>323</v>
      </c>
      <c r="B301" s="35" t="s">
        <v>12</v>
      </c>
      <c r="C301" s="35" t="s">
        <v>28</v>
      </c>
      <c r="D301" s="49">
        <v>67960</v>
      </c>
      <c r="E301" s="36" t="str" cm="1">
        <f t="array" ref="E301">_xlfn.IFS(
  'Palmoria Group emp-data cleaned'!$D301&lt;10000, "$0-10k",
  'Palmoria Group emp-data cleaned'!$D301&lt;20000, "$10k-20k",
  'Palmoria Group emp-data cleaned'!$D301&lt;30000, "$20k-30k",
  'Palmoria Group emp-data cleaned'!$D301&lt;40000, "$30k-40k",
  'Palmoria Group emp-data cleaned'!$D301&lt;50000, "$40k-50k",
  'Palmoria Group emp-data cleaned'!$D301&lt;60000, "$50k-60k",
  'Palmoria Group emp-data cleaned'!$D301&lt;70000, "$60k-70k",
  'Palmoria Group emp-data cleaned'!$D301&lt;80000, "$70k-80k",
  'Palmoria Group emp-data cleaned'!$D301&lt;90000, "$80k-90k",
  'Palmoria Group emp-data cleaned'!$D301&lt;100000, "$90k-100k",
  'Palmoria Group emp-data cleaned'!$D301&lt;110000, "$100k-110k",
  'Palmoria Group emp-data cleaned'!$D301&gt;=110000, "$110k+"
)</f>
        <v>$60k-70k</v>
      </c>
      <c r="F301" s="35" t="s">
        <v>19</v>
      </c>
      <c r="G301" s="35" t="s">
        <v>26</v>
      </c>
      <c r="H301" s="33">
        <f>INDEX('Bonus Rules'!$C$3:$G$14, MATCH(C301, 'Bonus Rules'!$B$3:$B$14, 0), MATCH(G301, 'Bonus Rules'!$C$2:$G$2, 0))</f>
        <v>2.3E-2</v>
      </c>
      <c r="I301" s="42">
        <f t="shared" si="8"/>
        <v>1563.08</v>
      </c>
      <c r="J301" s="48">
        <f t="shared" si="9"/>
        <v>69523.08</v>
      </c>
    </row>
    <row r="302" spans="1:10" x14ac:dyDescent="0.25">
      <c r="A302" s="33" t="s">
        <v>324</v>
      </c>
      <c r="B302" s="33" t="s">
        <v>7</v>
      </c>
      <c r="C302" s="33" t="s">
        <v>28</v>
      </c>
      <c r="D302" s="48">
        <v>103110</v>
      </c>
      <c r="E302" s="34" t="str" cm="1">
        <f t="array" ref="E302">_xlfn.IFS(
  'Palmoria Group emp-data cleaned'!$D302&lt;10000, "$0-10k",
  'Palmoria Group emp-data cleaned'!$D302&lt;20000, "$10k-20k",
  'Palmoria Group emp-data cleaned'!$D302&lt;30000, "$20k-30k",
  'Palmoria Group emp-data cleaned'!$D302&lt;40000, "$30k-40k",
  'Palmoria Group emp-data cleaned'!$D302&lt;50000, "$40k-50k",
  'Palmoria Group emp-data cleaned'!$D302&lt;60000, "$50k-60k",
  'Palmoria Group emp-data cleaned'!$D302&lt;70000, "$60k-70k",
  'Palmoria Group emp-data cleaned'!$D302&lt;80000, "$70k-80k",
  'Palmoria Group emp-data cleaned'!$D302&lt;90000, "$80k-90k",
  'Palmoria Group emp-data cleaned'!$D302&lt;100000, "$90k-100k",
  'Palmoria Group emp-data cleaned'!$D302&lt;110000, "$100k-110k",
  'Palmoria Group emp-data cleaned'!$D302&gt;=110000, "$110k+"
)</f>
        <v>$100k-110k</v>
      </c>
      <c r="F302" s="33" t="s">
        <v>19</v>
      </c>
      <c r="G302" s="33" t="s">
        <v>14</v>
      </c>
      <c r="H302" s="33">
        <f>INDEX('Bonus Rules'!$C$3:$G$14, MATCH(C302, 'Bonus Rules'!$B$3:$B$14, 0), MATCH(G302, 'Bonus Rules'!$C$2:$G$2, 0))</f>
        <v>5.2999999999999999E-2</v>
      </c>
      <c r="I302" s="42">
        <f t="shared" si="8"/>
        <v>5464.83</v>
      </c>
      <c r="J302" s="48">
        <f t="shared" si="9"/>
        <v>108574.83</v>
      </c>
    </row>
    <row r="303" spans="1:10" x14ac:dyDescent="0.25">
      <c r="A303" s="35" t="s">
        <v>325</v>
      </c>
      <c r="B303" s="35" t="s">
        <v>12</v>
      </c>
      <c r="C303" s="35" t="s">
        <v>13</v>
      </c>
      <c r="D303" s="49">
        <v>59610</v>
      </c>
      <c r="E303" s="36" t="str" cm="1">
        <f t="array" ref="E303">_xlfn.IFS(
  'Palmoria Group emp-data cleaned'!$D303&lt;10000, "$0-10k",
  'Palmoria Group emp-data cleaned'!$D303&lt;20000, "$10k-20k",
  'Palmoria Group emp-data cleaned'!$D303&lt;30000, "$20k-30k",
  'Palmoria Group emp-data cleaned'!$D303&lt;40000, "$30k-40k",
  'Palmoria Group emp-data cleaned'!$D303&lt;50000, "$40k-50k",
  'Palmoria Group emp-data cleaned'!$D303&lt;60000, "$50k-60k",
  'Palmoria Group emp-data cleaned'!$D303&lt;70000, "$60k-70k",
  'Palmoria Group emp-data cleaned'!$D303&lt;80000, "$70k-80k",
  'Palmoria Group emp-data cleaned'!$D303&lt;90000, "$80k-90k",
  'Palmoria Group emp-data cleaned'!$D303&lt;100000, "$90k-100k",
  'Palmoria Group emp-data cleaned'!$D303&lt;110000, "$100k-110k",
  'Palmoria Group emp-data cleaned'!$D303&gt;=110000, "$110k+"
)</f>
        <v>$50k-60k</v>
      </c>
      <c r="F303" s="35" t="s">
        <v>9</v>
      </c>
      <c r="G303" s="35" t="s">
        <v>14</v>
      </c>
      <c r="H303" s="33">
        <f>INDEX('Bonus Rules'!$C$3:$G$14, MATCH(C303, 'Bonus Rules'!$B$3:$B$14, 0), MATCH(G303, 'Bonus Rules'!$C$2:$G$2, 0))</f>
        <v>4.2999999999999997E-2</v>
      </c>
      <c r="I303" s="42">
        <f t="shared" si="8"/>
        <v>2563.23</v>
      </c>
      <c r="J303" s="48">
        <f t="shared" si="9"/>
        <v>62173.23</v>
      </c>
    </row>
    <row r="304" spans="1:10" x14ac:dyDescent="0.25">
      <c r="A304" s="33" t="s">
        <v>326</v>
      </c>
      <c r="B304" s="33" t="s">
        <v>7</v>
      </c>
      <c r="C304" s="33" t="s">
        <v>18</v>
      </c>
      <c r="D304" s="48">
        <v>66570</v>
      </c>
      <c r="E304" s="34" t="str" cm="1">
        <f t="array" ref="E304">_xlfn.IFS(
  'Palmoria Group emp-data cleaned'!$D304&lt;10000, "$0-10k",
  'Palmoria Group emp-data cleaned'!$D304&lt;20000, "$10k-20k",
  'Palmoria Group emp-data cleaned'!$D304&lt;30000, "$20k-30k",
  'Palmoria Group emp-data cleaned'!$D304&lt;40000, "$30k-40k",
  'Palmoria Group emp-data cleaned'!$D304&lt;50000, "$40k-50k",
  'Palmoria Group emp-data cleaned'!$D304&lt;60000, "$50k-60k",
  'Palmoria Group emp-data cleaned'!$D304&lt;70000, "$60k-70k",
  'Palmoria Group emp-data cleaned'!$D304&lt;80000, "$70k-80k",
  'Palmoria Group emp-data cleaned'!$D304&lt;90000, "$80k-90k",
  'Palmoria Group emp-data cleaned'!$D304&lt;100000, "$90k-100k",
  'Palmoria Group emp-data cleaned'!$D304&lt;110000, "$100k-110k",
  'Palmoria Group emp-data cleaned'!$D304&gt;=110000, "$110k+"
)</f>
        <v>$60k-70k</v>
      </c>
      <c r="F304" s="33" t="s">
        <v>15</v>
      </c>
      <c r="G304" s="33" t="s">
        <v>22</v>
      </c>
      <c r="H304" s="33">
        <f>INDEX('Bonus Rules'!$C$3:$G$14, MATCH(C304, 'Bonus Rules'!$B$3:$B$14, 0), MATCH(G304, 'Bonus Rules'!$C$2:$G$2, 0))</f>
        <v>1.9E-2</v>
      </c>
      <c r="I304" s="42">
        <f t="shared" si="8"/>
        <v>1264.83</v>
      </c>
      <c r="J304" s="48">
        <f t="shared" si="9"/>
        <v>67834.83</v>
      </c>
    </row>
    <row r="305" spans="1:10" x14ac:dyDescent="0.25">
      <c r="A305" s="35" t="s">
        <v>327</v>
      </c>
      <c r="B305" s="35" t="s">
        <v>12</v>
      </c>
      <c r="C305" s="35" t="s">
        <v>50</v>
      </c>
      <c r="D305" s="49">
        <v>74390</v>
      </c>
      <c r="E305" s="36" t="str" cm="1">
        <f t="array" ref="E305">_xlfn.IFS(
  'Palmoria Group emp-data cleaned'!$D305&lt;10000, "$0-10k",
  'Palmoria Group emp-data cleaned'!$D305&lt;20000, "$10k-20k",
  'Palmoria Group emp-data cleaned'!$D305&lt;30000, "$20k-30k",
  'Palmoria Group emp-data cleaned'!$D305&lt;40000, "$30k-40k",
  'Palmoria Group emp-data cleaned'!$D305&lt;50000, "$40k-50k",
  'Palmoria Group emp-data cleaned'!$D305&lt;60000, "$50k-60k",
  'Palmoria Group emp-data cleaned'!$D305&lt;70000, "$60k-70k",
  'Palmoria Group emp-data cleaned'!$D305&lt;80000, "$70k-80k",
  'Palmoria Group emp-data cleaned'!$D305&lt;90000, "$80k-90k",
  'Palmoria Group emp-data cleaned'!$D305&lt;100000, "$90k-100k",
  'Palmoria Group emp-data cleaned'!$D305&lt;110000, "$100k-110k",
  'Palmoria Group emp-data cleaned'!$D305&gt;=110000, "$110k+"
)</f>
        <v>$70k-80k</v>
      </c>
      <c r="F305" s="35" t="s">
        <v>19</v>
      </c>
      <c r="G305" s="35" t="s">
        <v>26</v>
      </c>
      <c r="H305" s="33">
        <f>INDEX('Bonus Rules'!$C$3:$G$14, MATCH(C305, 'Bonus Rules'!$B$3:$B$14, 0), MATCH(G305, 'Bonus Rules'!$C$2:$G$2, 0))</f>
        <v>0.02</v>
      </c>
      <c r="I305" s="42">
        <f t="shared" si="8"/>
        <v>1487.8</v>
      </c>
      <c r="J305" s="48">
        <f t="shared" si="9"/>
        <v>75877.8</v>
      </c>
    </row>
    <row r="306" spans="1:10" x14ac:dyDescent="0.25">
      <c r="A306" s="33" t="s">
        <v>328</v>
      </c>
      <c r="B306" s="33" t="s">
        <v>903</v>
      </c>
      <c r="C306" s="33" t="s">
        <v>13</v>
      </c>
      <c r="D306" s="48">
        <v>67010</v>
      </c>
      <c r="E306" s="34" t="str" cm="1">
        <f t="array" ref="E306">_xlfn.IFS(
  'Palmoria Group emp-data cleaned'!$D306&lt;10000, "$0-10k",
  'Palmoria Group emp-data cleaned'!$D306&lt;20000, "$10k-20k",
  'Palmoria Group emp-data cleaned'!$D306&lt;30000, "$20k-30k",
  'Palmoria Group emp-data cleaned'!$D306&lt;40000, "$30k-40k",
  'Palmoria Group emp-data cleaned'!$D306&lt;50000, "$40k-50k",
  'Palmoria Group emp-data cleaned'!$D306&lt;60000, "$50k-60k",
  'Palmoria Group emp-data cleaned'!$D306&lt;70000, "$60k-70k",
  'Palmoria Group emp-data cleaned'!$D306&lt;80000, "$70k-80k",
  'Palmoria Group emp-data cleaned'!$D306&lt;90000, "$80k-90k",
  'Palmoria Group emp-data cleaned'!$D306&lt;100000, "$90k-100k",
  'Palmoria Group emp-data cleaned'!$D306&lt;110000, "$100k-110k",
  'Palmoria Group emp-data cleaned'!$D306&gt;=110000, "$110k+"
)</f>
        <v>$60k-70k</v>
      </c>
      <c r="F306" s="33" t="s">
        <v>15</v>
      </c>
      <c r="G306" s="33" t="s">
        <v>14</v>
      </c>
      <c r="H306" s="33">
        <f>INDEX('Bonus Rules'!$C$3:$G$14, MATCH(C306, 'Bonus Rules'!$B$3:$B$14, 0), MATCH(G306, 'Bonus Rules'!$C$2:$G$2, 0))</f>
        <v>4.2999999999999997E-2</v>
      </c>
      <c r="I306" s="42">
        <f t="shared" si="8"/>
        <v>2881.43</v>
      </c>
      <c r="J306" s="48">
        <f t="shared" si="9"/>
        <v>69891.429999999993</v>
      </c>
    </row>
    <row r="307" spans="1:10" x14ac:dyDescent="0.25">
      <c r="A307" s="35" t="s">
        <v>329</v>
      </c>
      <c r="B307" s="35" t="s">
        <v>7</v>
      </c>
      <c r="C307" s="35" t="s">
        <v>47</v>
      </c>
      <c r="D307" s="49">
        <v>109710</v>
      </c>
      <c r="E307" s="36" t="str" cm="1">
        <f t="array" ref="E307">_xlfn.IFS(
  'Palmoria Group emp-data cleaned'!$D307&lt;10000, "$0-10k",
  'Palmoria Group emp-data cleaned'!$D307&lt;20000, "$10k-20k",
  'Palmoria Group emp-data cleaned'!$D307&lt;30000, "$20k-30k",
  'Palmoria Group emp-data cleaned'!$D307&lt;40000, "$30k-40k",
  'Palmoria Group emp-data cleaned'!$D307&lt;50000, "$40k-50k",
  'Palmoria Group emp-data cleaned'!$D307&lt;60000, "$50k-60k",
  'Palmoria Group emp-data cleaned'!$D307&lt;70000, "$60k-70k",
  'Palmoria Group emp-data cleaned'!$D307&lt;80000, "$70k-80k",
  'Palmoria Group emp-data cleaned'!$D307&lt;90000, "$80k-90k",
  'Palmoria Group emp-data cleaned'!$D307&lt;100000, "$90k-100k",
  'Palmoria Group emp-data cleaned'!$D307&lt;110000, "$100k-110k",
  'Palmoria Group emp-data cleaned'!$D307&gt;=110000, "$110k+"
)</f>
        <v>$100k-110k</v>
      </c>
      <c r="F307" s="35" t="s">
        <v>15</v>
      </c>
      <c r="G307" s="35" t="s">
        <v>26</v>
      </c>
      <c r="H307" s="33">
        <f>INDEX('Bonus Rules'!$C$3:$G$14, MATCH(C307, 'Bonus Rules'!$B$3:$B$14, 0), MATCH(G307, 'Bonus Rules'!$C$2:$G$2, 0))</f>
        <v>3.3000000000000002E-2</v>
      </c>
      <c r="I307" s="42">
        <f t="shared" si="8"/>
        <v>3620.4300000000003</v>
      </c>
      <c r="J307" s="48">
        <f t="shared" si="9"/>
        <v>113330.43</v>
      </c>
    </row>
    <row r="308" spans="1:10" x14ac:dyDescent="0.25">
      <c r="A308" s="33" t="s">
        <v>330</v>
      </c>
      <c r="B308" s="33" t="s">
        <v>12</v>
      </c>
      <c r="C308" s="33" t="s">
        <v>34</v>
      </c>
      <c r="D308" s="48">
        <v>110910</v>
      </c>
      <c r="E308" s="34" t="str" cm="1">
        <f t="array" ref="E308">_xlfn.IFS(
  'Palmoria Group emp-data cleaned'!$D308&lt;10000, "$0-10k",
  'Palmoria Group emp-data cleaned'!$D308&lt;20000, "$10k-20k",
  'Palmoria Group emp-data cleaned'!$D308&lt;30000, "$20k-30k",
  'Palmoria Group emp-data cleaned'!$D308&lt;40000, "$30k-40k",
  'Palmoria Group emp-data cleaned'!$D308&lt;50000, "$40k-50k",
  'Palmoria Group emp-data cleaned'!$D308&lt;60000, "$50k-60k",
  'Palmoria Group emp-data cleaned'!$D308&lt;70000, "$60k-70k",
  'Palmoria Group emp-data cleaned'!$D308&lt;80000, "$70k-80k",
  'Palmoria Group emp-data cleaned'!$D308&lt;90000, "$80k-90k",
  'Palmoria Group emp-data cleaned'!$D308&lt;100000, "$90k-100k",
  'Palmoria Group emp-data cleaned'!$D308&lt;110000, "$100k-110k",
  'Palmoria Group emp-data cleaned'!$D308&gt;=110000, "$110k+"
)</f>
        <v>$110k+</v>
      </c>
      <c r="F308" s="33" t="s">
        <v>9</v>
      </c>
      <c r="G308" s="33" t="s">
        <v>26</v>
      </c>
      <c r="H308" s="33">
        <f>INDEX('Bonus Rules'!$C$3:$G$14, MATCH(C308, 'Bonus Rules'!$B$3:$B$14, 0), MATCH(G308, 'Bonus Rules'!$C$2:$G$2, 0))</f>
        <v>3.2000000000000001E-2</v>
      </c>
      <c r="I308" s="42">
        <f t="shared" si="8"/>
        <v>3549.12</v>
      </c>
      <c r="J308" s="48">
        <f t="shared" si="9"/>
        <v>114459.12</v>
      </c>
    </row>
    <row r="309" spans="1:10" x14ac:dyDescent="0.25">
      <c r="A309" s="35" t="s">
        <v>165</v>
      </c>
      <c r="B309" s="35" t="s">
        <v>7</v>
      </c>
      <c r="C309" s="35" t="s">
        <v>18</v>
      </c>
      <c r="D309" s="49">
        <v>29770</v>
      </c>
      <c r="E309" s="36" t="str" cm="1">
        <f t="array" ref="E309">_xlfn.IFS(
  'Palmoria Group emp-data cleaned'!$D309&lt;10000, "$0-10k",
  'Palmoria Group emp-data cleaned'!$D309&lt;20000, "$10k-20k",
  'Palmoria Group emp-data cleaned'!$D309&lt;30000, "$20k-30k",
  'Palmoria Group emp-data cleaned'!$D309&lt;40000, "$30k-40k",
  'Palmoria Group emp-data cleaned'!$D309&lt;50000, "$40k-50k",
  'Palmoria Group emp-data cleaned'!$D309&lt;60000, "$50k-60k",
  'Palmoria Group emp-data cleaned'!$D309&lt;70000, "$60k-70k",
  'Palmoria Group emp-data cleaned'!$D309&lt;80000, "$70k-80k",
  'Palmoria Group emp-data cleaned'!$D309&lt;90000, "$80k-90k",
  'Palmoria Group emp-data cleaned'!$D309&lt;100000, "$90k-100k",
  'Palmoria Group emp-data cleaned'!$D309&lt;110000, "$100k-110k",
  'Palmoria Group emp-data cleaned'!$D309&gt;=110000, "$110k+"
)</f>
        <v>$20k-30k</v>
      </c>
      <c r="F309" s="35" t="s">
        <v>15</v>
      </c>
      <c r="G309" s="35" t="s">
        <v>10</v>
      </c>
      <c r="H309" s="33">
        <f>INDEX('Bonus Rules'!$C$3:$G$14, MATCH(C309, 'Bonus Rules'!$B$3:$B$14, 0), MATCH(G309, 'Bonus Rules'!$C$2:$G$2, 0))</f>
        <v>6.4000000000000001E-2</v>
      </c>
      <c r="I309" s="42">
        <f t="shared" si="8"/>
        <v>1905.28</v>
      </c>
      <c r="J309" s="48">
        <f t="shared" si="9"/>
        <v>31675.279999999999</v>
      </c>
    </row>
    <row r="310" spans="1:10" x14ac:dyDescent="0.25">
      <c r="A310" s="33" t="s">
        <v>331</v>
      </c>
      <c r="B310" s="33" t="s">
        <v>12</v>
      </c>
      <c r="C310" s="33" t="s">
        <v>21</v>
      </c>
      <c r="D310" s="48">
        <v>80060</v>
      </c>
      <c r="E310" s="34" t="str" cm="1">
        <f t="array" ref="E310">_xlfn.IFS(
  'Palmoria Group emp-data cleaned'!$D310&lt;10000, "$0-10k",
  'Palmoria Group emp-data cleaned'!$D310&lt;20000, "$10k-20k",
  'Palmoria Group emp-data cleaned'!$D310&lt;30000, "$20k-30k",
  'Palmoria Group emp-data cleaned'!$D310&lt;40000, "$30k-40k",
  'Palmoria Group emp-data cleaned'!$D310&lt;50000, "$40k-50k",
  'Palmoria Group emp-data cleaned'!$D310&lt;60000, "$50k-60k",
  'Palmoria Group emp-data cleaned'!$D310&lt;70000, "$60k-70k",
  'Palmoria Group emp-data cleaned'!$D310&lt;80000, "$70k-80k",
  'Palmoria Group emp-data cleaned'!$D310&lt;90000, "$80k-90k",
  'Palmoria Group emp-data cleaned'!$D310&lt;100000, "$90k-100k",
  'Palmoria Group emp-data cleaned'!$D310&lt;110000, "$100k-110k",
  'Palmoria Group emp-data cleaned'!$D310&gt;=110000, "$110k+"
)</f>
        <v>$80k-90k</v>
      </c>
      <c r="F310" s="33" t="s">
        <v>19</v>
      </c>
      <c r="G310" s="33" t="s">
        <v>10</v>
      </c>
      <c r="H310" s="33">
        <f>INDEX('Bonus Rules'!$C$3:$G$14, MATCH(C310, 'Bonus Rules'!$B$3:$B$14, 0), MATCH(G310, 'Bonus Rules'!$C$2:$G$2, 0))</f>
        <v>7.5999999999999998E-2</v>
      </c>
      <c r="I310" s="42">
        <f t="shared" si="8"/>
        <v>6084.5599999999995</v>
      </c>
      <c r="J310" s="48">
        <f t="shared" si="9"/>
        <v>86144.56</v>
      </c>
    </row>
    <row r="311" spans="1:10" x14ac:dyDescent="0.25">
      <c r="A311" s="35" t="s">
        <v>332</v>
      </c>
      <c r="B311" s="35" t="s">
        <v>7</v>
      </c>
      <c r="C311" s="35" t="s">
        <v>39</v>
      </c>
      <c r="D311" s="49">
        <v>99750</v>
      </c>
      <c r="E311" s="36" t="str" cm="1">
        <f t="array" ref="E311">_xlfn.IFS(
  'Palmoria Group emp-data cleaned'!$D311&lt;10000, "$0-10k",
  'Palmoria Group emp-data cleaned'!$D311&lt;20000, "$10k-20k",
  'Palmoria Group emp-data cleaned'!$D311&lt;30000, "$20k-30k",
  'Palmoria Group emp-data cleaned'!$D311&lt;40000, "$30k-40k",
  'Palmoria Group emp-data cleaned'!$D311&lt;50000, "$40k-50k",
  'Palmoria Group emp-data cleaned'!$D311&lt;60000, "$50k-60k",
  'Palmoria Group emp-data cleaned'!$D311&lt;70000, "$60k-70k",
  'Palmoria Group emp-data cleaned'!$D311&lt;80000, "$70k-80k",
  'Palmoria Group emp-data cleaned'!$D311&lt;90000, "$80k-90k",
  'Palmoria Group emp-data cleaned'!$D311&lt;100000, "$90k-100k",
  'Palmoria Group emp-data cleaned'!$D311&lt;110000, "$100k-110k",
  'Palmoria Group emp-data cleaned'!$D311&gt;=110000, "$110k+"
)</f>
        <v>$90k-100k</v>
      </c>
      <c r="F311" s="35" t="s">
        <v>9</v>
      </c>
      <c r="G311" s="35" t="s">
        <v>26</v>
      </c>
      <c r="H311" s="33">
        <f>INDEX('Bonus Rules'!$C$3:$G$14, MATCH(C311, 'Bonus Rules'!$B$3:$B$14, 0), MATCH(G311, 'Bonus Rules'!$C$2:$G$2, 0))</f>
        <v>0.04</v>
      </c>
      <c r="I311" s="42">
        <f t="shared" si="8"/>
        <v>3990</v>
      </c>
      <c r="J311" s="48">
        <f t="shared" si="9"/>
        <v>103740</v>
      </c>
    </row>
    <row r="312" spans="1:10" x14ac:dyDescent="0.25">
      <c r="A312" s="33" t="s">
        <v>333</v>
      </c>
      <c r="B312" s="33" t="s">
        <v>7</v>
      </c>
      <c r="C312" s="33" t="s">
        <v>8</v>
      </c>
      <c r="D312" s="48">
        <v>108250</v>
      </c>
      <c r="E312" s="34" t="str" cm="1">
        <f t="array" ref="E312">_xlfn.IFS(
  'Palmoria Group emp-data cleaned'!$D312&lt;10000, "$0-10k",
  'Palmoria Group emp-data cleaned'!$D312&lt;20000, "$10k-20k",
  'Palmoria Group emp-data cleaned'!$D312&lt;30000, "$20k-30k",
  'Palmoria Group emp-data cleaned'!$D312&lt;40000, "$30k-40k",
  'Palmoria Group emp-data cleaned'!$D312&lt;50000, "$40k-50k",
  'Palmoria Group emp-data cleaned'!$D312&lt;60000, "$50k-60k",
  'Palmoria Group emp-data cleaned'!$D312&lt;70000, "$60k-70k",
  'Palmoria Group emp-data cleaned'!$D312&lt;80000, "$70k-80k",
  'Palmoria Group emp-data cleaned'!$D312&lt;90000, "$80k-90k",
  'Palmoria Group emp-data cleaned'!$D312&lt;100000, "$90k-100k",
  'Palmoria Group emp-data cleaned'!$D312&lt;110000, "$100k-110k",
  'Palmoria Group emp-data cleaned'!$D312&gt;=110000, "$110k+"
)</f>
        <v>$100k-110k</v>
      </c>
      <c r="F312" s="33" t="s">
        <v>9</v>
      </c>
      <c r="G312" s="33" t="s">
        <v>26</v>
      </c>
      <c r="H312" s="33">
        <f>INDEX('Bonus Rules'!$C$3:$G$14, MATCH(C312, 'Bonus Rules'!$B$3:$B$14, 0), MATCH(G312, 'Bonus Rules'!$C$2:$G$2, 0))</f>
        <v>2.1000000000000001E-2</v>
      </c>
      <c r="I312" s="42">
        <f t="shared" si="8"/>
        <v>2273.25</v>
      </c>
      <c r="J312" s="48">
        <f t="shared" si="9"/>
        <v>110523.25</v>
      </c>
    </row>
    <row r="313" spans="1:10" x14ac:dyDescent="0.25">
      <c r="A313" s="35" t="s">
        <v>334</v>
      </c>
      <c r="B313" s="35" t="s">
        <v>7</v>
      </c>
      <c r="C313" s="35" t="s">
        <v>34</v>
      </c>
      <c r="D313" s="49">
        <v>104340</v>
      </c>
      <c r="E313" s="36" t="str" cm="1">
        <f t="array" ref="E313">_xlfn.IFS(
  'Palmoria Group emp-data cleaned'!$D313&lt;10000, "$0-10k",
  'Palmoria Group emp-data cleaned'!$D313&lt;20000, "$10k-20k",
  'Palmoria Group emp-data cleaned'!$D313&lt;30000, "$20k-30k",
  'Palmoria Group emp-data cleaned'!$D313&lt;40000, "$30k-40k",
  'Palmoria Group emp-data cleaned'!$D313&lt;50000, "$40k-50k",
  'Palmoria Group emp-data cleaned'!$D313&lt;60000, "$50k-60k",
  'Palmoria Group emp-data cleaned'!$D313&lt;70000, "$60k-70k",
  'Palmoria Group emp-data cleaned'!$D313&lt;80000, "$70k-80k",
  'Palmoria Group emp-data cleaned'!$D313&lt;90000, "$80k-90k",
  'Palmoria Group emp-data cleaned'!$D313&lt;100000, "$90k-100k",
  'Palmoria Group emp-data cleaned'!$D313&lt;110000, "$100k-110k",
  'Palmoria Group emp-data cleaned'!$D313&gt;=110000, "$110k+"
)</f>
        <v>$100k-110k</v>
      </c>
      <c r="F313" s="35" t="s">
        <v>19</v>
      </c>
      <c r="G313" s="35" t="s">
        <v>26</v>
      </c>
      <c r="H313" s="33">
        <f>INDEX('Bonus Rules'!$C$3:$G$14, MATCH(C313, 'Bonus Rules'!$B$3:$B$14, 0), MATCH(G313, 'Bonus Rules'!$C$2:$G$2, 0))</f>
        <v>3.2000000000000001E-2</v>
      </c>
      <c r="I313" s="42">
        <f t="shared" si="8"/>
        <v>3338.88</v>
      </c>
      <c r="J313" s="48">
        <f t="shared" si="9"/>
        <v>107678.88</v>
      </c>
    </row>
    <row r="314" spans="1:10" x14ac:dyDescent="0.25">
      <c r="A314" s="33" t="s">
        <v>335</v>
      </c>
      <c r="B314" s="33" t="s">
        <v>12</v>
      </c>
      <c r="C314" s="33" t="s">
        <v>34</v>
      </c>
      <c r="D314" s="48">
        <v>38440</v>
      </c>
      <c r="E314" s="34" t="str" cm="1">
        <f t="array" ref="E314">_xlfn.IFS(
  'Palmoria Group emp-data cleaned'!$D314&lt;10000, "$0-10k",
  'Palmoria Group emp-data cleaned'!$D314&lt;20000, "$10k-20k",
  'Palmoria Group emp-data cleaned'!$D314&lt;30000, "$20k-30k",
  'Palmoria Group emp-data cleaned'!$D314&lt;40000, "$30k-40k",
  'Palmoria Group emp-data cleaned'!$D314&lt;50000, "$40k-50k",
  'Palmoria Group emp-data cleaned'!$D314&lt;60000, "$50k-60k",
  'Palmoria Group emp-data cleaned'!$D314&lt;70000, "$60k-70k",
  'Palmoria Group emp-data cleaned'!$D314&lt;80000, "$70k-80k",
  'Palmoria Group emp-data cleaned'!$D314&lt;90000, "$80k-90k",
  'Palmoria Group emp-data cleaned'!$D314&lt;100000, "$90k-100k",
  'Palmoria Group emp-data cleaned'!$D314&lt;110000, "$100k-110k",
  'Palmoria Group emp-data cleaned'!$D314&gt;=110000, "$110k+"
)</f>
        <v>$30k-40k</v>
      </c>
      <c r="F314" s="33" t="s">
        <v>9</v>
      </c>
      <c r="G314" s="33" t="s">
        <v>26</v>
      </c>
      <c r="H314" s="33">
        <f>INDEX('Bonus Rules'!$C$3:$G$14, MATCH(C314, 'Bonus Rules'!$B$3:$B$14, 0), MATCH(G314, 'Bonus Rules'!$C$2:$G$2, 0))</f>
        <v>3.2000000000000001E-2</v>
      </c>
      <c r="I314" s="42">
        <f t="shared" si="8"/>
        <v>1230.08</v>
      </c>
      <c r="J314" s="48">
        <f t="shared" si="9"/>
        <v>39670.080000000002</v>
      </c>
    </row>
    <row r="315" spans="1:10" x14ac:dyDescent="0.25">
      <c r="A315" s="35" t="s">
        <v>336</v>
      </c>
      <c r="B315" s="35" t="s">
        <v>12</v>
      </c>
      <c r="C315" s="35" t="s">
        <v>21</v>
      </c>
      <c r="D315" s="49">
        <v>50800</v>
      </c>
      <c r="E315" s="36" t="str" cm="1">
        <f t="array" ref="E315">_xlfn.IFS(
  'Palmoria Group emp-data cleaned'!$D315&lt;10000, "$0-10k",
  'Palmoria Group emp-data cleaned'!$D315&lt;20000, "$10k-20k",
  'Palmoria Group emp-data cleaned'!$D315&lt;30000, "$20k-30k",
  'Palmoria Group emp-data cleaned'!$D315&lt;40000, "$30k-40k",
  'Palmoria Group emp-data cleaned'!$D315&lt;50000, "$40k-50k",
  'Palmoria Group emp-data cleaned'!$D315&lt;60000, "$50k-60k",
  'Palmoria Group emp-data cleaned'!$D315&lt;70000, "$60k-70k",
  'Palmoria Group emp-data cleaned'!$D315&lt;80000, "$70k-80k",
  'Palmoria Group emp-data cleaned'!$D315&lt;90000, "$80k-90k",
  'Palmoria Group emp-data cleaned'!$D315&lt;100000, "$90k-100k",
  'Palmoria Group emp-data cleaned'!$D315&lt;110000, "$100k-110k",
  'Palmoria Group emp-data cleaned'!$D315&gt;=110000, "$110k+"
)</f>
        <v>$50k-60k</v>
      </c>
      <c r="F315" s="35" t="s">
        <v>15</v>
      </c>
      <c r="G315" s="35" t="s">
        <v>10</v>
      </c>
      <c r="H315" s="33">
        <f>INDEX('Bonus Rules'!$C$3:$G$14, MATCH(C315, 'Bonus Rules'!$B$3:$B$14, 0), MATCH(G315, 'Bonus Rules'!$C$2:$G$2, 0))</f>
        <v>7.5999999999999998E-2</v>
      </c>
      <c r="I315" s="42">
        <f t="shared" si="8"/>
        <v>3860.7999999999997</v>
      </c>
      <c r="J315" s="48">
        <f t="shared" si="9"/>
        <v>54660.800000000003</v>
      </c>
    </row>
    <row r="316" spans="1:10" x14ac:dyDescent="0.25">
      <c r="A316" s="33" t="s">
        <v>337</v>
      </c>
      <c r="B316" s="33" t="s">
        <v>12</v>
      </c>
      <c r="C316" s="33" t="s">
        <v>13</v>
      </c>
      <c r="D316" s="48">
        <v>34980</v>
      </c>
      <c r="E316" s="34" t="str" cm="1">
        <f t="array" ref="E316">_xlfn.IFS(
  'Palmoria Group emp-data cleaned'!$D316&lt;10000, "$0-10k",
  'Palmoria Group emp-data cleaned'!$D316&lt;20000, "$10k-20k",
  'Palmoria Group emp-data cleaned'!$D316&lt;30000, "$20k-30k",
  'Palmoria Group emp-data cleaned'!$D316&lt;40000, "$30k-40k",
  'Palmoria Group emp-data cleaned'!$D316&lt;50000, "$40k-50k",
  'Palmoria Group emp-data cleaned'!$D316&lt;60000, "$50k-60k",
  'Palmoria Group emp-data cleaned'!$D316&lt;70000, "$60k-70k",
  'Palmoria Group emp-data cleaned'!$D316&lt;80000, "$70k-80k",
  'Palmoria Group emp-data cleaned'!$D316&lt;90000, "$80k-90k",
  'Palmoria Group emp-data cleaned'!$D316&lt;100000, "$90k-100k",
  'Palmoria Group emp-data cleaned'!$D316&lt;110000, "$100k-110k",
  'Palmoria Group emp-data cleaned'!$D316&gt;=110000, "$110k+"
)</f>
        <v>$30k-40k</v>
      </c>
      <c r="F316" s="33" t="s">
        <v>9</v>
      </c>
      <c r="G316" s="33" t="s">
        <v>14</v>
      </c>
      <c r="H316" s="33">
        <f>INDEX('Bonus Rules'!$C$3:$G$14, MATCH(C316, 'Bonus Rules'!$B$3:$B$14, 0), MATCH(G316, 'Bonus Rules'!$C$2:$G$2, 0))</f>
        <v>4.2999999999999997E-2</v>
      </c>
      <c r="I316" s="42">
        <f t="shared" si="8"/>
        <v>1504.1399999999999</v>
      </c>
      <c r="J316" s="48">
        <f t="shared" si="9"/>
        <v>36484.14</v>
      </c>
    </row>
    <row r="317" spans="1:10" x14ac:dyDescent="0.25">
      <c r="A317" s="35" t="s">
        <v>338</v>
      </c>
      <c r="B317" s="35" t="s">
        <v>12</v>
      </c>
      <c r="C317" s="35" t="s">
        <v>21</v>
      </c>
      <c r="D317" s="49">
        <v>77260</v>
      </c>
      <c r="E317" s="36" t="str" cm="1">
        <f t="array" ref="E317">_xlfn.IFS(
  'Palmoria Group emp-data cleaned'!$D317&lt;10000, "$0-10k",
  'Palmoria Group emp-data cleaned'!$D317&lt;20000, "$10k-20k",
  'Palmoria Group emp-data cleaned'!$D317&lt;30000, "$20k-30k",
  'Palmoria Group emp-data cleaned'!$D317&lt;40000, "$30k-40k",
  'Palmoria Group emp-data cleaned'!$D317&lt;50000, "$40k-50k",
  'Palmoria Group emp-data cleaned'!$D317&lt;60000, "$50k-60k",
  'Palmoria Group emp-data cleaned'!$D317&lt;70000, "$60k-70k",
  'Palmoria Group emp-data cleaned'!$D317&lt;80000, "$70k-80k",
  'Palmoria Group emp-data cleaned'!$D317&lt;90000, "$80k-90k",
  'Palmoria Group emp-data cleaned'!$D317&lt;100000, "$90k-100k",
  'Palmoria Group emp-data cleaned'!$D317&lt;110000, "$100k-110k",
  'Palmoria Group emp-data cleaned'!$D317&gt;=110000, "$110k+"
)</f>
        <v>$70k-80k</v>
      </c>
      <c r="F317" s="35" t="s">
        <v>15</v>
      </c>
      <c r="G317" s="35" t="s">
        <v>26</v>
      </c>
      <c r="H317" s="33">
        <f>INDEX('Bonus Rules'!$C$3:$G$14, MATCH(C317, 'Bonus Rules'!$B$3:$B$14, 0), MATCH(G317, 'Bonus Rules'!$C$2:$G$2, 0))</f>
        <v>2.8000000000000001E-2</v>
      </c>
      <c r="I317" s="42">
        <f t="shared" si="8"/>
        <v>2163.2800000000002</v>
      </c>
      <c r="J317" s="48">
        <f t="shared" si="9"/>
        <v>79423.28</v>
      </c>
    </row>
    <row r="318" spans="1:10" x14ac:dyDescent="0.25">
      <c r="A318" s="33" t="s">
        <v>339</v>
      </c>
      <c r="B318" s="33" t="s">
        <v>12</v>
      </c>
      <c r="C318" s="33" t="s">
        <v>18</v>
      </c>
      <c r="D318" s="48">
        <v>117940</v>
      </c>
      <c r="E318" s="34" t="str" cm="1">
        <f t="array" ref="E318">_xlfn.IFS(
  'Palmoria Group emp-data cleaned'!$D318&lt;10000, "$0-10k",
  'Palmoria Group emp-data cleaned'!$D318&lt;20000, "$10k-20k",
  'Palmoria Group emp-data cleaned'!$D318&lt;30000, "$20k-30k",
  'Palmoria Group emp-data cleaned'!$D318&lt;40000, "$30k-40k",
  'Palmoria Group emp-data cleaned'!$D318&lt;50000, "$40k-50k",
  'Palmoria Group emp-data cleaned'!$D318&lt;60000, "$50k-60k",
  'Palmoria Group emp-data cleaned'!$D318&lt;70000, "$60k-70k",
  'Palmoria Group emp-data cleaned'!$D318&lt;80000, "$70k-80k",
  'Palmoria Group emp-data cleaned'!$D318&lt;90000, "$80k-90k",
  'Palmoria Group emp-data cleaned'!$D318&lt;100000, "$90k-100k",
  'Palmoria Group emp-data cleaned'!$D318&lt;110000, "$100k-110k",
  'Palmoria Group emp-data cleaned'!$D318&gt;=110000, "$110k+"
)</f>
        <v>$110k+</v>
      </c>
      <c r="F318" s="33" t="s">
        <v>9</v>
      </c>
      <c r="G318" s="33" t="s">
        <v>26</v>
      </c>
      <c r="H318" s="33">
        <f>INDEX('Bonus Rules'!$C$3:$G$14, MATCH(C318, 'Bonus Rules'!$B$3:$B$14, 0), MATCH(G318, 'Bonus Rules'!$C$2:$G$2, 0))</f>
        <v>2.1000000000000001E-2</v>
      </c>
      <c r="I318" s="42">
        <f t="shared" si="8"/>
        <v>2476.7400000000002</v>
      </c>
      <c r="J318" s="48">
        <f t="shared" si="9"/>
        <v>120416.74</v>
      </c>
    </row>
    <row r="319" spans="1:10" x14ac:dyDescent="0.25">
      <c r="A319" s="35" t="s">
        <v>340</v>
      </c>
      <c r="B319" s="35" t="s">
        <v>12</v>
      </c>
      <c r="C319" s="35" t="s">
        <v>18</v>
      </c>
      <c r="D319" s="49">
        <v>31040</v>
      </c>
      <c r="E319" s="36" t="str" cm="1">
        <f t="array" ref="E319">_xlfn.IFS(
  'Palmoria Group emp-data cleaned'!$D319&lt;10000, "$0-10k",
  'Palmoria Group emp-data cleaned'!$D319&lt;20000, "$10k-20k",
  'Palmoria Group emp-data cleaned'!$D319&lt;30000, "$20k-30k",
  'Palmoria Group emp-data cleaned'!$D319&lt;40000, "$30k-40k",
  'Palmoria Group emp-data cleaned'!$D319&lt;50000, "$40k-50k",
  'Palmoria Group emp-data cleaned'!$D319&lt;60000, "$50k-60k",
  'Palmoria Group emp-data cleaned'!$D319&lt;70000, "$60k-70k",
  'Palmoria Group emp-data cleaned'!$D319&lt;80000, "$70k-80k",
  'Palmoria Group emp-data cleaned'!$D319&lt;90000, "$80k-90k",
  'Palmoria Group emp-data cleaned'!$D319&lt;100000, "$90k-100k",
  'Palmoria Group emp-data cleaned'!$D319&lt;110000, "$100k-110k",
  'Palmoria Group emp-data cleaned'!$D319&gt;=110000, "$110k+"
)</f>
        <v>$30k-40k</v>
      </c>
      <c r="F319" s="35" t="s">
        <v>15</v>
      </c>
      <c r="G319" s="35" t="s">
        <v>14</v>
      </c>
      <c r="H319" s="33">
        <f>INDEX('Bonus Rules'!$C$3:$G$14, MATCH(C319, 'Bonus Rules'!$B$3:$B$14, 0), MATCH(G319, 'Bonus Rules'!$C$2:$G$2, 0))</f>
        <v>5.3999999999999999E-2</v>
      </c>
      <c r="I319" s="42">
        <f t="shared" si="8"/>
        <v>1676.16</v>
      </c>
      <c r="J319" s="48">
        <f t="shared" si="9"/>
        <v>32716.16</v>
      </c>
    </row>
    <row r="320" spans="1:10" x14ac:dyDescent="0.25">
      <c r="A320" s="33" t="s">
        <v>341</v>
      </c>
      <c r="B320" s="33" t="s">
        <v>7</v>
      </c>
      <c r="C320" s="33" t="s">
        <v>28</v>
      </c>
      <c r="D320" s="48">
        <v>96370</v>
      </c>
      <c r="E320" s="34" t="str" cm="1">
        <f t="array" ref="E320">_xlfn.IFS(
  'Palmoria Group emp-data cleaned'!$D320&lt;10000, "$0-10k",
  'Palmoria Group emp-data cleaned'!$D320&lt;20000, "$10k-20k",
  'Palmoria Group emp-data cleaned'!$D320&lt;30000, "$20k-30k",
  'Palmoria Group emp-data cleaned'!$D320&lt;40000, "$30k-40k",
  'Palmoria Group emp-data cleaned'!$D320&lt;50000, "$40k-50k",
  'Palmoria Group emp-data cleaned'!$D320&lt;60000, "$50k-60k",
  'Palmoria Group emp-data cleaned'!$D320&lt;70000, "$60k-70k",
  'Palmoria Group emp-data cleaned'!$D320&lt;80000, "$70k-80k",
  'Palmoria Group emp-data cleaned'!$D320&lt;90000, "$80k-90k",
  'Palmoria Group emp-data cleaned'!$D320&lt;100000, "$90k-100k",
  'Palmoria Group emp-data cleaned'!$D320&lt;110000, "$100k-110k",
  'Palmoria Group emp-data cleaned'!$D320&gt;=110000, "$110k+"
)</f>
        <v>$90k-100k</v>
      </c>
      <c r="F320" s="33" t="s">
        <v>9</v>
      </c>
      <c r="G320" s="33" t="s">
        <v>16</v>
      </c>
      <c r="H320" s="33"/>
      <c r="I320" s="42"/>
      <c r="J320" s="48"/>
    </row>
    <row r="321" spans="1:10" x14ac:dyDescent="0.25">
      <c r="A321" s="35" t="s">
        <v>342</v>
      </c>
      <c r="B321" s="35" t="s">
        <v>12</v>
      </c>
      <c r="C321" s="35" t="s">
        <v>28</v>
      </c>
      <c r="D321" s="49">
        <v>31170</v>
      </c>
      <c r="E321" s="36" t="str" cm="1">
        <f t="array" ref="E321">_xlfn.IFS(
  'Palmoria Group emp-data cleaned'!$D321&lt;10000, "$0-10k",
  'Palmoria Group emp-data cleaned'!$D321&lt;20000, "$10k-20k",
  'Palmoria Group emp-data cleaned'!$D321&lt;30000, "$20k-30k",
  'Palmoria Group emp-data cleaned'!$D321&lt;40000, "$30k-40k",
  'Palmoria Group emp-data cleaned'!$D321&lt;50000, "$40k-50k",
  'Palmoria Group emp-data cleaned'!$D321&lt;60000, "$50k-60k",
  'Palmoria Group emp-data cleaned'!$D321&lt;70000, "$60k-70k",
  'Palmoria Group emp-data cleaned'!$D321&lt;80000, "$70k-80k",
  'Palmoria Group emp-data cleaned'!$D321&lt;90000, "$80k-90k",
  'Palmoria Group emp-data cleaned'!$D321&lt;100000, "$90k-100k",
  'Palmoria Group emp-data cleaned'!$D321&lt;110000, "$100k-110k",
  'Palmoria Group emp-data cleaned'!$D321&gt;=110000, "$110k+"
)</f>
        <v>$30k-40k</v>
      </c>
      <c r="F321" s="35" t="s">
        <v>15</v>
      </c>
      <c r="G321" s="35" t="s">
        <v>26</v>
      </c>
      <c r="H321" s="33">
        <f>INDEX('Bonus Rules'!$C$3:$G$14, MATCH(C321, 'Bonus Rules'!$B$3:$B$14, 0), MATCH(G321, 'Bonus Rules'!$C$2:$G$2, 0))</f>
        <v>2.3E-2</v>
      </c>
      <c r="I321" s="42">
        <f t="shared" si="8"/>
        <v>716.91</v>
      </c>
      <c r="J321" s="48">
        <f t="shared" si="9"/>
        <v>31886.91</v>
      </c>
    </row>
    <row r="322" spans="1:10" x14ac:dyDescent="0.25">
      <c r="A322" s="33" t="s">
        <v>343</v>
      </c>
      <c r="B322" s="33" t="s">
        <v>12</v>
      </c>
      <c r="C322" s="33" t="s">
        <v>31</v>
      </c>
      <c r="D322" s="48">
        <v>116240</v>
      </c>
      <c r="E322" s="34" t="str" cm="1">
        <f t="array" ref="E322">_xlfn.IFS(
  'Palmoria Group emp-data cleaned'!$D322&lt;10000, "$0-10k",
  'Palmoria Group emp-data cleaned'!$D322&lt;20000, "$10k-20k",
  'Palmoria Group emp-data cleaned'!$D322&lt;30000, "$20k-30k",
  'Palmoria Group emp-data cleaned'!$D322&lt;40000, "$30k-40k",
  'Palmoria Group emp-data cleaned'!$D322&lt;50000, "$40k-50k",
  'Palmoria Group emp-data cleaned'!$D322&lt;60000, "$50k-60k",
  'Palmoria Group emp-data cleaned'!$D322&lt;70000, "$60k-70k",
  'Palmoria Group emp-data cleaned'!$D322&lt;80000, "$70k-80k",
  'Palmoria Group emp-data cleaned'!$D322&lt;90000, "$80k-90k",
  'Palmoria Group emp-data cleaned'!$D322&lt;100000, "$90k-100k",
  'Palmoria Group emp-data cleaned'!$D322&lt;110000, "$100k-110k",
  'Palmoria Group emp-data cleaned'!$D322&gt;=110000, "$110k+"
)</f>
        <v>$110k+</v>
      </c>
      <c r="F322" s="33" t="s">
        <v>19</v>
      </c>
      <c r="G322" s="33" t="s">
        <v>26</v>
      </c>
      <c r="H322" s="33">
        <f>INDEX('Bonus Rules'!$C$3:$G$14, MATCH(C322, 'Bonus Rules'!$B$3:$B$14, 0), MATCH(G322, 'Bonus Rules'!$C$2:$G$2, 0))</f>
        <v>2.4E-2</v>
      </c>
      <c r="I322" s="42">
        <f t="shared" si="8"/>
        <v>2789.76</v>
      </c>
      <c r="J322" s="48">
        <f t="shared" si="9"/>
        <v>119029.75999999999</v>
      </c>
    </row>
    <row r="323" spans="1:10" x14ac:dyDescent="0.25">
      <c r="A323" s="35" t="s">
        <v>344</v>
      </c>
      <c r="B323" s="35" t="s">
        <v>7</v>
      </c>
      <c r="C323" s="35" t="s">
        <v>34</v>
      </c>
      <c r="D323" s="49">
        <v>115190</v>
      </c>
      <c r="E323" s="36" t="str" cm="1">
        <f t="array" ref="E323">_xlfn.IFS(
  'Palmoria Group emp-data cleaned'!$D323&lt;10000, "$0-10k",
  'Palmoria Group emp-data cleaned'!$D323&lt;20000, "$10k-20k",
  'Palmoria Group emp-data cleaned'!$D323&lt;30000, "$20k-30k",
  'Palmoria Group emp-data cleaned'!$D323&lt;40000, "$30k-40k",
  'Palmoria Group emp-data cleaned'!$D323&lt;50000, "$40k-50k",
  'Palmoria Group emp-data cleaned'!$D323&lt;60000, "$50k-60k",
  'Palmoria Group emp-data cleaned'!$D323&lt;70000, "$60k-70k",
  'Palmoria Group emp-data cleaned'!$D323&lt;80000, "$70k-80k",
  'Palmoria Group emp-data cleaned'!$D323&lt;90000, "$80k-90k",
  'Palmoria Group emp-data cleaned'!$D323&lt;100000, "$90k-100k",
  'Palmoria Group emp-data cleaned'!$D323&lt;110000, "$100k-110k",
  'Palmoria Group emp-data cleaned'!$D323&gt;=110000, "$110k+"
)</f>
        <v>$110k+</v>
      </c>
      <c r="F323" s="35" t="s">
        <v>19</v>
      </c>
      <c r="G323" s="35" t="s">
        <v>48</v>
      </c>
      <c r="H323" s="33">
        <f>INDEX('Bonus Rules'!$C$3:$G$14, MATCH(C323, 'Bonus Rules'!$B$3:$B$14, 0), MATCH(G323, 'Bonus Rules'!$C$2:$G$2, 0))</f>
        <v>5.0000000000000001E-3</v>
      </c>
      <c r="I323" s="42">
        <f t="shared" ref="I323:I386" si="10" xml:space="preserve"> D323 * H323</f>
        <v>575.95000000000005</v>
      </c>
      <c r="J323" s="48">
        <f t="shared" ref="J323:J386" si="11">D323+I323</f>
        <v>115765.95</v>
      </c>
    </row>
    <row r="324" spans="1:10" x14ac:dyDescent="0.25">
      <c r="A324" s="33" t="s">
        <v>345</v>
      </c>
      <c r="B324" s="33" t="s">
        <v>7</v>
      </c>
      <c r="C324" s="33" t="s">
        <v>39</v>
      </c>
      <c r="D324" s="48">
        <v>79570</v>
      </c>
      <c r="E324" s="34" t="str" cm="1">
        <f t="array" ref="E324">_xlfn.IFS(
  'Palmoria Group emp-data cleaned'!$D324&lt;10000, "$0-10k",
  'Palmoria Group emp-data cleaned'!$D324&lt;20000, "$10k-20k",
  'Palmoria Group emp-data cleaned'!$D324&lt;30000, "$20k-30k",
  'Palmoria Group emp-data cleaned'!$D324&lt;40000, "$30k-40k",
  'Palmoria Group emp-data cleaned'!$D324&lt;50000, "$40k-50k",
  'Palmoria Group emp-data cleaned'!$D324&lt;60000, "$50k-60k",
  'Palmoria Group emp-data cleaned'!$D324&lt;70000, "$60k-70k",
  'Palmoria Group emp-data cleaned'!$D324&lt;80000, "$70k-80k",
  'Palmoria Group emp-data cleaned'!$D324&lt;90000, "$80k-90k",
  'Palmoria Group emp-data cleaned'!$D324&lt;100000, "$90k-100k",
  'Palmoria Group emp-data cleaned'!$D324&lt;110000, "$100k-110k",
  'Palmoria Group emp-data cleaned'!$D324&gt;=110000, "$110k+"
)</f>
        <v>$70k-80k</v>
      </c>
      <c r="F324" s="33" t="s">
        <v>19</v>
      </c>
      <c r="G324" s="33" t="s">
        <v>26</v>
      </c>
      <c r="H324" s="33">
        <f>INDEX('Bonus Rules'!$C$3:$G$14, MATCH(C324, 'Bonus Rules'!$B$3:$B$14, 0), MATCH(G324, 'Bonus Rules'!$C$2:$G$2, 0))</f>
        <v>0.04</v>
      </c>
      <c r="I324" s="42">
        <f t="shared" si="10"/>
        <v>3182.8</v>
      </c>
      <c r="J324" s="48">
        <f t="shared" si="11"/>
        <v>82752.800000000003</v>
      </c>
    </row>
    <row r="325" spans="1:10" x14ac:dyDescent="0.25">
      <c r="A325" s="35" t="s">
        <v>346</v>
      </c>
      <c r="B325" s="35" t="s">
        <v>12</v>
      </c>
      <c r="C325" s="35" t="s">
        <v>39</v>
      </c>
      <c r="D325" s="49">
        <v>95680</v>
      </c>
      <c r="E325" s="36" t="str" cm="1">
        <f t="array" ref="E325">_xlfn.IFS(
  'Palmoria Group emp-data cleaned'!$D325&lt;10000, "$0-10k",
  'Palmoria Group emp-data cleaned'!$D325&lt;20000, "$10k-20k",
  'Palmoria Group emp-data cleaned'!$D325&lt;30000, "$20k-30k",
  'Palmoria Group emp-data cleaned'!$D325&lt;40000, "$30k-40k",
  'Palmoria Group emp-data cleaned'!$D325&lt;50000, "$40k-50k",
  'Palmoria Group emp-data cleaned'!$D325&lt;60000, "$50k-60k",
  'Palmoria Group emp-data cleaned'!$D325&lt;70000, "$60k-70k",
  'Palmoria Group emp-data cleaned'!$D325&lt;80000, "$70k-80k",
  'Palmoria Group emp-data cleaned'!$D325&lt;90000, "$80k-90k",
  'Palmoria Group emp-data cleaned'!$D325&lt;100000, "$90k-100k",
  'Palmoria Group emp-data cleaned'!$D325&lt;110000, "$100k-110k",
  'Palmoria Group emp-data cleaned'!$D325&gt;=110000, "$110k+"
)</f>
        <v>$90k-100k</v>
      </c>
      <c r="F325" s="35" t="s">
        <v>19</v>
      </c>
      <c r="G325" s="35" t="s">
        <v>10</v>
      </c>
      <c r="H325" s="33">
        <f>INDEX('Bonus Rules'!$C$3:$G$14, MATCH(C325, 'Bonus Rules'!$B$3:$B$14, 0), MATCH(G325, 'Bonus Rules'!$C$2:$G$2, 0))</f>
        <v>6.3E-2</v>
      </c>
      <c r="I325" s="42">
        <f t="shared" si="10"/>
        <v>6027.84</v>
      </c>
      <c r="J325" s="48">
        <f t="shared" si="11"/>
        <v>101707.84</v>
      </c>
    </row>
    <row r="326" spans="1:10" x14ac:dyDescent="0.25">
      <c r="A326" s="33" t="s">
        <v>347</v>
      </c>
      <c r="B326" s="33" t="s">
        <v>903</v>
      </c>
      <c r="C326" s="33" t="s">
        <v>50</v>
      </c>
      <c r="D326" s="48">
        <v>107110</v>
      </c>
      <c r="E326" s="34" t="str" cm="1">
        <f t="array" ref="E326">_xlfn.IFS(
  'Palmoria Group emp-data cleaned'!$D326&lt;10000, "$0-10k",
  'Palmoria Group emp-data cleaned'!$D326&lt;20000, "$10k-20k",
  'Palmoria Group emp-data cleaned'!$D326&lt;30000, "$20k-30k",
  'Palmoria Group emp-data cleaned'!$D326&lt;40000, "$30k-40k",
  'Palmoria Group emp-data cleaned'!$D326&lt;50000, "$40k-50k",
  'Palmoria Group emp-data cleaned'!$D326&lt;60000, "$50k-60k",
  'Palmoria Group emp-data cleaned'!$D326&lt;70000, "$60k-70k",
  'Palmoria Group emp-data cleaned'!$D326&lt;80000, "$70k-80k",
  'Palmoria Group emp-data cleaned'!$D326&lt;90000, "$80k-90k",
  'Palmoria Group emp-data cleaned'!$D326&lt;100000, "$90k-100k",
  'Palmoria Group emp-data cleaned'!$D326&lt;110000, "$100k-110k",
  'Palmoria Group emp-data cleaned'!$D326&gt;=110000, "$110k+"
)</f>
        <v>$100k-110k</v>
      </c>
      <c r="F326" s="33" t="s">
        <v>15</v>
      </c>
      <c r="G326" s="33" t="s">
        <v>14</v>
      </c>
      <c r="H326" s="33">
        <f>INDEX('Bonus Rules'!$C$3:$G$14, MATCH(C326, 'Bonus Rules'!$B$3:$B$14, 0), MATCH(G326, 'Bonus Rules'!$C$2:$G$2, 0))</f>
        <v>5.8000000000000003E-2</v>
      </c>
      <c r="I326" s="42">
        <f t="shared" si="10"/>
        <v>6212.38</v>
      </c>
      <c r="J326" s="48">
        <f t="shared" si="11"/>
        <v>113322.38</v>
      </c>
    </row>
    <row r="327" spans="1:10" x14ac:dyDescent="0.25">
      <c r="A327" s="35" t="s">
        <v>348</v>
      </c>
      <c r="B327" s="35" t="s">
        <v>7</v>
      </c>
      <c r="C327" s="35" t="s">
        <v>8</v>
      </c>
      <c r="D327" s="49">
        <v>66100</v>
      </c>
      <c r="E327" s="36" t="str" cm="1">
        <f t="array" ref="E327">_xlfn.IFS(
  'Palmoria Group emp-data cleaned'!$D327&lt;10000, "$0-10k",
  'Palmoria Group emp-data cleaned'!$D327&lt;20000, "$10k-20k",
  'Palmoria Group emp-data cleaned'!$D327&lt;30000, "$20k-30k",
  'Palmoria Group emp-data cleaned'!$D327&lt;40000, "$30k-40k",
  'Palmoria Group emp-data cleaned'!$D327&lt;50000, "$40k-50k",
  'Palmoria Group emp-data cleaned'!$D327&lt;60000, "$50k-60k",
  'Palmoria Group emp-data cleaned'!$D327&lt;70000, "$60k-70k",
  'Palmoria Group emp-data cleaned'!$D327&lt;80000, "$70k-80k",
  'Palmoria Group emp-data cleaned'!$D327&lt;90000, "$80k-90k",
  'Palmoria Group emp-data cleaned'!$D327&lt;100000, "$90k-100k",
  'Palmoria Group emp-data cleaned'!$D327&lt;110000, "$100k-110k",
  'Palmoria Group emp-data cleaned'!$D327&gt;=110000, "$110k+"
)</f>
        <v>$60k-70k</v>
      </c>
      <c r="F327" s="35" t="s">
        <v>19</v>
      </c>
      <c r="G327" s="35" t="s">
        <v>22</v>
      </c>
      <c r="H327" s="33">
        <f>INDEX('Bonus Rules'!$C$3:$G$14, MATCH(C327, 'Bonus Rules'!$B$3:$B$14, 0), MATCH(G327, 'Bonus Rules'!$C$2:$G$2, 0))</f>
        <v>1.2E-2</v>
      </c>
      <c r="I327" s="42">
        <f t="shared" si="10"/>
        <v>793.2</v>
      </c>
      <c r="J327" s="48">
        <f t="shared" si="11"/>
        <v>66893.2</v>
      </c>
    </row>
    <row r="328" spans="1:10" x14ac:dyDescent="0.25">
      <c r="A328" s="33" t="s">
        <v>349</v>
      </c>
      <c r="B328" s="33" t="s">
        <v>7</v>
      </c>
      <c r="C328" s="33" t="s">
        <v>18</v>
      </c>
      <c r="D328" s="48">
        <v>39960</v>
      </c>
      <c r="E328" s="34" t="str" cm="1">
        <f t="array" ref="E328">_xlfn.IFS(
  'Palmoria Group emp-data cleaned'!$D328&lt;10000, "$0-10k",
  'Palmoria Group emp-data cleaned'!$D328&lt;20000, "$10k-20k",
  'Palmoria Group emp-data cleaned'!$D328&lt;30000, "$20k-30k",
  'Palmoria Group emp-data cleaned'!$D328&lt;40000, "$30k-40k",
  'Palmoria Group emp-data cleaned'!$D328&lt;50000, "$40k-50k",
  'Palmoria Group emp-data cleaned'!$D328&lt;60000, "$50k-60k",
  'Palmoria Group emp-data cleaned'!$D328&lt;70000, "$60k-70k",
  'Palmoria Group emp-data cleaned'!$D328&lt;80000, "$70k-80k",
  'Palmoria Group emp-data cleaned'!$D328&lt;90000, "$80k-90k",
  'Palmoria Group emp-data cleaned'!$D328&lt;100000, "$90k-100k",
  'Palmoria Group emp-data cleaned'!$D328&lt;110000, "$100k-110k",
  'Palmoria Group emp-data cleaned'!$D328&gt;=110000, "$110k+"
)</f>
        <v>$30k-40k</v>
      </c>
      <c r="F328" s="33" t="s">
        <v>15</v>
      </c>
      <c r="G328" s="33" t="s">
        <v>26</v>
      </c>
      <c r="H328" s="33">
        <f>INDEX('Bonus Rules'!$C$3:$G$14, MATCH(C328, 'Bonus Rules'!$B$3:$B$14, 0), MATCH(G328, 'Bonus Rules'!$C$2:$G$2, 0))</f>
        <v>2.1000000000000001E-2</v>
      </c>
      <c r="I328" s="42">
        <f t="shared" si="10"/>
        <v>839.16000000000008</v>
      </c>
      <c r="J328" s="48">
        <f t="shared" si="11"/>
        <v>40799.160000000003</v>
      </c>
    </row>
    <row r="329" spans="1:10" x14ac:dyDescent="0.25">
      <c r="A329" s="35" t="s">
        <v>350</v>
      </c>
      <c r="B329" s="35" t="s">
        <v>12</v>
      </c>
      <c r="C329" s="35" t="s">
        <v>31</v>
      </c>
      <c r="D329" s="49">
        <v>29890</v>
      </c>
      <c r="E329" s="36" t="str" cm="1">
        <f t="array" ref="E329">_xlfn.IFS(
  'Palmoria Group emp-data cleaned'!$D329&lt;10000, "$0-10k",
  'Palmoria Group emp-data cleaned'!$D329&lt;20000, "$10k-20k",
  'Palmoria Group emp-data cleaned'!$D329&lt;30000, "$20k-30k",
  'Palmoria Group emp-data cleaned'!$D329&lt;40000, "$30k-40k",
  'Palmoria Group emp-data cleaned'!$D329&lt;50000, "$40k-50k",
  'Palmoria Group emp-data cleaned'!$D329&lt;60000, "$50k-60k",
  'Palmoria Group emp-data cleaned'!$D329&lt;70000, "$60k-70k",
  'Palmoria Group emp-data cleaned'!$D329&lt;80000, "$70k-80k",
  'Palmoria Group emp-data cleaned'!$D329&lt;90000, "$80k-90k",
  'Palmoria Group emp-data cleaned'!$D329&lt;100000, "$90k-100k",
  'Palmoria Group emp-data cleaned'!$D329&lt;110000, "$100k-110k",
  'Palmoria Group emp-data cleaned'!$D329&gt;=110000, "$110k+"
)</f>
        <v>$20k-30k</v>
      </c>
      <c r="F329" s="35" t="s">
        <v>19</v>
      </c>
      <c r="G329" s="35" t="s">
        <v>14</v>
      </c>
      <c r="H329" s="33">
        <f>INDEX('Bonus Rules'!$C$3:$G$14, MATCH(C329, 'Bonus Rules'!$B$3:$B$14, 0), MATCH(G329, 'Bonus Rules'!$C$2:$G$2, 0))</f>
        <v>0.05</v>
      </c>
      <c r="I329" s="42">
        <f t="shared" si="10"/>
        <v>1494.5</v>
      </c>
      <c r="J329" s="48">
        <f t="shared" si="11"/>
        <v>31384.5</v>
      </c>
    </row>
    <row r="330" spans="1:10" x14ac:dyDescent="0.25">
      <c r="A330" s="33" t="s">
        <v>351</v>
      </c>
      <c r="B330" s="33" t="s">
        <v>7</v>
      </c>
      <c r="C330" s="33" t="s">
        <v>63</v>
      </c>
      <c r="D330" s="48">
        <v>48170</v>
      </c>
      <c r="E330" s="34" t="str" cm="1">
        <f t="array" ref="E330">_xlfn.IFS(
  'Palmoria Group emp-data cleaned'!$D330&lt;10000, "$0-10k",
  'Palmoria Group emp-data cleaned'!$D330&lt;20000, "$10k-20k",
  'Palmoria Group emp-data cleaned'!$D330&lt;30000, "$20k-30k",
  'Palmoria Group emp-data cleaned'!$D330&lt;40000, "$30k-40k",
  'Palmoria Group emp-data cleaned'!$D330&lt;50000, "$40k-50k",
  'Palmoria Group emp-data cleaned'!$D330&lt;60000, "$50k-60k",
  'Palmoria Group emp-data cleaned'!$D330&lt;70000, "$60k-70k",
  'Palmoria Group emp-data cleaned'!$D330&lt;80000, "$70k-80k",
  'Palmoria Group emp-data cleaned'!$D330&lt;90000, "$80k-90k",
  'Palmoria Group emp-data cleaned'!$D330&lt;100000, "$90k-100k",
  'Palmoria Group emp-data cleaned'!$D330&lt;110000, "$100k-110k",
  'Palmoria Group emp-data cleaned'!$D330&gt;=110000, "$110k+"
)</f>
        <v>$40k-50k</v>
      </c>
      <c r="F330" s="33" t="s">
        <v>15</v>
      </c>
      <c r="G330" s="33" t="s">
        <v>14</v>
      </c>
      <c r="H330" s="33">
        <f>INDEX('Bonus Rules'!$C$3:$G$14, MATCH(C330, 'Bonus Rules'!$B$3:$B$14, 0), MATCH(G330, 'Bonus Rules'!$C$2:$G$2, 0))</f>
        <v>5.8000000000000003E-2</v>
      </c>
      <c r="I330" s="42">
        <f t="shared" si="10"/>
        <v>2793.86</v>
      </c>
      <c r="J330" s="48">
        <f t="shared" si="11"/>
        <v>50963.86</v>
      </c>
    </row>
    <row r="331" spans="1:10" x14ac:dyDescent="0.25">
      <c r="A331" s="35" t="s">
        <v>352</v>
      </c>
      <c r="B331" s="35" t="s">
        <v>12</v>
      </c>
      <c r="C331" s="35" t="s">
        <v>28</v>
      </c>
      <c r="D331" s="49">
        <v>99200</v>
      </c>
      <c r="E331" s="36" t="str" cm="1">
        <f t="array" ref="E331">_xlfn.IFS(
  'Palmoria Group emp-data cleaned'!$D331&lt;10000, "$0-10k",
  'Palmoria Group emp-data cleaned'!$D331&lt;20000, "$10k-20k",
  'Palmoria Group emp-data cleaned'!$D331&lt;30000, "$20k-30k",
  'Palmoria Group emp-data cleaned'!$D331&lt;40000, "$30k-40k",
  'Palmoria Group emp-data cleaned'!$D331&lt;50000, "$40k-50k",
  'Palmoria Group emp-data cleaned'!$D331&lt;60000, "$50k-60k",
  'Palmoria Group emp-data cleaned'!$D331&lt;70000, "$60k-70k",
  'Palmoria Group emp-data cleaned'!$D331&lt;80000, "$70k-80k",
  'Palmoria Group emp-data cleaned'!$D331&lt;90000, "$80k-90k",
  'Palmoria Group emp-data cleaned'!$D331&lt;100000, "$90k-100k",
  'Palmoria Group emp-data cleaned'!$D331&lt;110000, "$100k-110k",
  'Palmoria Group emp-data cleaned'!$D331&gt;=110000, "$110k+"
)</f>
        <v>$90k-100k</v>
      </c>
      <c r="F331" s="35" t="s">
        <v>9</v>
      </c>
      <c r="G331" s="35" t="s">
        <v>14</v>
      </c>
      <c r="H331" s="33">
        <f>INDEX('Bonus Rules'!$C$3:$G$14, MATCH(C331, 'Bonus Rules'!$B$3:$B$14, 0), MATCH(G331, 'Bonus Rules'!$C$2:$G$2, 0))</f>
        <v>5.2999999999999999E-2</v>
      </c>
      <c r="I331" s="42">
        <f t="shared" si="10"/>
        <v>5257.5999999999995</v>
      </c>
      <c r="J331" s="48">
        <f t="shared" si="11"/>
        <v>104457.60000000001</v>
      </c>
    </row>
    <row r="332" spans="1:10" x14ac:dyDescent="0.25">
      <c r="A332" s="33" t="s">
        <v>353</v>
      </c>
      <c r="B332" s="33" t="s">
        <v>7</v>
      </c>
      <c r="C332" s="33" t="s">
        <v>18</v>
      </c>
      <c r="D332" s="48">
        <v>72840</v>
      </c>
      <c r="E332" s="34" t="str" cm="1">
        <f t="array" ref="E332">_xlfn.IFS(
  'Palmoria Group emp-data cleaned'!$D332&lt;10000, "$0-10k",
  'Palmoria Group emp-data cleaned'!$D332&lt;20000, "$10k-20k",
  'Palmoria Group emp-data cleaned'!$D332&lt;30000, "$20k-30k",
  'Palmoria Group emp-data cleaned'!$D332&lt;40000, "$30k-40k",
  'Palmoria Group emp-data cleaned'!$D332&lt;50000, "$40k-50k",
  'Palmoria Group emp-data cleaned'!$D332&lt;60000, "$50k-60k",
  'Palmoria Group emp-data cleaned'!$D332&lt;70000, "$60k-70k",
  'Palmoria Group emp-data cleaned'!$D332&lt;80000, "$70k-80k",
  'Palmoria Group emp-data cleaned'!$D332&lt;90000, "$80k-90k",
  'Palmoria Group emp-data cleaned'!$D332&lt;100000, "$90k-100k",
  'Palmoria Group emp-data cleaned'!$D332&lt;110000, "$100k-110k",
  'Palmoria Group emp-data cleaned'!$D332&gt;=110000, "$110k+"
)</f>
        <v>$70k-80k</v>
      </c>
      <c r="F332" s="33" t="s">
        <v>15</v>
      </c>
      <c r="G332" s="33" t="s">
        <v>26</v>
      </c>
      <c r="H332" s="33">
        <f>INDEX('Bonus Rules'!$C$3:$G$14, MATCH(C332, 'Bonus Rules'!$B$3:$B$14, 0), MATCH(G332, 'Bonus Rules'!$C$2:$G$2, 0))</f>
        <v>2.1000000000000001E-2</v>
      </c>
      <c r="I332" s="42">
        <f t="shared" si="10"/>
        <v>1529.64</v>
      </c>
      <c r="J332" s="48">
        <f t="shared" si="11"/>
        <v>74369.64</v>
      </c>
    </row>
    <row r="333" spans="1:10" x14ac:dyDescent="0.25">
      <c r="A333" s="35" t="s">
        <v>354</v>
      </c>
      <c r="B333" s="35" t="s">
        <v>7</v>
      </c>
      <c r="C333" s="35" t="s">
        <v>13</v>
      </c>
      <c r="D333" s="49">
        <v>68970</v>
      </c>
      <c r="E333" s="36" t="str" cm="1">
        <f t="array" ref="E333">_xlfn.IFS(
  'Palmoria Group emp-data cleaned'!$D333&lt;10000, "$0-10k",
  'Palmoria Group emp-data cleaned'!$D333&lt;20000, "$10k-20k",
  'Palmoria Group emp-data cleaned'!$D333&lt;30000, "$20k-30k",
  'Palmoria Group emp-data cleaned'!$D333&lt;40000, "$30k-40k",
  'Palmoria Group emp-data cleaned'!$D333&lt;50000, "$40k-50k",
  'Palmoria Group emp-data cleaned'!$D333&lt;60000, "$50k-60k",
  'Palmoria Group emp-data cleaned'!$D333&lt;70000, "$60k-70k",
  'Palmoria Group emp-data cleaned'!$D333&lt;80000, "$70k-80k",
  'Palmoria Group emp-data cleaned'!$D333&lt;90000, "$80k-90k",
  'Palmoria Group emp-data cleaned'!$D333&lt;100000, "$90k-100k",
  'Palmoria Group emp-data cleaned'!$D333&lt;110000, "$100k-110k",
  'Palmoria Group emp-data cleaned'!$D333&gt;=110000, "$110k+"
)</f>
        <v>$60k-70k</v>
      </c>
      <c r="F333" s="35" t="s">
        <v>19</v>
      </c>
      <c r="G333" s="35" t="s">
        <v>26</v>
      </c>
      <c r="H333" s="33">
        <f>INDEX('Bonus Rules'!$C$3:$G$14, MATCH(C333, 'Bonus Rules'!$B$3:$B$14, 0), MATCH(G333, 'Bonus Rules'!$C$2:$G$2, 0))</f>
        <v>3.5000000000000003E-2</v>
      </c>
      <c r="I333" s="42">
        <f t="shared" si="10"/>
        <v>2413.9500000000003</v>
      </c>
      <c r="J333" s="48">
        <f t="shared" si="11"/>
        <v>71383.95</v>
      </c>
    </row>
    <row r="334" spans="1:10" x14ac:dyDescent="0.25">
      <c r="A334" s="33" t="s">
        <v>355</v>
      </c>
      <c r="B334" s="33" t="s">
        <v>7</v>
      </c>
      <c r="C334" s="33" t="s">
        <v>63</v>
      </c>
      <c r="D334" s="48">
        <v>89090</v>
      </c>
      <c r="E334" s="34" t="str" cm="1">
        <f t="array" ref="E334">_xlfn.IFS(
  'Palmoria Group emp-data cleaned'!$D334&lt;10000, "$0-10k",
  'Palmoria Group emp-data cleaned'!$D334&lt;20000, "$10k-20k",
  'Palmoria Group emp-data cleaned'!$D334&lt;30000, "$20k-30k",
  'Palmoria Group emp-data cleaned'!$D334&lt;40000, "$30k-40k",
  'Palmoria Group emp-data cleaned'!$D334&lt;50000, "$40k-50k",
  'Palmoria Group emp-data cleaned'!$D334&lt;60000, "$50k-60k",
  'Palmoria Group emp-data cleaned'!$D334&lt;70000, "$60k-70k",
  'Palmoria Group emp-data cleaned'!$D334&lt;80000, "$70k-80k",
  'Palmoria Group emp-data cleaned'!$D334&lt;90000, "$80k-90k",
  'Palmoria Group emp-data cleaned'!$D334&lt;100000, "$90k-100k",
  'Palmoria Group emp-data cleaned'!$D334&lt;110000, "$100k-110k",
  'Palmoria Group emp-data cleaned'!$D334&gt;=110000, "$110k+"
)</f>
        <v>$80k-90k</v>
      </c>
      <c r="F334" s="33" t="s">
        <v>19</v>
      </c>
      <c r="G334" s="33" t="s">
        <v>14</v>
      </c>
      <c r="H334" s="33">
        <f>INDEX('Bonus Rules'!$C$3:$G$14, MATCH(C334, 'Bonus Rules'!$B$3:$B$14, 0), MATCH(G334, 'Bonus Rules'!$C$2:$G$2, 0))</f>
        <v>5.8000000000000003E-2</v>
      </c>
      <c r="I334" s="42">
        <f t="shared" si="10"/>
        <v>5167.22</v>
      </c>
      <c r="J334" s="48">
        <f t="shared" si="11"/>
        <v>94257.22</v>
      </c>
    </row>
    <row r="335" spans="1:10" x14ac:dyDescent="0.25">
      <c r="A335" s="35" t="s">
        <v>193</v>
      </c>
      <c r="B335" s="35" t="s">
        <v>12</v>
      </c>
      <c r="C335" s="35" t="s">
        <v>13</v>
      </c>
      <c r="D335" s="49">
        <v>86940</v>
      </c>
      <c r="E335" s="36" t="str" cm="1">
        <f t="array" ref="E335">_xlfn.IFS(
  'Palmoria Group emp-data cleaned'!$D335&lt;10000, "$0-10k",
  'Palmoria Group emp-data cleaned'!$D335&lt;20000, "$10k-20k",
  'Palmoria Group emp-data cleaned'!$D335&lt;30000, "$20k-30k",
  'Palmoria Group emp-data cleaned'!$D335&lt;40000, "$30k-40k",
  'Palmoria Group emp-data cleaned'!$D335&lt;50000, "$40k-50k",
  'Palmoria Group emp-data cleaned'!$D335&lt;60000, "$50k-60k",
  'Palmoria Group emp-data cleaned'!$D335&lt;70000, "$60k-70k",
  'Palmoria Group emp-data cleaned'!$D335&lt;80000, "$70k-80k",
  'Palmoria Group emp-data cleaned'!$D335&lt;90000, "$80k-90k",
  'Palmoria Group emp-data cleaned'!$D335&lt;100000, "$90k-100k",
  'Palmoria Group emp-data cleaned'!$D335&lt;110000, "$100k-110k",
  'Palmoria Group emp-data cleaned'!$D335&gt;=110000, "$110k+"
)</f>
        <v>$80k-90k</v>
      </c>
      <c r="F335" s="35" t="s">
        <v>15</v>
      </c>
      <c r="G335" s="35" t="s">
        <v>22</v>
      </c>
      <c r="H335" s="33">
        <f>INDEX('Bonus Rules'!$C$3:$G$14, MATCH(C335, 'Bonus Rules'!$B$3:$B$14, 0), MATCH(G335, 'Bonus Rules'!$C$2:$G$2, 0))</f>
        <v>1.0999999999999999E-2</v>
      </c>
      <c r="I335" s="42">
        <f t="shared" si="10"/>
        <v>956.33999999999992</v>
      </c>
      <c r="J335" s="48">
        <f t="shared" si="11"/>
        <v>87896.34</v>
      </c>
    </row>
    <row r="336" spans="1:10" x14ac:dyDescent="0.25">
      <c r="A336" s="33" t="s">
        <v>356</v>
      </c>
      <c r="B336" s="33" t="s">
        <v>7</v>
      </c>
      <c r="C336" s="33" t="s">
        <v>31</v>
      </c>
      <c r="D336" s="48">
        <v>118450</v>
      </c>
      <c r="E336" s="34" t="str" cm="1">
        <f t="array" ref="E336">_xlfn.IFS(
  'Palmoria Group emp-data cleaned'!$D336&lt;10000, "$0-10k",
  'Palmoria Group emp-data cleaned'!$D336&lt;20000, "$10k-20k",
  'Palmoria Group emp-data cleaned'!$D336&lt;30000, "$20k-30k",
  'Palmoria Group emp-data cleaned'!$D336&lt;40000, "$30k-40k",
  'Palmoria Group emp-data cleaned'!$D336&lt;50000, "$40k-50k",
  'Palmoria Group emp-data cleaned'!$D336&lt;60000, "$50k-60k",
  'Palmoria Group emp-data cleaned'!$D336&lt;70000, "$60k-70k",
  'Palmoria Group emp-data cleaned'!$D336&lt;80000, "$70k-80k",
  'Palmoria Group emp-data cleaned'!$D336&lt;90000, "$80k-90k",
  'Palmoria Group emp-data cleaned'!$D336&lt;100000, "$90k-100k",
  'Palmoria Group emp-data cleaned'!$D336&lt;110000, "$100k-110k",
  'Palmoria Group emp-data cleaned'!$D336&gt;=110000, "$110k+"
)</f>
        <v>$110k+</v>
      </c>
      <c r="F336" s="33" t="s">
        <v>19</v>
      </c>
      <c r="G336" s="33" t="s">
        <v>10</v>
      </c>
      <c r="H336" s="33">
        <f>INDEX('Bonus Rules'!$C$3:$G$14, MATCH(C336, 'Bonus Rules'!$B$3:$B$14, 0), MATCH(G336, 'Bonus Rules'!$C$2:$G$2, 0))</f>
        <v>7.2999999999999995E-2</v>
      </c>
      <c r="I336" s="42">
        <f t="shared" si="10"/>
        <v>8646.85</v>
      </c>
      <c r="J336" s="48">
        <f t="shared" si="11"/>
        <v>127096.85</v>
      </c>
    </row>
    <row r="337" spans="1:10" x14ac:dyDescent="0.25">
      <c r="A337" s="35" t="s">
        <v>357</v>
      </c>
      <c r="B337" s="35" t="s">
        <v>7</v>
      </c>
      <c r="C337" s="35" t="s">
        <v>34</v>
      </c>
      <c r="D337" s="49">
        <v>80360</v>
      </c>
      <c r="E337" s="36" t="str" cm="1">
        <f t="array" ref="E337">_xlfn.IFS(
  'Palmoria Group emp-data cleaned'!$D337&lt;10000, "$0-10k",
  'Palmoria Group emp-data cleaned'!$D337&lt;20000, "$10k-20k",
  'Palmoria Group emp-data cleaned'!$D337&lt;30000, "$20k-30k",
  'Palmoria Group emp-data cleaned'!$D337&lt;40000, "$30k-40k",
  'Palmoria Group emp-data cleaned'!$D337&lt;50000, "$40k-50k",
  'Palmoria Group emp-data cleaned'!$D337&lt;60000, "$50k-60k",
  'Palmoria Group emp-data cleaned'!$D337&lt;70000, "$60k-70k",
  'Palmoria Group emp-data cleaned'!$D337&lt;80000, "$70k-80k",
  'Palmoria Group emp-data cleaned'!$D337&lt;90000, "$80k-90k",
  'Palmoria Group emp-data cleaned'!$D337&lt;100000, "$90k-100k",
  'Palmoria Group emp-data cleaned'!$D337&lt;110000, "$100k-110k",
  'Palmoria Group emp-data cleaned'!$D337&gt;=110000, "$110k+"
)</f>
        <v>$80k-90k</v>
      </c>
      <c r="F337" s="35" t="s">
        <v>19</v>
      </c>
      <c r="G337" s="35" t="s">
        <v>26</v>
      </c>
      <c r="H337" s="33">
        <f>INDEX('Bonus Rules'!$C$3:$G$14, MATCH(C337, 'Bonus Rules'!$B$3:$B$14, 0), MATCH(G337, 'Bonus Rules'!$C$2:$G$2, 0))</f>
        <v>3.2000000000000001E-2</v>
      </c>
      <c r="I337" s="42">
        <f t="shared" si="10"/>
        <v>2571.52</v>
      </c>
      <c r="J337" s="48">
        <f t="shared" si="11"/>
        <v>82931.520000000004</v>
      </c>
    </row>
    <row r="338" spans="1:10" x14ac:dyDescent="0.25">
      <c r="A338" s="33" t="s">
        <v>358</v>
      </c>
      <c r="B338" s="33" t="s">
        <v>12</v>
      </c>
      <c r="C338" s="33" t="s">
        <v>63</v>
      </c>
      <c r="D338" s="48">
        <v>104770</v>
      </c>
      <c r="E338" s="34" t="str" cm="1">
        <f t="array" ref="E338">_xlfn.IFS(
  'Palmoria Group emp-data cleaned'!$D338&lt;10000, "$0-10k",
  'Palmoria Group emp-data cleaned'!$D338&lt;20000, "$10k-20k",
  'Palmoria Group emp-data cleaned'!$D338&lt;30000, "$20k-30k",
  'Palmoria Group emp-data cleaned'!$D338&lt;40000, "$30k-40k",
  'Palmoria Group emp-data cleaned'!$D338&lt;50000, "$40k-50k",
  'Palmoria Group emp-data cleaned'!$D338&lt;60000, "$50k-60k",
  'Palmoria Group emp-data cleaned'!$D338&lt;70000, "$60k-70k",
  'Palmoria Group emp-data cleaned'!$D338&lt;80000, "$70k-80k",
  'Palmoria Group emp-data cleaned'!$D338&lt;90000, "$80k-90k",
  'Palmoria Group emp-data cleaned'!$D338&lt;100000, "$90k-100k",
  'Palmoria Group emp-data cleaned'!$D338&lt;110000, "$100k-110k",
  'Palmoria Group emp-data cleaned'!$D338&gt;=110000, "$110k+"
)</f>
        <v>$100k-110k</v>
      </c>
      <c r="F338" s="33" t="s">
        <v>15</v>
      </c>
      <c r="G338" s="33" t="s">
        <v>26</v>
      </c>
      <c r="H338" s="33">
        <f>INDEX('Bonus Rules'!$C$3:$G$14, MATCH(C338, 'Bonus Rules'!$B$3:$B$14, 0), MATCH(G338, 'Bonus Rules'!$C$2:$G$2, 0))</f>
        <v>3.5000000000000003E-2</v>
      </c>
      <c r="I338" s="42">
        <f t="shared" si="10"/>
        <v>3666.9500000000003</v>
      </c>
      <c r="J338" s="48">
        <f t="shared" si="11"/>
        <v>108436.95</v>
      </c>
    </row>
    <row r="339" spans="1:10" x14ac:dyDescent="0.25">
      <c r="A339" s="35" t="s">
        <v>359</v>
      </c>
      <c r="B339" s="35" t="s">
        <v>12</v>
      </c>
      <c r="C339" s="35" t="s">
        <v>50</v>
      </c>
      <c r="D339" s="49">
        <v>70440</v>
      </c>
      <c r="E339" s="36" t="str" cm="1">
        <f t="array" ref="E339">_xlfn.IFS(
  'Palmoria Group emp-data cleaned'!$D339&lt;10000, "$0-10k",
  'Palmoria Group emp-data cleaned'!$D339&lt;20000, "$10k-20k",
  'Palmoria Group emp-data cleaned'!$D339&lt;30000, "$20k-30k",
  'Palmoria Group emp-data cleaned'!$D339&lt;40000, "$30k-40k",
  'Palmoria Group emp-data cleaned'!$D339&lt;50000, "$40k-50k",
  'Palmoria Group emp-data cleaned'!$D339&lt;60000, "$50k-60k",
  'Palmoria Group emp-data cleaned'!$D339&lt;70000, "$60k-70k",
  'Palmoria Group emp-data cleaned'!$D339&lt;80000, "$70k-80k",
  'Palmoria Group emp-data cleaned'!$D339&lt;90000, "$80k-90k",
  'Palmoria Group emp-data cleaned'!$D339&lt;100000, "$90k-100k",
  'Palmoria Group emp-data cleaned'!$D339&lt;110000, "$100k-110k",
  'Palmoria Group emp-data cleaned'!$D339&gt;=110000, "$110k+"
)</f>
        <v>$70k-80k</v>
      </c>
      <c r="F339" s="35" t="s">
        <v>15</v>
      </c>
      <c r="G339" s="35" t="s">
        <v>10</v>
      </c>
      <c r="H339" s="33">
        <f>INDEX('Bonus Rules'!$C$3:$G$14, MATCH(C339, 'Bonus Rules'!$B$3:$B$14, 0), MATCH(G339, 'Bonus Rules'!$C$2:$G$2, 0))</f>
        <v>7.0999999999999994E-2</v>
      </c>
      <c r="I339" s="42">
        <f t="shared" si="10"/>
        <v>5001.24</v>
      </c>
      <c r="J339" s="48">
        <f t="shared" si="11"/>
        <v>75441.240000000005</v>
      </c>
    </row>
    <row r="340" spans="1:10" x14ac:dyDescent="0.25">
      <c r="A340" s="33" t="s">
        <v>360</v>
      </c>
      <c r="B340" s="33" t="s">
        <v>7</v>
      </c>
      <c r="C340" s="33" t="s">
        <v>21</v>
      </c>
      <c r="D340" s="48">
        <v>56900</v>
      </c>
      <c r="E340" s="34" t="str" cm="1">
        <f t="array" ref="E340">_xlfn.IFS(
  'Palmoria Group emp-data cleaned'!$D340&lt;10000, "$0-10k",
  'Palmoria Group emp-data cleaned'!$D340&lt;20000, "$10k-20k",
  'Palmoria Group emp-data cleaned'!$D340&lt;30000, "$20k-30k",
  'Palmoria Group emp-data cleaned'!$D340&lt;40000, "$30k-40k",
  'Palmoria Group emp-data cleaned'!$D340&lt;50000, "$40k-50k",
  'Palmoria Group emp-data cleaned'!$D340&lt;60000, "$50k-60k",
  'Palmoria Group emp-data cleaned'!$D340&lt;70000, "$60k-70k",
  'Palmoria Group emp-data cleaned'!$D340&lt;80000, "$70k-80k",
  'Palmoria Group emp-data cleaned'!$D340&lt;90000, "$80k-90k",
  'Palmoria Group emp-data cleaned'!$D340&lt;100000, "$90k-100k",
  'Palmoria Group emp-data cleaned'!$D340&lt;110000, "$100k-110k",
  'Palmoria Group emp-data cleaned'!$D340&gt;=110000, "$110k+"
)</f>
        <v>$50k-60k</v>
      </c>
      <c r="F340" s="33" t="s">
        <v>15</v>
      </c>
      <c r="G340" s="33" t="s">
        <v>26</v>
      </c>
      <c r="H340" s="33">
        <f>INDEX('Bonus Rules'!$C$3:$G$14, MATCH(C340, 'Bonus Rules'!$B$3:$B$14, 0), MATCH(G340, 'Bonus Rules'!$C$2:$G$2, 0))</f>
        <v>2.8000000000000001E-2</v>
      </c>
      <c r="I340" s="42">
        <f t="shared" si="10"/>
        <v>1593.2</v>
      </c>
      <c r="J340" s="48">
        <f t="shared" si="11"/>
        <v>58493.2</v>
      </c>
    </row>
    <row r="341" spans="1:10" x14ac:dyDescent="0.25">
      <c r="A341" s="35" t="s">
        <v>281</v>
      </c>
      <c r="B341" s="35" t="s">
        <v>7</v>
      </c>
      <c r="C341" s="35" t="s">
        <v>25</v>
      </c>
      <c r="D341" s="49">
        <v>48530</v>
      </c>
      <c r="E341" s="36" t="str" cm="1">
        <f t="array" ref="E341">_xlfn.IFS(
  'Palmoria Group emp-data cleaned'!$D341&lt;10000, "$0-10k",
  'Palmoria Group emp-data cleaned'!$D341&lt;20000, "$10k-20k",
  'Palmoria Group emp-data cleaned'!$D341&lt;30000, "$20k-30k",
  'Palmoria Group emp-data cleaned'!$D341&lt;40000, "$30k-40k",
  'Palmoria Group emp-data cleaned'!$D341&lt;50000, "$40k-50k",
  'Palmoria Group emp-data cleaned'!$D341&lt;60000, "$50k-60k",
  'Palmoria Group emp-data cleaned'!$D341&lt;70000, "$60k-70k",
  'Palmoria Group emp-data cleaned'!$D341&lt;80000, "$70k-80k",
  'Palmoria Group emp-data cleaned'!$D341&lt;90000, "$80k-90k",
  'Palmoria Group emp-data cleaned'!$D341&lt;100000, "$90k-100k",
  'Palmoria Group emp-data cleaned'!$D341&lt;110000, "$100k-110k",
  'Palmoria Group emp-data cleaned'!$D341&gt;=110000, "$110k+"
)</f>
        <v>$40k-50k</v>
      </c>
      <c r="F341" s="35" t="s">
        <v>9</v>
      </c>
      <c r="G341" s="35" t="s">
        <v>10</v>
      </c>
      <c r="H341" s="33">
        <f>INDEX('Bonus Rules'!$C$3:$G$14, MATCH(C341, 'Bonus Rules'!$B$3:$B$14, 0), MATCH(G341, 'Bonus Rules'!$C$2:$G$2, 0))</f>
        <v>7.5999999999999998E-2</v>
      </c>
      <c r="I341" s="42">
        <f t="shared" si="10"/>
        <v>3688.2799999999997</v>
      </c>
      <c r="J341" s="48">
        <f t="shared" si="11"/>
        <v>52218.28</v>
      </c>
    </row>
    <row r="342" spans="1:10" x14ac:dyDescent="0.25">
      <c r="A342" s="33" t="s">
        <v>361</v>
      </c>
      <c r="B342" s="33" t="s">
        <v>903</v>
      </c>
      <c r="C342" s="33" t="s">
        <v>28</v>
      </c>
      <c r="D342" s="48">
        <v>72450</v>
      </c>
      <c r="E342" s="34" t="str" cm="1">
        <f t="array" ref="E342">_xlfn.IFS(
  'Palmoria Group emp-data cleaned'!$D342&lt;10000, "$0-10k",
  'Palmoria Group emp-data cleaned'!$D342&lt;20000, "$10k-20k",
  'Palmoria Group emp-data cleaned'!$D342&lt;30000, "$20k-30k",
  'Palmoria Group emp-data cleaned'!$D342&lt;40000, "$30k-40k",
  'Palmoria Group emp-data cleaned'!$D342&lt;50000, "$40k-50k",
  'Palmoria Group emp-data cleaned'!$D342&lt;60000, "$50k-60k",
  'Palmoria Group emp-data cleaned'!$D342&lt;70000, "$60k-70k",
  'Palmoria Group emp-data cleaned'!$D342&lt;80000, "$70k-80k",
  'Palmoria Group emp-data cleaned'!$D342&lt;90000, "$80k-90k",
  'Palmoria Group emp-data cleaned'!$D342&lt;100000, "$90k-100k",
  'Palmoria Group emp-data cleaned'!$D342&lt;110000, "$100k-110k",
  'Palmoria Group emp-data cleaned'!$D342&gt;=110000, "$110k+"
)</f>
        <v>$70k-80k</v>
      </c>
      <c r="F342" s="33" t="s">
        <v>15</v>
      </c>
      <c r="G342" s="33" t="s">
        <v>16</v>
      </c>
      <c r="H342" s="33"/>
      <c r="I342" s="42"/>
      <c r="J342" s="48"/>
    </row>
    <row r="343" spans="1:10" x14ac:dyDescent="0.25">
      <c r="A343" s="35" t="s">
        <v>362</v>
      </c>
      <c r="B343" s="35" t="s">
        <v>12</v>
      </c>
      <c r="C343" s="35" t="s">
        <v>31</v>
      </c>
      <c r="D343" s="49">
        <v>34500</v>
      </c>
      <c r="E343" s="36" t="str" cm="1">
        <f t="array" ref="E343">_xlfn.IFS(
  'Palmoria Group emp-data cleaned'!$D343&lt;10000, "$0-10k",
  'Palmoria Group emp-data cleaned'!$D343&lt;20000, "$10k-20k",
  'Palmoria Group emp-data cleaned'!$D343&lt;30000, "$20k-30k",
  'Palmoria Group emp-data cleaned'!$D343&lt;40000, "$30k-40k",
  'Palmoria Group emp-data cleaned'!$D343&lt;50000, "$40k-50k",
  'Palmoria Group emp-data cleaned'!$D343&lt;60000, "$50k-60k",
  'Palmoria Group emp-data cleaned'!$D343&lt;70000, "$60k-70k",
  'Palmoria Group emp-data cleaned'!$D343&lt;80000, "$70k-80k",
  'Palmoria Group emp-data cleaned'!$D343&lt;90000, "$80k-90k",
  'Palmoria Group emp-data cleaned'!$D343&lt;100000, "$90k-100k",
  'Palmoria Group emp-data cleaned'!$D343&lt;110000, "$100k-110k",
  'Palmoria Group emp-data cleaned'!$D343&gt;=110000, "$110k+"
)</f>
        <v>$30k-40k</v>
      </c>
      <c r="F343" s="35" t="s">
        <v>15</v>
      </c>
      <c r="G343" s="35" t="s">
        <v>16</v>
      </c>
      <c r="H343" s="33"/>
      <c r="I343" s="42"/>
      <c r="J343" s="48"/>
    </row>
    <row r="344" spans="1:10" x14ac:dyDescent="0.25">
      <c r="A344" s="33" t="s">
        <v>363</v>
      </c>
      <c r="B344" s="33" t="s">
        <v>903</v>
      </c>
      <c r="C344" s="33" t="s">
        <v>13</v>
      </c>
      <c r="D344" s="48">
        <v>118800</v>
      </c>
      <c r="E344" s="34" t="str" cm="1">
        <f t="array" ref="E344">_xlfn.IFS(
  'Palmoria Group emp-data cleaned'!$D344&lt;10000, "$0-10k",
  'Palmoria Group emp-data cleaned'!$D344&lt;20000, "$10k-20k",
  'Palmoria Group emp-data cleaned'!$D344&lt;30000, "$20k-30k",
  'Palmoria Group emp-data cleaned'!$D344&lt;40000, "$30k-40k",
  'Palmoria Group emp-data cleaned'!$D344&lt;50000, "$40k-50k",
  'Palmoria Group emp-data cleaned'!$D344&lt;60000, "$50k-60k",
  'Palmoria Group emp-data cleaned'!$D344&lt;70000, "$60k-70k",
  'Palmoria Group emp-data cleaned'!$D344&lt;80000, "$70k-80k",
  'Palmoria Group emp-data cleaned'!$D344&lt;90000, "$80k-90k",
  'Palmoria Group emp-data cleaned'!$D344&lt;100000, "$90k-100k",
  'Palmoria Group emp-data cleaned'!$D344&lt;110000, "$100k-110k",
  'Palmoria Group emp-data cleaned'!$D344&gt;=110000, "$110k+"
)</f>
        <v>$110k+</v>
      </c>
      <c r="F344" s="33" t="s">
        <v>19</v>
      </c>
      <c r="G344" s="33" t="s">
        <v>10</v>
      </c>
      <c r="H344" s="33">
        <f>INDEX('Bonus Rules'!$C$3:$G$14, MATCH(C344, 'Bonus Rules'!$B$3:$B$14, 0), MATCH(G344, 'Bonus Rules'!$C$2:$G$2, 0))</f>
        <v>6.0999999999999999E-2</v>
      </c>
      <c r="I344" s="42">
        <f t="shared" si="10"/>
        <v>7246.8</v>
      </c>
      <c r="J344" s="48">
        <f t="shared" si="11"/>
        <v>126046.8</v>
      </c>
    </row>
    <row r="345" spans="1:10" x14ac:dyDescent="0.25">
      <c r="A345" s="35" t="s">
        <v>364</v>
      </c>
      <c r="B345" s="35" t="s">
        <v>12</v>
      </c>
      <c r="C345" s="35" t="s">
        <v>47</v>
      </c>
      <c r="D345" s="49">
        <v>115080</v>
      </c>
      <c r="E345" s="36" t="str" cm="1">
        <f t="array" ref="E345">_xlfn.IFS(
  'Palmoria Group emp-data cleaned'!$D345&lt;10000, "$0-10k",
  'Palmoria Group emp-data cleaned'!$D345&lt;20000, "$10k-20k",
  'Palmoria Group emp-data cleaned'!$D345&lt;30000, "$20k-30k",
  'Palmoria Group emp-data cleaned'!$D345&lt;40000, "$30k-40k",
  'Palmoria Group emp-data cleaned'!$D345&lt;50000, "$40k-50k",
  'Palmoria Group emp-data cleaned'!$D345&lt;60000, "$50k-60k",
  'Palmoria Group emp-data cleaned'!$D345&lt;70000, "$60k-70k",
  'Palmoria Group emp-data cleaned'!$D345&lt;80000, "$70k-80k",
  'Palmoria Group emp-data cleaned'!$D345&lt;90000, "$80k-90k",
  'Palmoria Group emp-data cleaned'!$D345&lt;100000, "$90k-100k",
  'Palmoria Group emp-data cleaned'!$D345&lt;110000, "$100k-110k",
  'Palmoria Group emp-data cleaned'!$D345&gt;=110000, "$110k+"
)</f>
        <v>$110k+</v>
      </c>
      <c r="F345" s="35" t="s">
        <v>15</v>
      </c>
      <c r="G345" s="35" t="s">
        <v>10</v>
      </c>
      <c r="H345" s="33">
        <f>INDEX('Bonus Rules'!$C$3:$G$14, MATCH(C345, 'Bonus Rules'!$B$3:$B$14, 0), MATCH(G345, 'Bonus Rules'!$C$2:$G$2, 0))</f>
        <v>8.4000000000000005E-2</v>
      </c>
      <c r="I345" s="42">
        <f t="shared" si="10"/>
        <v>9666.7200000000012</v>
      </c>
      <c r="J345" s="48">
        <f t="shared" si="11"/>
        <v>124746.72</v>
      </c>
    </row>
    <row r="346" spans="1:10" x14ac:dyDescent="0.25">
      <c r="A346" s="33" t="s">
        <v>365</v>
      </c>
      <c r="B346" s="33" t="s">
        <v>12</v>
      </c>
      <c r="C346" s="33" t="s">
        <v>8</v>
      </c>
      <c r="D346" s="48">
        <v>39540</v>
      </c>
      <c r="E346" s="34" t="str" cm="1">
        <f t="array" ref="E346">_xlfn.IFS(
  'Palmoria Group emp-data cleaned'!$D346&lt;10000, "$0-10k",
  'Palmoria Group emp-data cleaned'!$D346&lt;20000, "$10k-20k",
  'Palmoria Group emp-data cleaned'!$D346&lt;30000, "$20k-30k",
  'Palmoria Group emp-data cleaned'!$D346&lt;40000, "$30k-40k",
  'Palmoria Group emp-data cleaned'!$D346&lt;50000, "$40k-50k",
  'Palmoria Group emp-data cleaned'!$D346&lt;60000, "$50k-60k",
  'Palmoria Group emp-data cleaned'!$D346&lt;70000, "$60k-70k",
  'Palmoria Group emp-data cleaned'!$D346&lt;80000, "$70k-80k",
  'Palmoria Group emp-data cleaned'!$D346&lt;90000, "$80k-90k",
  'Palmoria Group emp-data cleaned'!$D346&lt;100000, "$90k-100k",
  'Palmoria Group emp-data cleaned'!$D346&lt;110000, "$100k-110k",
  'Palmoria Group emp-data cleaned'!$D346&gt;=110000, "$110k+"
)</f>
        <v>$30k-40k</v>
      </c>
      <c r="F346" s="33" t="s">
        <v>9</v>
      </c>
      <c r="G346" s="33" t="s">
        <v>26</v>
      </c>
      <c r="H346" s="33">
        <f>INDEX('Bonus Rules'!$C$3:$G$14, MATCH(C346, 'Bonus Rules'!$B$3:$B$14, 0), MATCH(G346, 'Bonus Rules'!$C$2:$G$2, 0))</f>
        <v>2.1000000000000001E-2</v>
      </c>
      <c r="I346" s="42">
        <f t="shared" si="10"/>
        <v>830.34</v>
      </c>
      <c r="J346" s="48">
        <f t="shared" si="11"/>
        <v>40370.339999999997</v>
      </c>
    </row>
    <row r="347" spans="1:10" x14ac:dyDescent="0.25">
      <c r="A347" s="35" t="s">
        <v>69</v>
      </c>
      <c r="B347" s="35" t="s">
        <v>12</v>
      </c>
      <c r="C347" s="35" t="s">
        <v>25</v>
      </c>
      <c r="D347" s="49">
        <v>110770</v>
      </c>
      <c r="E347" s="36" t="str" cm="1">
        <f t="array" ref="E347">_xlfn.IFS(
  'Palmoria Group emp-data cleaned'!$D347&lt;10000, "$0-10k",
  'Palmoria Group emp-data cleaned'!$D347&lt;20000, "$10k-20k",
  'Palmoria Group emp-data cleaned'!$D347&lt;30000, "$20k-30k",
  'Palmoria Group emp-data cleaned'!$D347&lt;40000, "$30k-40k",
  'Palmoria Group emp-data cleaned'!$D347&lt;50000, "$40k-50k",
  'Palmoria Group emp-data cleaned'!$D347&lt;60000, "$50k-60k",
  'Palmoria Group emp-data cleaned'!$D347&lt;70000, "$60k-70k",
  'Palmoria Group emp-data cleaned'!$D347&lt;80000, "$70k-80k",
  'Palmoria Group emp-data cleaned'!$D347&lt;90000, "$80k-90k",
  'Palmoria Group emp-data cleaned'!$D347&lt;100000, "$90k-100k",
  'Palmoria Group emp-data cleaned'!$D347&lt;110000, "$100k-110k",
  'Palmoria Group emp-data cleaned'!$D347&gt;=110000, "$110k+"
)</f>
        <v>$110k+</v>
      </c>
      <c r="F347" s="35" t="s">
        <v>15</v>
      </c>
      <c r="G347" s="35" t="s">
        <v>26</v>
      </c>
      <c r="H347" s="33">
        <f>INDEX('Bonus Rules'!$C$3:$G$14, MATCH(C347, 'Bonus Rules'!$B$3:$B$14, 0), MATCH(G347, 'Bonus Rules'!$C$2:$G$2, 0))</f>
        <v>2.7E-2</v>
      </c>
      <c r="I347" s="42">
        <f t="shared" si="10"/>
        <v>2990.79</v>
      </c>
      <c r="J347" s="48">
        <f t="shared" si="11"/>
        <v>113760.79</v>
      </c>
    </row>
    <row r="348" spans="1:10" x14ac:dyDescent="0.25">
      <c r="A348" s="33" t="s">
        <v>366</v>
      </c>
      <c r="B348" s="33" t="s">
        <v>7</v>
      </c>
      <c r="C348" s="33" t="s">
        <v>50</v>
      </c>
      <c r="D348" s="48">
        <v>106460</v>
      </c>
      <c r="E348" s="34" t="str" cm="1">
        <f t="array" ref="E348">_xlfn.IFS(
  'Palmoria Group emp-data cleaned'!$D348&lt;10000, "$0-10k",
  'Palmoria Group emp-data cleaned'!$D348&lt;20000, "$10k-20k",
  'Palmoria Group emp-data cleaned'!$D348&lt;30000, "$20k-30k",
  'Palmoria Group emp-data cleaned'!$D348&lt;40000, "$30k-40k",
  'Palmoria Group emp-data cleaned'!$D348&lt;50000, "$40k-50k",
  'Palmoria Group emp-data cleaned'!$D348&lt;60000, "$50k-60k",
  'Palmoria Group emp-data cleaned'!$D348&lt;70000, "$60k-70k",
  'Palmoria Group emp-data cleaned'!$D348&lt;80000, "$70k-80k",
  'Palmoria Group emp-data cleaned'!$D348&lt;90000, "$80k-90k",
  'Palmoria Group emp-data cleaned'!$D348&lt;100000, "$90k-100k",
  'Palmoria Group emp-data cleaned'!$D348&lt;110000, "$100k-110k",
  'Palmoria Group emp-data cleaned'!$D348&gt;=110000, "$110k+"
)</f>
        <v>$100k-110k</v>
      </c>
      <c r="F348" s="33" t="s">
        <v>9</v>
      </c>
      <c r="G348" s="33" t="s">
        <v>22</v>
      </c>
      <c r="H348" s="33">
        <f>INDEX('Bonus Rules'!$C$3:$G$14, MATCH(C348, 'Bonus Rules'!$B$3:$B$14, 0), MATCH(G348, 'Bonus Rules'!$C$2:$G$2, 0))</f>
        <v>1.2E-2</v>
      </c>
      <c r="I348" s="42">
        <f t="shared" si="10"/>
        <v>1277.52</v>
      </c>
      <c r="J348" s="48">
        <f t="shared" si="11"/>
        <v>107737.52</v>
      </c>
    </row>
    <row r="349" spans="1:10" x14ac:dyDescent="0.25">
      <c r="A349" s="35" t="s">
        <v>367</v>
      </c>
      <c r="B349" s="35" t="s">
        <v>7</v>
      </c>
      <c r="C349" s="35" t="s">
        <v>21</v>
      </c>
      <c r="D349" s="49">
        <v>94530</v>
      </c>
      <c r="E349" s="36" t="str" cm="1">
        <f t="array" ref="E349">_xlfn.IFS(
  'Palmoria Group emp-data cleaned'!$D349&lt;10000, "$0-10k",
  'Palmoria Group emp-data cleaned'!$D349&lt;20000, "$10k-20k",
  'Palmoria Group emp-data cleaned'!$D349&lt;30000, "$20k-30k",
  'Palmoria Group emp-data cleaned'!$D349&lt;40000, "$30k-40k",
  'Palmoria Group emp-data cleaned'!$D349&lt;50000, "$40k-50k",
  'Palmoria Group emp-data cleaned'!$D349&lt;60000, "$50k-60k",
  'Palmoria Group emp-data cleaned'!$D349&lt;70000, "$60k-70k",
  'Palmoria Group emp-data cleaned'!$D349&lt;80000, "$70k-80k",
  'Palmoria Group emp-data cleaned'!$D349&lt;90000, "$80k-90k",
  'Palmoria Group emp-data cleaned'!$D349&lt;100000, "$90k-100k",
  'Palmoria Group emp-data cleaned'!$D349&lt;110000, "$100k-110k",
  'Palmoria Group emp-data cleaned'!$D349&gt;=110000, "$110k+"
)</f>
        <v>$90k-100k</v>
      </c>
      <c r="F349" s="35" t="s">
        <v>15</v>
      </c>
      <c r="G349" s="35" t="s">
        <v>22</v>
      </c>
      <c r="H349" s="33">
        <f>INDEX('Bonus Rules'!$C$3:$G$14, MATCH(C349, 'Bonus Rules'!$B$3:$B$14, 0), MATCH(G349, 'Bonus Rules'!$C$2:$G$2, 0))</f>
        <v>0.01</v>
      </c>
      <c r="I349" s="42">
        <f t="shared" si="10"/>
        <v>945.30000000000007</v>
      </c>
      <c r="J349" s="48">
        <f t="shared" si="11"/>
        <v>95475.3</v>
      </c>
    </row>
    <row r="350" spans="1:10" x14ac:dyDescent="0.25">
      <c r="A350" s="33" t="s">
        <v>368</v>
      </c>
      <c r="B350" s="33" t="s">
        <v>12</v>
      </c>
      <c r="C350" s="33" t="s">
        <v>31</v>
      </c>
      <c r="D350" s="48">
        <v>71590</v>
      </c>
      <c r="E350" s="34" t="str" cm="1">
        <f t="array" ref="E350">_xlfn.IFS(
  'Palmoria Group emp-data cleaned'!$D350&lt;10000, "$0-10k",
  'Palmoria Group emp-data cleaned'!$D350&lt;20000, "$10k-20k",
  'Palmoria Group emp-data cleaned'!$D350&lt;30000, "$20k-30k",
  'Palmoria Group emp-data cleaned'!$D350&lt;40000, "$30k-40k",
  'Palmoria Group emp-data cleaned'!$D350&lt;50000, "$40k-50k",
  'Palmoria Group emp-data cleaned'!$D350&lt;60000, "$50k-60k",
  'Palmoria Group emp-data cleaned'!$D350&lt;70000, "$60k-70k",
  'Palmoria Group emp-data cleaned'!$D350&lt;80000, "$70k-80k",
  'Palmoria Group emp-data cleaned'!$D350&lt;90000, "$80k-90k",
  'Palmoria Group emp-data cleaned'!$D350&lt;100000, "$90k-100k",
  'Palmoria Group emp-data cleaned'!$D350&lt;110000, "$100k-110k",
  'Palmoria Group emp-data cleaned'!$D350&gt;=110000, "$110k+"
)</f>
        <v>$70k-80k</v>
      </c>
      <c r="F350" s="33" t="s">
        <v>9</v>
      </c>
      <c r="G350" s="33" t="s">
        <v>22</v>
      </c>
      <c r="H350" s="33">
        <f>INDEX('Bonus Rules'!$C$3:$G$14, MATCH(C350, 'Bonus Rules'!$B$3:$B$14, 0), MATCH(G350, 'Bonus Rules'!$C$2:$G$2, 0))</f>
        <v>1.7999999999999999E-2</v>
      </c>
      <c r="I350" s="42">
        <f t="shared" si="10"/>
        <v>1288.6199999999999</v>
      </c>
      <c r="J350" s="48">
        <f t="shared" si="11"/>
        <v>72878.62</v>
      </c>
    </row>
    <row r="351" spans="1:10" x14ac:dyDescent="0.25">
      <c r="A351" s="35" t="s">
        <v>369</v>
      </c>
      <c r="B351" s="35" t="s">
        <v>12</v>
      </c>
      <c r="C351" s="35" t="s">
        <v>63</v>
      </c>
      <c r="D351" s="49">
        <v>104900</v>
      </c>
      <c r="E351" s="36" t="str" cm="1">
        <f t="array" ref="E351">_xlfn.IFS(
  'Palmoria Group emp-data cleaned'!$D351&lt;10000, "$0-10k",
  'Palmoria Group emp-data cleaned'!$D351&lt;20000, "$10k-20k",
  'Palmoria Group emp-data cleaned'!$D351&lt;30000, "$20k-30k",
  'Palmoria Group emp-data cleaned'!$D351&lt;40000, "$30k-40k",
  'Palmoria Group emp-data cleaned'!$D351&lt;50000, "$40k-50k",
  'Palmoria Group emp-data cleaned'!$D351&lt;60000, "$50k-60k",
  'Palmoria Group emp-data cleaned'!$D351&lt;70000, "$60k-70k",
  'Palmoria Group emp-data cleaned'!$D351&lt;80000, "$70k-80k",
  'Palmoria Group emp-data cleaned'!$D351&lt;90000, "$80k-90k",
  'Palmoria Group emp-data cleaned'!$D351&lt;100000, "$90k-100k",
  'Palmoria Group emp-data cleaned'!$D351&lt;110000, "$100k-110k",
  'Palmoria Group emp-data cleaned'!$D351&gt;=110000, "$110k+"
)</f>
        <v>$100k-110k</v>
      </c>
      <c r="F351" s="35" t="s">
        <v>15</v>
      </c>
      <c r="G351" s="35" t="s">
        <v>14</v>
      </c>
      <c r="H351" s="33">
        <f>INDEX('Bonus Rules'!$C$3:$G$14, MATCH(C351, 'Bonus Rules'!$B$3:$B$14, 0), MATCH(G351, 'Bonus Rules'!$C$2:$G$2, 0))</f>
        <v>5.8000000000000003E-2</v>
      </c>
      <c r="I351" s="42">
        <f t="shared" si="10"/>
        <v>6084.2000000000007</v>
      </c>
      <c r="J351" s="48">
        <f t="shared" si="11"/>
        <v>110984.2</v>
      </c>
    </row>
    <row r="352" spans="1:10" x14ac:dyDescent="0.25">
      <c r="A352" s="33" t="s">
        <v>370</v>
      </c>
      <c r="B352" s="33" t="s">
        <v>7</v>
      </c>
      <c r="C352" s="33" t="s">
        <v>13</v>
      </c>
      <c r="D352" s="48">
        <v>81790</v>
      </c>
      <c r="E352" s="34" t="str" cm="1">
        <f t="array" ref="E352">_xlfn.IFS(
  'Palmoria Group emp-data cleaned'!$D352&lt;10000, "$0-10k",
  'Palmoria Group emp-data cleaned'!$D352&lt;20000, "$10k-20k",
  'Palmoria Group emp-data cleaned'!$D352&lt;30000, "$20k-30k",
  'Palmoria Group emp-data cleaned'!$D352&lt;40000, "$30k-40k",
  'Palmoria Group emp-data cleaned'!$D352&lt;50000, "$40k-50k",
  'Palmoria Group emp-data cleaned'!$D352&lt;60000, "$50k-60k",
  'Palmoria Group emp-data cleaned'!$D352&lt;70000, "$60k-70k",
  'Palmoria Group emp-data cleaned'!$D352&lt;80000, "$70k-80k",
  'Palmoria Group emp-data cleaned'!$D352&lt;90000, "$80k-90k",
  'Palmoria Group emp-data cleaned'!$D352&lt;100000, "$90k-100k",
  'Palmoria Group emp-data cleaned'!$D352&lt;110000, "$100k-110k",
  'Palmoria Group emp-data cleaned'!$D352&gt;=110000, "$110k+"
)</f>
        <v>$80k-90k</v>
      </c>
      <c r="F352" s="33" t="s">
        <v>9</v>
      </c>
      <c r="G352" s="33" t="s">
        <v>16</v>
      </c>
      <c r="H352" s="33"/>
      <c r="I352" s="42"/>
      <c r="J352" s="48"/>
    </row>
    <row r="353" spans="1:10" x14ac:dyDescent="0.25">
      <c r="A353" s="35" t="s">
        <v>371</v>
      </c>
      <c r="B353" s="35" t="s">
        <v>12</v>
      </c>
      <c r="C353" s="35" t="s">
        <v>21</v>
      </c>
      <c r="D353" s="49">
        <v>33050</v>
      </c>
      <c r="E353" s="36" t="str" cm="1">
        <f t="array" ref="E353">_xlfn.IFS(
  'Palmoria Group emp-data cleaned'!$D353&lt;10000, "$0-10k",
  'Palmoria Group emp-data cleaned'!$D353&lt;20000, "$10k-20k",
  'Palmoria Group emp-data cleaned'!$D353&lt;30000, "$20k-30k",
  'Palmoria Group emp-data cleaned'!$D353&lt;40000, "$30k-40k",
  'Palmoria Group emp-data cleaned'!$D353&lt;50000, "$40k-50k",
  'Palmoria Group emp-data cleaned'!$D353&lt;60000, "$50k-60k",
  'Palmoria Group emp-data cleaned'!$D353&lt;70000, "$60k-70k",
  'Palmoria Group emp-data cleaned'!$D353&lt;80000, "$70k-80k",
  'Palmoria Group emp-data cleaned'!$D353&lt;90000, "$80k-90k",
  'Palmoria Group emp-data cleaned'!$D353&lt;100000, "$90k-100k",
  'Palmoria Group emp-data cleaned'!$D353&lt;110000, "$100k-110k",
  'Palmoria Group emp-data cleaned'!$D353&gt;=110000, "$110k+"
)</f>
        <v>$30k-40k</v>
      </c>
      <c r="F353" s="35" t="s">
        <v>15</v>
      </c>
      <c r="G353" s="35" t="s">
        <v>26</v>
      </c>
      <c r="H353" s="33">
        <f>INDEX('Bonus Rules'!$C$3:$G$14, MATCH(C353, 'Bonus Rules'!$B$3:$B$14, 0), MATCH(G353, 'Bonus Rules'!$C$2:$G$2, 0))</f>
        <v>2.8000000000000001E-2</v>
      </c>
      <c r="I353" s="42">
        <f t="shared" si="10"/>
        <v>925.4</v>
      </c>
      <c r="J353" s="48">
        <f t="shared" si="11"/>
        <v>33975.4</v>
      </c>
    </row>
    <row r="354" spans="1:10" x14ac:dyDescent="0.25">
      <c r="A354" s="33" t="s">
        <v>111</v>
      </c>
      <c r="B354" s="33" t="s">
        <v>7</v>
      </c>
      <c r="C354" s="33" t="s">
        <v>63</v>
      </c>
      <c r="D354" s="48">
        <v>89610</v>
      </c>
      <c r="E354" s="34" t="str" cm="1">
        <f t="array" ref="E354">_xlfn.IFS(
  'Palmoria Group emp-data cleaned'!$D354&lt;10000, "$0-10k",
  'Palmoria Group emp-data cleaned'!$D354&lt;20000, "$10k-20k",
  'Palmoria Group emp-data cleaned'!$D354&lt;30000, "$20k-30k",
  'Palmoria Group emp-data cleaned'!$D354&lt;40000, "$30k-40k",
  'Palmoria Group emp-data cleaned'!$D354&lt;50000, "$40k-50k",
  'Palmoria Group emp-data cleaned'!$D354&lt;60000, "$50k-60k",
  'Palmoria Group emp-data cleaned'!$D354&lt;70000, "$60k-70k",
  'Palmoria Group emp-data cleaned'!$D354&lt;80000, "$70k-80k",
  'Palmoria Group emp-data cleaned'!$D354&lt;90000, "$80k-90k",
  'Palmoria Group emp-data cleaned'!$D354&lt;100000, "$90k-100k",
  'Palmoria Group emp-data cleaned'!$D354&lt;110000, "$100k-110k",
  'Palmoria Group emp-data cleaned'!$D354&gt;=110000, "$110k+"
)</f>
        <v>$80k-90k</v>
      </c>
      <c r="F354" s="33" t="s">
        <v>19</v>
      </c>
      <c r="G354" s="33" t="s">
        <v>10</v>
      </c>
      <c r="H354" s="33">
        <f>INDEX('Bonus Rules'!$C$3:$G$14, MATCH(C354, 'Bonus Rules'!$B$3:$B$14, 0), MATCH(G354, 'Bonus Rules'!$C$2:$G$2, 0))</f>
        <v>9.9000000000000005E-2</v>
      </c>
      <c r="I354" s="42">
        <f t="shared" si="10"/>
        <v>8871.3900000000012</v>
      </c>
      <c r="J354" s="48">
        <f t="shared" si="11"/>
        <v>98481.39</v>
      </c>
    </row>
    <row r="355" spans="1:10" x14ac:dyDescent="0.25">
      <c r="A355" s="35" t="s">
        <v>372</v>
      </c>
      <c r="B355" s="35" t="s">
        <v>12</v>
      </c>
      <c r="C355" s="35" t="s">
        <v>34</v>
      </c>
      <c r="D355" s="49">
        <v>96920</v>
      </c>
      <c r="E355" s="36" t="str" cm="1">
        <f t="array" ref="E355">_xlfn.IFS(
  'Palmoria Group emp-data cleaned'!$D355&lt;10000, "$0-10k",
  'Palmoria Group emp-data cleaned'!$D355&lt;20000, "$10k-20k",
  'Palmoria Group emp-data cleaned'!$D355&lt;30000, "$20k-30k",
  'Palmoria Group emp-data cleaned'!$D355&lt;40000, "$30k-40k",
  'Palmoria Group emp-data cleaned'!$D355&lt;50000, "$40k-50k",
  'Palmoria Group emp-data cleaned'!$D355&lt;60000, "$50k-60k",
  'Palmoria Group emp-data cleaned'!$D355&lt;70000, "$60k-70k",
  'Palmoria Group emp-data cleaned'!$D355&lt;80000, "$70k-80k",
  'Palmoria Group emp-data cleaned'!$D355&lt;90000, "$80k-90k",
  'Palmoria Group emp-data cleaned'!$D355&lt;100000, "$90k-100k",
  'Palmoria Group emp-data cleaned'!$D355&lt;110000, "$100k-110k",
  'Palmoria Group emp-data cleaned'!$D355&gt;=110000, "$110k+"
)</f>
        <v>$90k-100k</v>
      </c>
      <c r="F355" s="35" t="s">
        <v>15</v>
      </c>
      <c r="G355" s="35" t="s">
        <v>48</v>
      </c>
      <c r="H355" s="33">
        <f>INDEX('Bonus Rules'!$C$3:$G$14, MATCH(C355, 'Bonus Rules'!$B$3:$B$14, 0), MATCH(G355, 'Bonus Rules'!$C$2:$G$2, 0))</f>
        <v>5.0000000000000001E-3</v>
      </c>
      <c r="I355" s="42">
        <f t="shared" si="10"/>
        <v>484.6</v>
      </c>
      <c r="J355" s="48">
        <f t="shared" si="11"/>
        <v>97404.6</v>
      </c>
    </row>
    <row r="356" spans="1:10" x14ac:dyDescent="0.25">
      <c r="A356" s="33" t="s">
        <v>373</v>
      </c>
      <c r="B356" s="33" t="s">
        <v>12</v>
      </c>
      <c r="C356" s="33" t="s">
        <v>50</v>
      </c>
      <c r="D356" s="48">
        <v>98400</v>
      </c>
      <c r="E356" s="34" t="str" cm="1">
        <f t="array" ref="E356">_xlfn.IFS(
  'Palmoria Group emp-data cleaned'!$D356&lt;10000, "$0-10k",
  'Palmoria Group emp-data cleaned'!$D356&lt;20000, "$10k-20k",
  'Palmoria Group emp-data cleaned'!$D356&lt;30000, "$20k-30k",
  'Palmoria Group emp-data cleaned'!$D356&lt;40000, "$30k-40k",
  'Palmoria Group emp-data cleaned'!$D356&lt;50000, "$40k-50k",
  'Palmoria Group emp-data cleaned'!$D356&lt;60000, "$50k-60k",
  'Palmoria Group emp-data cleaned'!$D356&lt;70000, "$60k-70k",
  'Palmoria Group emp-data cleaned'!$D356&lt;80000, "$70k-80k",
  'Palmoria Group emp-data cleaned'!$D356&lt;90000, "$80k-90k",
  'Palmoria Group emp-data cleaned'!$D356&lt;100000, "$90k-100k",
  'Palmoria Group emp-data cleaned'!$D356&lt;110000, "$100k-110k",
  'Palmoria Group emp-data cleaned'!$D356&gt;=110000, "$110k+"
)</f>
        <v>$90k-100k</v>
      </c>
      <c r="F356" s="33" t="s">
        <v>9</v>
      </c>
      <c r="G356" s="33" t="s">
        <v>26</v>
      </c>
      <c r="H356" s="33">
        <f>INDEX('Bonus Rules'!$C$3:$G$14, MATCH(C356, 'Bonus Rules'!$B$3:$B$14, 0), MATCH(G356, 'Bonus Rules'!$C$2:$G$2, 0))</f>
        <v>0.02</v>
      </c>
      <c r="I356" s="42">
        <f t="shared" si="10"/>
        <v>1968</v>
      </c>
      <c r="J356" s="48">
        <f t="shared" si="11"/>
        <v>100368</v>
      </c>
    </row>
    <row r="357" spans="1:10" x14ac:dyDescent="0.25">
      <c r="A357" s="35" t="s">
        <v>374</v>
      </c>
      <c r="B357" s="35" t="s">
        <v>12</v>
      </c>
      <c r="C357" s="35" t="s">
        <v>25</v>
      </c>
      <c r="D357" s="49">
        <v>50020</v>
      </c>
      <c r="E357" s="36" t="str" cm="1">
        <f t="array" ref="E357">_xlfn.IFS(
  'Palmoria Group emp-data cleaned'!$D357&lt;10000, "$0-10k",
  'Palmoria Group emp-data cleaned'!$D357&lt;20000, "$10k-20k",
  'Palmoria Group emp-data cleaned'!$D357&lt;30000, "$20k-30k",
  'Palmoria Group emp-data cleaned'!$D357&lt;40000, "$30k-40k",
  'Palmoria Group emp-data cleaned'!$D357&lt;50000, "$40k-50k",
  'Palmoria Group emp-data cleaned'!$D357&lt;60000, "$50k-60k",
  'Palmoria Group emp-data cleaned'!$D357&lt;70000, "$60k-70k",
  'Palmoria Group emp-data cleaned'!$D357&lt;80000, "$70k-80k",
  'Palmoria Group emp-data cleaned'!$D357&lt;90000, "$80k-90k",
  'Palmoria Group emp-data cleaned'!$D357&lt;100000, "$90k-100k",
  'Palmoria Group emp-data cleaned'!$D357&lt;110000, "$100k-110k",
  'Palmoria Group emp-data cleaned'!$D357&gt;=110000, "$110k+"
)</f>
        <v>$50k-60k</v>
      </c>
      <c r="F357" s="35" t="s">
        <v>15</v>
      </c>
      <c r="G357" s="35" t="s">
        <v>26</v>
      </c>
      <c r="H357" s="33">
        <f>INDEX('Bonus Rules'!$C$3:$G$14, MATCH(C357, 'Bonus Rules'!$B$3:$B$14, 0), MATCH(G357, 'Bonus Rules'!$C$2:$G$2, 0))</f>
        <v>2.7E-2</v>
      </c>
      <c r="I357" s="42">
        <f t="shared" si="10"/>
        <v>1350.54</v>
      </c>
      <c r="J357" s="48">
        <f t="shared" si="11"/>
        <v>51370.54</v>
      </c>
    </row>
    <row r="358" spans="1:10" x14ac:dyDescent="0.25">
      <c r="A358" s="33" t="s">
        <v>375</v>
      </c>
      <c r="B358" s="33" t="s">
        <v>7</v>
      </c>
      <c r="C358" s="33" t="s">
        <v>39</v>
      </c>
      <c r="D358" s="48">
        <v>71210</v>
      </c>
      <c r="E358" s="34" t="str" cm="1">
        <f t="array" ref="E358">_xlfn.IFS(
  'Palmoria Group emp-data cleaned'!$D358&lt;10000, "$0-10k",
  'Palmoria Group emp-data cleaned'!$D358&lt;20000, "$10k-20k",
  'Palmoria Group emp-data cleaned'!$D358&lt;30000, "$20k-30k",
  'Palmoria Group emp-data cleaned'!$D358&lt;40000, "$30k-40k",
  'Palmoria Group emp-data cleaned'!$D358&lt;50000, "$40k-50k",
  'Palmoria Group emp-data cleaned'!$D358&lt;60000, "$50k-60k",
  'Palmoria Group emp-data cleaned'!$D358&lt;70000, "$60k-70k",
  'Palmoria Group emp-data cleaned'!$D358&lt;80000, "$70k-80k",
  'Palmoria Group emp-data cleaned'!$D358&lt;90000, "$80k-90k",
  'Palmoria Group emp-data cleaned'!$D358&lt;100000, "$90k-100k",
  'Palmoria Group emp-data cleaned'!$D358&lt;110000, "$100k-110k",
  'Palmoria Group emp-data cleaned'!$D358&gt;=110000, "$110k+"
)</f>
        <v>$70k-80k</v>
      </c>
      <c r="F358" s="33" t="s">
        <v>19</v>
      </c>
      <c r="G358" s="33" t="s">
        <v>26</v>
      </c>
      <c r="H358" s="33">
        <f>INDEX('Bonus Rules'!$C$3:$G$14, MATCH(C358, 'Bonus Rules'!$B$3:$B$14, 0), MATCH(G358, 'Bonus Rules'!$C$2:$G$2, 0))</f>
        <v>0.04</v>
      </c>
      <c r="I358" s="42">
        <f t="shared" si="10"/>
        <v>2848.4</v>
      </c>
      <c r="J358" s="48">
        <f t="shared" si="11"/>
        <v>74058.399999999994</v>
      </c>
    </row>
    <row r="359" spans="1:10" x14ac:dyDescent="0.25">
      <c r="A359" s="35" t="s">
        <v>376</v>
      </c>
      <c r="B359" s="35" t="s">
        <v>7</v>
      </c>
      <c r="C359" s="35" t="s">
        <v>13</v>
      </c>
      <c r="D359" s="49">
        <v>53180</v>
      </c>
      <c r="E359" s="36" t="str" cm="1">
        <f t="array" ref="E359">_xlfn.IFS(
  'Palmoria Group emp-data cleaned'!$D359&lt;10000, "$0-10k",
  'Palmoria Group emp-data cleaned'!$D359&lt;20000, "$10k-20k",
  'Palmoria Group emp-data cleaned'!$D359&lt;30000, "$20k-30k",
  'Palmoria Group emp-data cleaned'!$D359&lt;40000, "$30k-40k",
  'Palmoria Group emp-data cleaned'!$D359&lt;50000, "$40k-50k",
  'Palmoria Group emp-data cleaned'!$D359&lt;60000, "$50k-60k",
  'Palmoria Group emp-data cleaned'!$D359&lt;70000, "$60k-70k",
  'Palmoria Group emp-data cleaned'!$D359&lt;80000, "$70k-80k",
  'Palmoria Group emp-data cleaned'!$D359&lt;90000, "$80k-90k",
  'Palmoria Group emp-data cleaned'!$D359&lt;100000, "$90k-100k",
  'Palmoria Group emp-data cleaned'!$D359&lt;110000, "$100k-110k",
  'Palmoria Group emp-data cleaned'!$D359&gt;=110000, "$110k+"
)</f>
        <v>$50k-60k</v>
      </c>
      <c r="F359" s="35" t="s">
        <v>19</v>
      </c>
      <c r="G359" s="35" t="s">
        <v>26</v>
      </c>
      <c r="H359" s="33">
        <f>INDEX('Bonus Rules'!$C$3:$G$14, MATCH(C359, 'Bonus Rules'!$B$3:$B$14, 0), MATCH(G359, 'Bonus Rules'!$C$2:$G$2, 0))</f>
        <v>3.5000000000000003E-2</v>
      </c>
      <c r="I359" s="42">
        <f t="shared" si="10"/>
        <v>1861.3000000000002</v>
      </c>
      <c r="J359" s="48">
        <f t="shared" si="11"/>
        <v>55041.3</v>
      </c>
    </row>
    <row r="360" spans="1:10" x14ac:dyDescent="0.25">
      <c r="A360" s="33" t="s">
        <v>377</v>
      </c>
      <c r="B360" s="33" t="s">
        <v>12</v>
      </c>
      <c r="C360" s="33" t="s">
        <v>25</v>
      </c>
      <c r="D360" s="48">
        <v>107020</v>
      </c>
      <c r="E360" s="34" t="str" cm="1">
        <f t="array" ref="E360">_xlfn.IFS(
  'Palmoria Group emp-data cleaned'!$D360&lt;10000, "$0-10k",
  'Palmoria Group emp-data cleaned'!$D360&lt;20000, "$10k-20k",
  'Palmoria Group emp-data cleaned'!$D360&lt;30000, "$20k-30k",
  'Palmoria Group emp-data cleaned'!$D360&lt;40000, "$30k-40k",
  'Palmoria Group emp-data cleaned'!$D360&lt;50000, "$40k-50k",
  'Palmoria Group emp-data cleaned'!$D360&lt;60000, "$50k-60k",
  'Palmoria Group emp-data cleaned'!$D360&lt;70000, "$60k-70k",
  'Palmoria Group emp-data cleaned'!$D360&lt;80000, "$70k-80k",
  'Palmoria Group emp-data cleaned'!$D360&lt;90000, "$80k-90k",
  'Palmoria Group emp-data cleaned'!$D360&lt;100000, "$90k-100k",
  'Palmoria Group emp-data cleaned'!$D360&lt;110000, "$100k-110k",
  'Palmoria Group emp-data cleaned'!$D360&gt;=110000, "$110k+"
)</f>
        <v>$100k-110k</v>
      </c>
      <c r="F360" s="33" t="s">
        <v>19</v>
      </c>
      <c r="G360" s="33" t="s">
        <v>26</v>
      </c>
      <c r="H360" s="33">
        <f>INDEX('Bonus Rules'!$C$3:$G$14, MATCH(C360, 'Bonus Rules'!$B$3:$B$14, 0), MATCH(G360, 'Bonus Rules'!$C$2:$G$2, 0))</f>
        <v>2.7E-2</v>
      </c>
      <c r="I360" s="42">
        <f t="shared" si="10"/>
        <v>2889.54</v>
      </c>
      <c r="J360" s="48">
        <f t="shared" si="11"/>
        <v>109909.54</v>
      </c>
    </row>
    <row r="361" spans="1:10" x14ac:dyDescent="0.25">
      <c r="A361" s="35" t="s">
        <v>378</v>
      </c>
      <c r="B361" s="35" t="s">
        <v>12</v>
      </c>
      <c r="C361" s="35" t="s">
        <v>47</v>
      </c>
      <c r="D361" s="49">
        <v>58400</v>
      </c>
      <c r="E361" s="36" t="str" cm="1">
        <f t="array" ref="E361">_xlfn.IFS(
  'Palmoria Group emp-data cleaned'!$D361&lt;10000, "$0-10k",
  'Palmoria Group emp-data cleaned'!$D361&lt;20000, "$10k-20k",
  'Palmoria Group emp-data cleaned'!$D361&lt;30000, "$20k-30k",
  'Palmoria Group emp-data cleaned'!$D361&lt;40000, "$30k-40k",
  'Palmoria Group emp-data cleaned'!$D361&lt;50000, "$40k-50k",
  'Palmoria Group emp-data cleaned'!$D361&lt;60000, "$50k-60k",
  'Palmoria Group emp-data cleaned'!$D361&lt;70000, "$60k-70k",
  'Palmoria Group emp-data cleaned'!$D361&lt;80000, "$70k-80k",
  'Palmoria Group emp-data cleaned'!$D361&lt;90000, "$80k-90k",
  'Palmoria Group emp-data cleaned'!$D361&lt;100000, "$90k-100k",
  'Palmoria Group emp-data cleaned'!$D361&lt;110000, "$100k-110k",
  'Palmoria Group emp-data cleaned'!$D361&gt;=110000, "$110k+"
)</f>
        <v>$50k-60k</v>
      </c>
      <c r="F361" s="35" t="s">
        <v>9</v>
      </c>
      <c r="G361" s="35" t="s">
        <v>26</v>
      </c>
      <c r="H361" s="33">
        <f>INDEX('Bonus Rules'!$C$3:$G$14, MATCH(C361, 'Bonus Rules'!$B$3:$B$14, 0), MATCH(G361, 'Bonus Rules'!$C$2:$G$2, 0))</f>
        <v>3.3000000000000002E-2</v>
      </c>
      <c r="I361" s="42">
        <f t="shared" si="10"/>
        <v>1927.2</v>
      </c>
      <c r="J361" s="48">
        <f t="shared" si="11"/>
        <v>60327.199999999997</v>
      </c>
    </row>
    <row r="362" spans="1:10" x14ac:dyDescent="0.25">
      <c r="A362" s="33" t="s">
        <v>379</v>
      </c>
      <c r="B362" s="33" t="s">
        <v>12</v>
      </c>
      <c r="C362" s="33" t="s">
        <v>50</v>
      </c>
      <c r="D362" s="48">
        <v>49000</v>
      </c>
      <c r="E362" s="34" t="str" cm="1">
        <f t="array" ref="E362">_xlfn.IFS(
  'Palmoria Group emp-data cleaned'!$D362&lt;10000, "$0-10k",
  'Palmoria Group emp-data cleaned'!$D362&lt;20000, "$10k-20k",
  'Palmoria Group emp-data cleaned'!$D362&lt;30000, "$20k-30k",
  'Palmoria Group emp-data cleaned'!$D362&lt;40000, "$30k-40k",
  'Palmoria Group emp-data cleaned'!$D362&lt;50000, "$40k-50k",
  'Palmoria Group emp-data cleaned'!$D362&lt;60000, "$50k-60k",
  'Palmoria Group emp-data cleaned'!$D362&lt;70000, "$60k-70k",
  'Palmoria Group emp-data cleaned'!$D362&lt;80000, "$70k-80k",
  'Palmoria Group emp-data cleaned'!$D362&lt;90000, "$80k-90k",
  'Palmoria Group emp-data cleaned'!$D362&lt;100000, "$90k-100k",
  'Palmoria Group emp-data cleaned'!$D362&lt;110000, "$100k-110k",
  'Palmoria Group emp-data cleaned'!$D362&gt;=110000, "$110k+"
)</f>
        <v>$40k-50k</v>
      </c>
      <c r="F362" s="33" t="s">
        <v>15</v>
      </c>
      <c r="G362" s="33" t="s">
        <v>14</v>
      </c>
      <c r="H362" s="33">
        <f>INDEX('Bonus Rules'!$C$3:$G$14, MATCH(C362, 'Bonus Rules'!$B$3:$B$14, 0), MATCH(G362, 'Bonus Rules'!$C$2:$G$2, 0))</f>
        <v>5.8000000000000003E-2</v>
      </c>
      <c r="I362" s="42">
        <f t="shared" si="10"/>
        <v>2842</v>
      </c>
      <c r="J362" s="48">
        <f t="shared" si="11"/>
        <v>51842</v>
      </c>
    </row>
    <row r="363" spans="1:10" x14ac:dyDescent="0.25">
      <c r="A363" s="35" t="s">
        <v>380</v>
      </c>
      <c r="B363" s="35" t="s">
        <v>12</v>
      </c>
      <c r="C363" s="35" t="s">
        <v>28</v>
      </c>
      <c r="D363" s="49">
        <v>85530</v>
      </c>
      <c r="E363" s="36" t="str" cm="1">
        <f t="array" ref="E363">_xlfn.IFS(
  'Palmoria Group emp-data cleaned'!$D363&lt;10000, "$0-10k",
  'Palmoria Group emp-data cleaned'!$D363&lt;20000, "$10k-20k",
  'Palmoria Group emp-data cleaned'!$D363&lt;30000, "$20k-30k",
  'Palmoria Group emp-data cleaned'!$D363&lt;40000, "$30k-40k",
  'Palmoria Group emp-data cleaned'!$D363&lt;50000, "$40k-50k",
  'Palmoria Group emp-data cleaned'!$D363&lt;60000, "$50k-60k",
  'Palmoria Group emp-data cleaned'!$D363&lt;70000, "$60k-70k",
  'Palmoria Group emp-data cleaned'!$D363&lt;80000, "$70k-80k",
  'Palmoria Group emp-data cleaned'!$D363&lt;90000, "$80k-90k",
  'Palmoria Group emp-data cleaned'!$D363&lt;100000, "$90k-100k",
  'Palmoria Group emp-data cleaned'!$D363&lt;110000, "$100k-110k",
  'Palmoria Group emp-data cleaned'!$D363&gt;=110000, "$110k+"
)</f>
        <v>$80k-90k</v>
      </c>
      <c r="F363" s="35" t="s">
        <v>19</v>
      </c>
      <c r="G363" s="35" t="s">
        <v>26</v>
      </c>
      <c r="H363" s="33">
        <f>INDEX('Bonus Rules'!$C$3:$G$14, MATCH(C363, 'Bonus Rules'!$B$3:$B$14, 0), MATCH(G363, 'Bonus Rules'!$C$2:$G$2, 0))</f>
        <v>2.3E-2</v>
      </c>
      <c r="I363" s="42">
        <f t="shared" si="10"/>
        <v>1967.19</v>
      </c>
      <c r="J363" s="48">
        <f t="shared" si="11"/>
        <v>87497.19</v>
      </c>
    </row>
    <row r="364" spans="1:10" x14ac:dyDescent="0.25">
      <c r="A364" s="33" t="s">
        <v>381</v>
      </c>
      <c r="B364" s="33" t="s">
        <v>7</v>
      </c>
      <c r="C364" s="33" t="s">
        <v>39</v>
      </c>
      <c r="D364" s="48">
        <v>53950</v>
      </c>
      <c r="E364" s="34" t="str" cm="1">
        <f t="array" ref="E364">_xlfn.IFS(
  'Palmoria Group emp-data cleaned'!$D364&lt;10000, "$0-10k",
  'Palmoria Group emp-data cleaned'!$D364&lt;20000, "$10k-20k",
  'Palmoria Group emp-data cleaned'!$D364&lt;30000, "$20k-30k",
  'Palmoria Group emp-data cleaned'!$D364&lt;40000, "$30k-40k",
  'Palmoria Group emp-data cleaned'!$D364&lt;50000, "$40k-50k",
  'Palmoria Group emp-data cleaned'!$D364&lt;60000, "$50k-60k",
  'Palmoria Group emp-data cleaned'!$D364&lt;70000, "$60k-70k",
  'Palmoria Group emp-data cleaned'!$D364&lt;80000, "$70k-80k",
  'Palmoria Group emp-data cleaned'!$D364&lt;90000, "$80k-90k",
  'Palmoria Group emp-data cleaned'!$D364&lt;100000, "$90k-100k",
  'Palmoria Group emp-data cleaned'!$D364&lt;110000, "$100k-110k",
  'Palmoria Group emp-data cleaned'!$D364&gt;=110000, "$110k+"
)</f>
        <v>$50k-60k</v>
      </c>
      <c r="F364" s="33" t="s">
        <v>9</v>
      </c>
      <c r="G364" s="33" t="s">
        <v>22</v>
      </c>
      <c r="H364" s="33">
        <f>INDEX('Bonus Rules'!$C$3:$G$14, MATCH(C364, 'Bonus Rules'!$B$3:$B$14, 0), MATCH(G364, 'Bonus Rules'!$C$2:$G$2, 0))</f>
        <v>1.9E-2</v>
      </c>
      <c r="I364" s="42">
        <f t="shared" si="10"/>
        <v>1025.05</v>
      </c>
      <c r="J364" s="48">
        <f t="shared" si="11"/>
        <v>54975.05</v>
      </c>
    </row>
    <row r="365" spans="1:10" x14ac:dyDescent="0.25">
      <c r="A365" s="35" t="s">
        <v>382</v>
      </c>
      <c r="B365" s="35" t="s">
        <v>7</v>
      </c>
      <c r="C365" s="35" t="s">
        <v>28</v>
      </c>
      <c r="D365" s="49">
        <v>41140</v>
      </c>
      <c r="E365" s="36" t="str" cm="1">
        <f t="array" ref="E365">_xlfn.IFS(
  'Palmoria Group emp-data cleaned'!$D365&lt;10000, "$0-10k",
  'Palmoria Group emp-data cleaned'!$D365&lt;20000, "$10k-20k",
  'Palmoria Group emp-data cleaned'!$D365&lt;30000, "$20k-30k",
  'Palmoria Group emp-data cleaned'!$D365&lt;40000, "$30k-40k",
  'Palmoria Group emp-data cleaned'!$D365&lt;50000, "$40k-50k",
  'Palmoria Group emp-data cleaned'!$D365&lt;60000, "$50k-60k",
  'Palmoria Group emp-data cleaned'!$D365&lt;70000, "$60k-70k",
  'Palmoria Group emp-data cleaned'!$D365&lt;80000, "$70k-80k",
  'Palmoria Group emp-data cleaned'!$D365&lt;90000, "$80k-90k",
  'Palmoria Group emp-data cleaned'!$D365&lt;100000, "$90k-100k",
  'Palmoria Group emp-data cleaned'!$D365&lt;110000, "$100k-110k",
  'Palmoria Group emp-data cleaned'!$D365&gt;=110000, "$110k+"
)</f>
        <v>$40k-50k</v>
      </c>
      <c r="F365" s="35" t="s">
        <v>9</v>
      </c>
      <c r="G365" s="35" t="s">
        <v>26</v>
      </c>
      <c r="H365" s="33">
        <f>INDEX('Bonus Rules'!$C$3:$G$14, MATCH(C365, 'Bonus Rules'!$B$3:$B$14, 0), MATCH(G365, 'Bonus Rules'!$C$2:$G$2, 0))</f>
        <v>2.3E-2</v>
      </c>
      <c r="I365" s="42">
        <f t="shared" si="10"/>
        <v>946.22</v>
      </c>
      <c r="J365" s="48">
        <f t="shared" si="11"/>
        <v>42086.22</v>
      </c>
    </row>
    <row r="366" spans="1:10" x14ac:dyDescent="0.25">
      <c r="A366" s="33" t="s">
        <v>383</v>
      </c>
      <c r="B366" s="33" t="s">
        <v>7</v>
      </c>
      <c r="C366" s="33" t="s">
        <v>50</v>
      </c>
      <c r="D366" s="48">
        <v>49920</v>
      </c>
      <c r="E366" s="34" t="str" cm="1">
        <f t="array" ref="E366">_xlfn.IFS(
  'Palmoria Group emp-data cleaned'!$D366&lt;10000, "$0-10k",
  'Palmoria Group emp-data cleaned'!$D366&lt;20000, "$10k-20k",
  'Palmoria Group emp-data cleaned'!$D366&lt;30000, "$20k-30k",
  'Palmoria Group emp-data cleaned'!$D366&lt;40000, "$30k-40k",
  'Palmoria Group emp-data cleaned'!$D366&lt;50000, "$40k-50k",
  'Palmoria Group emp-data cleaned'!$D366&lt;60000, "$50k-60k",
  'Palmoria Group emp-data cleaned'!$D366&lt;70000, "$60k-70k",
  'Palmoria Group emp-data cleaned'!$D366&lt;80000, "$70k-80k",
  'Palmoria Group emp-data cleaned'!$D366&lt;90000, "$80k-90k",
  'Palmoria Group emp-data cleaned'!$D366&lt;100000, "$90k-100k",
  'Palmoria Group emp-data cleaned'!$D366&lt;110000, "$100k-110k",
  'Palmoria Group emp-data cleaned'!$D366&gt;=110000, "$110k+"
)</f>
        <v>$40k-50k</v>
      </c>
      <c r="F366" s="33" t="s">
        <v>19</v>
      </c>
      <c r="G366" s="33" t="s">
        <v>26</v>
      </c>
      <c r="H366" s="33">
        <f>INDEX('Bonus Rules'!$C$3:$G$14, MATCH(C366, 'Bonus Rules'!$B$3:$B$14, 0), MATCH(G366, 'Bonus Rules'!$C$2:$G$2, 0))</f>
        <v>0.02</v>
      </c>
      <c r="I366" s="42">
        <f t="shared" si="10"/>
        <v>998.4</v>
      </c>
      <c r="J366" s="48">
        <f t="shared" si="11"/>
        <v>50918.400000000001</v>
      </c>
    </row>
    <row r="367" spans="1:10" x14ac:dyDescent="0.25">
      <c r="A367" s="35" t="s">
        <v>384</v>
      </c>
      <c r="B367" s="35" t="s">
        <v>12</v>
      </c>
      <c r="C367" s="35" t="s">
        <v>47</v>
      </c>
      <c r="D367" s="49">
        <v>39700</v>
      </c>
      <c r="E367" s="36" t="str" cm="1">
        <f t="array" ref="E367">_xlfn.IFS(
  'Palmoria Group emp-data cleaned'!$D367&lt;10000, "$0-10k",
  'Palmoria Group emp-data cleaned'!$D367&lt;20000, "$10k-20k",
  'Palmoria Group emp-data cleaned'!$D367&lt;30000, "$20k-30k",
  'Palmoria Group emp-data cleaned'!$D367&lt;40000, "$30k-40k",
  'Palmoria Group emp-data cleaned'!$D367&lt;50000, "$40k-50k",
  'Palmoria Group emp-data cleaned'!$D367&lt;60000, "$50k-60k",
  'Palmoria Group emp-data cleaned'!$D367&lt;70000, "$60k-70k",
  'Palmoria Group emp-data cleaned'!$D367&lt;80000, "$70k-80k",
  'Palmoria Group emp-data cleaned'!$D367&lt;90000, "$80k-90k",
  'Palmoria Group emp-data cleaned'!$D367&lt;100000, "$90k-100k",
  'Palmoria Group emp-data cleaned'!$D367&lt;110000, "$100k-110k",
  'Palmoria Group emp-data cleaned'!$D367&gt;=110000, "$110k+"
)</f>
        <v>$30k-40k</v>
      </c>
      <c r="F367" s="35" t="s">
        <v>9</v>
      </c>
      <c r="G367" s="35" t="s">
        <v>26</v>
      </c>
      <c r="H367" s="33">
        <f>INDEX('Bonus Rules'!$C$3:$G$14, MATCH(C367, 'Bonus Rules'!$B$3:$B$14, 0), MATCH(G367, 'Bonus Rules'!$C$2:$G$2, 0))</f>
        <v>3.3000000000000002E-2</v>
      </c>
      <c r="I367" s="42">
        <f t="shared" si="10"/>
        <v>1310.1000000000001</v>
      </c>
      <c r="J367" s="48">
        <f t="shared" si="11"/>
        <v>41010.1</v>
      </c>
    </row>
    <row r="368" spans="1:10" x14ac:dyDescent="0.25">
      <c r="A368" s="33" t="s">
        <v>385</v>
      </c>
      <c r="B368" s="33" t="s">
        <v>7</v>
      </c>
      <c r="C368" s="33" t="s">
        <v>8</v>
      </c>
      <c r="D368" s="48">
        <v>53540</v>
      </c>
      <c r="E368" s="34" t="str" cm="1">
        <f t="array" ref="E368">_xlfn.IFS(
  'Palmoria Group emp-data cleaned'!$D368&lt;10000, "$0-10k",
  'Palmoria Group emp-data cleaned'!$D368&lt;20000, "$10k-20k",
  'Palmoria Group emp-data cleaned'!$D368&lt;30000, "$20k-30k",
  'Palmoria Group emp-data cleaned'!$D368&lt;40000, "$30k-40k",
  'Palmoria Group emp-data cleaned'!$D368&lt;50000, "$40k-50k",
  'Palmoria Group emp-data cleaned'!$D368&lt;60000, "$50k-60k",
  'Palmoria Group emp-data cleaned'!$D368&lt;70000, "$60k-70k",
  'Palmoria Group emp-data cleaned'!$D368&lt;80000, "$70k-80k",
  'Palmoria Group emp-data cleaned'!$D368&lt;90000, "$80k-90k",
  'Palmoria Group emp-data cleaned'!$D368&lt;100000, "$90k-100k",
  'Palmoria Group emp-data cleaned'!$D368&lt;110000, "$100k-110k",
  'Palmoria Group emp-data cleaned'!$D368&gt;=110000, "$110k+"
)</f>
        <v>$50k-60k</v>
      </c>
      <c r="F368" s="33" t="s">
        <v>15</v>
      </c>
      <c r="G368" s="33" t="s">
        <v>22</v>
      </c>
      <c r="H368" s="33">
        <f>INDEX('Bonus Rules'!$C$3:$G$14, MATCH(C368, 'Bonus Rules'!$B$3:$B$14, 0), MATCH(G368, 'Bonus Rules'!$C$2:$G$2, 0))</f>
        <v>1.2E-2</v>
      </c>
      <c r="I368" s="42">
        <f t="shared" si="10"/>
        <v>642.48</v>
      </c>
      <c r="J368" s="48">
        <f t="shared" si="11"/>
        <v>54182.48</v>
      </c>
    </row>
    <row r="369" spans="1:10" x14ac:dyDescent="0.25">
      <c r="A369" s="35" t="s">
        <v>386</v>
      </c>
      <c r="B369" s="35" t="s">
        <v>12</v>
      </c>
      <c r="C369" s="35" t="s">
        <v>63</v>
      </c>
      <c r="D369" s="49">
        <v>43900</v>
      </c>
      <c r="E369" s="36" t="str" cm="1">
        <f t="array" ref="E369">_xlfn.IFS(
  'Palmoria Group emp-data cleaned'!$D369&lt;10000, "$0-10k",
  'Palmoria Group emp-data cleaned'!$D369&lt;20000, "$10k-20k",
  'Palmoria Group emp-data cleaned'!$D369&lt;30000, "$20k-30k",
  'Palmoria Group emp-data cleaned'!$D369&lt;40000, "$30k-40k",
  'Palmoria Group emp-data cleaned'!$D369&lt;50000, "$40k-50k",
  'Palmoria Group emp-data cleaned'!$D369&lt;60000, "$50k-60k",
  'Palmoria Group emp-data cleaned'!$D369&lt;70000, "$60k-70k",
  'Palmoria Group emp-data cleaned'!$D369&lt;80000, "$70k-80k",
  'Palmoria Group emp-data cleaned'!$D369&lt;90000, "$80k-90k",
  'Palmoria Group emp-data cleaned'!$D369&lt;100000, "$90k-100k",
  'Palmoria Group emp-data cleaned'!$D369&lt;110000, "$100k-110k",
  'Palmoria Group emp-data cleaned'!$D369&gt;=110000, "$110k+"
)</f>
        <v>$40k-50k</v>
      </c>
      <c r="F369" s="35" t="s">
        <v>19</v>
      </c>
      <c r="G369" s="35" t="s">
        <v>14</v>
      </c>
      <c r="H369" s="33">
        <f>INDEX('Bonus Rules'!$C$3:$G$14, MATCH(C369, 'Bonus Rules'!$B$3:$B$14, 0), MATCH(G369, 'Bonus Rules'!$C$2:$G$2, 0))</f>
        <v>5.8000000000000003E-2</v>
      </c>
      <c r="I369" s="42">
        <f t="shared" si="10"/>
        <v>2546.2000000000003</v>
      </c>
      <c r="J369" s="48">
        <f t="shared" si="11"/>
        <v>46446.2</v>
      </c>
    </row>
    <row r="370" spans="1:10" x14ac:dyDescent="0.25">
      <c r="A370" s="33" t="s">
        <v>387</v>
      </c>
      <c r="B370" s="33" t="s">
        <v>12</v>
      </c>
      <c r="C370" s="33" t="s">
        <v>18</v>
      </c>
      <c r="D370" s="48">
        <v>72700</v>
      </c>
      <c r="E370" s="34" t="str" cm="1">
        <f t="array" ref="E370">_xlfn.IFS(
  'Palmoria Group emp-data cleaned'!$D370&lt;10000, "$0-10k",
  'Palmoria Group emp-data cleaned'!$D370&lt;20000, "$10k-20k",
  'Palmoria Group emp-data cleaned'!$D370&lt;30000, "$20k-30k",
  'Palmoria Group emp-data cleaned'!$D370&lt;40000, "$30k-40k",
  'Palmoria Group emp-data cleaned'!$D370&lt;50000, "$40k-50k",
  'Palmoria Group emp-data cleaned'!$D370&lt;60000, "$50k-60k",
  'Palmoria Group emp-data cleaned'!$D370&lt;70000, "$60k-70k",
  'Palmoria Group emp-data cleaned'!$D370&lt;80000, "$70k-80k",
  'Palmoria Group emp-data cleaned'!$D370&lt;90000, "$80k-90k",
  'Palmoria Group emp-data cleaned'!$D370&lt;100000, "$90k-100k",
  'Palmoria Group emp-data cleaned'!$D370&lt;110000, "$100k-110k",
  'Palmoria Group emp-data cleaned'!$D370&gt;=110000, "$110k+"
)</f>
        <v>$70k-80k</v>
      </c>
      <c r="F370" s="33" t="s">
        <v>9</v>
      </c>
      <c r="G370" s="33" t="s">
        <v>16</v>
      </c>
      <c r="H370" s="33"/>
      <c r="I370" s="42"/>
      <c r="J370" s="48"/>
    </row>
    <row r="371" spans="1:10" x14ac:dyDescent="0.25">
      <c r="A371" s="35" t="s">
        <v>388</v>
      </c>
      <c r="B371" s="35" t="s">
        <v>7</v>
      </c>
      <c r="C371" s="35" t="s">
        <v>25</v>
      </c>
      <c r="D371" s="49">
        <v>29420</v>
      </c>
      <c r="E371" s="36" t="str" cm="1">
        <f t="array" ref="E371">_xlfn.IFS(
  'Palmoria Group emp-data cleaned'!$D371&lt;10000, "$0-10k",
  'Palmoria Group emp-data cleaned'!$D371&lt;20000, "$10k-20k",
  'Palmoria Group emp-data cleaned'!$D371&lt;30000, "$20k-30k",
  'Palmoria Group emp-data cleaned'!$D371&lt;40000, "$30k-40k",
  'Palmoria Group emp-data cleaned'!$D371&lt;50000, "$40k-50k",
  'Palmoria Group emp-data cleaned'!$D371&lt;60000, "$50k-60k",
  'Palmoria Group emp-data cleaned'!$D371&lt;70000, "$60k-70k",
  'Palmoria Group emp-data cleaned'!$D371&lt;80000, "$70k-80k",
  'Palmoria Group emp-data cleaned'!$D371&lt;90000, "$80k-90k",
  'Palmoria Group emp-data cleaned'!$D371&lt;100000, "$90k-100k",
  'Palmoria Group emp-data cleaned'!$D371&lt;110000, "$100k-110k",
  'Palmoria Group emp-data cleaned'!$D371&gt;=110000, "$110k+"
)</f>
        <v>$20k-30k</v>
      </c>
      <c r="F371" s="35" t="s">
        <v>19</v>
      </c>
      <c r="G371" s="35" t="s">
        <v>26</v>
      </c>
      <c r="H371" s="33">
        <f>INDEX('Bonus Rules'!$C$3:$G$14, MATCH(C371, 'Bonus Rules'!$B$3:$B$14, 0), MATCH(G371, 'Bonus Rules'!$C$2:$G$2, 0))</f>
        <v>2.7E-2</v>
      </c>
      <c r="I371" s="42">
        <f t="shared" si="10"/>
        <v>794.34</v>
      </c>
      <c r="J371" s="48">
        <f t="shared" si="11"/>
        <v>30214.34</v>
      </c>
    </row>
    <row r="372" spans="1:10" x14ac:dyDescent="0.25">
      <c r="A372" s="33" t="s">
        <v>389</v>
      </c>
      <c r="B372" s="33" t="s">
        <v>12</v>
      </c>
      <c r="C372" s="33" t="s">
        <v>18</v>
      </c>
      <c r="D372" s="48">
        <v>58280</v>
      </c>
      <c r="E372" s="34" t="str" cm="1">
        <f t="array" ref="E372">_xlfn.IFS(
  'Palmoria Group emp-data cleaned'!$D372&lt;10000, "$0-10k",
  'Palmoria Group emp-data cleaned'!$D372&lt;20000, "$10k-20k",
  'Palmoria Group emp-data cleaned'!$D372&lt;30000, "$20k-30k",
  'Palmoria Group emp-data cleaned'!$D372&lt;40000, "$30k-40k",
  'Palmoria Group emp-data cleaned'!$D372&lt;50000, "$40k-50k",
  'Palmoria Group emp-data cleaned'!$D372&lt;60000, "$50k-60k",
  'Palmoria Group emp-data cleaned'!$D372&lt;70000, "$60k-70k",
  'Palmoria Group emp-data cleaned'!$D372&lt;80000, "$70k-80k",
  'Palmoria Group emp-data cleaned'!$D372&lt;90000, "$80k-90k",
  'Palmoria Group emp-data cleaned'!$D372&lt;100000, "$90k-100k",
  'Palmoria Group emp-data cleaned'!$D372&lt;110000, "$100k-110k",
  'Palmoria Group emp-data cleaned'!$D372&gt;=110000, "$110k+"
)</f>
        <v>$50k-60k</v>
      </c>
      <c r="F372" s="33" t="s">
        <v>15</v>
      </c>
      <c r="G372" s="33" t="s">
        <v>26</v>
      </c>
      <c r="H372" s="33">
        <f>INDEX('Bonus Rules'!$C$3:$G$14, MATCH(C372, 'Bonus Rules'!$B$3:$B$14, 0), MATCH(G372, 'Bonus Rules'!$C$2:$G$2, 0))</f>
        <v>2.1000000000000001E-2</v>
      </c>
      <c r="I372" s="42">
        <f t="shared" si="10"/>
        <v>1223.8800000000001</v>
      </c>
      <c r="J372" s="48">
        <f t="shared" si="11"/>
        <v>59503.88</v>
      </c>
    </row>
    <row r="373" spans="1:10" x14ac:dyDescent="0.25">
      <c r="A373" s="35" t="s">
        <v>390</v>
      </c>
      <c r="B373" s="35" t="s">
        <v>12</v>
      </c>
      <c r="C373" s="35" t="s">
        <v>47</v>
      </c>
      <c r="D373" s="49">
        <v>67980</v>
      </c>
      <c r="E373" s="36" t="str" cm="1">
        <f t="array" ref="E373">_xlfn.IFS(
  'Palmoria Group emp-data cleaned'!$D373&lt;10000, "$0-10k",
  'Palmoria Group emp-data cleaned'!$D373&lt;20000, "$10k-20k",
  'Palmoria Group emp-data cleaned'!$D373&lt;30000, "$20k-30k",
  'Palmoria Group emp-data cleaned'!$D373&lt;40000, "$30k-40k",
  'Palmoria Group emp-data cleaned'!$D373&lt;50000, "$40k-50k",
  'Palmoria Group emp-data cleaned'!$D373&lt;60000, "$50k-60k",
  'Palmoria Group emp-data cleaned'!$D373&lt;70000, "$60k-70k",
  'Palmoria Group emp-data cleaned'!$D373&lt;80000, "$70k-80k",
  'Palmoria Group emp-data cleaned'!$D373&lt;90000, "$80k-90k",
  'Palmoria Group emp-data cleaned'!$D373&lt;100000, "$90k-100k",
  'Palmoria Group emp-data cleaned'!$D373&lt;110000, "$100k-110k",
  'Palmoria Group emp-data cleaned'!$D373&gt;=110000, "$110k+"
)</f>
        <v>$60k-70k</v>
      </c>
      <c r="F373" s="35" t="s">
        <v>9</v>
      </c>
      <c r="G373" s="35" t="s">
        <v>26</v>
      </c>
      <c r="H373" s="33">
        <f>INDEX('Bonus Rules'!$C$3:$G$14, MATCH(C373, 'Bonus Rules'!$B$3:$B$14, 0), MATCH(G373, 'Bonus Rules'!$C$2:$G$2, 0))</f>
        <v>3.3000000000000002E-2</v>
      </c>
      <c r="I373" s="42">
        <f t="shared" si="10"/>
        <v>2243.34</v>
      </c>
      <c r="J373" s="48">
        <f t="shared" si="11"/>
        <v>70223.34</v>
      </c>
    </row>
    <row r="374" spans="1:10" x14ac:dyDescent="0.25">
      <c r="A374" s="33" t="s">
        <v>391</v>
      </c>
      <c r="B374" s="33" t="s">
        <v>7</v>
      </c>
      <c r="C374" s="33" t="s">
        <v>18</v>
      </c>
      <c r="D374" s="48">
        <v>49760</v>
      </c>
      <c r="E374" s="34" t="str" cm="1">
        <f t="array" ref="E374">_xlfn.IFS(
  'Palmoria Group emp-data cleaned'!$D374&lt;10000, "$0-10k",
  'Palmoria Group emp-data cleaned'!$D374&lt;20000, "$10k-20k",
  'Palmoria Group emp-data cleaned'!$D374&lt;30000, "$20k-30k",
  'Palmoria Group emp-data cleaned'!$D374&lt;40000, "$30k-40k",
  'Palmoria Group emp-data cleaned'!$D374&lt;50000, "$40k-50k",
  'Palmoria Group emp-data cleaned'!$D374&lt;60000, "$50k-60k",
  'Palmoria Group emp-data cleaned'!$D374&lt;70000, "$60k-70k",
  'Palmoria Group emp-data cleaned'!$D374&lt;80000, "$70k-80k",
  'Palmoria Group emp-data cleaned'!$D374&lt;90000, "$80k-90k",
  'Palmoria Group emp-data cleaned'!$D374&lt;100000, "$90k-100k",
  'Palmoria Group emp-data cleaned'!$D374&lt;110000, "$100k-110k",
  'Palmoria Group emp-data cleaned'!$D374&gt;=110000, "$110k+"
)</f>
        <v>$40k-50k</v>
      </c>
      <c r="F374" s="33" t="s">
        <v>15</v>
      </c>
      <c r="G374" s="33" t="s">
        <v>10</v>
      </c>
      <c r="H374" s="33">
        <f>INDEX('Bonus Rules'!$C$3:$G$14, MATCH(C374, 'Bonus Rules'!$B$3:$B$14, 0), MATCH(G374, 'Bonus Rules'!$C$2:$G$2, 0))</f>
        <v>6.4000000000000001E-2</v>
      </c>
      <c r="I374" s="42">
        <f t="shared" si="10"/>
        <v>3184.64</v>
      </c>
      <c r="J374" s="48">
        <f t="shared" si="11"/>
        <v>52944.639999999999</v>
      </c>
    </row>
    <row r="375" spans="1:10" x14ac:dyDescent="0.25">
      <c r="A375" s="35" t="s">
        <v>392</v>
      </c>
      <c r="B375" s="35" t="s">
        <v>7</v>
      </c>
      <c r="C375" s="35" t="s">
        <v>28</v>
      </c>
      <c r="D375" s="49">
        <v>69910</v>
      </c>
      <c r="E375" s="36" t="str" cm="1">
        <f t="array" ref="E375">_xlfn.IFS(
  'Palmoria Group emp-data cleaned'!$D375&lt;10000, "$0-10k",
  'Palmoria Group emp-data cleaned'!$D375&lt;20000, "$10k-20k",
  'Palmoria Group emp-data cleaned'!$D375&lt;30000, "$20k-30k",
  'Palmoria Group emp-data cleaned'!$D375&lt;40000, "$30k-40k",
  'Palmoria Group emp-data cleaned'!$D375&lt;50000, "$40k-50k",
  'Palmoria Group emp-data cleaned'!$D375&lt;60000, "$50k-60k",
  'Palmoria Group emp-data cleaned'!$D375&lt;70000, "$60k-70k",
  'Palmoria Group emp-data cleaned'!$D375&lt;80000, "$70k-80k",
  'Palmoria Group emp-data cleaned'!$D375&lt;90000, "$80k-90k",
  'Palmoria Group emp-data cleaned'!$D375&lt;100000, "$90k-100k",
  'Palmoria Group emp-data cleaned'!$D375&lt;110000, "$100k-110k",
  'Palmoria Group emp-data cleaned'!$D375&gt;=110000, "$110k+"
)</f>
        <v>$60k-70k</v>
      </c>
      <c r="F375" s="35" t="s">
        <v>19</v>
      </c>
      <c r="G375" s="35" t="s">
        <v>14</v>
      </c>
      <c r="H375" s="33">
        <f>INDEX('Bonus Rules'!$C$3:$G$14, MATCH(C375, 'Bonus Rules'!$B$3:$B$14, 0), MATCH(G375, 'Bonus Rules'!$C$2:$G$2, 0))</f>
        <v>5.2999999999999999E-2</v>
      </c>
      <c r="I375" s="42">
        <f t="shared" si="10"/>
        <v>3705.23</v>
      </c>
      <c r="J375" s="48">
        <f t="shared" si="11"/>
        <v>73615.23</v>
      </c>
    </row>
    <row r="376" spans="1:10" x14ac:dyDescent="0.25">
      <c r="A376" s="33" t="s">
        <v>393</v>
      </c>
      <c r="B376" s="33" t="s">
        <v>7</v>
      </c>
      <c r="C376" s="33" t="s">
        <v>39</v>
      </c>
      <c r="D376" s="48">
        <v>112370</v>
      </c>
      <c r="E376" s="34" t="str" cm="1">
        <f t="array" ref="E376">_xlfn.IFS(
  'Palmoria Group emp-data cleaned'!$D376&lt;10000, "$0-10k",
  'Palmoria Group emp-data cleaned'!$D376&lt;20000, "$10k-20k",
  'Palmoria Group emp-data cleaned'!$D376&lt;30000, "$20k-30k",
  'Palmoria Group emp-data cleaned'!$D376&lt;40000, "$30k-40k",
  'Palmoria Group emp-data cleaned'!$D376&lt;50000, "$40k-50k",
  'Palmoria Group emp-data cleaned'!$D376&lt;60000, "$50k-60k",
  'Palmoria Group emp-data cleaned'!$D376&lt;70000, "$60k-70k",
  'Palmoria Group emp-data cleaned'!$D376&lt;80000, "$70k-80k",
  'Palmoria Group emp-data cleaned'!$D376&lt;90000, "$80k-90k",
  'Palmoria Group emp-data cleaned'!$D376&lt;100000, "$90k-100k",
  'Palmoria Group emp-data cleaned'!$D376&lt;110000, "$100k-110k",
  'Palmoria Group emp-data cleaned'!$D376&gt;=110000, "$110k+"
)</f>
        <v>$110k+</v>
      </c>
      <c r="F376" s="33" t="s">
        <v>19</v>
      </c>
      <c r="G376" s="33" t="s">
        <v>26</v>
      </c>
      <c r="H376" s="33">
        <f>INDEX('Bonus Rules'!$C$3:$G$14, MATCH(C376, 'Bonus Rules'!$B$3:$B$14, 0), MATCH(G376, 'Bonus Rules'!$C$2:$G$2, 0))</f>
        <v>0.04</v>
      </c>
      <c r="I376" s="42">
        <f t="shared" si="10"/>
        <v>4494.8</v>
      </c>
      <c r="J376" s="48">
        <f t="shared" si="11"/>
        <v>116864.8</v>
      </c>
    </row>
    <row r="377" spans="1:10" x14ac:dyDescent="0.25">
      <c r="A377" s="35" t="s">
        <v>394</v>
      </c>
      <c r="B377" s="35" t="s">
        <v>7</v>
      </c>
      <c r="C377" s="35" t="s">
        <v>18</v>
      </c>
      <c r="D377" s="49">
        <v>28580</v>
      </c>
      <c r="E377" s="36" t="str" cm="1">
        <f t="array" ref="E377">_xlfn.IFS(
  'Palmoria Group emp-data cleaned'!$D377&lt;10000, "$0-10k",
  'Palmoria Group emp-data cleaned'!$D377&lt;20000, "$10k-20k",
  'Palmoria Group emp-data cleaned'!$D377&lt;30000, "$20k-30k",
  'Palmoria Group emp-data cleaned'!$D377&lt;40000, "$30k-40k",
  'Palmoria Group emp-data cleaned'!$D377&lt;50000, "$40k-50k",
  'Palmoria Group emp-data cleaned'!$D377&lt;60000, "$50k-60k",
  'Palmoria Group emp-data cleaned'!$D377&lt;70000, "$60k-70k",
  'Palmoria Group emp-data cleaned'!$D377&lt;80000, "$70k-80k",
  'Palmoria Group emp-data cleaned'!$D377&lt;90000, "$80k-90k",
  'Palmoria Group emp-data cleaned'!$D377&lt;100000, "$90k-100k",
  'Palmoria Group emp-data cleaned'!$D377&lt;110000, "$100k-110k",
  'Palmoria Group emp-data cleaned'!$D377&gt;=110000, "$110k+"
)</f>
        <v>$20k-30k</v>
      </c>
      <c r="F377" s="35" t="s">
        <v>15</v>
      </c>
      <c r="G377" s="35" t="s">
        <v>26</v>
      </c>
      <c r="H377" s="33">
        <f>INDEX('Bonus Rules'!$C$3:$G$14, MATCH(C377, 'Bonus Rules'!$B$3:$B$14, 0), MATCH(G377, 'Bonus Rules'!$C$2:$G$2, 0))</f>
        <v>2.1000000000000001E-2</v>
      </c>
      <c r="I377" s="42">
        <f t="shared" si="10"/>
        <v>600.18000000000006</v>
      </c>
      <c r="J377" s="48">
        <f t="shared" si="11"/>
        <v>29180.18</v>
      </c>
    </row>
    <row r="378" spans="1:10" x14ac:dyDescent="0.25">
      <c r="A378" s="33" t="s">
        <v>395</v>
      </c>
      <c r="B378" s="33" t="s">
        <v>7</v>
      </c>
      <c r="C378" s="33" t="s">
        <v>50</v>
      </c>
      <c r="D378" s="48">
        <v>43590</v>
      </c>
      <c r="E378" s="34" t="str" cm="1">
        <f t="array" ref="E378">_xlfn.IFS(
  'Palmoria Group emp-data cleaned'!$D378&lt;10000, "$0-10k",
  'Palmoria Group emp-data cleaned'!$D378&lt;20000, "$10k-20k",
  'Palmoria Group emp-data cleaned'!$D378&lt;30000, "$20k-30k",
  'Palmoria Group emp-data cleaned'!$D378&lt;40000, "$30k-40k",
  'Palmoria Group emp-data cleaned'!$D378&lt;50000, "$40k-50k",
  'Palmoria Group emp-data cleaned'!$D378&lt;60000, "$50k-60k",
  'Palmoria Group emp-data cleaned'!$D378&lt;70000, "$60k-70k",
  'Palmoria Group emp-data cleaned'!$D378&lt;80000, "$70k-80k",
  'Palmoria Group emp-data cleaned'!$D378&lt;90000, "$80k-90k",
  'Palmoria Group emp-data cleaned'!$D378&lt;100000, "$90k-100k",
  'Palmoria Group emp-data cleaned'!$D378&lt;110000, "$100k-110k",
  'Palmoria Group emp-data cleaned'!$D378&gt;=110000, "$110k+"
)</f>
        <v>$40k-50k</v>
      </c>
      <c r="F378" s="33" t="s">
        <v>15</v>
      </c>
      <c r="G378" s="33" t="s">
        <v>22</v>
      </c>
      <c r="H378" s="33">
        <f>INDEX('Bonus Rules'!$C$3:$G$14, MATCH(C378, 'Bonus Rules'!$B$3:$B$14, 0), MATCH(G378, 'Bonus Rules'!$C$2:$G$2, 0))</f>
        <v>1.2E-2</v>
      </c>
      <c r="I378" s="42">
        <f t="shared" si="10"/>
        <v>523.08000000000004</v>
      </c>
      <c r="J378" s="48">
        <f t="shared" si="11"/>
        <v>44113.08</v>
      </c>
    </row>
    <row r="379" spans="1:10" x14ac:dyDescent="0.25">
      <c r="A379" s="35" t="s">
        <v>130</v>
      </c>
      <c r="B379" s="35" t="s">
        <v>7</v>
      </c>
      <c r="C379" s="35" t="s">
        <v>39</v>
      </c>
      <c r="D379" s="49">
        <v>88330</v>
      </c>
      <c r="E379" s="36" t="str" cm="1">
        <f t="array" ref="E379">_xlfn.IFS(
  'Palmoria Group emp-data cleaned'!$D379&lt;10000, "$0-10k",
  'Palmoria Group emp-data cleaned'!$D379&lt;20000, "$10k-20k",
  'Palmoria Group emp-data cleaned'!$D379&lt;30000, "$20k-30k",
  'Palmoria Group emp-data cleaned'!$D379&lt;40000, "$30k-40k",
  'Palmoria Group emp-data cleaned'!$D379&lt;50000, "$40k-50k",
  'Palmoria Group emp-data cleaned'!$D379&lt;60000, "$50k-60k",
  'Palmoria Group emp-data cleaned'!$D379&lt;70000, "$60k-70k",
  'Palmoria Group emp-data cleaned'!$D379&lt;80000, "$70k-80k",
  'Palmoria Group emp-data cleaned'!$D379&lt;90000, "$80k-90k",
  'Palmoria Group emp-data cleaned'!$D379&lt;100000, "$90k-100k",
  'Palmoria Group emp-data cleaned'!$D379&lt;110000, "$100k-110k",
  'Palmoria Group emp-data cleaned'!$D379&gt;=110000, "$110k+"
)</f>
        <v>$80k-90k</v>
      </c>
      <c r="F379" s="35" t="s">
        <v>19</v>
      </c>
      <c r="G379" s="35" t="s">
        <v>14</v>
      </c>
      <c r="H379" s="33">
        <f>INDEX('Bonus Rules'!$C$3:$G$14, MATCH(C379, 'Bonus Rules'!$B$3:$B$14, 0), MATCH(G379, 'Bonus Rules'!$C$2:$G$2, 0))</f>
        <v>5.8999999999999997E-2</v>
      </c>
      <c r="I379" s="42">
        <f t="shared" si="10"/>
        <v>5211.4699999999993</v>
      </c>
      <c r="J379" s="48">
        <f t="shared" si="11"/>
        <v>93541.47</v>
      </c>
    </row>
    <row r="380" spans="1:10" x14ac:dyDescent="0.25">
      <c r="A380" s="33" t="s">
        <v>396</v>
      </c>
      <c r="B380" s="33" t="s">
        <v>903</v>
      </c>
      <c r="C380" s="33" t="s">
        <v>39</v>
      </c>
      <c r="D380" s="48">
        <v>78840</v>
      </c>
      <c r="E380" s="34" t="str" cm="1">
        <f t="array" ref="E380">_xlfn.IFS(
  'Palmoria Group emp-data cleaned'!$D380&lt;10000, "$0-10k",
  'Palmoria Group emp-data cleaned'!$D380&lt;20000, "$10k-20k",
  'Palmoria Group emp-data cleaned'!$D380&lt;30000, "$20k-30k",
  'Palmoria Group emp-data cleaned'!$D380&lt;40000, "$30k-40k",
  'Palmoria Group emp-data cleaned'!$D380&lt;50000, "$40k-50k",
  'Palmoria Group emp-data cleaned'!$D380&lt;60000, "$50k-60k",
  'Palmoria Group emp-data cleaned'!$D380&lt;70000, "$60k-70k",
  'Palmoria Group emp-data cleaned'!$D380&lt;80000, "$70k-80k",
  'Palmoria Group emp-data cleaned'!$D380&lt;90000, "$80k-90k",
  'Palmoria Group emp-data cleaned'!$D380&lt;100000, "$90k-100k",
  'Palmoria Group emp-data cleaned'!$D380&lt;110000, "$100k-110k",
  'Palmoria Group emp-data cleaned'!$D380&gt;=110000, "$110k+"
)</f>
        <v>$70k-80k</v>
      </c>
      <c r="F380" s="33" t="s">
        <v>9</v>
      </c>
      <c r="G380" s="33" t="s">
        <v>26</v>
      </c>
      <c r="H380" s="33">
        <f>INDEX('Bonus Rules'!$C$3:$G$14, MATCH(C380, 'Bonus Rules'!$B$3:$B$14, 0), MATCH(G380, 'Bonus Rules'!$C$2:$G$2, 0))</f>
        <v>0.04</v>
      </c>
      <c r="I380" s="42">
        <f t="shared" si="10"/>
        <v>3153.6</v>
      </c>
      <c r="J380" s="48">
        <f t="shared" si="11"/>
        <v>81993.600000000006</v>
      </c>
    </row>
    <row r="381" spans="1:10" x14ac:dyDescent="0.25">
      <c r="A381" s="35" t="s">
        <v>397</v>
      </c>
      <c r="B381" s="35" t="s">
        <v>12</v>
      </c>
      <c r="C381" s="35" t="s">
        <v>25</v>
      </c>
      <c r="D381" s="49">
        <v>61990</v>
      </c>
      <c r="E381" s="36" t="str" cm="1">
        <f t="array" ref="E381">_xlfn.IFS(
  'Palmoria Group emp-data cleaned'!$D381&lt;10000, "$0-10k",
  'Palmoria Group emp-data cleaned'!$D381&lt;20000, "$10k-20k",
  'Palmoria Group emp-data cleaned'!$D381&lt;30000, "$20k-30k",
  'Palmoria Group emp-data cleaned'!$D381&lt;40000, "$30k-40k",
  'Palmoria Group emp-data cleaned'!$D381&lt;50000, "$40k-50k",
  'Palmoria Group emp-data cleaned'!$D381&lt;60000, "$50k-60k",
  'Palmoria Group emp-data cleaned'!$D381&lt;70000, "$60k-70k",
  'Palmoria Group emp-data cleaned'!$D381&lt;80000, "$70k-80k",
  'Palmoria Group emp-data cleaned'!$D381&lt;90000, "$80k-90k",
  'Palmoria Group emp-data cleaned'!$D381&lt;100000, "$90k-100k",
  'Palmoria Group emp-data cleaned'!$D381&lt;110000, "$100k-110k",
  'Palmoria Group emp-data cleaned'!$D381&gt;=110000, "$110k+"
)</f>
        <v>$60k-70k</v>
      </c>
      <c r="F381" s="35" t="s">
        <v>9</v>
      </c>
      <c r="G381" s="35" t="s">
        <v>16</v>
      </c>
      <c r="H381" s="33"/>
      <c r="I381" s="42"/>
      <c r="J381" s="48"/>
    </row>
    <row r="382" spans="1:10" x14ac:dyDescent="0.25">
      <c r="A382" s="33" t="s">
        <v>398</v>
      </c>
      <c r="B382" s="33" t="s">
        <v>7</v>
      </c>
      <c r="C382" s="33" t="s">
        <v>28</v>
      </c>
      <c r="D382" s="48">
        <v>77100</v>
      </c>
      <c r="E382" s="34" t="str" cm="1">
        <f t="array" ref="E382">_xlfn.IFS(
  'Palmoria Group emp-data cleaned'!$D382&lt;10000, "$0-10k",
  'Palmoria Group emp-data cleaned'!$D382&lt;20000, "$10k-20k",
  'Palmoria Group emp-data cleaned'!$D382&lt;30000, "$20k-30k",
  'Palmoria Group emp-data cleaned'!$D382&lt;40000, "$30k-40k",
  'Palmoria Group emp-data cleaned'!$D382&lt;50000, "$40k-50k",
  'Palmoria Group emp-data cleaned'!$D382&lt;60000, "$50k-60k",
  'Palmoria Group emp-data cleaned'!$D382&lt;70000, "$60k-70k",
  'Palmoria Group emp-data cleaned'!$D382&lt;80000, "$70k-80k",
  'Palmoria Group emp-data cleaned'!$D382&lt;90000, "$80k-90k",
  'Palmoria Group emp-data cleaned'!$D382&lt;100000, "$90k-100k",
  'Palmoria Group emp-data cleaned'!$D382&lt;110000, "$100k-110k",
  'Palmoria Group emp-data cleaned'!$D382&gt;=110000, "$110k+"
)</f>
        <v>$70k-80k</v>
      </c>
      <c r="F382" s="33" t="s">
        <v>19</v>
      </c>
      <c r="G382" s="33" t="s">
        <v>14</v>
      </c>
      <c r="H382" s="33">
        <f>INDEX('Bonus Rules'!$C$3:$G$14, MATCH(C382, 'Bonus Rules'!$B$3:$B$14, 0), MATCH(G382, 'Bonus Rules'!$C$2:$G$2, 0))</f>
        <v>5.2999999999999999E-2</v>
      </c>
      <c r="I382" s="42">
        <f t="shared" si="10"/>
        <v>4086.2999999999997</v>
      </c>
      <c r="J382" s="48">
        <f t="shared" si="11"/>
        <v>81186.3</v>
      </c>
    </row>
    <row r="383" spans="1:10" x14ac:dyDescent="0.25">
      <c r="A383" s="35" t="s">
        <v>399</v>
      </c>
      <c r="B383" s="35" t="s">
        <v>12</v>
      </c>
      <c r="C383" s="35" t="s">
        <v>63</v>
      </c>
      <c r="D383" s="49">
        <v>66020</v>
      </c>
      <c r="E383" s="36" t="str" cm="1">
        <f t="array" ref="E383">_xlfn.IFS(
  'Palmoria Group emp-data cleaned'!$D383&lt;10000, "$0-10k",
  'Palmoria Group emp-data cleaned'!$D383&lt;20000, "$10k-20k",
  'Palmoria Group emp-data cleaned'!$D383&lt;30000, "$20k-30k",
  'Palmoria Group emp-data cleaned'!$D383&lt;40000, "$30k-40k",
  'Palmoria Group emp-data cleaned'!$D383&lt;50000, "$40k-50k",
  'Palmoria Group emp-data cleaned'!$D383&lt;60000, "$50k-60k",
  'Palmoria Group emp-data cleaned'!$D383&lt;70000, "$60k-70k",
  'Palmoria Group emp-data cleaned'!$D383&lt;80000, "$70k-80k",
  'Palmoria Group emp-data cleaned'!$D383&lt;90000, "$80k-90k",
  'Palmoria Group emp-data cleaned'!$D383&lt;100000, "$90k-100k",
  'Palmoria Group emp-data cleaned'!$D383&lt;110000, "$100k-110k",
  'Palmoria Group emp-data cleaned'!$D383&gt;=110000, "$110k+"
)</f>
        <v>$60k-70k</v>
      </c>
      <c r="F383" s="35" t="s">
        <v>9</v>
      </c>
      <c r="G383" s="35" t="s">
        <v>10</v>
      </c>
      <c r="H383" s="33">
        <f>INDEX('Bonus Rules'!$C$3:$G$14, MATCH(C383, 'Bonus Rules'!$B$3:$B$14, 0), MATCH(G383, 'Bonus Rules'!$C$2:$G$2, 0))</f>
        <v>9.9000000000000005E-2</v>
      </c>
      <c r="I383" s="42">
        <f t="shared" si="10"/>
        <v>6535.9800000000005</v>
      </c>
      <c r="J383" s="48">
        <f t="shared" si="11"/>
        <v>72555.98</v>
      </c>
    </row>
    <row r="384" spans="1:10" x14ac:dyDescent="0.25">
      <c r="A384" s="33" t="s">
        <v>400</v>
      </c>
      <c r="B384" s="33" t="s">
        <v>12</v>
      </c>
      <c r="C384" s="33" t="s">
        <v>21</v>
      </c>
      <c r="D384" s="48">
        <v>70930</v>
      </c>
      <c r="E384" s="34" t="str" cm="1">
        <f t="array" ref="E384">_xlfn.IFS(
  'Palmoria Group emp-data cleaned'!$D384&lt;10000, "$0-10k",
  'Palmoria Group emp-data cleaned'!$D384&lt;20000, "$10k-20k",
  'Palmoria Group emp-data cleaned'!$D384&lt;30000, "$20k-30k",
  'Palmoria Group emp-data cleaned'!$D384&lt;40000, "$30k-40k",
  'Palmoria Group emp-data cleaned'!$D384&lt;50000, "$40k-50k",
  'Palmoria Group emp-data cleaned'!$D384&lt;60000, "$50k-60k",
  'Palmoria Group emp-data cleaned'!$D384&lt;70000, "$60k-70k",
  'Palmoria Group emp-data cleaned'!$D384&lt;80000, "$70k-80k",
  'Palmoria Group emp-data cleaned'!$D384&lt;90000, "$80k-90k",
  'Palmoria Group emp-data cleaned'!$D384&lt;100000, "$90k-100k",
  'Palmoria Group emp-data cleaned'!$D384&lt;110000, "$100k-110k",
  'Palmoria Group emp-data cleaned'!$D384&gt;=110000, "$110k+"
)</f>
        <v>$70k-80k</v>
      </c>
      <c r="F384" s="33" t="s">
        <v>19</v>
      </c>
      <c r="G384" s="33" t="s">
        <v>26</v>
      </c>
      <c r="H384" s="33">
        <f>INDEX('Bonus Rules'!$C$3:$G$14, MATCH(C384, 'Bonus Rules'!$B$3:$B$14, 0), MATCH(G384, 'Bonus Rules'!$C$2:$G$2, 0))</f>
        <v>2.8000000000000001E-2</v>
      </c>
      <c r="I384" s="42">
        <f t="shared" si="10"/>
        <v>1986.04</v>
      </c>
      <c r="J384" s="48">
        <f t="shared" si="11"/>
        <v>72916.039999999994</v>
      </c>
    </row>
    <row r="385" spans="1:10" x14ac:dyDescent="0.25">
      <c r="A385" s="35" t="s">
        <v>401</v>
      </c>
      <c r="B385" s="35" t="s">
        <v>7</v>
      </c>
      <c r="C385" s="35" t="s">
        <v>18</v>
      </c>
      <c r="D385" s="49">
        <v>40980</v>
      </c>
      <c r="E385" s="36" t="str" cm="1">
        <f t="array" ref="E385">_xlfn.IFS(
  'Palmoria Group emp-data cleaned'!$D385&lt;10000, "$0-10k",
  'Palmoria Group emp-data cleaned'!$D385&lt;20000, "$10k-20k",
  'Palmoria Group emp-data cleaned'!$D385&lt;30000, "$20k-30k",
  'Palmoria Group emp-data cleaned'!$D385&lt;40000, "$30k-40k",
  'Palmoria Group emp-data cleaned'!$D385&lt;50000, "$40k-50k",
  'Palmoria Group emp-data cleaned'!$D385&lt;60000, "$50k-60k",
  'Palmoria Group emp-data cleaned'!$D385&lt;70000, "$60k-70k",
  'Palmoria Group emp-data cleaned'!$D385&lt;80000, "$70k-80k",
  'Palmoria Group emp-data cleaned'!$D385&lt;90000, "$80k-90k",
  'Palmoria Group emp-data cleaned'!$D385&lt;100000, "$90k-100k",
  'Palmoria Group emp-data cleaned'!$D385&lt;110000, "$100k-110k",
  'Palmoria Group emp-data cleaned'!$D385&gt;=110000, "$110k+"
)</f>
        <v>$40k-50k</v>
      </c>
      <c r="F385" s="35" t="s">
        <v>19</v>
      </c>
      <c r="G385" s="35" t="s">
        <v>48</v>
      </c>
      <c r="H385" s="33">
        <f>INDEX('Bonus Rules'!$C$3:$G$14, MATCH(C385, 'Bonus Rules'!$B$3:$B$14, 0), MATCH(G385, 'Bonus Rules'!$C$2:$G$2, 0))</f>
        <v>5.0000000000000001E-3</v>
      </c>
      <c r="I385" s="42">
        <f t="shared" si="10"/>
        <v>204.9</v>
      </c>
      <c r="J385" s="48">
        <f t="shared" si="11"/>
        <v>41184.9</v>
      </c>
    </row>
    <row r="386" spans="1:10" x14ac:dyDescent="0.25">
      <c r="A386" s="33" t="s">
        <v>402</v>
      </c>
      <c r="B386" s="33" t="s">
        <v>7</v>
      </c>
      <c r="C386" s="33" t="s">
        <v>63</v>
      </c>
      <c r="D386" s="48">
        <v>48980</v>
      </c>
      <c r="E386" s="34" t="str" cm="1">
        <f t="array" ref="E386">_xlfn.IFS(
  'Palmoria Group emp-data cleaned'!$D386&lt;10000, "$0-10k",
  'Palmoria Group emp-data cleaned'!$D386&lt;20000, "$10k-20k",
  'Palmoria Group emp-data cleaned'!$D386&lt;30000, "$20k-30k",
  'Palmoria Group emp-data cleaned'!$D386&lt;40000, "$30k-40k",
  'Palmoria Group emp-data cleaned'!$D386&lt;50000, "$40k-50k",
  'Palmoria Group emp-data cleaned'!$D386&lt;60000, "$50k-60k",
  'Palmoria Group emp-data cleaned'!$D386&lt;70000, "$60k-70k",
  'Palmoria Group emp-data cleaned'!$D386&lt;80000, "$70k-80k",
  'Palmoria Group emp-data cleaned'!$D386&lt;90000, "$80k-90k",
  'Palmoria Group emp-data cleaned'!$D386&lt;100000, "$90k-100k",
  'Palmoria Group emp-data cleaned'!$D386&lt;110000, "$100k-110k",
  'Palmoria Group emp-data cleaned'!$D386&gt;=110000, "$110k+"
)</f>
        <v>$40k-50k</v>
      </c>
      <c r="F386" s="33" t="s">
        <v>19</v>
      </c>
      <c r="G386" s="33" t="s">
        <v>48</v>
      </c>
      <c r="H386" s="33">
        <f>INDEX('Bonus Rules'!$C$3:$G$14, MATCH(C386, 'Bonus Rules'!$B$3:$B$14, 0), MATCH(G386, 'Bonus Rules'!$C$2:$G$2, 0))</f>
        <v>5.0000000000000001E-3</v>
      </c>
      <c r="I386" s="42">
        <f t="shared" si="10"/>
        <v>244.9</v>
      </c>
      <c r="J386" s="48">
        <f t="shared" si="11"/>
        <v>49224.9</v>
      </c>
    </row>
    <row r="387" spans="1:10" x14ac:dyDescent="0.25">
      <c r="A387" s="35" t="s">
        <v>403</v>
      </c>
      <c r="B387" s="35" t="s">
        <v>7</v>
      </c>
      <c r="C387" s="35" t="s">
        <v>39</v>
      </c>
      <c r="D387" s="49">
        <v>110820</v>
      </c>
      <c r="E387" s="36" t="str" cm="1">
        <f t="array" ref="E387">_xlfn.IFS(
  'Palmoria Group emp-data cleaned'!$D387&lt;10000, "$0-10k",
  'Palmoria Group emp-data cleaned'!$D387&lt;20000, "$10k-20k",
  'Palmoria Group emp-data cleaned'!$D387&lt;30000, "$20k-30k",
  'Palmoria Group emp-data cleaned'!$D387&lt;40000, "$30k-40k",
  'Palmoria Group emp-data cleaned'!$D387&lt;50000, "$40k-50k",
  'Palmoria Group emp-data cleaned'!$D387&lt;60000, "$50k-60k",
  'Palmoria Group emp-data cleaned'!$D387&lt;70000, "$60k-70k",
  'Palmoria Group emp-data cleaned'!$D387&lt;80000, "$70k-80k",
  'Palmoria Group emp-data cleaned'!$D387&lt;90000, "$80k-90k",
  'Palmoria Group emp-data cleaned'!$D387&lt;100000, "$90k-100k",
  'Palmoria Group emp-data cleaned'!$D387&lt;110000, "$100k-110k",
  'Palmoria Group emp-data cleaned'!$D387&gt;=110000, "$110k+"
)</f>
        <v>$110k+</v>
      </c>
      <c r="F387" s="35" t="s">
        <v>19</v>
      </c>
      <c r="G387" s="35" t="s">
        <v>14</v>
      </c>
      <c r="H387" s="33">
        <f>INDEX('Bonus Rules'!$C$3:$G$14, MATCH(C387, 'Bonus Rules'!$B$3:$B$14, 0), MATCH(G387, 'Bonus Rules'!$C$2:$G$2, 0))</f>
        <v>5.8999999999999997E-2</v>
      </c>
      <c r="I387" s="42">
        <f t="shared" ref="I387:I450" si="12" xml:space="preserve"> D387 * H387</f>
        <v>6538.38</v>
      </c>
      <c r="J387" s="48">
        <f t="shared" ref="J387:J450" si="13">D387+I387</f>
        <v>117358.38</v>
      </c>
    </row>
    <row r="388" spans="1:10" x14ac:dyDescent="0.25">
      <c r="A388" s="33" t="s">
        <v>404</v>
      </c>
      <c r="B388" s="33" t="s">
        <v>12</v>
      </c>
      <c r="C388" s="33" t="s">
        <v>31</v>
      </c>
      <c r="D388" s="48">
        <v>61690</v>
      </c>
      <c r="E388" s="34" t="str" cm="1">
        <f t="array" ref="E388">_xlfn.IFS(
  'Palmoria Group emp-data cleaned'!$D388&lt;10000, "$0-10k",
  'Palmoria Group emp-data cleaned'!$D388&lt;20000, "$10k-20k",
  'Palmoria Group emp-data cleaned'!$D388&lt;30000, "$20k-30k",
  'Palmoria Group emp-data cleaned'!$D388&lt;40000, "$30k-40k",
  'Palmoria Group emp-data cleaned'!$D388&lt;50000, "$40k-50k",
  'Palmoria Group emp-data cleaned'!$D388&lt;60000, "$50k-60k",
  'Palmoria Group emp-data cleaned'!$D388&lt;70000, "$60k-70k",
  'Palmoria Group emp-data cleaned'!$D388&lt;80000, "$70k-80k",
  'Palmoria Group emp-data cleaned'!$D388&lt;90000, "$80k-90k",
  'Palmoria Group emp-data cleaned'!$D388&lt;100000, "$90k-100k",
  'Palmoria Group emp-data cleaned'!$D388&lt;110000, "$100k-110k",
  'Palmoria Group emp-data cleaned'!$D388&gt;=110000, "$110k+"
)</f>
        <v>$60k-70k</v>
      </c>
      <c r="F388" s="33" t="s">
        <v>15</v>
      </c>
      <c r="G388" s="33" t="s">
        <v>14</v>
      </c>
      <c r="H388" s="33">
        <f>INDEX('Bonus Rules'!$C$3:$G$14, MATCH(C388, 'Bonus Rules'!$B$3:$B$14, 0), MATCH(G388, 'Bonus Rules'!$C$2:$G$2, 0))</f>
        <v>0.05</v>
      </c>
      <c r="I388" s="42">
        <f t="shared" si="12"/>
        <v>3084.5</v>
      </c>
      <c r="J388" s="48">
        <f t="shared" si="13"/>
        <v>64774.5</v>
      </c>
    </row>
    <row r="389" spans="1:10" x14ac:dyDescent="0.25">
      <c r="A389" s="35" t="s">
        <v>405</v>
      </c>
      <c r="B389" s="35" t="s">
        <v>903</v>
      </c>
      <c r="C389" s="35" t="s">
        <v>21</v>
      </c>
      <c r="D389" s="49">
        <v>104800</v>
      </c>
      <c r="E389" s="36" t="str" cm="1">
        <f t="array" ref="E389">_xlfn.IFS(
  'Palmoria Group emp-data cleaned'!$D389&lt;10000, "$0-10k",
  'Palmoria Group emp-data cleaned'!$D389&lt;20000, "$10k-20k",
  'Palmoria Group emp-data cleaned'!$D389&lt;30000, "$20k-30k",
  'Palmoria Group emp-data cleaned'!$D389&lt;40000, "$30k-40k",
  'Palmoria Group emp-data cleaned'!$D389&lt;50000, "$40k-50k",
  'Palmoria Group emp-data cleaned'!$D389&lt;60000, "$50k-60k",
  'Palmoria Group emp-data cleaned'!$D389&lt;70000, "$60k-70k",
  'Palmoria Group emp-data cleaned'!$D389&lt;80000, "$70k-80k",
  'Palmoria Group emp-data cleaned'!$D389&lt;90000, "$80k-90k",
  'Palmoria Group emp-data cleaned'!$D389&lt;100000, "$90k-100k",
  'Palmoria Group emp-data cleaned'!$D389&lt;110000, "$100k-110k",
  'Palmoria Group emp-data cleaned'!$D389&gt;=110000, "$110k+"
)</f>
        <v>$100k-110k</v>
      </c>
      <c r="F389" s="35" t="s">
        <v>9</v>
      </c>
      <c r="G389" s="35" t="s">
        <v>26</v>
      </c>
      <c r="H389" s="33">
        <f>INDEX('Bonus Rules'!$C$3:$G$14, MATCH(C389, 'Bonus Rules'!$B$3:$B$14, 0), MATCH(G389, 'Bonus Rules'!$C$2:$G$2, 0))</f>
        <v>2.8000000000000001E-2</v>
      </c>
      <c r="I389" s="42">
        <f t="shared" si="12"/>
        <v>2934.4</v>
      </c>
      <c r="J389" s="48">
        <f t="shared" si="13"/>
        <v>107734.39999999999</v>
      </c>
    </row>
    <row r="390" spans="1:10" x14ac:dyDescent="0.25">
      <c r="A390" s="33" t="s">
        <v>406</v>
      </c>
      <c r="B390" s="33" t="s">
        <v>7</v>
      </c>
      <c r="C390" s="33" t="s">
        <v>50</v>
      </c>
      <c r="D390" s="48">
        <v>56280</v>
      </c>
      <c r="E390" s="34" t="str" cm="1">
        <f t="array" ref="E390">_xlfn.IFS(
  'Palmoria Group emp-data cleaned'!$D390&lt;10000, "$0-10k",
  'Palmoria Group emp-data cleaned'!$D390&lt;20000, "$10k-20k",
  'Palmoria Group emp-data cleaned'!$D390&lt;30000, "$20k-30k",
  'Palmoria Group emp-data cleaned'!$D390&lt;40000, "$30k-40k",
  'Palmoria Group emp-data cleaned'!$D390&lt;50000, "$40k-50k",
  'Palmoria Group emp-data cleaned'!$D390&lt;60000, "$50k-60k",
  'Palmoria Group emp-data cleaned'!$D390&lt;70000, "$60k-70k",
  'Palmoria Group emp-data cleaned'!$D390&lt;80000, "$70k-80k",
  'Palmoria Group emp-data cleaned'!$D390&lt;90000, "$80k-90k",
  'Palmoria Group emp-data cleaned'!$D390&lt;100000, "$90k-100k",
  'Palmoria Group emp-data cleaned'!$D390&lt;110000, "$100k-110k",
  'Palmoria Group emp-data cleaned'!$D390&gt;=110000, "$110k+"
)</f>
        <v>$50k-60k</v>
      </c>
      <c r="F390" s="33" t="s">
        <v>19</v>
      </c>
      <c r="G390" s="33" t="s">
        <v>22</v>
      </c>
      <c r="H390" s="33">
        <f>INDEX('Bonus Rules'!$C$3:$G$14, MATCH(C390, 'Bonus Rules'!$B$3:$B$14, 0), MATCH(G390, 'Bonus Rules'!$C$2:$G$2, 0))</f>
        <v>1.2E-2</v>
      </c>
      <c r="I390" s="42">
        <f t="shared" si="12"/>
        <v>675.36</v>
      </c>
      <c r="J390" s="48">
        <f t="shared" si="13"/>
        <v>56955.360000000001</v>
      </c>
    </row>
    <row r="391" spans="1:10" x14ac:dyDescent="0.25">
      <c r="A391" s="35" t="s">
        <v>407</v>
      </c>
      <c r="B391" s="35" t="s">
        <v>7</v>
      </c>
      <c r="C391" s="35" t="s">
        <v>13</v>
      </c>
      <c r="D391" s="49">
        <v>88380</v>
      </c>
      <c r="E391" s="36" t="str" cm="1">
        <f t="array" ref="E391">_xlfn.IFS(
  'Palmoria Group emp-data cleaned'!$D391&lt;10000, "$0-10k",
  'Palmoria Group emp-data cleaned'!$D391&lt;20000, "$10k-20k",
  'Palmoria Group emp-data cleaned'!$D391&lt;30000, "$20k-30k",
  'Palmoria Group emp-data cleaned'!$D391&lt;40000, "$30k-40k",
  'Palmoria Group emp-data cleaned'!$D391&lt;50000, "$40k-50k",
  'Palmoria Group emp-data cleaned'!$D391&lt;60000, "$50k-60k",
  'Palmoria Group emp-data cleaned'!$D391&lt;70000, "$60k-70k",
  'Palmoria Group emp-data cleaned'!$D391&lt;80000, "$70k-80k",
  'Palmoria Group emp-data cleaned'!$D391&lt;90000, "$80k-90k",
  'Palmoria Group emp-data cleaned'!$D391&lt;100000, "$90k-100k",
  'Palmoria Group emp-data cleaned'!$D391&lt;110000, "$100k-110k",
  'Palmoria Group emp-data cleaned'!$D391&gt;=110000, "$110k+"
)</f>
        <v>$80k-90k</v>
      </c>
      <c r="F391" s="35" t="s">
        <v>19</v>
      </c>
      <c r="G391" s="35" t="s">
        <v>14</v>
      </c>
      <c r="H391" s="33">
        <f>INDEX('Bonus Rules'!$C$3:$G$14, MATCH(C391, 'Bonus Rules'!$B$3:$B$14, 0), MATCH(G391, 'Bonus Rules'!$C$2:$G$2, 0))</f>
        <v>4.2999999999999997E-2</v>
      </c>
      <c r="I391" s="42">
        <f t="shared" si="12"/>
        <v>3800.3399999999997</v>
      </c>
      <c r="J391" s="48">
        <f t="shared" si="13"/>
        <v>92180.34</v>
      </c>
    </row>
    <row r="392" spans="1:10" x14ac:dyDescent="0.25">
      <c r="A392" s="33" t="s">
        <v>408</v>
      </c>
      <c r="B392" s="33" t="s">
        <v>7</v>
      </c>
      <c r="C392" s="33" t="s">
        <v>13</v>
      </c>
      <c r="D392" s="48">
        <v>52590</v>
      </c>
      <c r="E392" s="34" t="str" cm="1">
        <f t="array" ref="E392">_xlfn.IFS(
  'Palmoria Group emp-data cleaned'!$D392&lt;10000, "$0-10k",
  'Palmoria Group emp-data cleaned'!$D392&lt;20000, "$10k-20k",
  'Palmoria Group emp-data cleaned'!$D392&lt;30000, "$20k-30k",
  'Palmoria Group emp-data cleaned'!$D392&lt;40000, "$30k-40k",
  'Palmoria Group emp-data cleaned'!$D392&lt;50000, "$40k-50k",
  'Palmoria Group emp-data cleaned'!$D392&lt;60000, "$50k-60k",
  'Palmoria Group emp-data cleaned'!$D392&lt;70000, "$60k-70k",
  'Palmoria Group emp-data cleaned'!$D392&lt;80000, "$70k-80k",
  'Palmoria Group emp-data cleaned'!$D392&lt;90000, "$80k-90k",
  'Palmoria Group emp-data cleaned'!$D392&lt;100000, "$90k-100k",
  'Palmoria Group emp-data cleaned'!$D392&lt;110000, "$100k-110k",
  'Palmoria Group emp-data cleaned'!$D392&gt;=110000, "$110k+"
)</f>
        <v>$50k-60k</v>
      </c>
      <c r="F392" s="33" t="s">
        <v>9</v>
      </c>
      <c r="G392" s="33" t="s">
        <v>14</v>
      </c>
      <c r="H392" s="33">
        <f>INDEX('Bonus Rules'!$C$3:$G$14, MATCH(C392, 'Bonus Rules'!$B$3:$B$14, 0), MATCH(G392, 'Bonus Rules'!$C$2:$G$2, 0))</f>
        <v>4.2999999999999997E-2</v>
      </c>
      <c r="I392" s="42">
        <f t="shared" si="12"/>
        <v>2261.37</v>
      </c>
      <c r="J392" s="48">
        <f t="shared" si="13"/>
        <v>54851.37</v>
      </c>
    </row>
    <row r="393" spans="1:10" x14ac:dyDescent="0.25">
      <c r="A393" s="35" t="s">
        <v>409</v>
      </c>
      <c r="B393" s="35" t="s">
        <v>7</v>
      </c>
      <c r="C393" s="35" t="s">
        <v>28</v>
      </c>
      <c r="D393" s="49">
        <v>47650</v>
      </c>
      <c r="E393" s="36" t="str" cm="1">
        <f t="array" ref="E393">_xlfn.IFS(
  'Palmoria Group emp-data cleaned'!$D393&lt;10000, "$0-10k",
  'Palmoria Group emp-data cleaned'!$D393&lt;20000, "$10k-20k",
  'Palmoria Group emp-data cleaned'!$D393&lt;30000, "$20k-30k",
  'Palmoria Group emp-data cleaned'!$D393&lt;40000, "$30k-40k",
  'Palmoria Group emp-data cleaned'!$D393&lt;50000, "$40k-50k",
  'Palmoria Group emp-data cleaned'!$D393&lt;60000, "$50k-60k",
  'Palmoria Group emp-data cleaned'!$D393&lt;70000, "$60k-70k",
  'Palmoria Group emp-data cleaned'!$D393&lt;80000, "$70k-80k",
  'Palmoria Group emp-data cleaned'!$D393&lt;90000, "$80k-90k",
  'Palmoria Group emp-data cleaned'!$D393&lt;100000, "$90k-100k",
  'Palmoria Group emp-data cleaned'!$D393&lt;110000, "$100k-110k",
  'Palmoria Group emp-data cleaned'!$D393&gt;=110000, "$110k+"
)</f>
        <v>$40k-50k</v>
      </c>
      <c r="F393" s="35" t="s">
        <v>15</v>
      </c>
      <c r="G393" s="35" t="s">
        <v>22</v>
      </c>
      <c r="H393" s="33">
        <f>INDEX('Bonus Rules'!$C$3:$G$14, MATCH(C393, 'Bonus Rules'!$B$3:$B$14, 0), MATCH(G393, 'Bonus Rules'!$C$2:$G$2, 0))</f>
        <v>1.4999999999999999E-2</v>
      </c>
      <c r="I393" s="42">
        <f t="shared" si="12"/>
        <v>714.75</v>
      </c>
      <c r="J393" s="48">
        <f t="shared" si="13"/>
        <v>48364.75</v>
      </c>
    </row>
    <row r="394" spans="1:10" x14ac:dyDescent="0.25">
      <c r="A394" s="33" t="s">
        <v>410</v>
      </c>
      <c r="B394" s="33" t="s">
        <v>12</v>
      </c>
      <c r="C394" s="33" t="s">
        <v>8</v>
      </c>
      <c r="D394" s="48">
        <v>72350</v>
      </c>
      <c r="E394" s="34" t="str" cm="1">
        <f t="array" ref="E394">_xlfn.IFS(
  'Palmoria Group emp-data cleaned'!$D394&lt;10000, "$0-10k",
  'Palmoria Group emp-data cleaned'!$D394&lt;20000, "$10k-20k",
  'Palmoria Group emp-data cleaned'!$D394&lt;30000, "$20k-30k",
  'Palmoria Group emp-data cleaned'!$D394&lt;40000, "$30k-40k",
  'Palmoria Group emp-data cleaned'!$D394&lt;50000, "$40k-50k",
  'Palmoria Group emp-data cleaned'!$D394&lt;60000, "$50k-60k",
  'Palmoria Group emp-data cleaned'!$D394&lt;70000, "$60k-70k",
  'Palmoria Group emp-data cleaned'!$D394&lt;80000, "$70k-80k",
  'Palmoria Group emp-data cleaned'!$D394&lt;90000, "$80k-90k",
  'Palmoria Group emp-data cleaned'!$D394&lt;100000, "$90k-100k",
  'Palmoria Group emp-data cleaned'!$D394&lt;110000, "$100k-110k",
  'Palmoria Group emp-data cleaned'!$D394&gt;=110000, "$110k+"
)</f>
        <v>$70k-80k</v>
      </c>
      <c r="F394" s="33" t="s">
        <v>15</v>
      </c>
      <c r="G394" s="33" t="s">
        <v>14</v>
      </c>
      <c r="H394" s="33">
        <f>INDEX('Bonus Rules'!$C$3:$G$14, MATCH(C394, 'Bonus Rules'!$B$3:$B$14, 0), MATCH(G394, 'Bonus Rules'!$C$2:$G$2, 0))</f>
        <v>5.0999999999999997E-2</v>
      </c>
      <c r="I394" s="42">
        <f t="shared" si="12"/>
        <v>3689.85</v>
      </c>
      <c r="J394" s="48">
        <f t="shared" si="13"/>
        <v>76039.850000000006</v>
      </c>
    </row>
    <row r="395" spans="1:10" x14ac:dyDescent="0.25">
      <c r="A395" s="35" t="s">
        <v>411</v>
      </c>
      <c r="B395" s="35" t="s">
        <v>12</v>
      </c>
      <c r="C395" s="35" t="s">
        <v>50</v>
      </c>
      <c r="D395" s="49">
        <v>39940</v>
      </c>
      <c r="E395" s="36" t="str" cm="1">
        <f t="array" ref="E395">_xlfn.IFS(
  'Palmoria Group emp-data cleaned'!$D395&lt;10000, "$0-10k",
  'Palmoria Group emp-data cleaned'!$D395&lt;20000, "$10k-20k",
  'Palmoria Group emp-data cleaned'!$D395&lt;30000, "$20k-30k",
  'Palmoria Group emp-data cleaned'!$D395&lt;40000, "$30k-40k",
  'Palmoria Group emp-data cleaned'!$D395&lt;50000, "$40k-50k",
  'Palmoria Group emp-data cleaned'!$D395&lt;60000, "$50k-60k",
  'Palmoria Group emp-data cleaned'!$D395&lt;70000, "$60k-70k",
  'Palmoria Group emp-data cleaned'!$D395&lt;80000, "$70k-80k",
  'Palmoria Group emp-data cleaned'!$D395&lt;90000, "$80k-90k",
  'Palmoria Group emp-data cleaned'!$D395&lt;100000, "$90k-100k",
  'Palmoria Group emp-data cleaned'!$D395&lt;110000, "$100k-110k",
  'Palmoria Group emp-data cleaned'!$D395&gt;=110000, "$110k+"
)</f>
        <v>$30k-40k</v>
      </c>
      <c r="F395" s="35" t="s">
        <v>9</v>
      </c>
      <c r="G395" s="35" t="s">
        <v>26</v>
      </c>
      <c r="H395" s="33">
        <f>INDEX('Bonus Rules'!$C$3:$G$14, MATCH(C395, 'Bonus Rules'!$B$3:$B$14, 0), MATCH(G395, 'Bonus Rules'!$C$2:$G$2, 0))</f>
        <v>0.02</v>
      </c>
      <c r="I395" s="42">
        <f t="shared" si="12"/>
        <v>798.80000000000007</v>
      </c>
      <c r="J395" s="48">
        <f t="shared" si="13"/>
        <v>40738.800000000003</v>
      </c>
    </row>
    <row r="396" spans="1:10" x14ac:dyDescent="0.25">
      <c r="A396" s="33" t="s">
        <v>412</v>
      </c>
      <c r="B396" s="33" t="s">
        <v>7</v>
      </c>
      <c r="C396" s="33" t="s">
        <v>47</v>
      </c>
      <c r="D396" s="48">
        <v>28130</v>
      </c>
      <c r="E396" s="34" t="str" cm="1">
        <f t="array" ref="E396">_xlfn.IFS(
  'Palmoria Group emp-data cleaned'!$D396&lt;10000, "$0-10k",
  'Palmoria Group emp-data cleaned'!$D396&lt;20000, "$10k-20k",
  'Palmoria Group emp-data cleaned'!$D396&lt;30000, "$20k-30k",
  'Palmoria Group emp-data cleaned'!$D396&lt;40000, "$30k-40k",
  'Palmoria Group emp-data cleaned'!$D396&lt;50000, "$40k-50k",
  'Palmoria Group emp-data cleaned'!$D396&lt;60000, "$50k-60k",
  'Palmoria Group emp-data cleaned'!$D396&lt;70000, "$60k-70k",
  'Palmoria Group emp-data cleaned'!$D396&lt;80000, "$70k-80k",
  'Palmoria Group emp-data cleaned'!$D396&lt;90000, "$80k-90k",
  'Palmoria Group emp-data cleaned'!$D396&lt;100000, "$90k-100k",
  'Palmoria Group emp-data cleaned'!$D396&lt;110000, "$100k-110k",
  'Palmoria Group emp-data cleaned'!$D396&gt;=110000, "$110k+"
)</f>
        <v>$20k-30k</v>
      </c>
      <c r="F396" s="33" t="s">
        <v>15</v>
      </c>
      <c r="G396" s="33" t="s">
        <v>22</v>
      </c>
      <c r="H396" s="33">
        <f>INDEX('Bonus Rules'!$C$3:$G$14, MATCH(C396, 'Bonus Rules'!$B$3:$B$14, 0), MATCH(G396, 'Bonus Rules'!$C$2:$G$2, 0))</f>
        <v>0.02</v>
      </c>
      <c r="I396" s="42">
        <f t="shared" si="12"/>
        <v>562.6</v>
      </c>
      <c r="J396" s="48">
        <f t="shared" si="13"/>
        <v>28692.6</v>
      </c>
    </row>
    <row r="397" spans="1:10" x14ac:dyDescent="0.25">
      <c r="A397" s="35" t="s">
        <v>413</v>
      </c>
      <c r="B397" s="35" t="s">
        <v>903</v>
      </c>
      <c r="C397" s="35" t="s">
        <v>13</v>
      </c>
      <c r="D397" s="49">
        <v>69460</v>
      </c>
      <c r="E397" s="36" t="str" cm="1">
        <f t="array" ref="E397">_xlfn.IFS(
  'Palmoria Group emp-data cleaned'!$D397&lt;10000, "$0-10k",
  'Palmoria Group emp-data cleaned'!$D397&lt;20000, "$10k-20k",
  'Palmoria Group emp-data cleaned'!$D397&lt;30000, "$20k-30k",
  'Palmoria Group emp-data cleaned'!$D397&lt;40000, "$30k-40k",
  'Palmoria Group emp-data cleaned'!$D397&lt;50000, "$40k-50k",
  'Palmoria Group emp-data cleaned'!$D397&lt;60000, "$50k-60k",
  'Palmoria Group emp-data cleaned'!$D397&lt;70000, "$60k-70k",
  'Palmoria Group emp-data cleaned'!$D397&lt;80000, "$70k-80k",
  'Palmoria Group emp-data cleaned'!$D397&lt;90000, "$80k-90k",
  'Palmoria Group emp-data cleaned'!$D397&lt;100000, "$90k-100k",
  'Palmoria Group emp-data cleaned'!$D397&lt;110000, "$100k-110k",
  'Palmoria Group emp-data cleaned'!$D397&gt;=110000, "$110k+"
)</f>
        <v>$60k-70k</v>
      </c>
      <c r="F397" s="35" t="s">
        <v>15</v>
      </c>
      <c r="G397" s="35" t="s">
        <v>10</v>
      </c>
      <c r="H397" s="33">
        <f>INDEX('Bonus Rules'!$C$3:$G$14, MATCH(C397, 'Bonus Rules'!$B$3:$B$14, 0), MATCH(G397, 'Bonus Rules'!$C$2:$G$2, 0))</f>
        <v>6.0999999999999999E-2</v>
      </c>
      <c r="I397" s="42">
        <f t="shared" si="12"/>
        <v>4237.0599999999995</v>
      </c>
      <c r="J397" s="48">
        <f t="shared" si="13"/>
        <v>73697.06</v>
      </c>
    </row>
    <row r="398" spans="1:10" x14ac:dyDescent="0.25">
      <c r="A398" s="33" t="s">
        <v>414</v>
      </c>
      <c r="B398" s="33" t="s">
        <v>7</v>
      </c>
      <c r="C398" s="33" t="s">
        <v>28</v>
      </c>
      <c r="D398" s="48">
        <v>109030</v>
      </c>
      <c r="E398" s="34" t="str" cm="1">
        <f t="array" ref="E398">_xlfn.IFS(
  'Palmoria Group emp-data cleaned'!$D398&lt;10000, "$0-10k",
  'Palmoria Group emp-data cleaned'!$D398&lt;20000, "$10k-20k",
  'Palmoria Group emp-data cleaned'!$D398&lt;30000, "$20k-30k",
  'Palmoria Group emp-data cleaned'!$D398&lt;40000, "$30k-40k",
  'Palmoria Group emp-data cleaned'!$D398&lt;50000, "$40k-50k",
  'Palmoria Group emp-data cleaned'!$D398&lt;60000, "$50k-60k",
  'Palmoria Group emp-data cleaned'!$D398&lt;70000, "$60k-70k",
  'Palmoria Group emp-data cleaned'!$D398&lt;80000, "$70k-80k",
  'Palmoria Group emp-data cleaned'!$D398&lt;90000, "$80k-90k",
  'Palmoria Group emp-data cleaned'!$D398&lt;100000, "$90k-100k",
  'Palmoria Group emp-data cleaned'!$D398&lt;110000, "$100k-110k",
  'Palmoria Group emp-data cleaned'!$D398&gt;=110000, "$110k+"
)</f>
        <v>$100k-110k</v>
      </c>
      <c r="F398" s="33" t="s">
        <v>15</v>
      </c>
      <c r="G398" s="33" t="s">
        <v>10</v>
      </c>
      <c r="H398" s="33">
        <f>INDEX('Bonus Rules'!$C$3:$G$14, MATCH(C398, 'Bonus Rules'!$B$3:$B$14, 0), MATCH(G398, 'Bonus Rules'!$C$2:$G$2, 0))</f>
        <v>7.1999999999999995E-2</v>
      </c>
      <c r="I398" s="42">
        <f t="shared" si="12"/>
        <v>7850.16</v>
      </c>
      <c r="J398" s="48">
        <f t="shared" si="13"/>
        <v>116880.16</v>
      </c>
    </row>
    <row r="399" spans="1:10" x14ac:dyDescent="0.25">
      <c r="A399" s="35" t="s">
        <v>415</v>
      </c>
      <c r="B399" s="35" t="s">
        <v>7</v>
      </c>
      <c r="C399" s="35" t="s">
        <v>34</v>
      </c>
      <c r="D399" s="49">
        <v>66460</v>
      </c>
      <c r="E399" s="36" t="str" cm="1">
        <f t="array" ref="E399">_xlfn.IFS(
  'Palmoria Group emp-data cleaned'!$D399&lt;10000, "$0-10k",
  'Palmoria Group emp-data cleaned'!$D399&lt;20000, "$10k-20k",
  'Palmoria Group emp-data cleaned'!$D399&lt;30000, "$20k-30k",
  'Palmoria Group emp-data cleaned'!$D399&lt;40000, "$30k-40k",
  'Palmoria Group emp-data cleaned'!$D399&lt;50000, "$40k-50k",
  'Palmoria Group emp-data cleaned'!$D399&lt;60000, "$50k-60k",
  'Palmoria Group emp-data cleaned'!$D399&lt;70000, "$60k-70k",
  'Palmoria Group emp-data cleaned'!$D399&lt;80000, "$70k-80k",
  'Palmoria Group emp-data cleaned'!$D399&lt;90000, "$80k-90k",
  'Palmoria Group emp-data cleaned'!$D399&lt;100000, "$90k-100k",
  'Palmoria Group emp-data cleaned'!$D399&lt;110000, "$100k-110k",
  'Palmoria Group emp-data cleaned'!$D399&gt;=110000, "$110k+"
)</f>
        <v>$60k-70k</v>
      </c>
      <c r="F399" s="35" t="s">
        <v>9</v>
      </c>
      <c r="G399" s="35" t="s">
        <v>26</v>
      </c>
      <c r="H399" s="33">
        <f>INDEX('Bonus Rules'!$C$3:$G$14, MATCH(C399, 'Bonus Rules'!$B$3:$B$14, 0), MATCH(G399, 'Bonus Rules'!$C$2:$G$2, 0))</f>
        <v>3.2000000000000001E-2</v>
      </c>
      <c r="I399" s="42">
        <f t="shared" si="12"/>
        <v>2126.7200000000003</v>
      </c>
      <c r="J399" s="48">
        <f t="shared" si="13"/>
        <v>68586.720000000001</v>
      </c>
    </row>
    <row r="400" spans="1:10" x14ac:dyDescent="0.25">
      <c r="A400" s="33" t="s">
        <v>416</v>
      </c>
      <c r="B400" s="33" t="s">
        <v>12</v>
      </c>
      <c r="C400" s="33" t="s">
        <v>39</v>
      </c>
      <c r="D400" s="48">
        <v>50810</v>
      </c>
      <c r="E400" s="34" t="str" cm="1">
        <f t="array" ref="E400">_xlfn.IFS(
  'Palmoria Group emp-data cleaned'!$D400&lt;10000, "$0-10k",
  'Palmoria Group emp-data cleaned'!$D400&lt;20000, "$10k-20k",
  'Palmoria Group emp-data cleaned'!$D400&lt;30000, "$20k-30k",
  'Palmoria Group emp-data cleaned'!$D400&lt;40000, "$30k-40k",
  'Palmoria Group emp-data cleaned'!$D400&lt;50000, "$40k-50k",
  'Palmoria Group emp-data cleaned'!$D400&lt;60000, "$50k-60k",
  'Palmoria Group emp-data cleaned'!$D400&lt;70000, "$60k-70k",
  'Palmoria Group emp-data cleaned'!$D400&lt;80000, "$70k-80k",
  'Palmoria Group emp-data cleaned'!$D400&lt;90000, "$80k-90k",
  'Palmoria Group emp-data cleaned'!$D400&lt;100000, "$90k-100k",
  'Palmoria Group emp-data cleaned'!$D400&lt;110000, "$100k-110k",
  'Palmoria Group emp-data cleaned'!$D400&gt;=110000, "$110k+"
)</f>
        <v>$50k-60k</v>
      </c>
      <c r="F400" s="33" t="s">
        <v>15</v>
      </c>
      <c r="G400" s="33" t="s">
        <v>16</v>
      </c>
      <c r="H400" s="33"/>
      <c r="I400" s="42"/>
      <c r="J400" s="48"/>
    </row>
    <row r="401" spans="1:10" x14ac:dyDescent="0.25">
      <c r="A401" s="35" t="s">
        <v>417</v>
      </c>
      <c r="B401" s="35" t="s">
        <v>7</v>
      </c>
      <c r="C401" s="35" t="s">
        <v>18</v>
      </c>
      <c r="D401" s="49">
        <v>114510</v>
      </c>
      <c r="E401" s="36" t="str" cm="1">
        <f t="array" ref="E401">_xlfn.IFS(
  'Palmoria Group emp-data cleaned'!$D401&lt;10000, "$0-10k",
  'Palmoria Group emp-data cleaned'!$D401&lt;20000, "$10k-20k",
  'Palmoria Group emp-data cleaned'!$D401&lt;30000, "$20k-30k",
  'Palmoria Group emp-data cleaned'!$D401&lt;40000, "$30k-40k",
  'Palmoria Group emp-data cleaned'!$D401&lt;50000, "$40k-50k",
  'Palmoria Group emp-data cleaned'!$D401&lt;60000, "$50k-60k",
  'Palmoria Group emp-data cleaned'!$D401&lt;70000, "$60k-70k",
  'Palmoria Group emp-data cleaned'!$D401&lt;80000, "$70k-80k",
  'Palmoria Group emp-data cleaned'!$D401&lt;90000, "$80k-90k",
  'Palmoria Group emp-data cleaned'!$D401&lt;100000, "$90k-100k",
  'Palmoria Group emp-data cleaned'!$D401&lt;110000, "$100k-110k",
  'Palmoria Group emp-data cleaned'!$D401&gt;=110000, "$110k+"
)</f>
        <v>$110k+</v>
      </c>
      <c r="F401" s="35" t="s">
        <v>19</v>
      </c>
      <c r="G401" s="35" t="s">
        <v>26</v>
      </c>
      <c r="H401" s="33">
        <f>INDEX('Bonus Rules'!$C$3:$G$14, MATCH(C401, 'Bonus Rules'!$B$3:$B$14, 0), MATCH(G401, 'Bonus Rules'!$C$2:$G$2, 0))</f>
        <v>2.1000000000000001E-2</v>
      </c>
      <c r="I401" s="42">
        <f t="shared" si="12"/>
        <v>2404.71</v>
      </c>
      <c r="J401" s="48">
        <f t="shared" si="13"/>
        <v>116914.71</v>
      </c>
    </row>
    <row r="402" spans="1:10" x14ac:dyDescent="0.25">
      <c r="A402" s="33" t="s">
        <v>418</v>
      </c>
      <c r="B402" s="33" t="s">
        <v>12</v>
      </c>
      <c r="C402" s="33" t="s">
        <v>31</v>
      </c>
      <c r="D402" s="48">
        <v>86230</v>
      </c>
      <c r="E402" s="34" t="str" cm="1">
        <f t="array" ref="E402">_xlfn.IFS(
  'Palmoria Group emp-data cleaned'!$D402&lt;10000, "$0-10k",
  'Palmoria Group emp-data cleaned'!$D402&lt;20000, "$10k-20k",
  'Palmoria Group emp-data cleaned'!$D402&lt;30000, "$20k-30k",
  'Palmoria Group emp-data cleaned'!$D402&lt;40000, "$30k-40k",
  'Palmoria Group emp-data cleaned'!$D402&lt;50000, "$40k-50k",
  'Palmoria Group emp-data cleaned'!$D402&lt;60000, "$50k-60k",
  'Palmoria Group emp-data cleaned'!$D402&lt;70000, "$60k-70k",
  'Palmoria Group emp-data cleaned'!$D402&lt;80000, "$70k-80k",
  'Palmoria Group emp-data cleaned'!$D402&lt;90000, "$80k-90k",
  'Palmoria Group emp-data cleaned'!$D402&lt;100000, "$90k-100k",
  'Palmoria Group emp-data cleaned'!$D402&lt;110000, "$100k-110k",
  'Palmoria Group emp-data cleaned'!$D402&gt;=110000, "$110k+"
)</f>
        <v>$80k-90k</v>
      </c>
      <c r="F402" s="33" t="s">
        <v>15</v>
      </c>
      <c r="G402" s="33" t="s">
        <v>22</v>
      </c>
      <c r="H402" s="33">
        <f>INDEX('Bonus Rules'!$C$3:$G$14, MATCH(C402, 'Bonus Rules'!$B$3:$B$14, 0), MATCH(G402, 'Bonus Rules'!$C$2:$G$2, 0))</f>
        <v>1.7999999999999999E-2</v>
      </c>
      <c r="I402" s="42">
        <f t="shared" si="12"/>
        <v>1552.1399999999999</v>
      </c>
      <c r="J402" s="48">
        <f t="shared" si="13"/>
        <v>87782.14</v>
      </c>
    </row>
    <row r="403" spans="1:10" x14ac:dyDescent="0.25">
      <c r="A403" s="35" t="s">
        <v>419</v>
      </c>
      <c r="B403" s="35" t="s">
        <v>7</v>
      </c>
      <c r="C403" s="35" t="s">
        <v>21</v>
      </c>
      <c r="D403" s="49">
        <v>73240</v>
      </c>
      <c r="E403" s="36" t="str" cm="1">
        <f t="array" ref="E403">_xlfn.IFS(
  'Palmoria Group emp-data cleaned'!$D403&lt;10000, "$0-10k",
  'Palmoria Group emp-data cleaned'!$D403&lt;20000, "$10k-20k",
  'Palmoria Group emp-data cleaned'!$D403&lt;30000, "$20k-30k",
  'Palmoria Group emp-data cleaned'!$D403&lt;40000, "$30k-40k",
  'Palmoria Group emp-data cleaned'!$D403&lt;50000, "$40k-50k",
  'Palmoria Group emp-data cleaned'!$D403&lt;60000, "$50k-60k",
  'Palmoria Group emp-data cleaned'!$D403&lt;70000, "$60k-70k",
  'Palmoria Group emp-data cleaned'!$D403&lt;80000, "$70k-80k",
  'Palmoria Group emp-data cleaned'!$D403&lt;90000, "$80k-90k",
  'Palmoria Group emp-data cleaned'!$D403&lt;100000, "$90k-100k",
  'Palmoria Group emp-data cleaned'!$D403&lt;110000, "$100k-110k",
  'Palmoria Group emp-data cleaned'!$D403&gt;=110000, "$110k+"
)</f>
        <v>$70k-80k</v>
      </c>
      <c r="F403" s="35" t="s">
        <v>19</v>
      </c>
      <c r="G403" s="35" t="s">
        <v>26</v>
      </c>
      <c r="H403" s="33">
        <f>INDEX('Bonus Rules'!$C$3:$G$14, MATCH(C403, 'Bonus Rules'!$B$3:$B$14, 0), MATCH(G403, 'Bonus Rules'!$C$2:$G$2, 0))</f>
        <v>2.8000000000000001E-2</v>
      </c>
      <c r="I403" s="42">
        <f t="shared" si="12"/>
        <v>2050.7200000000003</v>
      </c>
      <c r="J403" s="48">
        <f t="shared" si="13"/>
        <v>75290.720000000001</v>
      </c>
    </row>
    <row r="404" spans="1:10" x14ac:dyDescent="0.25">
      <c r="A404" s="33" t="s">
        <v>420</v>
      </c>
      <c r="B404" s="33" t="s">
        <v>12</v>
      </c>
      <c r="C404" s="33" t="s">
        <v>31</v>
      </c>
      <c r="D404" s="48">
        <v>53920</v>
      </c>
      <c r="E404" s="34" t="str" cm="1">
        <f t="array" ref="E404">_xlfn.IFS(
  'Palmoria Group emp-data cleaned'!$D404&lt;10000, "$0-10k",
  'Palmoria Group emp-data cleaned'!$D404&lt;20000, "$10k-20k",
  'Palmoria Group emp-data cleaned'!$D404&lt;30000, "$20k-30k",
  'Palmoria Group emp-data cleaned'!$D404&lt;40000, "$30k-40k",
  'Palmoria Group emp-data cleaned'!$D404&lt;50000, "$40k-50k",
  'Palmoria Group emp-data cleaned'!$D404&lt;60000, "$50k-60k",
  'Palmoria Group emp-data cleaned'!$D404&lt;70000, "$60k-70k",
  'Palmoria Group emp-data cleaned'!$D404&lt;80000, "$70k-80k",
  'Palmoria Group emp-data cleaned'!$D404&lt;90000, "$80k-90k",
  'Palmoria Group emp-data cleaned'!$D404&lt;100000, "$90k-100k",
  'Palmoria Group emp-data cleaned'!$D404&lt;110000, "$100k-110k",
  'Palmoria Group emp-data cleaned'!$D404&gt;=110000, "$110k+"
)</f>
        <v>$50k-60k</v>
      </c>
      <c r="F404" s="33" t="s">
        <v>19</v>
      </c>
      <c r="G404" s="33" t="s">
        <v>22</v>
      </c>
      <c r="H404" s="33">
        <f>INDEX('Bonus Rules'!$C$3:$G$14, MATCH(C404, 'Bonus Rules'!$B$3:$B$14, 0), MATCH(G404, 'Bonus Rules'!$C$2:$G$2, 0))</f>
        <v>1.7999999999999999E-2</v>
      </c>
      <c r="I404" s="42">
        <f t="shared" si="12"/>
        <v>970.56</v>
      </c>
      <c r="J404" s="48">
        <f t="shared" si="13"/>
        <v>54890.559999999998</v>
      </c>
    </row>
    <row r="405" spans="1:10" x14ac:dyDescent="0.25">
      <c r="A405" s="35" t="s">
        <v>421</v>
      </c>
      <c r="B405" s="35" t="s">
        <v>12</v>
      </c>
      <c r="C405" s="35" t="s">
        <v>13</v>
      </c>
      <c r="D405" s="49">
        <v>113690</v>
      </c>
      <c r="E405" s="36" t="str" cm="1">
        <f t="array" ref="E405">_xlfn.IFS(
  'Palmoria Group emp-data cleaned'!$D405&lt;10000, "$0-10k",
  'Palmoria Group emp-data cleaned'!$D405&lt;20000, "$10k-20k",
  'Palmoria Group emp-data cleaned'!$D405&lt;30000, "$20k-30k",
  'Palmoria Group emp-data cleaned'!$D405&lt;40000, "$30k-40k",
  'Palmoria Group emp-data cleaned'!$D405&lt;50000, "$40k-50k",
  'Palmoria Group emp-data cleaned'!$D405&lt;60000, "$50k-60k",
  'Palmoria Group emp-data cleaned'!$D405&lt;70000, "$60k-70k",
  'Palmoria Group emp-data cleaned'!$D405&lt;80000, "$70k-80k",
  'Palmoria Group emp-data cleaned'!$D405&lt;90000, "$80k-90k",
  'Palmoria Group emp-data cleaned'!$D405&lt;100000, "$90k-100k",
  'Palmoria Group emp-data cleaned'!$D405&lt;110000, "$100k-110k",
  'Palmoria Group emp-data cleaned'!$D405&gt;=110000, "$110k+"
)</f>
        <v>$110k+</v>
      </c>
      <c r="F405" s="35" t="s">
        <v>19</v>
      </c>
      <c r="G405" s="35" t="s">
        <v>26</v>
      </c>
      <c r="H405" s="33">
        <f>INDEX('Bonus Rules'!$C$3:$G$14, MATCH(C405, 'Bonus Rules'!$B$3:$B$14, 0), MATCH(G405, 'Bonus Rules'!$C$2:$G$2, 0))</f>
        <v>3.5000000000000003E-2</v>
      </c>
      <c r="I405" s="42">
        <f t="shared" si="12"/>
        <v>3979.1500000000005</v>
      </c>
      <c r="J405" s="48">
        <f t="shared" si="13"/>
        <v>117669.15</v>
      </c>
    </row>
    <row r="406" spans="1:10" x14ac:dyDescent="0.25">
      <c r="A406" s="33" t="s">
        <v>422</v>
      </c>
      <c r="B406" s="33" t="s">
        <v>7</v>
      </c>
      <c r="C406" s="33" t="s">
        <v>31</v>
      </c>
      <c r="D406" s="48">
        <v>101790</v>
      </c>
      <c r="E406" s="34" t="str" cm="1">
        <f t="array" ref="E406">_xlfn.IFS(
  'Palmoria Group emp-data cleaned'!$D406&lt;10000, "$0-10k",
  'Palmoria Group emp-data cleaned'!$D406&lt;20000, "$10k-20k",
  'Palmoria Group emp-data cleaned'!$D406&lt;30000, "$20k-30k",
  'Palmoria Group emp-data cleaned'!$D406&lt;40000, "$30k-40k",
  'Palmoria Group emp-data cleaned'!$D406&lt;50000, "$40k-50k",
  'Palmoria Group emp-data cleaned'!$D406&lt;60000, "$50k-60k",
  'Palmoria Group emp-data cleaned'!$D406&lt;70000, "$60k-70k",
  'Palmoria Group emp-data cleaned'!$D406&lt;80000, "$70k-80k",
  'Palmoria Group emp-data cleaned'!$D406&lt;90000, "$80k-90k",
  'Palmoria Group emp-data cleaned'!$D406&lt;100000, "$90k-100k",
  'Palmoria Group emp-data cleaned'!$D406&lt;110000, "$100k-110k",
  'Palmoria Group emp-data cleaned'!$D406&gt;=110000, "$110k+"
)</f>
        <v>$100k-110k</v>
      </c>
      <c r="F406" s="33" t="s">
        <v>9</v>
      </c>
      <c r="G406" s="33" t="s">
        <v>26</v>
      </c>
      <c r="H406" s="33">
        <f>INDEX('Bonus Rules'!$C$3:$G$14, MATCH(C406, 'Bonus Rules'!$B$3:$B$14, 0), MATCH(G406, 'Bonus Rules'!$C$2:$G$2, 0))</f>
        <v>2.4E-2</v>
      </c>
      <c r="I406" s="42">
        <f t="shared" si="12"/>
        <v>2442.96</v>
      </c>
      <c r="J406" s="48">
        <f t="shared" si="13"/>
        <v>104232.96000000001</v>
      </c>
    </row>
    <row r="407" spans="1:10" x14ac:dyDescent="0.25">
      <c r="A407" s="35" t="s">
        <v>423</v>
      </c>
      <c r="B407" s="35" t="s">
        <v>12</v>
      </c>
      <c r="C407" s="35" t="s">
        <v>13</v>
      </c>
      <c r="D407" s="49">
        <v>38930</v>
      </c>
      <c r="E407" s="36" t="str" cm="1">
        <f t="array" ref="E407">_xlfn.IFS(
  'Palmoria Group emp-data cleaned'!$D407&lt;10000, "$0-10k",
  'Palmoria Group emp-data cleaned'!$D407&lt;20000, "$10k-20k",
  'Palmoria Group emp-data cleaned'!$D407&lt;30000, "$20k-30k",
  'Palmoria Group emp-data cleaned'!$D407&lt;40000, "$30k-40k",
  'Palmoria Group emp-data cleaned'!$D407&lt;50000, "$40k-50k",
  'Palmoria Group emp-data cleaned'!$D407&lt;60000, "$50k-60k",
  'Palmoria Group emp-data cleaned'!$D407&lt;70000, "$60k-70k",
  'Palmoria Group emp-data cleaned'!$D407&lt;80000, "$70k-80k",
  'Palmoria Group emp-data cleaned'!$D407&lt;90000, "$80k-90k",
  'Palmoria Group emp-data cleaned'!$D407&lt;100000, "$90k-100k",
  'Palmoria Group emp-data cleaned'!$D407&lt;110000, "$100k-110k",
  'Palmoria Group emp-data cleaned'!$D407&gt;=110000, "$110k+"
)</f>
        <v>$30k-40k</v>
      </c>
      <c r="F407" s="35" t="s">
        <v>15</v>
      </c>
      <c r="G407" s="35" t="s">
        <v>26</v>
      </c>
      <c r="H407" s="33">
        <f>INDEX('Bonus Rules'!$C$3:$G$14, MATCH(C407, 'Bonus Rules'!$B$3:$B$14, 0), MATCH(G407, 'Bonus Rules'!$C$2:$G$2, 0))</f>
        <v>3.5000000000000003E-2</v>
      </c>
      <c r="I407" s="42">
        <f t="shared" si="12"/>
        <v>1362.5500000000002</v>
      </c>
      <c r="J407" s="48">
        <f t="shared" si="13"/>
        <v>40292.550000000003</v>
      </c>
    </row>
    <row r="408" spans="1:10" x14ac:dyDescent="0.25">
      <c r="A408" s="33" t="s">
        <v>424</v>
      </c>
      <c r="B408" s="33" t="s">
        <v>7</v>
      </c>
      <c r="C408" s="33" t="s">
        <v>25</v>
      </c>
      <c r="D408" s="48">
        <v>57090</v>
      </c>
      <c r="E408" s="34" t="str" cm="1">
        <f t="array" ref="E408">_xlfn.IFS(
  'Palmoria Group emp-data cleaned'!$D408&lt;10000, "$0-10k",
  'Palmoria Group emp-data cleaned'!$D408&lt;20000, "$10k-20k",
  'Palmoria Group emp-data cleaned'!$D408&lt;30000, "$20k-30k",
  'Palmoria Group emp-data cleaned'!$D408&lt;40000, "$30k-40k",
  'Palmoria Group emp-data cleaned'!$D408&lt;50000, "$40k-50k",
  'Palmoria Group emp-data cleaned'!$D408&lt;60000, "$50k-60k",
  'Palmoria Group emp-data cleaned'!$D408&lt;70000, "$60k-70k",
  'Palmoria Group emp-data cleaned'!$D408&lt;80000, "$70k-80k",
  'Palmoria Group emp-data cleaned'!$D408&lt;90000, "$80k-90k",
  'Palmoria Group emp-data cleaned'!$D408&lt;100000, "$90k-100k",
  'Palmoria Group emp-data cleaned'!$D408&lt;110000, "$100k-110k",
  'Palmoria Group emp-data cleaned'!$D408&gt;=110000, "$110k+"
)</f>
        <v>$50k-60k</v>
      </c>
      <c r="F408" s="33" t="s">
        <v>19</v>
      </c>
      <c r="G408" s="33" t="s">
        <v>48</v>
      </c>
      <c r="H408" s="33">
        <f>INDEX('Bonus Rules'!$C$3:$G$14, MATCH(C408, 'Bonus Rules'!$B$3:$B$14, 0), MATCH(G408, 'Bonus Rules'!$C$2:$G$2, 0))</f>
        <v>5.0000000000000001E-3</v>
      </c>
      <c r="I408" s="42">
        <f t="shared" si="12"/>
        <v>285.45</v>
      </c>
      <c r="J408" s="48">
        <f t="shared" si="13"/>
        <v>57375.45</v>
      </c>
    </row>
    <row r="409" spans="1:10" x14ac:dyDescent="0.25">
      <c r="A409" s="35" t="s">
        <v>425</v>
      </c>
      <c r="B409" s="35" t="s">
        <v>7</v>
      </c>
      <c r="C409" s="35" t="s">
        <v>34</v>
      </c>
      <c r="D409" s="49">
        <v>106170</v>
      </c>
      <c r="E409" s="36" t="str" cm="1">
        <f t="array" ref="E409">_xlfn.IFS(
  'Palmoria Group emp-data cleaned'!$D409&lt;10000, "$0-10k",
  'Palmoria Group emp-data cleaned'!$D409&lt;20000, "$10k-20k",
  'Palmoria Group emp-data cleaned'!$D409&lt;30000, "$20k-30k",
  'Palmoria Group emp-data cleaned'!$D409&lt;40000, "$30k-40k",
  'Palmoria Group emp-data cleaned'!$D409&lt;50000, "$40k-50k",
  'Palmoria Group emp-data cleaned'!$D409&lt;60000, "$50k-60k",
  'Palmoria Group emp-data cleaned'!$D409&lt;70000, "$60k-70k",
  'Palmoria Group emp-data cleaned'!$D409&lt;80000, "$70k-80k",
  'Palmoria Group emp-data cleaned'!$D409&lt;90000, "$80k-90k",
  'Palmoria Group emp-data cleaned'!$D409&lt;100000, "$90k-100k",
  'Palmoria Group emp-data cleaned'!$D409&lt;110000, "$100k-110k",
  'Palmoria Group emp-data cleaned'!$D409&gt;=110000, "$110k+"
)</f>
        <v>$100k-110k</v>
      </c>
      <c r="F409" s="35" t="s">
        <v>9</v>
      </c>
      <c r="G409" s="35" t="s">
        <v>22</v>
      </c>
      <c r="H409" s="33">
        <f>INDEX('Bonus Rules'!$C$3:$G$14, MATCH(C409, 'Bonus Rules'!$B$3:$B$14, 0), MATCH(G409, 'Bonus Rules'!$C$2:$G$2, 0))</f>
        <v>0.01</v>
      </c>
      <c r="I409" s="42">
        <f t="shared" si="12"/>
        <v>1061.7</v>
      </c>
      <c r="J409" s="48">
        <f t="shared" si="13"/>
        <v>107231.7</v>
      </c>
    </row>
    <row r="410" spans="1:10" x14ac:dyDescent="0.25">
      <c r="A410" s="33" t="s">
        <v>426</v>
      </c>
      <c r="B410" s="33" t="s">
        <v>12</v>
      </c>
      <c r="C410" s="33" t="s">
        <v>25</v>
      </c>
      <c r="D410" s="48">
        <v>59550</v>
      </c>
      <c r="E410" s="34" t="str" cm="1">
        <f t="array" ref="E410">_xlfn.IFS(
  'Palmoria Group emp-data cleaned'!$D410&lt;10000, "$0-10k",
  'Palmoria Group emp-data cleaned'!$D410&lt;20000, "$10k-20k",
  'Palmoria Group emp-data cleaned'!$D410&lt;30000, "$20k-30k",
  'Palmoria Group emp-data cleaned'!$D410&lt;40000, "$30k-40k",
  'Palmoria Group emp-data cleaned'!$D410&lt;50000, "$40k-50k",
  'Palmoria Group emp-data cleaned'!$D410&lt;60000, "$50k-60k",
  'Palmoria Group emp-data cleaned'!$D410&lt;70000, "$60k-70k",
  'Palmoria Group emp-data cleaned'!$D410&lt;80000, "$70k-80k",
  'Palmoria Group emp-data cleaned'!$D410&lt;90000, "$80k-90k",
  'Palmoria Group emp-data cleaned'!$D410&lt;100000, "$90k-100k",
  'Palmoria Group emp-data cleaned'!$D410&lt;110000, "$100k-110k",
  'Palmoria Group emp-data cleaned'!$D410&gt;=110000, "$110k+"
)</f>
        <v>$50k-60k</v>
      </c>
      <c r="F410" s="33" t="s">
        <v>15</v>
      </c>
      <c r="G410" s="33" t="s">
        <v>26</v>
      </c>
      <c r="H410" s="33">
        <f>INDEX('Bonus Rules'!$C$3:$G$14, MATCH(C410, 'Bonus Rules'!$B$3:$B$14, 0), MATCH(G410, 'Bonus Rules'!$C$2:$G$2, 0))</f>
        <v>2.7E-2</v>
      </c>
      <c r="I410" s="42">
        <f t="shared" si="12"/>
        <v>1607.85</v>
      </c>
      <c r="J410" s="48">
        <f t="shared" si="13"/>
        <v>61157.85</v>
      </c>
    </row>
    <row r="411" spans="1:10" x14ac:dyDescent="0.25">
      <c r="A411" s="35" t="s">
        <v>427</v>
      </c>
      <c r="B411" s="35" t="s">
        <v>7</v>
      </c>
      <c r="C411" s="35" t="s">
        <v>34</v>
      </c>
      <c r="D411" s="49">
        <v>89960</v>
      </c>
      <c r="E411" s="36" t="str" cm="1">
        <f t="array" ref="E411">_xlfn.IFS(
  'Palmoria Group emp-data cleaned'!$D411&lt;10000, "$0-10k",
  'Palmoria Group emp-data cleaned'!$D411&lt;20000, "$10k-20k",
  'Palmoria Group emp-data cleaned'!$D411&lt;30000, "$20k-30k",
  'Palmoria Group emp-data cleaned'!$D411&lt;40000, "$30k-40k",
  'Palmoria Group emp-data cleaned'!$D411&lt;50000, "$40k-50k",
  'Palmoria Group emp-data cleaned'!$D411&lt;60000, "$50k-60k",
  'Palmoria Group emp-data cleaned'!$D411&lt;70000, "$60k-70k",
  'Palmoria Group emp-data cleaned'!$D411&lt;80000, "$70k-80k",
  'Palmoria Group emp-data cleaned'!$D411&lt;90000, "$80k-90k",
  'Palmoria Group emp-data cleaned'!$D411&lt;100000, "$90k-100k",
  'Palmoria Group emp-data cleaned'!$D411&lt;110000, "$100k-110k",
  'Palmoria Group emp-data cleaned'!$D411&gt;=110000, "$110k+"
)</f>
        <v>$80k-90k</v>
      </c>
      <c r="F411" s="35" t="s">
        <v>9</v>
      </c>
      <c r="G411" s="35" t="s">
        <v>22</v>
      </c>
      <c r="H411" s="33">
        <f>INDEX('Bonus Rules'!$C$3:$G$14, MATCH(C411, 'Bonus Rules'!$B$3:$B$14, 0), MATCH(G411, 'Bonus Rules'!$C$2:$G$2, 0))</f>
        <v>0.01</v>
      </c>
      <c r="I411" s="42">
        <f t="shared" si="12"/>
        <v>899.6</v>
      </c>
      <c r="J411" s="48">
        <f t="shared" si="13"/>
        <v>90859.6</v>
      </c>
    </row>
    <row r="412" spans="1:10" x14ac:dyDescent="0.25">
      <c r="A412" s="33" t="s">
        <v>428</v>
      </c>
      <c r="B412" s="33" t="s">
        <v>903</v>
      </c>
      <c r="C412" s="33" t="s">
        <v>21</v>
      </c>
      <c r="D412" s="48">
        <v>58850</v>
      </c>
      <c r="E412" s="34" t="str" cm="1">
        <f t="array" ref="E412">_xlfn.IFS(
  'Palmoria Group emp-data cleaned'!$D412&lt;10000, "$0-10k",
  'Palmoria Group emp-data cleaned'!$D412&lt;20000, "$10k-20k",
  'Palmoria Group emp-data cleaned'!$D412&lt;30000, "$20k-30k",
  'Palmoria Group emp-data cleaned'!$D412&lt;40000, "$30k-40k",
  'Palmoria Group emp-data cleaned'!$D412&lt;50000, "$40k-50k",
  'Palmoria Group emp-data cleaned'!$D412&lt;60000, "$50k-60k",
  'Palmoria Group emp-data cleaned'!$D412&lt;70000, "$60k-70k",
  'Palmoria Group emp-data cleaned'!$D412&lt;80000, "$70k-80k",
  'Palmoria Group emp-data cleaned'!$D412&lt;90000, "$80k-90k",
  'Palmoria Group emp-data cleaned'!$D412&lt;100000, "$90k-100k",
  'Palmoria Group emp-data cleaned'!$D412&lt;110000, "$100k-110k",
  'Palmoria Group emp-data cleaned'!$D412&gt;=110000, "$110k+"
)</f>
        <v>$50k-60k</v>
      </c>
      <c r="F412" s="33" t="s">
        <v>9</v>
      </c>
      <c r="G412" s="33" t="s">
        <v>22</v>
      </c>
      <c r="H412" s="33">
        <f>INDEX('Bonus Rules'!$C$3:$G$14, MATCH(C412, 'Bonus Rules'!$B$3:$B$14, 0), MATCH(G412, 'Bonus Rules'!$C$2:$G$2, 0))</f>
        <v>0.01</v>
      </c>
      <c r="I412" s="42">
        <f t="shared" si="12"/>
        <v>588.5</v>
      </c>
      <c r="J412" s="48">
        <f t="shared" si="13"/>
        <v>59438.5</v>
      </c>
    </row>
    <row r="413" spans="1:10" x14ac:dyDescent="0.25">
      <c r="A413" s="35" t="s">
        <v>429</v>
      </c>
      <c r="B413" s="35" t="s">
        <v>12</v>
      </c>
      <c r="C413" s="35" t="s">
        <v>34</v>
      </c>
      <c r="D413" s="49">
        <v>68200</v>
      </c>
      <c r="E413" s="36" t="str" cm="1">
        <f t="array" ref="E413">_xlfn.IFS(
  'Palmoria Group emp-data cleaned'!$D413&lt;10000, "$0-10k",
  'Palmoria Group emp-data cleaned'!$D413&lt;20000, "$10k-20k",
  'Palmoria Group emp-data cleaned'!$D413&lt;30000, "$20k-30k",
  'Palmoria Group emp-data cleaned'!$D413&lt;40000, "$30k-40k",
  'Palmoria Group emp-data cleaned'!$D413&lt;50000, "$40k-50k",
  'Palmoria Group emp-data cleaned'!$D413&lt;60000, "$50k-60k",
  'Palmoria Group emp-data cleaned'!$D413&lt;70000, "$60k-70k",
  'Palmoria Group emp-data cleaned'!$D413&lt;80000, "$70k-80k",
  'Palmoria Group emp-data cleaned'!$D413&lt;90000, "$80k-90k",
  'Palmoria Group emp-data cleaned'!$D413&lt;100000, "$90k-100k",
  'Palmoria Group emp-data cleaned'!$D413&lt;110000, "$100k-110k",
  'Palmoria Group emp-data cleaned'!$D413&gt;=110000, "$110k+"
)</f>
        <v>$60k-70k</v>
      </c>
      <c r="F413" s="35" t="s">
        <v>9</v>
      </c>
      <c r="G413" s="35" t="s">
        <v>26</v>
      </c>
      <c r="H413" s="33">
        <f>INDEX('Bonus Rules'!$C$3:$G$14, MATCH(C413, 'Bonus Rules'!$B$3:$B$14, 0), MATCH(G413, 'Bonus Rules'!$C$2:$G$2, 0))</f>
        <v>3.2000000000000001E-2</v>
      </c>
      <c r="I413" s="42">
        <f t="shared" si="12"/>
        <v>2182.4</v>
      </c>
      <c r="J413" s="48">
        <f t="shared" si="13"/>
        <v>70382.399999999994</v>
      </c>
    </row>
    <row r="414" spans="1:10" x14ac:dyDescent="0.25">
      <c r="A414" s="33" t="s">
        <v>430</v>
      </c>
      <c r="B414" s="33" t="s">
        <v>7</v>
      </c>
      <c r="C414" s="33" t="s">
        <v>63</v>
      </c>
      <c r="D414" s="48">
        <v>90130</v>
      </c>
      <c r="E414" s="34" t="str" cm="1">
        <f t="array" ref="E414">_xlfn.IFS(
  'Palmoria Group emp-data cleaned'!$D414&lt;10000, "$0-10k",
  'Palmoria Group emp-data cleaned'!$D414&lt;20000, "$10k-20k",
  'Palmoria Group emp-data cleaned'!$D414&lt;30000, "$20k-30k",
  'Palmoria Group emp-data cleaned'!$D414&lt;40000, "$30k-40k",
  'Palmoria Group emp-data cleaned'!$D414&lt;50000, "$40k-50k",
  'Palmoria Group emp-data cleaned'!$D414&lt;60000, "$50k-60k",
  'Palmoria Group emp-data cleaned'!$D414&lt;70000, "$60k-70k",
  'Palmoria Group emp-data cleaned'!$D414&lt;80000, "$70k-80k",
  'Palmoria Group emp-data cleaned'!$D414&lt;90000, "$80k-90k",
  'Palmoria Group emp-data cleaned'!$D414&lt;100000, "$90k-100k",
  'Palmoria Group emp-data cleaned'!$D414&lt;110000, "$100k-110k",
  'Palmoria Group emp-data cleaned'!$D414&gt;=110000, "$110k+"
)</f>
        <v>$90k-100k</v>
      </c>
      <c r="F414" s="33" t="s">
        <v>19</v>
      </c>
      <c r="G414" s="33" t="s">
        <v>14</v>
      </c>
      <c r="H414" s="33">
        <f>INDEX('Bonus Rules'!$C$3:$G$14, MATCH(C414, 'Bonus Rules'!$B$3:$B$14, 0), MATCH(G414, 'Bonus Rules'!$C$2:$G$2, 0))</f>
        <v>5.8000000000000003E-2</v>
      </c>
      <c r="I414" s="42">
        <f t="shared" si="12"/>
        <v>5227.54</v>
      </c>
      <c r="J414" s="48">
        <f t="shared" si="13"/>
        <v>95357.54</v>
      </c>
    </row>
    <row r="415" spans="1:10" x14ac:dyDescent="0.25">
      <c r="A415" s="35" t="s">
        <v>431</v>
      </c>
      <c r="B415" s="35" t="s">
        <v>12</v>
      </c>
      <c r="C415" s="35" t="s">
        <v>28</v>
      </c>
      <c r="D415" s="49">
        <v>45060</v>
      </c>
      <c r="E415" s="36" t="str" cm="1">
        <f t="array" ref="E415">_xlfn.IFS(
  'Palmoria Group emp-data cleaned'!$D415&lt;10000, "$0-10k",
  'Palmoria Group emp-data cleaned'!$D415&lt;20000, "$10k-20k",
  'Palmoria Group emp-data cleaned'!$D415&lt;30000, "$20k-30k",
  'Palmoria Group emp-data cleaned'!$D415&lt;40000, "$30k-40k",
  'Palmoria Group emp-data cleaned'!$D415&lt;50000, "$40k-50k",
  'Palmoria Group emp-data cleaned'!$D415&lt;60000, "$50k-60k",
  'Palmoria Group emp-data cleaned'!$D415&lt;70000, "$60k-70k",
  'Palmoria Group emp-data cleaned'!$D415&lt;80000, "$70k-80k",
  'Palmoria Group emp-data cleaned'!$D415&lt;90000, "$80k-90k",
  'Palmoria Group emp-data cleaned'!$D415&lt;100000, "$90k-100k",
  'Palmoria Group emp-data cleaned'!$D415&lt;110000, "$100k-110k",
  'Palmoria Group emp-data cleaned'!$D415&gt;=110000, "$110k+"
)</f>
        <v>$40k-50k</v>
      </c>
      <c r="F415" s="35" t="s">
        <v>19</v>
      </c>
      <c r="G415" s="35" t="s">
        <v>14</v>
      </c>
      <c r="H415" s="33">
        <f>INDEX('Bonus Rules'!$C$3:$G$14, MATCH(C415, 'Bonus Rules'!$B$3:$B$14, 0), MATCH(G415, 'Bonus Rules'!$C$2:$G$2, 0))</f>
        <v>5.2999999999999999E-2</v>
      </c>
      <c r="I415" s="42">
        <f t="shared" si="12"/>
        <v>2388.1799999999998</v>
      </c>
      <c r="J415" s="48">
        <f t="shared" si="13"/>
        <v>47448.18</v>
      </c>
    </row>
    <row r="416" spans="1:10" x14ac:dyDescent="0.25">
      <c r="A416" s="33" t="s">
        <v>432</v>
      </c>
      <c r="B416" s="33" t="s">
        <v>7</v>
      </c>
      <c r="C416" s="33" t="s">
        <v>34</v>
      </c>
      <c r="D416" s="48">
        <v>66370</v>
      </c>
      <c r="E416" s="34" t="str" cm="1">
        <f t="array" ref="E416">_xlfn.IFS(
  'Palmoria Group emp-data cleaned'!$D416&lt;10000, "$0-10k",
  'Palmoria Group emp-data cleaned'!$D416&lt;20000, "$10k-20k",
  'Palmoria Group emp-data cleaned'!$D416&lt;30000, "$20k-30k",
  'Palmoria Group emp-data cleaned'!$D416&lt;40000, "$30k-40k",
  'Palmoria Group emp-data cleaned'!$D416&lt;50000, "$40k-50k",
  'Palmoria Group emp-data cleaned'!$D416&lt;60000, "$50k-60k",
  'Palmoria Group emp-data cleaned'!$D416&lt;70000, "$60k-70k",
  'Palmoria Group emp-data cleaned'!$D416&lt;80000, "$70k-80k",
  'Palmoria Group emp-data cleaned'!$D416&lt;90000, "$80k-90k",
  'Palmoria Group emp-data cleaned'!$D416&lt;100000, "$90k-100k",
  'Palmoria Group emp-data cleaned'!$D416&lt;110000, "$100k-110k",
  'Palmoria Group emp-data cleaned'!$D416&gt;=110000, "$110k+"
)</f>
        <v>$60k-70k</v>
      </c>
      <c r="F416" s="33" t="s">
        <v>9</v>
      </c>
      <c r="G416" s="33" t="s">
        <v>26</v>
      </c>
      <c r="H416" s="33">
        <f>INDEX('Bonus Rules'!$C$3:$G$14, MATCH(C416, 'Bonus Rules'!$B$3:$B$14, 0), MATCH(G416, 'Bonus Rules'!$C$2:$G$2, 0))</f>
        <v>3.2000000000000001E-2</v>
      </c>
      <c r="I416" s="42">
        <f t="shared" si="12"/>
        <v>2123.84</v>
      </c>
      <c r="J416" s="48">
        <f t="shared" si="13"/>
        <v>68493.84</v>
      </c>
    </row>
    <row r="417" spans="1:10" x14ac:dyDescent="0.25">
      <c r="A417" s="35" t="s">
        <v>433</v>
      </c>
      <c r="B417" s="35" t="s">
        <v>12</v>
      </c>
      <c r="C417" s="35" t="s">
        <v>28</v>
      </c>
      <c r="D417" s="49">
        <v>85880</v>
      </c>
      <c r="E417" s="36" t="str" cm="1">
        <f t="array" ref="E417">_xlfn.IFS(
  'Palmoria Group emp-data cleaned'!$D417&lt;10000, "$0-10k",
  'Palmoria Group emp-data cleaned'!$D417&lt;20000, "$10k-20k",
  'Palmoria Group emp-data cleaned'!$D417&lt;30000, "$20k-30k",
  'Palmoria Group emp-data cleaned'!$D417&lt;40000, "$30k-40k",
  'Palmoria Group emp-data cleaned'!$D417&lt;50000, "$40k-50k",
  'Palmoria Group emp-data cleaned'!$D417&lt;60000, "$50k-60k",
  'Palmoria Group emp-data cleaned'!$D417&lt;70000, "$60k-70k",
  'Palmoria Group emp-data cleaned'!$D417&lt;80000, "$70k-80k",
  'Palmoria Group emp-data cleaned'!$D417&lt;90000, "$80k-90k",
  'Palmoria Group emp-data cleaned'!$D417&lt;100000, "$90k-100k",
  'Palmoria Group emp-data cleaned'!$D417&lt;110000, "$100k-110k",
  'Palmoria Group emp-data cleaned'!$D417&gt;=110000, "$110k+"
)</f>
        <v>$80k-90k</v>
      </c>
      <c r="F417" s="35" t="s">
        <v>15</v>
      </c>
      <c r="G417" s="35" t="s">
        <v>14</v>
      </c>
      <c r="H417" s="33">
        <f>INDEX('Bonus Rules'!$C$3:$G$14, MATCH(C417, 'Bonus Rules'!$B$3:$B$14, 0), MATCH(G417, 'Bonus Rules'!$C$2:$G$2, 0))</f>
        <v>5.2999999999999999E-2</v>
      </c>
      <c r="I417" s="42">
        <f t="shared" si="12"/>
        <v>4551.6399999999994</v>
      </c>
      <c r="J417" s="48">
        <f t="shared" si="13"/>
        <v>90431.64</v>
      </c>
    </row>
    <row r="418" spans="1:10" x14ac:dyDescent="0.25">
      <c r="A418" s="33" t="s">
        <v>434</v>
      </c>
      <c r="B418" s="33" t="s">
        <v>7</v>
      </c>
      <c r="C418" s="33" t="s">
        <v>21</v>
      </c>
      <c r="D418" s="48">
        <v>59260</v>
      </c>
      <c r="E418" s="34" t="str" cm="1">
        <f t="array" ref="E418">_xlfn.IFS(
  'Palmoria Group emp-data cleaned'!$D418&lt;10000, "$0-10k",
  'Palmoria Group emp-data cleaned'!$D418&lt;20000, "$10k-20k",
  'Palmoria Group emp-data cleaned'!$D418&lt;30000, "$20k-30k",
  'Palmoria Group emp-data cleaned'!$D418&lt;40000, "$30k-40k",
  'Palmoria Group emp-data cleaned'!$D418&lt;50000, "$40k-50k",
  'Palmoria Group emp-data cleaned'!$D418&lt;60000, "$50k-60k",
  'Palmoria Group emp-data cleaned'!$D418&lt;70000, "$60k-70k",
  'Palmoria Group emp-data cleaned'!$D418&lt;80000, "$70k-80k",
  'Palmoria Group emp-data cleaned'!$D418&lt;90000, "$80k-90k",
  'Palmoria Group emp-data cleaned'!$D418&lt;100000, "$90k-100k",
  'Palmoria Group emp-data cleaned'!$D418&lt;110000, "$100k-110k",
  'Palmoria Group emp-data cleaned'!$D418&gt;=110000, "$110k+"
)</f>
        <v>$50k-60k</v>
      </c>
      <c r="F418" s="33" t="s">
        <v>9</v>
      </c>
      <c r="G418" s="33" t="s">
        <v>22</v>
      </c>
      <c r="H418" s="33">
        <f>INDEX('Bonus Rules'!$C$3:$G$14, MATCH(C418, 'Bonus Rules'!$B$3:$B$14, 0), MATCH(G418, 'Bonus Rules'!$C$2:$G$2, 0))</f>
        <v>0.01</v>
      </c>
      <c r="I418" s="42">
        <f t="shared" si="12"/>
        <v>592.6</v>
      </c>
      <c r="J418" s="48">
        <f t="shared" si="13"/>
        <v>59852.6</v>
      </c>
    </row>
    <row r="419" spans="1:10" x14ac:dyDescent="0.25">
      <c r="A419" s="35" t="s">
        <v>435</v>
      </c>
      <c r="B419" s="35" t="s">
        <v>7</v>
      </c>
      <c r="C419" s="35" t="s">
        <v>18</v>
      </c>
      <c r="D419" s="49">
        <v>61790</v>
      </c>
      <c r="E419" s="36" t="str" cm="1">
        <f t="array" ref="E419">_xlfn.IFS(
  'Palmoria Group emp-data cleaned'!$D419&lt;10000, "$0-10k",
  'Palmoria Group emp-data cleaned'!$D419&lt;20000, "$10k-20k",
  'Palmoria Group emp-data cleaned'!$D419&lt;30000, "$20k-30k",
  'Palmoria Group emp-data cleaned'!$D419&lt;40000, "$30k-40k",
  'Palmoria Group emp-data cleaned'!$D419&lt;50000, "$40k-50k",
  'Palmoria Group emp-data cleaned'!$D419&lt;60000, "$50k-60k",
  'Palmoria Group emp-data cleaned'!$D419&lt;70000, "$60k-70k",
  'Palmoria Group emp-data cleaned'!$D419&lt;80000, "$70k-80k",
  'Palmoria Group emp-data cleaned'!$D419&lt;90000, "$80k-90k",
  'Palmoria Group emp-data cleaned'!$D419&lt;100000, "$90k-100k",
  'Palmoria Group emp-data cleaned'!$D419&lt;110000, "$100k-110k",
  'Palmoria Group emp-data cleaned'!$D419&gt;=110000, "$110k+"
)</f>
        <v>$60k-70k</v>
      </c>
      <c r="F419" s="35" t="s">
        <v>15</v>
      </c>
      <c r="G419" s="35" t="s">
        <v>26</v>
      </c>
      <c r="H419" s="33">
        <f>INDEX('Bonus Rules'!$C$3:$G$14, MATCH(C419, 'Bonus Rules'!$B$3:$B$14, 0), MATCH(G419, 'Bonus Rules'!$C$2:$G$2, 0))</f>
        <v>2.1000000000000001E-2</v>
      </c>
      <c r="I419" s="42">
        <f t="shared" si="12"/>
        <v>1297.5900000000001</v>
      </c>
      <c r="J419" s="48">
        <f t="shared" si="13"/>
        <v>63087.59</v>
      </c>
    </row>
    <row r="420" spans="1:10" x14ac:dyDescent="0.25">
      <c r="A420" s="33" t="s">
        <v>436</v>
      </c>
      <c r="B420" s="33" t="s">
        <v>7</v>
      </c>
      <c r="C420" s="33" t="s">
        <v>39</v>
      </c>
      <c r="D420" s="48">
        <v>48180</v>
      </c>
      <c r="E420" s="34" t="str" cm="1">
        <f t="array" ref="E420">_xlfn.IFS(
  'Palmoria Group emp-data cleaned'!$D420&lt;10000, "$0-10k",
  'Palmoria Group emp-data cleaned'!$D420&lt;20000, "$10k-20k",
  'Palmoria Group emp-data cleaned'!$D420&lt;30000, "$20k-30k",
  'Palmoria Group emp-data cleaned'!$D420&lt;40000, "$30k-40k",
  'Palmoria Group emp-data cleaned'!$D420&lt;50000, "$40k-50k",
  'Palmoria Group emp-data cleaned'!$D420&lt;60000, "$50k-60k",
  'Palmoria Group emp-data cleaned'!$D420&lt;70000, "$60k-70k",
  'Palmoria Group emp-data cleaned'!$D420&lt;80000, "$70k-80k",
  'Palmoria Group emp-data cleaned'!$D420&lt;90000, "$80k-90k",
  'Palmoria Group emp-data cleaned'!$D420&lt;100000, "$90k-100k",
  'Palmoria Group emp-data cleaned'!$D420&lt;110000, "$100k-110k",
  'Palmoria Group emp-data cleaned'!$D420&gt;=110000, "$110k+"
)</f>
        <v>$40k-50k</v>
      </c>
      <c r="F420" s="33" t="s">
        <v>15</v>
      </c>
      <c r="G420" s="33" t="s">
        <v>14</v>
      </c>
      <c r="H420" s="33">
        <f>INDEX('Bonus Rules'!$C$3:$G$14, MATCH(C420, 'Bonus Rules'!$B$3:$B$14, 0), MATCH(G420, 'Bonus Rules'!$C$2:$G$2, 0))</f>
        <v>5.8999999999999997E-2</v>
      </c>
      <c r="I420" s="42">
        <f t="shared" si="12"/>
        <v>2842.62</v>
      </c>
      <c r="J420" s="48">
        <f t="shared" si="13"/>
        <v>51022.62</v>
      </c>
    </row>
    <row r="421" spans="1:10" x14ac:dyDescent="0.25">
      <c r="A421" s="35" t="s">
        <v>437</v>
      </c>
      <c r="B421" s="35" t="s">
        <v>12</v>
      </c>
      <c r="C421" s="35" t="s">
        <v>34</v>
      </c>
      <c r="D421" s="49">
        <v>74800</v>
      </c>
      <c r="E421" s="36" t="str" cm="1">
        <f t="array" ref="E421">_xlfn.IFS(
  'Palmoria Group emp-data cleaned'!$D421&lt;10000, "$0-10k",
  'Palmoria Group emp-data cleaned'!$D421&lt;20000, "$10k-20k",
  'Palmoria Group emp-data cleaned'!$D421&lt;30000, "$20k-30k",
  'Palmoria Group emp-data cleaned'!$D421&lt;40000, "$30k-40k",
  'Palmoria Group emp-data cleaned'!$D421&lt;50000, "$40k-50k",
  'Palmoria Group emp-data cleaned'!$D421&lt;60000, "$50k-60k",
  'Palmoria Group emp-data cleaned'!$D421&lt;70000, "$60k-70k",
  'Palmoria Group emp-data cleaned'!$D421&lt;80000, "$70k-80k",
  'Palmoria Group emp-data cleaned'!$D421&lt;90000, "$80k-90k",
  'Palmoria Group emp-data cleaned'!$D421&lt;100000, "$90k-100k",
  'Palmoria Group emp-data cleaned'!$D421&lt;110000, "$100k-110k",
  'Palmoria Group emp-data cleaned'!$D421&gt;=110000, "$110k+"
)</f>
        <v>$70k-80k</v>
      </c>
      <c r="F421" s="35" t="s">
        <v>9</v>
      </c>
      <c r="G421" s="35" t="s">
        <v>48</v>
      </c>
      <c r="H421" s="33">
        <f>INDEX('Bonus Rules'!$C$3:$G$14, MATCH(C421, 'Bonus Rules'!$B$3:$B$14, 0), MATCH(G421, 'Bonus Rules'!$C$2:$G$2, 0))</f>
        <v>5.0000000000000001E-3</v>
      </c>
      <c r="I421" s="42">
        <f t="shared" si="12"/>
        <v>374</v>
      </c>
      <c r="J421" s="48">
        <f t="shared" si="13"/>
        <v>75174</v>
      </c>
    </row>
    <row r="422" spans="1:10" x14ac:dyDescent="0.25">
      <c r="A422" s="33" t="s">
        <v>438</v>
      </c>
      <c r="B422" s="33" t="s">
        <v>12</v>
      </c>
      <c r="C422" s="33" t="s">
        <v>31</v>
      </c>
      <c r="D422" s="48">
        <v>31020</v>
      </c>
      <c r="E422" s="34" t="str" cm="1">
        <f t="array" ref="E422">_xlfn.IFS(
  'Palmoria Group emp-data cleaned'!$D422&lt;10000, "$0-10k",
  'Palmoria Group emp-data cleaned'!$D422&lt;20000, "$10k-20k",
  'Palmoria Group emp-data cleaned'!$D422&lt;30000, "$20k-30k",
  'Palmoria Group emp-data cleaned'!$D422&lt;40000, "$30k-40k",
  'Palmoria Group emp-data cleaned'!$D422&lt;50000, "$40k-50k",
  'Palmoria Group emp-data cleaned'!$D422&lt;60000, "$50k-60k",
  'Palmoria Group emp-data cleaned'!$D422&lt;70000, "$60k-70k",
  'Palmoria Group emp-data cleaned'!$D422&lt;80000, "$70k-80k",
  'Palmoria Group emp-data cleaned'!$D422&lt;90000, "$80k-90k",
  'Palmoria Group emp-data cleaned'!$D422&lt;100000, "$90k-100k",
  'Palmoria Group emp-data cleaned'!$D422&lt;110000, "$100k-110k",
  'Palmoria Group emp-data cleaned'!$D422&gt;=110000, "$110k+"
)</f>
        <v>$30k-40k</v>
      </c>
      <c r="F422" s="33" t="s">
        <v>9</v>
      </c>
      <c r="G422" s="33" t="s">
        <v>26</v>
      </c>
      <c r="H422" s="33">
        <f>INDEX('Bonus Rules'!$C$3:$G$14, MATCH(C422, 'Bonus Rules'!$B$3:$B$14, 0), MATCH(G422, 'Bonus Rules'!$C$2:$G$2, 0))</f>
        <v>2.4E-2</v>
      </c>
      <c r="I422" s="42">
        <f t="shared" si="12"/>
        <v>744.48</v>
      </c>
      <c r="J422" s="48">
        <f t="shared" si="13"/>
        <v>31764.48</v>
      </c>
    </row>
    <row r="423" spans="1:10" x14ac:dyDescent="0.25">
      <c r="A423" s="35" t="s">
        <v>439</v>
      </c>
      <c r="B423" s="35" t="s">
        <v>7</v>
      </c>
      <c r="C423" s="35" t="s">
        <v>34</v>
      </c>
      <c r="D423" s="49">
        <v>37550</v>
      </c>
      <c r="E423" s="36" t="str" cm="1">
        <f t="array" ref="E423">_xlfn.IFS(
  'Palmoria Group emp-data cleaned'!$D423&lt;10000, "$0-10k",
  'Palmoria Group emp-data cleaned'!$D423&lt;20000, "$10k-20k",
  'Palmoria Group emp-data cleaned'!$D423&lt;30000, "$20k-30k",
  'Palmoria Group emp-data cleaned'!$D423&lt;40000, "$30k-40k",
  'Palmoria Group emp-data cleaned'!$D423&lt;50000, "$40k-50k",
  'Palmoria Group emp-data cleaned'!$D423&lt;60000, "$50k-60k",
  'Palmoria Group emp-data cleaned'!$D423&lt;70000, "$60k-70k",
  'Palmoria Group emp-data cleaned'!$D423&lt;80000, "$70k-80k",
  'Palmoria Group emp-data cleaned'!$D423&lt;90000, "$80k-90k",
  'Palmoria Group emp-data cleaned'!$D423&lt;100000, "$90k-100k",
  'Palmoria Group emp-data cleaned'!$D423&lt;110000, "$100k-110k",
  'Palmoria Group emp-data cleaned'!$D423&gt;=110000, "$110k+"
)</f>
        <v>$30k-40k</v>
      </c>
      <c r="F423" s="35" t="s">
        <v>15</v>
      </c>
      <c r="G423" s="35" t="s">
        <v>26</v>
      </c>
      <c r="H423" s="33">
        <f>INDEX('Bonus Rules'!$C$3:$G$14, MATCH(C423, 'Bonus Rules'!$B$3:$B$14, 0), MATCH(G423, 'Bonus Rules'!$C$2:$G$2, 0))</f>
        <v>3.2000000000000001E-2</v>
      </c>
      <c r="I423" s="42">
        <f t="shared" si="12"/>
        <v>1201.6000000000001</v>
      </c>
      <c r="J423" s="48">
        <f t="shared" si="13"/>
        <v>38751.599999999999</v>
      </c>
    </row>
    <row r="424" spans="1:10" x14ac:dyDescent="0.25">
      <c r="A424" s="33" t="s">
        <v>221</v>
      </c>
      <c r="B424" s="33" t="s">
        <v>7</v>
      </c>
      <c r="C424" s="33" t="s">
        <v>63</v>
      </c>
      <c r="D424" s="48">
        <v>72040</v>
      </c>
      <c r="E424" s="34" t="str" cm="1">
        <f t="array" ref="E424">_xlfn.IFS(
  'Palmoria Group emp-data cleaned'!$D424&lt;10000, "$0-10k",
  'Palmoria Group emp-data cleaned'!$D424&lt;20000, "$10k-20k",
  'Palmoria Group emp-data cleaned'!$D424&lt;30000, "$20k-30k",
  'Palmoria Group emp-data cleaned'!$D424&lt;40000, "$30k-40k",
  'Palmoria Group emp-data cleaned'!$D424&lt;50000, "$40k-50k",
  'Palmoria Group emp-data cleaned'!$D424&lt;60000, "$50k-60k",
  'Palmoria Group emp-data cleaned'!$D424&lt;70000, "$60k-70k",
  'Palmoria Group emp-data cleaned'!$D424&lt;80000, "$70k-80k",
  'Palmoria Group emp-data cleaned'!$D424&lt;90000, "$80k-90k",
  'Palmoria Group emp-data cleaned'!$D424&lt;100000, "$90k-100k",
  'Palmoria Group emp-data cleaned'!$D424&lt;110000, "$100k-110k",
  'Palmoria Group emp-data cleaned'!$D424&gt;=110000, "$110k+"
)</f>
        <v>$70k-80k</v>
      </c>
      <c r="F424" s="33" t="s">
        <v>15</v>
      </c>
      <c r="G424" s="33" t="s">
        <v>14</v>
      </c>
      <c r="H424" s="33">
        <f>INDEX('Bonus Rules'!$C$3:$G$14, MATCH(C424, 'Bonus Rules'!$B$3:$B$14, 0), MATCH(G424, 'Bonus Rules'!$C$2:$G$2, 0))</f>
        <v>5.8000000000000003E-2</v>
      </c>
      <c r="I424" s="42">
        <f t="shared" si="12"/>
        <v>4178.3200000000006</v>
      </c>
      <c r="J424" s="48">
        <f t="shared" si="13"/>
        <v>76218.320000000007</v>
      </c>
    </row>
    <row r="425" spans="1:10" x14ac:dyDescent="0.25">
      <c r="A425" s="35" t="s">
        <v>440</v>
      </c>
      <c r="B425" s="35" t="s">
        <v>7</v>
      </c>
      <c r="C425" s="35" t="s">
        <v>21</v>
      </c>
      <c r="D425" s="49">
        <v>118840</v>
      </c>
      <c r="E425" s="36" t="str" cm="1">
        <f t="array" ref="E425">_xlfn.IFS(
  'Palmoria Group emp-data cleaned'!$D425&lt;10000, "$0-10k",
  'Palmoria Group emp-data cleaned'!$D425&lt;20000, "$10k-20k",
  'Palmoria Group emp-data cleaned'!$D425&lt;30000, "$20k-30k",
  'Palmoria Group emp-data cleaned'!$D425&lt;40000, "$30k-40k",
  'Palmoria Group emp-data cleaned'!$D425&lt;50000, "$40k-50k",
  'Palmoria Group emp-data cleaned'!$D425&lt;60000, "$50k-60k",
  'Palmoria Group emp-data cleaned'!$D425&lt;70000, "$60k-70k",
  'Palmoria Group emp-data cleaned'!$D425&lt;80000, "$70k-80k",
  'Palmoria Group emp-data cleaned'!$D425&lt;90000, "$80k-90k",
  'Palmoria Group emp-data cleaned'!$D425&lt;100000, "$90k-100k",
  'Palmoria Group emp-data cleaned'!$D425&lt;110000, "$100k-110k",
  'Palmoria Group emp-data cleaned'!$D425&gt;=110000, "$110k+"
)</f>
        <v>$110k+</v>
      </c>
      <c r="F425" s="35" t="s">
        <v>15</v>
      </c>
      <c r="G425" s="35" t="s">
        <v>16</v>
      </c>
      <c r="H425" s="33"/>
      <c r="I425" s="42"/>
      <c r="J425" s="48"/>
    </row>
    <row r="426" spans="1:10" x14ac:dyDescent="0.25">
      <c r="A426" s="33" t="s">
        <v>441</v>
      </c>
      <c r="B426" s="33" t="s">
        <v>7</v>
      </c>
      <c r="C426" s="33" t="s">
        <v>25</v>
      </c>
      <c r="D426" s="48">
        <v>79570</v>
      </c>
      <c r="E426" s="34" t="str" cm="1">
        <f t="array" ref="E426">_xlfn.IFS(
  'Palmoria Group emp-data cleaned'!$D426&lt;10000, "$0-10k",
  'Palmoria Group emp-data cleaned'!$D426&lt;20000, "$10k-20k",
  'Palmoria Group emp-data cleaned'!$D426&lt;30000, "$20k-30k",
  'Palmoria Group emp-data cleaned'!$D426&lt;40000, "$30k-40k",
  'Palmoria Group emp-data cleaned'!$D426&lt;50000, "$40k-50k",
  'Palmoria Group emp-data cleaned'!$D426&lt;60000, "$50k-60k",
  'Palmoria Group emp-data cleaned'!$D426&lt;70000, "$60k-70k",
  'Palmoria Group emp-data cleaned'!$D426&lt;80000, "$70k-80k",
  'Palmoria Group emp-data cleaned'!$D426&lt;90000, "$80k-90k",
  'Palmoria Group emp-data cleaned'!$D426&lt;100000, "$90k-100k",
  'Palmoria Group emp-data cleaned'!$D426&lt;110000, "$100k-110k",
  'Palmoria Group emp-data cleaned'!$D426&gt;=110000, "$110k+"
)</f>
        <v>$70k-80k</v>
      </c>
      <c r="F426" s="33" t="s">
        <v>19</v>
      </c>
      <c r="G426" s="33" t="s">
        <v>26</v>
      </c>
      <c r="H426" s="33">
        <f>INDEX('Bonus Rules'!$C$3:$G$14, MATCH(C426, 'Bonus Rules'!$B$3:$B$14, 0), MATCH(G426, 'Bonus Rules'!$C$2:$G$2, 0))</f>
        <v>2.7E-2</v>
      </c>
      <c r="I426" s="42">
        <f t="shared" si="12"/>
        <v>2148.39</v>
      </c>
      <c r="J426" s="48">
        <f t="shared" si="13"/>
        <v>81718.39</v>
      </c>
    </row>
    <row r="427" spans="1:10" x14ac:dyDescent="0.25">
      <c r="A427" s="35" t="s">
        <v>442</v>
      </c>
      <c r="B427" s="35" t="s">
        <v>12</v>
      </c>
      <c r="C427" s="35" t="s">
        <v>31</v>
      </c>
      <c r="D427" s="49">
        <v>94050</v>
      </c>
      <c r="E427" s="36" t="str" cm="1">
        <f t="array" ref="E427">_xlfn.IFS(
  'Palmoria Group emp-data cleaned'!$D427&lt;10000, "$0-10k",
  'Palmoria Group emp-data cleaned'!$D427&lt;20000, "$10k-20k",
  'Palmoria Group emp-data cleaned'!$D427&lt;30000, "$20k-30k",
  'Palmoria Group emp-data cleaned'!$D427&lt;40000, "$30k-40k",
  'Palmoria Group emp-data cleaned'!$D427&lt;50000, "$40k-50k",
  'Palmoria Group emp-data cleaned'!$D427&lt;60000, "$50k-60k",
  'Palmoria Group emp-data cleaned'!$D427&lt;70000, "$60k-70k",
  'Palmoria Group emp-data cleaned'!$D427&lt;80000, "$70k-80k",
  'Palmoria Group emp-data cleaned'!$D427&lt;90000, "$80k-90k",
  'Palmoria Group emp-data cleaned'!$D427&lt;100000, "$90k-100k",
  'Palmoria Group emp-data cleaned'!$D427&lt;110000, "$100k-110k",
  'Palmoria Group emp-data cleaned'!$D427&gt;=110000, "$110k+"
)</f>
        <v>$90k-100k</v>
      </c>
      <c r="F427" s="35" t="s">
        <v>9</v>
      </c>
      <c r="G427" s="35" t="s">
        <v>16</v>
      </c>
      <c r="H427" s="33"/>
      <c r="I427" s="42"/>
      <c r="J427" s="48"/>
    </row>
    <row r="428" spans="1:10" x14ac:dyDescent="0.25">
      <c r="A428" s="33" t="s">
        <v>443</v>
      </c>
      <c r="B428" s="33" t="s">
        <v>7</v>
      </c>
      <c r="C428" s="33" t="s">
        <v>34</v>
      </c>
      <c r="D428" s="48">
        <v>81260</v>
      </c>
      <c r="E428" s="34" t="str" cm="1">
        <f t="array" ref="E428">_xlfn.IFS(
  'Palmoria Group emp-data cleaned'!$D428&lt;10000, "$0-10k",
  'Palmoria Group emp-data cleaned'!$D428&lt;20000, "$10k-20k",
  'Palmoria Group emp-data cleaned'!$D428&lt;30000, "$20k-30k",
  'Palmoria Group emp-data cleaned'!$D428&lt;40000, "$30k-40k",
  'Palmoria Group emp-data cleaned'!$D428&lt;50000, "$40k-50k",
  'Palmoria Group emp-data cleaned'!$D428&lt;60000, "$50k-60k",
  'Palmoria Group emp-data cleaned'!$D428&lt;70000, "$60k-70k",
  'Palmoria Group emp-data cleaned'!$D428&lt;80000, "$70k-80k",
  'Palmoria Group emp-data cleaned'!$D428&lt;90000, "$80k-90k",
  'Palmoria Group emp-data cleaned'!$D428&lt;100000, "$90k-100k",
  'Palmoria Group emp-data cleaned'!$D428&lt;110000, "$100k-110k",
  'Palmoria Group emp-data cleaned'!$D428&gt;=110000, "$110k+"
)</f>
        <v>$80k-90k</v>
      </c>
      <c r="F428" s="33" t="s">
        <v>15</v>
      </c>
      <c r="G428" s="33" t="s">
        <v>26</v>
      </c>
      <c r="H428" s="33">
        <f>INDEX('Bonus Rules'!$C$3:$G$14, MATCH(C428, 'Bonus Rules'!$B$3:$B$14, 0), MATCH(G428, 'Bonus Rules'!$C$2:$G$2, 0))</f>
        <v>3.2000000000000001E-2</v>
      </c>
      <c r="I428" s="42">
        <f t="shared" si="12"/>
        <v>2600.3200000000002</v>
      </c>
      <c r="J428" s="48">
        <f t="shared" si="13"/>
        <v>83860.320000000007</v>
      </c>
    </row>
    <row r="429" spans="1:10" x14ac:dyDescent="0.25">
      <c r="A429" s="35" t="s">
        <v>444</v>
      </c>
      <c r="B429" s="35" t="s">
        <v>7</v>
      </c>
      <c r="C429" s="35" t="s">
        <v>21</v>
      </c>
      <c r="D429" s="49">
        <v>36710</v>
      </c>
      <c r="E429" s="36" t="str" cm="1">
        <f t="array" ref="E429">_xlfn.IFS(
  'Palmoria Group emp-data cleaned'!$D429&lt;10000, "$0-10k",
  'Palmoria Group emp-data cleaned'!$D429&lt;20000, "$10k-20k",
  'Palmoria Group emp-data cleaned'!$D429&lt;30000, "$20k-30k",
  'Palmoria Group emp-data cleaned'!$D429&lt;40000, "$30k-40k",
  'Palmoria Group emp-data cleaned'!$D429&lt;50000, "$40k-50k",
  'Palmoria Group emp-data cleaned'!$D429&lt;60000, "$50k-60k",
  'Palmoria Group emp-data cleaned'!$D429&lt;70000, "$60k-70k",
  'Palmoria Group emp-data cleaned'!$D429&lt;80000, "$70k-80k",
  'Palmoria Group emp-data cleaned'!$D429&lt;90000, "$80k-90k",
  'Palmoria Group emp-data cleaned'!$D429&lt;100000, "$90k-100k",
  'Palmoria Group emp-data cleaned'!$D429&lt;110000, "$100k-110k",
  'Palmoria Group emp-data cleaned'!$D429&gt;=110000, "$110k+"
)</f>
        <v>$30k-40k</v>
      </c>
      <c r="F429" s="35" t="s">
        <v>15</v>
      </c>
      <c r="G429" s="35" t="s">
        <v>26</v>
      </c>
      <c r="H429" s="33">
        <f>INDEX('Bonus Rules'!$C$3:$G$14, MATCH(C429, 'Bonus Rules'!$B$3:$B$14, 0), MATCH(G429, 'Bonus Rules'!$C$2:$G$2, 0))</f>
        <v>2.8000000000000001E-2</v>
      </c>
      <c r="I429" s="42">
        <f t="shared" si="12"/>
        <v>1027.8800000000001</v>
      </c>
      <c r="J429" s="48">
        <f t="shared" si="13"/>
        <v>37737.879999999997</v>
      </c>
    </row>
    <row r="430" spans="1:10" x14ac:dyDescent="0.25">
      <c r="A430" s="33" t="s">
        <v>445</v>
      </c>
      <c r="B430" s="33" t="s">
        <v>12</v>
      </c>
      <c r="C430" s="33" t="s">
        <v>8</v>
      </c>
      <c r="D430" s="48">
        <v>98360</v>
      </c>
      <c r="E430" s="34" t="str" cm="1">
        <f t="array" ref="E430">_xlfn.IFS(
  'Palmoria Group emp-data cleaned'!$D430&lt;10000, "$0-10k",
  'Palmoria Group emp-data cleaned'!$D430&lt;20000, "$10k-20k",
  'Palmoria Group emp-data cleaned'!$D430&lt;30000, "$20k-30k",
  'Palmoria Group emp-data cleaned'!$D430&lt;40000, "$30k-40k",
  'Palmoria Group emp-data cleaned'!$D430&lt;50000, "$40k-50k",
  'Palmoria Group emp-data cleaned'!$D430&lt;60000, "$50k-60k",
  'Palmoria Group emp-data cleaned'!$D430&lt;70000, "$60k-70k",
  'Palmoria Group emp-data cleaned'!$D430&lt;80000, "$70k-80k",
  'Palmoria Group emp-data cleaned'!$D430&lt;90000, "$80k-90k",
  'Palmoria Group emp-data cleaned'!$D430&lt;100000, "$90k-100k",
  'Palmoria Group emp-data cleaned'!$D430&lt;110000, "$100k-110k",
  'Palmoria Group emp-data cleaned'!$D430&gt;=110000, "$110k+"
)</f>
        <v>$90k-100k</v>
      </c>
      <c r="F430" s="33" t="s">
        <v>15</v>
      </c>
      <c r="G430" s="33" t="s">
        <v>48</v>
      </c>
      <c r="H430" s="33">
        <f>INDEX('Bonus Rules'!$C$3:$G$14, MATCH(C430, 'Bonus Rules'!$B$3:$B$14, 0), MATCH(G430, 'Bonus Rules'!$C$2:$G$2, 0))</f>
        <v>5.0000000000000001E-3</v>
      </c>
      <c r="I430" s="42">
        <f t="shared" si="12"/>
        <v>491.8</v>
      </c>
      <c r="J430" s="48">
        <f t="shared" si="13"/>
        <v>98851.8</v>
      </c>
    </row>
    <row r="431" spans="1:10" x14ac:dyDescent="0.25">
      <c r="A431" s="35" t="s">
        <v>446</v>
      </c>
      <c r="B431" s="35" t="s">
        <v>12</v>
      </c>
      <c r="C431" s="35" t="s">
        <v>25</v>
      </c>
      <c r="D431" s="49">
        <v>39680</v>
      </c>
      <c r="E431" s="36" t="str" cm="1">
        <f t="array" ref="E431">_xlfn.IFS(
  'Palmoria Group emp-data cleaned'!$D431&lt;10000, "$0-10k",
  'Palmoria Group emp-data cleaned'!$D431&lt;20000, "$10k-20k",
  'Palmoria Group emp-data cleaned'!$D431&lt;30000, "$20k-30k",
  'Palmoria Group emp-data cleaned'!$D431&lt;40000, "$30k-40k",
  'Palmoria Group emp-data cleaned'!$D431&lt;50000, "$40k-50k",
  'Palmoria Group emp-data cleaned'!$D431&lt;60000, "$50k-60k",
  'Palmoria Group emp-data cleaned'!$D431&lt;70000, "$60k-70k",
  'Palmoria Group emp-data cleaned'!$D431&lt;80000, "$70k-80k",
  'Palmoria Group emp-data cleaned'!$D431&lt;90000, "$80k-90k",
  'Palmoria Group emp-data cleaned'!$D431&lt;100000, "$90k-100k",
  'Palmoria Group emp-data cleaned'!$D431&lt;110000, "$100k-110k",
  'Palmoria Group emp-data cleaned'!$D431&gt;=110000, "$110k+"
)</f>
        <v>$30k-40k</v>
      </c>
      <c r="F431" s="35" t="s">
        <v>15</v>
      </c>
      <c r="G431" s="35" t="s">
        <v>22</v>
      </c>
      <c r="H431" s="33">
        <f>INDEX('Bonus Rules'!$C$3:$G$14, MATCH(C431, 'Bonus Rules'!$B$3:$B$14, 0), MATCH(G431, 'Bonus Rules'!$C$2:$G$2, 0))</f>
        <v>1.2999999999999999E-2</v>
      </c>
      <c r="I431" s="42">
        <f t="shared" si="12"/>
        <v>515.84</v>
      </c>
      <c r="J431" s="48">
        <f t="shared" si="13"/>
        <v>40195.839999999997</v>
      </c>
    </row>
    <row r="432" spans="1:10" x14ac:dyDescent="0.25">
      <c r="A432" s="33" t="s">
        <v>447</v>
      </c>
      <c r="B432" s="33" t="s">
        <v>7</v>
      </c>
      <c r="C432" s="33" t="s">
        <v>8</v>
      </c>
      <c r="D432" s="48">
        <v>101390</v>
      </c>
      <c r="E432" s="34" t="str" cm="1">
        <f t="array" ref="E432">_xlfn.IFS(
  'Palmoria Group emp-data cleaned'!$D432&lt;10000, "$0-10k",
  'Palmoria Group emp-data cleaned'!$D432&lt;20000, "$10k-20k",
  'Palmoria Group emp-data cleaned'!$D432&lt;30000, "$20k-30k",
  'Palmoria Group emp-data cleaned'!$D432&lt;40000, "$30k-40k",
  'Palmoria Group emp-data cleaned'!$D432&lt;50000, "$40k-50k",
  'Palmoria Group emp-data cleaned'!$D432&lt;60000, "$50k-60k",
  'Palmoria Group emp-data cleaned'!$D432&lt;70000, "$60k-70k",
  'Palmoria Group emp-data cleaned'!$D432&lt;80000, "$70k-80k",
  'Palmoria Group emp-data cleaned'!$D432&lt;90000, "$80k-90k",
  'Palmoria Group emp-data cleaned'!$D432&lt;100000, "$90k-100k",
  'Palmoria Group emp-data cleaned'!$D432&lt;110000, "$100k-110k",
  'Palmoria Group emp-data cleaned'!$D432&gt;=110000, "$110k+"
)</f>
        <v>$100k-110k</v>
      </c>
      <c r="F432" s="33" t="s">
        <v>19</v>
      </c>
      <c r="G432" s="33" t="s">
        <v>14</v>
      </c>
      <c r="H432" s="33">
        <f>INDEX('Bonus Rules'!$C$3:$G$14, MATCH(C432, 'Bonus Rules'!$B$3:$B$14, 0), MATCH(G432, 'Bonus Rules'!$C$2:$G$2, 0))</f>
        <v>5.0999999999999997E-2</v>
      </c>
      <c r="I432" s="42">
        <f t="shared" si="12"/>
        <v>5170.8899999999994</v>
      </c>
      <c r="J432" s="48">
        <f t="shared" si="13"/>
        <v>106560.89</v>
      </c>
    </row>
    <row r="433" spans="1:10" x14ac:dyDescent="0.25">
      <c r="A433" s="35" t="s">
        <v>448</v>
      </c>
      <c r="B433" s="35" t="s">
        <v>12</v>
      </c>
      <c r="C433" s="35" t="s">
        <v>31</v>
      </c>
      <c r="D433" s="49">
        <v>80700</v>
      </c>
      <c r="E433" s="36" t="str" cm="1">
        <f t="array" ref="E433">_xlfn.IFS(
  'Palmoria Group emp-data cleaned'!$D433&lt;10000, "$0-10k",
  'Palmoria Group emp-data cleaned'!$D433&lt;20000, "$10k-20k",
  'Palmoria Group emp-data cleaned'!$D433&lt;30000, "$20k-30k",
  'Palmoria Group emp-data cleaned'!$D433&lt;40000, "$30k-40k",
  'Palmoria Group emp-data cleaned'!$D433&lt;50000, "$40k-50k",
  'Palmoria Group emp-data cleaned'!$D433&lt;60000, "$50k-60k",
  'Palmoria Group emp-data cleaned'!$D433&lt;70000, "$60k-70k",
  'Palmoria Group emp-data cleaned'!$D433&lt;80000, "$70k-80k",
  'Palmoria Group emp-data cleaned'!$D433&lt;90000, "$80k-90k",
  'Palmoria Group emp-data cleaned'!$D433&lt;100000, "$90k-100k",
  'Palmoria Group emp-data cleaned'!$D433&lt;110000, "$100k-110k",
  'Palmoria Group emp-data cleaned'!$D433&gt;=110000, "$110k+"
)</f>
        <v>$80k-90k</v>
      </c>
      <c r="F433" s="35" t="s">
        <v>15</v>
      </c>
      <c r="G433" s="35" t="s">
        <v>14</v>
      </c>
      <c r="H433" s="33">
        <f>INDEX('Bonus Rules'!$C$3:$G$14, MATCH(C433, 'Bonus Rules'!$B$3:$B$14, 0), MATCH(G433, 'Bonus Rules'!$C$2:$G$2, 0))</f>
        <v>0.05</v>
      </c>
      <c r="I433" s="42">
        <f t="shared" si="12"/>
        <v>4035</v>
      </c>
      <c r="J433" s="48">
        <f t="shared" si="13"/>
        <v>84735</v>
      </c>
    </row>
    <row r="434" spans="1:10" x14ac:dyDescent="0.25">
      <c r="A434" s="33" t="s">
        <v>449</v>
      </c>
      <c r="B434" s="33" t="s">
        <v>12</v>
      </c>
      <c r="C434" s="33" t="s">
        <v>8</v>
      </c>
      <c r="D434" s="48">
        <v>78020</v>
      </c>
      <c r="E434" s="34" t="str" cm="1">
        <f t="array" ref="E434">_xlfn.IFS(
  'Palmoria Group emp-data cleaned'!$D434&lt;10000, "$0-10k",
  'Palmoria Group emp-data cleaned'!$D434&lt;20000, "$10k-20k",
  'Palmoria Group emp-data cleaned'!$D434&lt;30000, "$20k-30k",
  'Palmoria Group emp-data cleaned'!$D434&lt;40000, "$30k-40k",
  'Palmoria Group emp-data cleaned'!$D434&lt;50000, "$40k-50k",
  'Palmoria Group emp-data cleaned'!$D434&lt;60000, "$50k-60k",
  'Palmoria Group emp-data cleaned'!$D434&lt;70000, "$60k-70k",
  'Palmoria Group emp-data cleaned'!$D434&lt;80000, "$70k-80k",
  'Palmoria Group emp-data cleaned'!$D434&lt;90000, "$80k-90k",
  'Palmoria Group emp-data cleaned'!$D434&lt;100000, "$90k-100k",
  'Palmoria Group emp-data cleaned'!$D434&lt;110000, "$100k-110k",
  'Palmoria Group emp-data cleaned'!$D434&gt;=110000, "$110k+"
)</f>
        <v>$70k-80k</v>
      </c>
      <c r="F434" s="33" t="s">
        <v>9</v>
      </c>
      <c r="G434" s="33" t="s">
        <v>26</v>
      </c>
      <c r="H434" s="33">
        <f>INDEX('Bonus Rules'!$C$3:$G$14, MATCH(C434, 'Bonus Rules'!$B$3:$B$14, 0), MATCH(G434, 'Bonus Rules'!$C$2:$G$2, 0))</f>
        <v>2.1000000000000001E-2</v>
      </c>
      <c r="I434" s="42">
        <f t="shared" si="12"/>
        <v>1638.42</v>
      </c>
      <c r="J434" s="48">
        <f t="shared" si="13"/>
        <v>79658.42</v>
      </c>
    </row>
    <row r="435" spans="1:10" x14ac:dyDescent="0.25">
      <c r="A435" s="35" t="s">
        <v>450</v>
      </c>
      <c r="B435" s="35" t="s">
        <v>7</v>
      </c>
      <c r="C435" s="35" t="s">
        <v>21</v>
      </c>
      <c r="D435" s="49">
        <v>115490</v>
      </c>
      <c r="E435" s="36" t="str" cm="1">
        <f t="array" ref="E435">_xlfn.IFS(
  'Palmoria Group emp-data cleaned'!$D435&lt;10000, "$0-10k",
  'Palmoria Group emp-data cleaned'!$D435&lt;20000, "$10k-20k",
  'Palmoria Group emp-data cleaned'!$D435&lt;30000, "$20k-30k",
  'Palmoria Group emp-data cleaned'!$D435&lt;40000, "$30k-40k",
  'Palmoria Group emp-data cleaned'!$D435&lt;50000, "$40k-50k",
  'Palmoria Group emp-data cleaned'!$D435&lt;60000, "$50k-60k",
  'Palmoria Group emp-data cleaned'!$D435&lt;70000, "$60k-70k",
  'Palmoria Group emp-data cleaned'!$D435&lt;80000, "$70k-80k",
  'Palmoria Group emp-data cleaned'!$D435&lt;90000, "$80k-90k",
  'Palmoria Group emp-data cleaned'!$D435&lt;100000, "$90k-100k",
  'Palmoria Group emp-data cleaned'!$D435&lt;110000, "$100k-110k",
  'Palmoria Group emp-data cleaned'!$D435&gt;=110000, "$110k+"
)</f>
        <v>$110k+</v>
      </c>
      <c r="F435" s="35" t="s">
        <v>15</v>
      </c>
      <c r="G435" s="35" t="s">
        <v>22</v>
      </c>
      <c r="H435" s="33">
        <f>INDEX('Bonus Rules'!$C$3:$G$14, MATCH(C435, 'Bonus Rules'!$B$3:$B$14, 0), MATCH(G435, 'Bonus Rules'!$C$2:$G$2, 0))</f>
        <v>0.01</v>
      </c>
      <c r="I435" s="42">
        <f t="shared" si="12"/>
        <v>1154.9000000000001</v>
      </c>
      <c r="J435" s="48">
        <f t="shared" si="13"/>
        <v>116644.9</v>
      </c>
    </row>
    <row r="436" spans="1:10" x14ac:dyDescent="0.25">
      <c r="A436" s="33" t="s">
        <v>451</v>
      </c>
      <c r="B436" s="33" t="s">
        <v>7</v>
      </c>
      <c r="C436" s="33" t="s">
        <v>34</v>
      </c>
      <c r="D436" s="48">
        <v>111910</v>
      </c>
      <c r="E436" s="34" t="str" cm="1">
        <f t="array" ref="E436">_xlfn.IFS(
  'Palmoria Group emp-data cleaned'!$D436&lt;10000, "$0-10k",
  'Palmoria Group emp-data cleaned'!$D436&lt;20000, "$10k-20k",
  'Palmoria Group emp-data cleaned'!$D436&lt;30000, "$20k-30k",
  'Palmoria Group emp-data cleaned'!$D436&lt;40000, "$30k-40k",
  'Palmoria Group emp-data cleaned'!$D436&lt;50000, "$40k-50k",
  'Palmoria Group emp-data cleaned'!$D436&lt;60000, "$50k-60k",
  'Palmoria Group emp-data cleaned'!$D436&lt;70000, "$60k-70k",
  'Palmoria Group emp-data cleaned'!$D436&lt;80000, "$70k-80k",
  'Palmoria Group emp-data cleaned'!$D436&lt;90000, "$80k-90k",
  'Palmoria Group emp-data cleaned'!$D436&lt;100000, "$90k-100k",
  'Palmoria Group emp-data cleaned'!$D436&lt;110000, "$100k-110k",
  'Palmoria Group emp-data cleaned'!$D436&gt;=110000, "$110k+"
)</f>
        <v>$110k+</v>
      </c>
      <c r="F436" s="33" t="s">
        <v>15</v>
      </c>
      <c r="G436" s="33" t="s">
        <v>14</v>
      </c>
      <c r="H436" s="33">
        <f>INDEX('Bonus Rules'!$C$3:$G$14, MATCH(C436, 'Bonus Rules'!$B$3:$B$14, 0), MATCH(G436, 'Bonus Rules'!$C$2:$G$2, 0))</f>
        <v>4.1000000000000002E-2</v>
      </c>
      <c r="I436" s="42">
        <f t="shared" si="12"/>
        <v>4588.3100000000004</v>
      </c>
      <c r="J436" s="48">
        <f t="shared" si="13"/>
        <v>116498.31</v>
      </c>
    </row>
    <row r="437" spans="1:10" x14ac:dyDescent="0.25">
      <c r="A437" s="35" t="s">
        <v>452</v>
      </c>
      <c r="B437" s="35" t="s">
        <v>12</v>
      </c>
      <c r="C437" s="35" t="s">
        <v>28</v>
      </c>
      <c r="D437" s="49">
        <v>109050</v>
      </c>
      <c r="E437" s="36" t="str" cm="1">
        <f t="array" ref="E437">_xlfn.IFS(
  'Palmoria Group emp-data cleaned'!$D437&lt;10000, "$0-10k",
  'Palmoria Group emp-data cleaned'!$D437&lt;20000, "$10k-20k",
  'Palmoria Group emp-data cleaned'!$D437&lt;30000, "$20k-30k",
  'Palmoria Group emp-data cleaned'!$D437&lt;40000, "$30k-40k",
  'Palmoria Group emp-data cleaned'!$D437&lt;50000, "$40k-50k",
  'Palmoria Group emp-data cleaned'!$D437&lt;60000, "$50k-60k",
  'Palmoria Group emp-data cleaned'!$D437&lt;70000, "$60k-70k",
  'Palmoria Group emp-data cleaned'!$D437&lt;80000, "$70k-80k",
  'Palmoria Group emp-data cleaned'!$D437&lt;90000, "$80k-90k",
  'Palmoria Group emp-data cleaned'!$D437&lt;100000, "$90k-100k",
  'Palmoria Group emp-data cleaned'!$D437&lt;110000, "$100k-110k",
  'Palmoria Group emp-data cleaned'!$D437&gt;=110000, "$110k+"
)</f>
        <v>$100k-110k</v>
      </c>
      <c r="F437" s="35" t="s">
        <v>19</v>
      </c>
      <c r="G437" s="35" t="s">
        <v>26</v>
      </c>
      <c r="H437" s="33">
        <f>INDEX('Bonus Rules'!$C$3:$G$14, MATCH(C437, 'Bonus Rules'!$B$3:$B$14, 0), MATCH(G437, 'Bonus Rules'!$C$2:$G$2, 0))</f>
        <v>2.3E-2</v>
      </c>
      <c r="I437" s="42">
        <f t="shared" si="12"/>
        <v>2508.15</v>
      </c>
      <c r="J437" s="48">
        <f t="shared" si="13"/>
        <v>111558.15</v>
      </c>
    </row>
    <row r="438" spans="1:10" x14ac:dyDescent="0.25">
      <c r="A438" s="33" t="s">
        <v>346</v>
      </c>
      <c r="B438" s="33" t="s">
        <v>12</v>
      </c>
      <c r="C438" s="33" t="s">
        <v>39</v>
      </c>
      <c r="D438" s="48">
        <v>95680</v>
      </c>
      <c r="E438" s="34" t="str" cm="1">
        <f t="array" ref="E438">_xlfn.IFS(
  'Palmoria Group emp-data cleaned'!$D438&lt;10000, "$0-10k",
  'Palmoria Group emp-data cleaned'!$D438&lt;20000, "$10k-20k",
  'Palmoria Group emp-data cleaned'!$D438&lt;30000, "$20k-30k",
  'Palmoria Group emp-data cleaned'!$D438&lt;40000, "$30k-40k",
  'Palmoria Group emp-data cleaned'!$D438&lt;50000, "$40k-50k",
  'Palmoria Group emp-data cleaned'!$D438&lt;60000, "$50k-60k",
  'Palmoria Group emp-data cleaned'!$D438&lt;70000, "$60k-70k",
  'Palmoria Group emp-data cleaned'!$D438&lt;80000, "$70k-80k",
  'Palmoria Group emp-data cleaned'!$D438&lt;90000, "$80k-90k",
  'Palmoria Group emp-data cleaned'!$D438&lt;100000, "$90k-100k",
  'Palmoria Group emp-data cleaned'!$D438&lt;110000, "$100k-110k",
  'Palmoria Group emp-data cleaned'!$D438&gt;=110000, "$110k+"
)</f>
        <v>$90k-100k</v>
      </c>
      <c r="F438" s="33" t="s">
        <v>15</v>
      </c>
      <c r="G438" s="33" t="s">
        <v>26</v>
      </c>
      <c r="H438" s="33">
        <f>INDEX('Bonus Rules'!$C$3:$G$14, MATCH(C438, 'Bonus Rules'!$B$3:$B$14, 0), MATCH(G438, 'Bonus Rules'!$C$2:$G$2, 0))</f>
        <v>0.04</v>
      </c>
      <c r="I438" s="42">
        <f t="shared" si="12"/>
        <v>3827.2000000000003</v>
      </c>
      <c r="J438" s="48">
        <f t="shared" si="13"/>
        <v>99507.199999999997</v>
      </c>
    </row>
    <row r="439" spans="1:10" x14ac:dyDescent="0.25">
      <c r="A439" s="35" t="s">
        <v>453</v>
      </c>
      <c r="B439" s="35" t="s">
        <v>7</v>
      </c>
      <c r="C439" s="35" t="s">
        <v>28</v>
      </c>
      <c r="D439" s="49">
        <v>109380</v>
      </c>
      <c r="E439" s="36" t="str" cm="1">
        <f t="array" ref="E439">_xlfn.IFS(
  'Palmoria Group emp-data cleaned'!$D439&lt;10000, "$0-10k",
  'Palmoria Group emp-data cleaned'!$D439&lt;20000, "$10k-20k",
  'Palmoria Group emp-data cleaned'!$D439&lt;30000, "$20k-30k",
  'Palmoria Group emp-data cleaned'!$D439&lt;40000, "$30k-40k",
  'Palmoria Group emp-data cleaned'!$D439&lt;50000, "$40k-50k",
  'Palmoria Group emp-data cleaned'!$D439&lt;60000, "$50k-60k",
  'Palmoria Group emp-data cleaned'!$D439&lt;70000, "$60k-70k",
  'Palmoria Group emp-data cleaned'!$D439&lt;80000, "$70k-80k",
  'Palmoria Group emp-data cleaned'!$D439&lt;90000, "$80k-90k",
  'Palmoria Group emp-data cleaned'!$D439&lt;100000, "$90k-100k",
  'Palmoria Group emp-data cleaned'!$D439&lt;110000, "$100k-110k",
  'Palmoria Group emp-data cleaned'!$D439&gt;=110000, "$110k+"
)</f>
        <v>$100k-110k</v>
      </c>
      <c r="F439" s="35" t="s">
        <v>19</v>
      </c>
      <c r="G439" s="35" t="s">
        <v>26</v>
      </c>
      <c r="H439" s="33">
        <f>INDEX('Bonus Rules'!$C$3:$G$14, MATCH(C439, 'Bonus Rules'!$B$3:$B$14, 0), MATCH(G439, 'Bonus Rules'!$C$2:$G$2, 0))</f>
        <v>2.3E-2</v>
      </c>
      <c r="I439" s="42">
        <f t="shared" si="12"/>
        <v>2515.7399999999998</v>
      </c>
      <c r="J439" s="48">
        <f t="shared" si="13"/>
        <v>111895.74</v>
      </c>
    </row>
    <row r="440" spans="1:10" x14ac:dyDescent="0.25">
      <c r="A440" s="33" t="s">
        <v>454</v>
      </c>
      <c r="B440" s="33" t="s">
        <v>7</v>
      </c>
      <c r="C440" s="33" t="s">
        <v>47</v>
      </c>
      <c r="D440" s="48">
        <v>69710</v>
      </c>
      <c r="E440" s="34" t="str" cm="1">
        <f t="array" ref="E440">_xlfn.IFS(
  'Palmoria Group emp-data cleaned'!$D440&lt;10000, "$0-10k",
  'Palmoria Group emp-data cleaned'!$D440&lt;20000, "$10k-20k",
  'Palmoria Group emp-data cleaned'!$D440&lt;30000, "$20k-30k",
  'Palmoria Group emp-data cleaned'!$D440&lt;40000, "$30k-40k",
  'Palmoria Group emp-data cleaned'!$D440&lt;50000, "$40k-50k",
  'Palmoria Group emp-data cleaned'!$D440&lt;60000, "$50k-60k",
  'Palmoria Group emp-data cleaned'!$D440&lt;70000, "$60k-70k",
  'Palmoria Group emp-data cleaned'!$D440&lt;80000, "$70k-80k",
  'Palmoria Group emp-data cleaned'!$D440&lt;90000, "$80k-90k",
  'Palmoria Group emp-data cleaned'!$D440&lt;100000, "$90k-100k",
  'Palmoria Group emp-data cleaned'!$D440&lt;110000, "$100k-110k",
  'Palmoria Group emp-data cleaned'!$D440&gt;=110000, "$110k+"
)</f>
        <v>$60k-70k</v>
      </c>
      <c r="F440" s="33" t="s">
        <v>19</v>
      </c>
      <c r="G440" s="33" t="s">
        <v>26</v>
      </c>
      <c r="H440" s="33">
        <f>INDEX('Bonus Rules'!$C$3:$G$14, MATCH(C440, 'Bonus Rules'!$B$3:$B$14, 0), MATCH(G440, 'Bonus Rules'!$C$2:$G$2, 0))</f>
        <v>3.3000000000000002E-2</v>
      </c>
      <c r="I440" s="42">
        <f t="shared" si="12"/>
        <v>2300.4300000000003</v>
      </c>
      <c r="J440" s="48">
        <f t="shared" si="13"/>
        <v>72010.429999999993</v>
      </c>
    </row>
    <row r="441" spans="1:10" x14ac:dyDescent="0.25">
      <c r="A441" s="35" t="s">
        <v>455</v>
      </c>
      <c r="B441" s="35" t="s">
        <v>12</v>
      </c>
      <c r="C441" s="35" t="s">
        <v>21</v>
      </c>
      <c r="D441" s="49">
        <v>30000</v>
      </c>
      <c r="E441" s="36" t="str" cm="1">
        <f t="array" ref="E441">_xlfn.IFS(
  'Palmoria Group emp-data cleaned'!$D441&lt;10000, "$0-10k",
  'Palmoria Group emp-data cleaned'!$D441&lt;20000, "$10k-20k",
  'Palmoria Group emp-data cleaned'!$D441&lt;30000, "$20k-30k",
  'Palmoria Group emp-data cleaned'!$D441&lt;40000, "$30k-40k",
  'Palmoria Group emp-data cleaned'!$D441&lt;50000, "$40k-50k",
  'Palmoria Group emp-data cleaned'!$D441&lt;60000, "$50k-60k",
  'Palmoria Group emp-data cleaned'!$D441&lt;70000, "$60k-70k",
  'Palmoria Group emp-data cleaned'!$D441&lt;80000, "$70k-80k",
  'Palmoria Group emp-data cleaned'!$D441&lt;90000, "$80k-90k",
  'Palmoria Group emp-data cleaned'!$D441&lt;100000, "$90k-100k",
  'Palmoria Group emp-data cleaned'!$D441&lt;110000, "$100k-110k",
  'Palmoria Group emp-data cleaned'!$D441&gt;=110000, "$110k+"
)</f>
        <v>$30k-40k</v>
      </c>
      <c r="F441" s="35" t="s">
        <v>19</v>
      </c>
      <c r="G441" s="35" t="s">
        <v>26</v>
      </c>
      <c r="H441" s="33">
        <f>INDEX('Bonus Rules'!$C$3:$G$14, MATCH(C441, 'Bonus Rules'!$B$3:$B$14, 0), MATCH(G441, 'Bonus Rules'!$C$2:$G$2, 0))</f>
        <v>2.8000000000000001E-2</v>
      </c>
      <c r="I441" s="42">
        <f t="shared" si="12"/>
        <v>840</v>
      </c>
      <c r="J441" s="48">
        <f t="shared" si="13"/>
        <v>30840</v>
      </c>
    </row>
    <row r="442" spans="1:10" x14ac:dyDescent="0.25">
      <c r="A442" s="33" t="s">
        <v>456</v>
      </c>
      <c r="B442" s="33" t="s">
        <v>7</v>
      </c>
      <c r="C442" s="33" t="s">
        <v>18</v>
      </c>
      <c r="D442" s="48">
        <v>57620</v>
      </c>
      <c r="E442" s="34" t="str" cm="1">
        <f t="array" ref="E442">_xlfn.IFS(
  'Palmoria Group emp-data cleaned'!$D442&lt;10000, "$0-10k",
  'Palmoria Group emp-data cleaned'!$D442&lt;20000, "$10k-20k",
  'Palmoria Group emp-data cleaned'!$D442&lt;30000, "$20k-30k",
  'Palmoria Group emp-data cleaned'!$D442&lt;40000, "$30k-40k",
  'Palmoria Group emp-data cleaned'!$D442&lt;50000, "$40k-50k",
  'Palmoria Group emp-data cleaned'!$D442&lt;60000, "$50k-60k",
  'Palmoria Group emp-data cleaned'!$D442&lt;70000, "$60k-70k",
  'Palmoria Group emp-data cleaned'!$D442&lt;80000, "$70k-80k",
  'Palmoria Group emp-data cleaned'!$D442&lt;90000, "$80k-90k",
  'Palmoria Group emp-data cleaned'!$D442&lt;100000, "$90k-100k",
  'Palmoria Group emp-data cleaned'!$D442&lt;110000, "$100k-110k",
  'Palmoria Group emp-data cleaned'!$D442&gt;=110000, "$110k+"
)</f>
        <v>$50k-60k</v>
      </c>
      <c r="F442" s="33" t="s">
        <v>9</v>
      </c>
      <c r="G442" s="33" t="s">
        <v>48</v>
      </c>
      <c r="H442" s="33">
        <f>INDEX('Bonus Rules'!$C$3:$G$14, MATCH(C442, 'Bonus Rules'!$B$3:$B$14, 0), MATCH(G442, 'Bonus Rules'!$C$2:$G$2, 0))</f>
        <v>5.0000000000000001E-3</v>
      </c>
      <c r="I442" s="42">
        <f t="shared" si="12"/>
        <v>288.10000000000002</v>
      </c>
      <c r="J442" s="48">
        <f t="shared" si="13"/>
        <v>57908.1</v>
      </c>
    </row>
    <row r="443" spans="1:10" x14ac:dyDescent="0.25">
      <c r="A443" s="35" t="s">
        <v>109</v>
      </c>
      <c r="B443" s="35" t="s">
        <v>12</v>
      </c>
      <c r="C443" s="35" t="s">
        <v>25</v>
      </c>
      <c r="D443" s="49">
        <v>35940</v>
      </c>
      <c r="E443" s="36" t="str" cm="1">
        <f t="array" ref="E443">_xlfn.IFS(
  'Palmoria Group emp-data cleaned'!$D443&lt;10000, "$0-10k",
  'Palmoria Group emp-data cleaned'!$D443&lt;20000, "$10k-20k",
  'Palmoria Group emp-data cleaned'!$D443&lt;30000, "$20k-30k",
  'Palmoria Group emp-data cleaned'!$D443&lt;40000, "$30k-40k",
  'Palmoria Group emp-data cleaned'!$D443&lt;50000, "$40k-50k",
  'Palmoria Group emp-data cleaned'!$D443&lt;60000, "$50k-60k",
  'Palmoria Group emp-data cleaned'!$D443&lt;70000, "$60k-70k",
  'Palmoria Group emp-data cleaned'!$D443&lt;80000, "$70k-80k",
  'Palmoria Group emp-data cleaned'!$D443&lt;90000, "$80k-90k",
  'Palmoria Group emp-data cleaned'!$D443&lt;100000, "$90k-100k",
  'Palmoria Group emp-data cleaned'!$D443&lt;110000, "$100k-110k",
  'Palmoria Group emp-data cleaned'!$D443&gt;=110000, "$110k+"
)</f>
        <v>$30k-40k</v>
      </c>
      <c r="F443" s="35" t="s">
        <v>9</v>
      </c>
      <c r="G443" s="35" t="s">
        <v>22</v>
      </c>
      <c r="H443" s="33">
        <f>INDEX('Bonus Rules'!$C$3:$G$14, MATCH(C443, 'Bonus Rules'!$B$3:$B$14, 0), MATCH(G443, 'Bonus Rules'!$C$2:$G$2, 0))</f>
        <v>1.2999999999999999E-2</v>
      </c>
      <c r="I443" s="42">
        <f t="shared" si="12"/>
        <v>467.21999999999997</v>
      </c>
      <c r="J443" s="48">
        <f t="shared" si="13"/>
        <v>36407.22</v>
      </c>
    </row>
    <row r="444" spans="1:10" x14ac:dyDescent="0.25">
      <c r="A444" s="33" t="s">
        <v>457</v>
      </c>
      <c r="B444" s="33" t="s">
        <v>12</v>
      </c>
      <c r="C444" s="33" t="s">
        <v>39</v>
      </c>
      <c r="D444" s="48">
        <v>101190</v>
      </c>
      <c r="E444" s="34" t="str" cm="1">
        <f t="array" ref="E444">_xlfn.IFS(
  'Palmoria Group emp-data cleaned'!$D444&lt;10000, "$0-10k",
  'Palmoria Group emp-data cleaned'!$D444&lt;20000, "$10k-20k",
  'Palmoria Group emp-data cleaned'!$D444&lt;30000, "$20k-30k",
  'Palmoria Group emp-data cleaned'!$D444&lt;40000, "$30k-40k",
  'Palmoria Group emp-data cleaned'!$D444&lt;50000, "$40k-50k",
  'Palmoria Group emp-data cleaned'!$D444&lt;60000, "$50k-60k",
  'Palmoria Group emp-data cleaned'!$D444&lt;70000, "$60k-70k",
  'Palmoria Group emp-data cleaned'!$D444&lt;80000, "$70k-80k",
  'Palmoria Group emp-data cleaned'!$D444&lt;90000, "$80k-90k",
  'Palmoria Group emp-data cleaned'!$D444&lt;100000, "$90k-100k",
  'Palmoria Group emp-data cleaned'!$D444&lt;110000, "$100k-110k",
  'Palmoria Group emp-data cleaned'!$D444&gt;=110000, "$110k+"
)</f>
        <v>$100k-110k</v>
      </c>
      <c r="F444" s="33" t="s">
        <v>15</v>
      </c>
      <c r="G444" s="33" t="s">
        <v>26</v>
      </c>
      <c r="H444" s="33">
        <f>INDEX('Bonus Rules'!$C$3:$G$14, MATCH(C444, 'Bonus Rules'!$B$3:$B$14, 0), MATCH(G444, 'Bonus Rules'!$C$2:$G$2, 0))</f>
        <v>0.04</v>
      </c>
      <c r="I444" s="42">
        <f t="shared" si="12"/>
        <v>4047.6</v>
      </c>
      <c r="J444" s="48">
        <f t="shared" si="13"/>
        <v>105237.6</v>
      </c>
    </row>
    <row r="445" spans="1:10" x14ac:dyDescent="0.25">
      <c r="A445" s="35" t="s">
        <v>458</v>
      </c>
      <c r="B445" s="35" t="s">
        <v>12</v>
      </c>
      <c r="C445" s="35" t="s">
        <v>18</v>
      </c>
      <c r="D445" s="49">
        <v>48980</v>
      </c>
      <c r="E445" s="36" t="str" cm="1">
        <f t="array" ref="E445">_xlfn.IFS(
  'Palmoria Group emp-data cleaned'!$D445&lt;10000, "$0-10k",
  'Palmoria Group emp-data cleaned'!$D445&lt;20000, "$10k-20k",
  'Palmoria Group emp-data cleaned'!$D445&lt;30000, "$20k-30k",
  'Palmoria Group emp-data cleaned'!$D445&lt;40000, "$30k-40k",
  'Palmoria Group emp-data cleaned'!$D445&lt;50000, "$40k-50k",
  'Palmoria Group emp-data cleaned'!$D445&lt;60000, "$50k-60k",
  'Palmoria Group emp-data cleaned'!$D445&lt;70000, "$60k-70k",
  'Palmoria Group emp-data cleaned'!$D445&lt;80000, "$70k-80k",
  'Palmoria Group emp-data cleaned'!$D445&lt;90000, "$80k-90k",
  'Palmoria Group emp-data cleaned'!$D445&lt;100000, "$90k-100k",
  'Palmoria Group emp-data cleaned'!$D445&lt;110000, "$100k-110k",
  'Palmoria Group emp-data cleaned'!$D445&gt;=110000, "$110k+"
)</f>
        <v>$40k-50k</v>
      </c>
      <c r="F445" s="35" t="s">
        <v>15</v>
      </c>
      <c r="G445" s="35" t="s">
        <v>10</v>
      </c>
      <c r="H445" s="33">
        <f>INDEX('Bonus Rules'!$C$3:$G$14, MATCH(C445, 'Bonus Rules'!$B$3:$B$14, 0), MATCH(G445, 'Bonus Rules'!$C$2:$G$2, 0))</f>
        <v>6.4000000000000001E-2</v>
      </c>
      <c r="I445" s="42">
        <f t="shared" si="12"/>
        <v>3134.7200000000003</v>
      </c>
      <c r="J445" s="48">
        <f t="shared" si="13"/>
        <v>52114.720000000001</v>
      </c>
    </row>
    <row r="446" spans="1:10" x14ac:dyDescent="0.25">
      <c r="A446" s="33" t="s">
        <v>459</v>
      </c>
      <c r="B446" s="33" t="s">
        <v>7</v>
      </c>
      <c r="C446" s="33" t="s">
        <v>18</v>
      </c>
      <c r="D446" s="48">
        <v>115840</v>
      </c>
      <c r="E446" s="34" t="str" cm="1">
        <f t="array" ref="E446">_xlfn.IFS(
  'Palmoria Group emp-data cleaned'!$D446&lt;10000, "$0-10k",
  'Palmoria Group emp-data cleaned'!$D446&lt;20000, "$10k-20k",
  'Palmoria Group emp-data cleaned'!$D446&lt;30000, "$20k-30k",
  'Palmoria Group emp-data cleaned'!$D446&lt;40000, "$30k-40k",
  'Palmoria Group emp-data cleaned'!$D446&lt;50000, "$40k-50k",
  'Palmoria Group emp-data cleaned'!$D446&lt;60000, "$50k-60k",
  'Palmoria Group emp-data cleaned'!$D446&lt;70000, "$60k-70k",
  'Palmoria Group emp-data cleaned'!$D446&lt;80000, "$70k-80k",
  'Palmoria Group emp-data cleaned'!$D446&lt;90000, "$80k-90k",
  'Palmoria Group emp-data cleaned'!$D446&lt;100000, "$90k-100k",
  'Palmoria Group emp-data cleaned'!$D446&lt;110000, "$100k-110k",
  'Palmoria Group emp-data cleaned'!$D446&gt;=110000, "$110k+"
)</f>
        <v>$110k+</v>
      </c>
      <c r="F446" s="33" t="s">
        <v>9</v>
      </c>
      <c r="G446" s="33" t="s">
        <v>16</v>
      </c>
      <c r="H446" s="33"/>
      <c r="I446" s="42"/>
      <c r="J446" s="48"/>
    </row>
    <row r="447" spans="1:10" x14ac:dyDescent="0.25">
      <c r="A447" s="35" t="s">
        <v>460</v>
      </c>
      <c r="B447" s="35" t="s">
        <v>12</v>
      </c>
      <c r="C447" s="35" t="s">
        <v>50</v>
      </c>
      <c r="D447" s="49">
        <v>45450</v>
      </c>
      <c r="E447" s="36" t="str" cm="1">
        <f t="array" ref="E447">_xlfn.IFS(
  'Palmoria Group emp-data cleaned'!$D447&lt;10000, "$0-10k",
  'Palmoria Group emp-data cleaned'!$D447&lt;20000, "$10k-20k",
  'Palmoria Group emp-data cleaned'!$D447&lt;30000, "$20k-30k",
  'Palmoria Group emp-data cleaned'!$D447&lt;40000, "$30k-40k",
  'Palmoria Group emp-data cleaned'!$D447&lt;50000, "$40k-50k",
  'Palmoria Group emp-data cleaned'!$D447&lt;60000, "$50k-60k",
  'Palmoria Group emp-data cleaned'!$D447&lt;70000, "$60k-70k",
  'Palmoria Group emp-data cleaned'!$D447&lt;80000, "$70k-80k",
  'Palmoria Group emp-data cleaned'!$D447&lt;90000, "$80k-90k",
  'Palmoria Group emp-data cleaned'!$D447&lt;100000, "$90k-100k",
  'Palmoria Group emp-data cleaned'!$D447&lt;110000, "$100k-110k",
  'Palmoria Group emp-data cleaned'!$D447&gt;=110000, "$110k+"
)</f>
        <v>$40k-50k</v>
      </c>
      <c r="F447" s="35" t="s">
        <v>19</v>
      </c>
      <c r="G447" s="35" t="s">
        <v>10</v>
      </c>
      <c r="H447" s="33">
        <f>INDEX('Bonus Rules'!$C$3:$G$14, MATCH(C447, 'Bonus Rules'!$B$3:$B$14, 0), MATCH(G447, 'Bonus Rules'!$C$2:$G$2, 0))</f>
        <v>7.0999999999999994E-2</v>
      </c>
      <c r="I447" s="42">
        <f t="shared" si="12"/>
        <v>3226.95</v>
      </c>
      <c r="J447" s="48">
        <f t="shared" si="13"/>
        <v>48676.95</v>
      </c>
    </row>
    <row r="448" spans="1:10" x14ac:dyDescent="0.25">
      <c r="A448" s="33" t="s">
        <v>461</v>
      </c>
      <c r="B448" s="33" t="s">
        <v>7</v>
      </c>
      <c r="C448" s="33" t="s">
        <v>21</v>
      </c>
      <c r="D448" s="48">
        <v>54140</v>
      </c>
      <c r="E448" s="34" t="str" cm="1">
        <f t="array" ref="E448">_xlfn.IFS(
  'Palmoria Group emp-data cleaned'!$D448&lt;10000, "$0-10k",
  'Palmoria Group emp-data cleaned'!$D448&lt;20000, "$10k-20k",
  'Palmoria Group emp-data cleaned'!$D448&lt;30000, "$20k-30k",
  'Palmoria Group emp-data cleaned'!$D448&lt;40000, "$30k-40k",
  'Palmoria Group emp-data cleaned'!$D448&lt;50000, "$40k-50k",
  'Palmoria Group emp-data cleaned'!$D448&lt;60000, "$50k-60k",
  'Palmoria Group emp-data cleaned'!$D448&lt;70000, "$60k-70k",
  'Palmoria Group emp-data cleaned'!$D448&lt;80000, "$70k-80k",
  'Palmoria Group emp-data cleaned'!$D448&lt;90000, "$80k-90k",
  'Palmoria Group emp-data cleaned'!$D448&lt;100000, "$90k-100k",
  'Palmoria Group emp-data cleaned'!$D448&lt;110000, "$100k-110k",
  'Palmoria Group emp-data cleaned'!$D448&gt;=110000, "$110k+"
)</f>
        <v>$50k-60k</v>
      </c>
      <c r="F448" s="33" t="s">
        <v>15</v>
      </c>
      <c r="G448" s="33" t="s">
        <v>26</v>
      </c>
      <c r="H448" s="33">
        <f>INDEX('Bonus Rules'!$C$3:$G$14, MATCH(C448, 'Bonus Rules'!$B$3:$B$14, 0), MATCH(G448, 'Bonus Rules'!$C$2:$G$2, 0))</f>
        <v>2.8000000000000001E-2</v>
      </c>
      <c r="I448" s="42">
        <f t="shared" si="12"/>
        <v>1515.92</v>
      </c>
      <c r="J448" s="48">
        <f t="shared" si="13"/>
        <v>55655.92</v>
      </c>
    </row>
    <row r="449" spans="1:10" x14ac:dyDescent="0.25">
      <c r="A449" s="35" t="s">
        <v>462</v>
      </c>
      <c r="B449" s="35" t="s">
        <v>12</v>
      </c>
      <c r="C449" s="35" t="s">
        <v>25</v>
      </c>
      <c r="D449" s="49">
        <v>117520</v>
      </c>
      <c r="E449" s="36" t="str" cm="1">
        <f t="array" ref="E449">_xlfn.IFS(
  'Palmoria Group emp-data cleaned'!$D449&lt;10000, "$0-10k",
  'Palmoria Group emp-data cleaned'!$D449&lt;20000, "$10k-20k",
  'Palmoria Group emp-data cleaned'!$D449&lt;30000, "$20k-30k",
  'Palmoria Group emp-data cleaned'!$D449&lt;40000, "$30k-40k",
  'Palmoria Group emp-data cleaned'!$D449&lt;50000, "$40k-50k",
  'Palmoria Group emp-data cleaned'!$D449&lt;60000, "$50k-60k",
  'Palmoria Group emp-data cleaned'!$D449&lt;70000, "$60k-70k",
  'Palmoria Group emp-data cleaned'!$D449&lt;80000, "$70k-80k",
  'Palmoria Group emp-data cleaned'!$D449&lt;90000, "$80k-90k",
  'Palmoria Group emp-data cleaned'!$D449&lt;100000, "$90k-100k",
  'Palmoria Group emp-data cleaned'!$D449&lt;110000, "$100k-110k",
  'Palmoria Group emp-data cleaned'!$D449&gt;=110000, "$110k+"
)</f>
        <v>$110k+</v>
      </c>
      <c r="F449" s="35" t="s">
        <v>19</v>
      </c>
      <c r="G449" s="35" t="s">
        <v>26</v>
      </c>
      <c r="H449" s="33">
        <f>INDEX('Bonus Rules'!$C$3:$G$14, MATCH(C449, 'Bonus Rules'!$B$3:$B$14, 0), MATCH(G449, 'Bonus Rules'!$C$2:$G$2, 0))</f>
        <v>2.7E-2</v>
      </c>
      <c r="I449" s="42">
        <f t="shared" si="12"/>
        <v>3173.04</v>
      </c>
      <c r="J449" s="48">
        <f t="shared" si="13"/>
        <v>120693.04</v>
      </c>
    </row>
    <row r="450" spans="1:10" x14ac:dyDescent="0.25">
      <c r="A450" s="33" t="s">
        <v>463</v>
      </c>
      <c r="B450" s="33" t="s">
        <v>7</v>
      </c>
      <c r="C450" s="33" t="s">
        <v>50</v>
      </c>
      <c r="D450" s="48">
        <v>93210</v>
      </c>
      <c r="E450" s="34" t="str" cm="1">
        <f t="array" ref="E450">_xlfn.IFS(
  'Palmoria Group emp-data cleaned'!$D450&lt;10000, "$0-10k",
  'Palmoria Group emp-data cleaned'!$D450&lt;20000, "$10k-20k",
  'Palmoria Group emp-data cleaned'!$D450&lt;30000, "$20k-30k",
  'Palmoria Group emp-data cleaned'!$D450&lt;40000, "$30k-40k",
  'Palmoria Group emp-data cleaned'!$D450&lt;50000, "$40k-50k",
  'Palmoria Group emp-data cleaned'!$D450&lt;60000, "$50k-60k",
  'Palmoria Group emp-data cleaned'!$D450&lt;70000, "$60k-70k",
  'Palmoria Group emp-data cleaned'!$D450&lt;80000, "$70k-80k",
  'Palmoria Group emp-data cleaned'!$D450&lt;90000, "$80k-90k",
  'Palmoria Group emp-data cleaned'!$D450&lt;100000, "$90k-100k",
  'Palmoria Group emp-data cleaned'!$D450&lt;110000, "$100k-110k",
  'Palmoria Group emp-data cleaned'!$D450&gt;=110000, "$110k+"
)</f>
        <v>$90k-100k</v>
      </c>
      <c r="F450" s="33" t="s">
        <v>9</v>
      </c>
      <c r="G450" s="33" t="s">
        <v>22</v>
      </c>
      <c r="H450" s="33">
        <f>INDEX('Bonus Rules'!$C$3:$G$14, MATCH(C450, 'Bonus Rules'!$B$3:$B$14, 0), MATCH(G450, 'Bonus Rules'!$C$2:$G$2, 0))</f>
        <v>1.2E-2</v>
      </c>
      <c r="I450" s="42">
        <f t="shared" si="12"/>
        <v>1118.52</v>
      </c>
      <c r="J450" s="48">
        <f t="shared" si="13"/>
        <v>94328.52</v>
      </c>
    </row>
    <row r="451" spans="1:10" x14ac:dyDescent="0.25">
      <c r="A451" s="35" t="s">
        <v>464</v>
      </c>
      <c r="B451" s="35" t="s">
        <v>7</v>
      </c>
      <c r="C451" s="35" t="s">
        <v>21</v>
      </c>
      <c r="D451" s="49">
        <v>104470</v>
      </c>
      <c r="E451" s="36" t="str" cm="1">
        <f t="array" ref="E451">_xlfn.IFS(
  'Palmoria Group emp-data cleaned'!$D451&lt;10000, "$0-10k",
  'Palmoria Group emp-data cleaned'!$D451&lt;20000, "$10k-20k",
  'Palmoria Group emp-data cleaned'!$D451&lt;30000, "$20k-30k",
  'Palmoria Group emp-data cleaned'!$D451&lt;40000, "$30k-40k",
  'Palmoria Group emp-data cleaned'!$D451&lt;50000, "$40k-50k",
  'Palmoria Group emp-data cleaned'!$D451&lt;60000, "$50k-60k",
  'Palmoria Group emp-data cleaned'!$D451&lt;70000, "$60k-70k",
  'Palmoria Group emp-data cleaned'!$D451&lt;80000, "$70k-80k",
  'Palmoria Group emp-data cleaned'!$D451&lt;90000, "$80k-90k",
  'Palmoria Group emp-data cleaned'!$D451&lt;100000, "$90k-100k",
  'Palmoria Group emp-data cleaned'!$D451&lt;110000, "$100k-110k",
  'Palmoria Group emp-data cleaned'!$D451&gt;=110000, "$110k+"
)</f>
        <v>$100k-110k</v>
      </c>
      <c r="F451" s="35" t="s">
        <v>9</v>
      </c>
      <c r="G451" s="35" t="s">
        <v>16</v>
      </c>
      <c r="H451" s="33"/>
      <c r="I451" s="42"/>
      <c r="J451" s="48"/>
    </row>
    <row r="452" spans="1:10" x14ac:dyDescent="0.25">
      <c r="A452" s="33" t="s">
        <v>465</v>
      </c>
      <c r="B452" s="33" t="s">
        <v>7</v>
      </c>
      <c r="C452" s="33" t="s">
        <v>39</v>
      </c>
      <c r="D452" s="48">
        <v>110890</v>
      </c>
      <c r="E452" s="34" t="str" cm="1">
        <f t="array" ref="E452">_xlfn.IFS(
  'Palmoria Group emp-data cleaned'!$D452&lt;10000, "$0-10k",
  'Palmoria Group emp-data cleaned'!$D452&lt;20000, "$10k-20k",
  'Palmoria Group emp-data cleaned'!$D452&lt;30000, "$20k-30k",
  'Palmoria Group emp-data cleaned'!$D452&lt;40000, "$30k-40k",
  'Palmoria Group emp-data cleaned'!$D452&lt;50000, "$40k-50k",
  'Palmoria Group emp-data cleaned'!$D452&lt;60000, "$50k-60k",
  'Palmoria Group emp-data cleaned'!$D452&lt;70000, "$60k-70k",
  'Palmoria Group emp-data cleaned'!$D452&lt;80000, "$70k-80k",
  'Palmoria Group emp-data cleaned'!$D452&lt;90000, "$80k-90k",
  'Palmoria Group emp-data cleaned'!$D452&lt;100000, "$90k-100k",
  'Palmoria Group emp-data cleaned'!$D452&lt;110000, "$100k-110k",
  'Palmoria Group emp-data cleaned'!$D452&gt;=110000, "$110k+"
)</f>
        <v>$110k+</v>
      </c>
      <c r="F452" s="33" t="s">
        <v>15</v>
      </c>
      <c r="G452" s="33" t="s">
        <v>22</v>
      </c>
      <c r="H452" s="33">
        <f>INDEX('Bonus Rules'!$C$3:$G$14, MATCH(C452, 'Bonus Rules'!$B$3:$B$14, 0), MATCH(G452, 'Bonus Rules'!$C$2:$G$2, 0))</f>
        <v>1.9E-2</v>
      </c>
      <c r="I452" s="42">
        <f t="shared" ref="I452:I514" si="14" xml:space="preserve"> D452 * H452</f>
        <v>2106.91</v>
      </c>
      <c r="J452" s="48">
        <f t="shared" ref="J452:J514" si="15">D452+I452</f>
        <v>112996.91</v>
      </c>
    </row>
    <row r="453" spans="1:10" x14ac:dyDescent="0.25">
      <c r="A453" s="35" t="s">
        <v>466</v>
      </c>
      <c r="B453" s="35" t="s">
        <v>12</v>
      </c>
      <c r="C453" s="35" t="s">
        <v>39</v>
      </c>
      <c r="D453" s="49">
        <v>96660</v>
      </c>
      <c r="E453" s="36" t="str" cm="1">
        <f t="array" ref="E453">_xlfn.IFS(
  'Palmoria Group emp-data cleaned'!$D453&lt;10000, "$0-10k",
  'Palmoria Group emp-data cleaned'!$D453&lt;20000, "$10k-20k",
  'Palmoria Group emp-data cleaned'!$D453&lt;30000, "$20k-30k",
  'Palmoria Group emp-data cleaned'!$D453&lt;40000, "$30k-40k",
  'Palmoria Group emp-data cleaned'!$D453&lt;50000, "$40k-50k",
  'Palmoria Group emp-data cleaned'!$D453&lt;60000, "$50k-60k",
  'Palmoria Group emp-data cleaned'!$D453&lt;70000, "$60k-70k",
  'Palmoria Group emp-data cleaned'!$D453&lt;80000, "$70k-80k",
  'Palmoria Group emp-data cleaned'!$D453&lt;90000, "$80k-90k",
  'Palmoria Group emp-data cleaned'!$D453&lt;100000, "$90k-100k",
  'Palmoria Group emp-data cleaned'!$D453&lt;110000, "$100k-110k",
  'Palmoria Group emp-data cleaned'!$D453&gt;=110000, "$110k+"
)</f>
        <v>$90k-100k</v>
      </c>
      <c r="F453" s="35" t="s">
        <v>19</v>
      </c>
      <c r="G453" s="35" t="s">
        <v>26</v>
      </c>
      <c r="H453" s="33">
        <f>INDEX('Bonus Rules'!$C$3:$G$14, MATCH(C453, 'Bonus Rules'!$B$3:$B$14, 0), MATCH(G453, 'Bonus Rules'!$C$2:$G$2, 0))</f>
        <v>0.04</v>
      </c>
      <c r="I453" s="42">
        <f t="shared" si="14"/>
        <v>3866.4</v>
      </c>
      <c r="J453" s="48">
        <f t="shared" si="15"/>
        <v>100526.39999999999</v>
      </c>
    </row>
    <row r="454" spans="1:10" x14ac:dyDescent="0.25">
      <c r="A454" s="33" t="s">
        <v>467</v>
      </c>
      <c r="B454" s="33" t="s">
        <v>7</v>
      </c>
      <c r="C454" s="33" t="s">
        <v>28</v>
      </c>
      <c r="D454" s="48">
        <v>118360</v>
      </c>
      <c r="E454" s="34" t="str" cm="1">
        <f t="array" ref="E454">_xlfn.IFS(
  'Palmoria Group emp-data cleaned'!$D454&lt;10000, "$0-10k",
  'Palmoria Group emp-data cleaned'!$D454&lt;20000, "$10k-20k",
  'Palmoria Group emp-data cleaned'!$D454&lt;30000, "$20k-30k",
  'Palmoria Group emp-data cleaned'!$D454&lt;40000, "$30k-40k",
  'Palmoria Group emp-data cleaned'!$D454&lt;50000, "$40k-50k",
  'Palmoria Group emp-data cleaned'!$D454&lt;60000, "$50k-60k",
  'Palmoria Group emp-data cleaned'!$D454&lt;70000, "$60k-70k",
  'Palmoria Group emp-data cleaned'!$D454&lt;80000, "$70k-80k",
  'Palmoria Group emp-data cleaned'!$D454&lt;90000, "$80k-90k",
  'Palmoria Group emp-data cleaned'!$D454&lt;100000, "$90k-100k",
  'Palmoria Group emp-data cleaned'!$D454&lt;110000, "$100k-110k",
  'Palmoria Group emp-data cleaned'!$D454&gt;=110000, "$110k+"
)</f>
        <v>$110k+</v>
      </c>
      <c r="F454" s="33" t="s">
        <v>19</v>
      </c>
      <c r="G454" s="33" t="s">
        <v>26</v>
      </c>
      <c r="H454" s="33">
        <f>INDEX('Bonus Rules'!$C$3:$G$14, MATCH(C454, 'Bonus Rules'!$B$3:$B$14, 0), MATCH(G454, 'Bonus Rules'!$C$2:$G$2, 0))</f>
        <v>2.3E-2</v>
      </c>
      <c r="I454" s="42">
        <f t="shared" si="14"/>
        <v>2722.2799999999997</v>
      </c>
      <c r="J454" s="48">
        <f t="shared" si="15"/>
        <v>121082.28</v>
      </c>
    </row>
    <row r="455" spans="1:10" x14ac:dyDescent="0.25">
      <c r="A455" s="35" t="s">
        <v>468</v>
      </c>
      <c r="B455" s="35" t="s">
        <v>12</v>
      </c>
      <c r="C455" s="35" t="s">
        <v>21</v>
      </c>
      <c r="D455" s="49">
        <v>88030</v>
      </c>
      <c r="E455" s="36" t="str" cm="1">
        <f t="array" ref="E455">_xlfn.IFS(
  'Palmoria Group emp-data cleaned'!$D455&lt;10000, "$0-10k",
  'Palmoria Group emp-data cleaned'!$D455&lt;20000, "$10k-20k",
  'Palmoria Group emp-data cleaned'!$D455&lt;30000, "$20k-30k",
  'Palmoria Group emp-data cleaned'!$D455&lt;40000, "$30k-40k",
  'Palmoria Group emp-data cleaned'!$D455&lt;50000, "$40k-50k",
  'Palmoria Group emp-data cleaned'!$D455&lt;60000, "$50k-60k",
  'Palmoria Group emp-data cleaned'!$D455&lt;70000, "$60k-70k",
  'Palmoria Group emp-data cleaned'!$D455&lt;80000, "$70k-80k",
  'Palmoria Group emp-data cleaned'!$D455&lt;90000, "$80k-90k",
  'Palmoria Group emp-data cleaned'!$D455&lt;100000, "$90k-100k",
  'Palmoria Group emp-data cleaned'!$D455&lt;110000, "$100k-110k",
  'Palmoria Group emp-data cleaned'!$D455&gt;=110000, "$110k+"
)</f>
        <v>$80k-90k</v>
      </c>
      <c r="F455" s="35" t="s">
        <v>15</v>
      </c>
      <c r="G455" s="35" t="s">
        <v>26</v>
      </c>
      <c r="H455" s="33">
        <f>INDEX('Bonus Rules'!$C$3:$G$14, MATCH(C455, 'Bonus Rules'!$B$3:$B$14, 0), MATCH(G455, 'Bonus Rules'!$C$2:$G$2, 0))</f>
        <v>2.8000000000000001E-2</v>
      </c>
      <c r="I455" s="42">
        <f t="shared" si="14"/>
        <v>2464.84</v>
      </c>
      <c r="J455" s="48">
        <f t="shared" si="15"/>
        <v>90494.84</v>
      </c>
    </row>
    <row r="456" spans="1:10" x14ac:dyDescent="0.25">
      <c r="A456" s="33" t="s">
        <v>469</v>
      </c>
      <c r="B456" s="33" t="s">
        <v>7</v>
      </c>
      <c r="C456" s="33" t="s">
        <v>34</v>
      </c>
      <c r="D456" s="48">
        <v>87810</v>
      </c>
      <c r="E456" s="34" t="str" cm="1">
        <f t="array" ref="E456">_xlfn.IFS(
  'Palmoria Group emp-data cleaned'!$D456&lt;10000, "$0-10k",
  'Palmoria Group emp-data cleaned'!$D456&lt;20000, "$10k-20k",
  'Palmoria Group emp-data cleaned'!$D456&lt;30000, "$20k-30k",
  'Palmoria Group emp-data cleaned'!$D456&lt;40000, "$30k-40k",
  'Palmoria Group emp-data cleaned'!$D456&lt;50000, "$40k-50k",
  'Palmoria Group emp-data cleaned'!$D456&lt;60000, "$50k-60k",
  'Palmoria Group emp-data cleaned'!$D456&lt;70000, "$60k-70k",
  'Palmoria Group emp-data cleaned'!$D456&lt;80000, "$70k-80k",
  'Palmoria Group emp-data cleaned'!$D456&lt;90000, "$80k-90k",
  'Palmoria Group emp-data cleaned'!$D456&lt;100000, "$90k-100k",
  'Palmoria Group emp-data cleaned'!$D456&lt;110000, "$100k-110k",
  'Palmoria Group emp-data cleaned'!$D456&gt;=110000, "$110k+"
)</f>
        <v>$80k-90k</v>
      </c>
      <c r="F456" s="33" t="s">
        <v>15</v>
      </c>
      <c r="G456" s="33" t="s">
        <v>16</v>
      </c>
      <c r="H456" s="33"/>
      <c r="I456" s="42"/>
      <c r="J456" s="48"/>
    </row>
    <row r="457" spans="1:10" x14ac:dyDescent="0.25">
      <c r="A457" s="35" t="s">
        <v>470</v>
      </c>
      <c r="B457" s="35" t="s">
        <v>7</v>
      </c>
      <c r="C457" s="35" t="s">
        <v>31</v>
      </c>
      <c r="D457" s="49">
        <v>51520</v>
      </c>
      <c r="E457" s="36" t="str" cm="1">
        <f t="array" ref="E457">_xlfn.IFS(
  'Palmoria Group emp-data cleaned'!$D457&lt;10000, "$0-10k",
  'Palmoria Group emp-data cleaned'!$D457&lt;20000, "$10k-20k",
  'Palmoria Group emp-data cleaned'!$D457&lt;30000, "$20k-30k",
  'Palmoria Group emp-data cleaned'!$D457&lt;40000, "$30k-40k",
  'Palmoria Group emp-data cleaned'!$D457&lt;50000, "$40k-50k",
  'Palmoria Group emp-data cleaned'!$D457&lt;60000, "$50k-60k",
  'Palmoria Group emp-data cleaned'!$D457&lt;70000, "$60k-70k",
  'Palmoria Group emp-data cleaned'!$D457&lt;80000, "$70k-80k",
  'Palmoria Group emp-data cleaned'!$D457&lt;90000, "$80k-90k",
  'Palmoria Group emp-data cleaned'!$D457&lt;100000, "$90k-100k",
  'Palmoria Group emp-data cleaned'!$D457&lt;110000, "$100k-110k",
  'Palmoria Group emp-data cleaned'!$D457&gt;=110000, "$110k+"
)</f>
        <v>$50k-60k</v>
      </c>
      <c r="F457" s="35" t="s">
        <v>15</v>
      </c>
      <c r="G457" s="35" t="s">
        <v>26</v>
      </c>
      <c r="H457" s="33">
        <f>INDEX('Bonus Rules'!$C$3:$G$14, MATCH(C457, 'Bonus Rules'!$B$3:$B$14, 0), MATCH(G457, 'Bonus Rules'!$C$2:$G$2, 0))</f>
        <v>2.4E-2</v>
      </c>
      <c r="I457" s="42">
        <f t="shared" si="14"/>
        <v>1236.48</v>
      </c>
      <c r="J457" s="48">
        <f t="shared" si="15"/>
        <v>52756.480000000003</v>
      </c>
    </row>
    <row r="458" spans="1:10" x14ac:dyDescent="0.25">
      <c r="A458" s="33" t="s">
        <v>471</v>
      </c>
      <c r="B458" s="33" t="s">
        <v>7</v>
      </c>
      <c r="C458" s="33" t="s">
        <v>8</v>
      </c>
      <c r="D458" s="48">
        <v>60260</v>
      </c>
      <c r="E458" s="34" t="str" cm="1">
        <f t="array" ref="E458">_xlfn.IFS(
  'Palmoria Group emp-data cleaned'!$D458&lt;10000, "$0-10k",
  'Palmoria Group emp-data cleaned'!$D458&lt;20000, "$10k-20k",
  'Palmoria Group emp-data cleaned'!$D458&lt;30000, "$20k-30k",
  'Palmoria Group emp-data cleaned'!$D458&lt;40000, "$30k-40k",
  'Palmoria Group emp-data cleaned'!$D458&lt;50000, "$40k-50k",
  'Palmoria Group emp-data cleaned'!$D458&lt;60000, "$50k-60k",
  'Palmoria Group emp-data cleaned'!$D458&lt;70000, "$60k-70k",
  'Palmoria Group emp-data cleaned'!$D458&lt;80000, "$70k-80k",
  'Palmoria Group emp-data cleaned'!$D458&lt;90000, "$80k-90k",
  'Palmoria Group emp-data cleaned'!$D458&lt;100000, "$90k-100k",
  'Palmoria Group emp-data cleaned'!$D458&lt;110000, "$100k-110k",
  'Palmoria Group emp-data cleaned'!$D458&gt;=110000, "$110k+"
)</f>
        <v>$60k-70k</v>
      </c>
      <c r="F458" s="33" t="s">
        <v>15</v>
      </c>
      <c r="G458" s="33" t="s">
        <v>16</v>
      </c>
      <c r="H458" s="33"/>
      <c r="I458" s="42"/>
      <c r="J458" s="48"/>
    </row>
    <row r="459" spans="1:10" x14ac:dyDescent="0.25">
      <c r="A459" s="35" t="s">
        <v>472</v>
      </c>
      <c r="B459" s="35" t="s">
        <v>7</v>
      </c>
      <c r="C459" s="35" t="s">
        <v>21</v>
      </c>
      <c r="D459" s="49">
        <v>61210</v>
      </c>
      <c r="E459" s="36" t="str" cm="1">
        <f t="array" ref="E459">_xlfn.IFS(
  'Palmoria Group emp-data cleaned'!$D459&lt;10000, "$0-10k",
  'Palmoria Group emp-data cleaned'!$D459&lt;20000, "$10k-20k",
  'Palmoria Group emp-data cleaned'!$D459&lt;30000, "$20k-30k",
  'Palmoria Group emp-data cleaned'!$D459&lt;40000, "$30k-40k",
  'Palmoria Group emp-data cleaned'!$D459&lt;50000, "$40k-50k",
  'Palmoria Group emp-data cleaned'!$D459&lt;60000, "$50k-60k",
  'Palmoria Group emp-data cleaned'!$D459&lt;70000, "$60k-70k",
  'Palmoria Group emp-data cleaned'!$D459&lt;80000, "$70k-80k",
  'Palmoria Group emp-data cleaned'!$D459&lt;90000, "$80k-90k",
  'Palmoria Group emp-data cleaned'!$D459&lt;100000, "$90k-100k",
  'Palmoria Group emp-data cleaned'!$D459&lt;110000, "$100k-110k",
  'Palmoria Group emp-data cleaned'!$D459&gt;=110000, "$110k+"
)</f>
        <v>$60k-70k</v>
      </c>
      <c r="F459" s="35" t="s">
        <v>19</v>
      </c>
      <c r="G459" s="35" t="s">
        <v>26</v>
      </c>
      <c r="H459" s="33">
        <f>INDEX('Bonus Rules'!$C$3:$G$14, MATCH(C459, 'Bonus Rules'!$B$3:$B$14, 0), MATCH(G459, 'Bonus Rules'!$C$2:$G$2, 0))</f>
        <v>2.8000000000000001E-2</v>
      </c>
      <c r="I459" s="42">
        <f t="shared" si="14"/>
        <v>1713.88</v>
      </c>
      <c r="J459" s="48">
        <f t="shared" si="15"/>
        <v>62923.88</v>
      </c>
    </row>
    <row r="460" spans="1:10" x14ac:dyDescent="0.25">
      <c r="A460" s="33" t="s">
        <v>473</v>
      </c>
      <c r="B460" s="33" t="s">
        <v>7</v>
      </c>
      <c r="C460" s="33" t="s">
        <v>47</v>
      </c>
      <c r="D460" s="48">
        <v>52750</v>
      </c>
      <c r="E460" s="34" t="str" cm="1">
        <f t="array" ref="E460">_xlfn.IFS(
  'Palmoria Group emp-data cleaned'!$D460&lt;10000, "$0-10k",
  'Palmoria Group emp-data cleaned'!$D460&lt;20000, "$10k-20k",
  'Palmoria Group emp-data cleaned'!$D460&lt;30000, "$20k-30k",
  'Palmoria Group emp-data cleaned'!$D460&lt;40000, "$30k-40k",
  'Palmoria Group emp-data cleaned'!$D460&lt;50000, "$40k-50k",
  'Palmoria Group emp-data cleaned'!$D460&lt;60000, "$50k-60k",
  'Palmoria Group emp-data cleaned'!$D460&lt;70000, "$60k-70k",
  'Palmoria Group emp-data cleaned'!$D460&lt;80000, "$70k-80k",
  'Palmoria Group emp-data cleaned'!$D460&lt;90000, "$80k-90k",
  'Palmoria Group emp-data cleaned'!$D460&lt;100000, "$90k-100k",
  'Palmoria Group emp-data cleaned'!$D460&lt;110000, "$100k-110k",
  'Palmoria Group emp-data cleaned'!$D460&gt;=110000, "$110k+"
)</f>
        <v>$50k-60k</v>
      </c>
      <c r="F460" s="33" t="s">
        <v>19</v>
      </c>
      <c r="G460" s="33" t="s">
        <v>26</v>
      </c>
      <c r="H460" s="33">
        <f>INDEX('Bonus Rules'!$C$3:$G$14, MATCH(C460, 'Bonus Rules'!$B$3:$B$14, 0), MATCH(G460, 'Bonus Rules'!$C$2:$G$2, 0))</f>
        <v>3.3000000000000002E-2</v>
      </c>
      <c r="I460" s="42">
        <f t="shared" si="14"/>
        <v>1740.75</v>
      </c>
      <c r="J460" s="48">
        <f t="shared" si="15"/>
        <v>54490.75</v>
      </c>
    </row>
    <row r="461" spans="1:10" x14ac:dyDescent="0.25">
      <c r="A461" s="35" t="s">
        <v>474</v>
      </c>
      <c r="B461" s="35" t="s">
        <v>7</v>
      </c>
      <c r="C461" s="35" t="s">
        <v>34</v>
      </c>
      <c r="D461" s="49">
        <v>47270</v>
      </c>
      <c r="E461" s="36" t="str" cm="1">
        <f t="array" ref="E461">_xlfn.IFS(
  'Palmoria Group emp-data cleaned'!$D461&lt;10000, "$0-10k",
  'Palmoria Group emp-data cleaned'!$D461&lt;20000, "$10k-20k",
  'Palmoria Group emp-data cleaned'!$D461&lt;30000, "$20k-30k",
  'Palmoria Group emp-data cleaned'!$D461&lt;40000, "$30k-40k",
  'Palmoria Group emp-data cleaned'!$D461&lt;50000, "$40k-50k",
  'Palmoria Group emp-data cleaned'!$D461&lt;60000, "$50k-60k",
  'Palmoria Group emp-data cleaned'!$D461&lt;70000, "$60k-70k",
  'Palmoria Group emp-data cleaned'!$D461&lt;80000, "$70k-80k",
  'Palmoria Group emp-data cleaned'!$D461&lt;90000, "$80k-90k",
  'Palmoria Group emp-data cleaned'!$D461&lt;100000, "$90k-100k",
  'Palmoria Group emp-data cleaned'!$D461&lt;110000, "$100k-110k",
  'Palmoria Group emp-data cleaned'!$D461&gt;=110000, "$110k+"
)</f>
        <v>$40k-50k</v>
      </c>
      <c r="F461" s="35" t="s">
        <v>19</v>
      </c>
      <c r="G461" s="35" t="s">
        <v>26</v>
      </c>
      <c r="H461" s="33">
        <f>INDEX('Bonus Rules'!$C$3:$G$14, MATCH(C461, 'Bonus Rules'!$B$3:$B$14, 0), MATCH(G461, 'Bonus Rules'!$C$2:$G$2, 0))</f>
        <v>3.2000000000000001E-2</v>
      </c>
      <c r="I461" s="42">
        <f t="shared" si="14"/>
        <v>1512.64</v>
      </c>
      <c r="J461" s="48">
        <f t="shared" si="15"/>
        <v>48782.64</v>
      </c>
    </row>
    <row r="462" spans="1:10" x14ac:dyDescent="0.25">
      <c r="A462" s="33" t="s">
        <v>475</v>
      </c>
      <c r="B462" s="33" t="s">
        <v>7</v>
      </c>
      <c r="C462" s="33" t="s">
        <v>8</v>
      </c>
      <c r="D462" s="48">
        <v>118060</v>
      </c>
      <c r="E462" s="34" t="str" cm="1">
        <f t="array" ref="E462">_xlfn.IFS(
  'Palmoria Group emp-data cleaned'!$D462&lt;10000, "$0-10k",
  'Palmoria Group emp-data cleaned'!$D462&lt;20000, "$10k-20k",
  'Palmoria Group emp-data cleaned'!$D462&lt;30000, "$20k-30k",
  'Palmoria Group emp-data cleaned'!$D462&lt;40000, "$30k-40k",
  'Palmoria Group emp-data cleaned'!$D462&lt;50000, "$40k-50k",
  'Palmoria Group emp-data cleaned'!$D462&lt;60000, "$50k-60k",
  'Palmoria Group emp-data cleaned'!$D462&lt;70000, "$60k-70k",
  'Palmoria Group emp-data cleaned'!$D462&lt;80000, "$70k-80k",
  'Palmoria Group emp-data cleaned'!$D462&lt;90000, "$80k-90k",
  'Palmoria Group emp-data cleaned'!$D462&lt;100000, "$90k-100k",
  'Palmoria Group emp-data cleaned'!$D462&lt;110000, "$100k-110k",
  'Palmoria Group emp-data cleaned'!$D462&gt;=110000, "$110k+"
)</f>
        <v>$110k+</v>
      </c>
      <c r="F462" s="33" t="s">
        <v>19</v>
      </c>
      <c r="G462" s="33" t="s">
        <v>14</v>
      </c>
      <c r="H462" s="33">
        <f>INDEX('Bonus Rules'!$C$3:$G$14, MATCH(C462, 'Bonus Rules'!$B$3:$B$14, 0), MATCH(G462, 'Bonus Rules'!$C$2:$G$2, 0))</f>
        <v>5.0999999999999997E-2</v>
      </c>
      <c r="I462" s="42">
        <f t="shared" si="14"/>
        <v>6021.0599999999995</v>
      </c>
      <c r="J462" s="48">
        <f t="shared" si="15"/>
        <v>124081.06</v>
      </c>
    </row>
    <row r="463" spans="1:10" x14ac:dyDescent="0.25">
      <c r="A463" s="35" t="s">
        <v>476</v>
      </c>
      <c r="B463" s="35" t="s">
        <v>7</v>
      </c>
      <c r="C463" s="35" t="s">
        <v>63</v>
      </c>
      <c r="D463" s="49">
        <v>37360</v>
      </c>
      <c r="E463" s="36" t="str" cm="1">
        <f t="array" ref="E463">_xlfn.IFS(
  'Palmoria Group emp-data cleaned'!$D463&lt;10000, "$0-10k",
  'Palmoria Group emp-data cleaned'!$D463&lt;20000, "$10k-20k",
  'Palmoria Group emp-data cleaned'!$D463&lt;30000, "$20k-30k",
  'Palmoria Group emp-data cleaned'!$D463&lt;40000, "$30k-40k",
  'Palmoria Group emp-data cleaned'!$D463&lt;50000, "$40k-50k",
  'Palmoria Group emp-data cleaned'!$D463&lt;60000, "$50k-60k",
  'Palmoria Group emp-data cleaned'!$D463&lt;70000, "$60k-70k",
  'Palmoria Group emp-data cleaned'!$D463&lt;80000, "$70k-80k",
  'Palmoria Group emp-data cleaned'!$D463&lt;90000, "$80k-90k",
  'Palmoria Group emp-data cleaned'!$D463&lt;100000, "$90k-100k",
  'Palmoria Group emp-data cleaned'!$D463&lt;110000, "$100k-110k",
  'Palmoria Group emp-data cleaned'!$D463&gt;=110000, "$110k+"
)</f>
        <v>$30k-40k</v>
      </c>
      <c r="F463" s="35" t="s">
        <v>9</v>
      </c>
      <c r="G463" s="35" t="s">
        <v>26</v>
      </c>
      <c r="H463" s="33">
        <f>INDEX('Bonus Rules'!$C$3:$G$14, MATCH(C463, 'Bonus Rules'!$B$3:$B$14, 0), MATCH(G463, 'Bonus Rules'!$C$2:$G$2, 0))</f>
        <v>3.5000000000000003E-2</v>
      </c>
      <c r="I463" s="42">
        <f t="shared" si="14"/>
        <v>1307.6000000000001</v>
      </c>
      <c r="J463" s="48">
        <f t="shared" si="15"/>
        <v>38667.599999999999</v>
      </c>
    </row>
    <row r="464" spans="1:10" x14ac:dyDescent="0.25">
      <c r="A464" s="33" t="s">
        <v>477</v>
      </c>
      <c r="B464" s="33" t="s">
        <v>12</v>
      </c>
      <c r="C464" s="33" t="s">
        <v>31</v>
      </c>
      <c r="D464" s="48">
        <v>66510</v>
      </c>
      <c r="E464" s="34" t="str" cm="1">
        <f t="array" ref="E464">_xlfn.IFS(
  'Palmoria Group emp-data cleaned'!$D464&lt;10000, "$0-10k",
  'Palmoria Group emp-data cleaned'!$D464&lt;20000, "$10k-20k",
  'Palmoria Group emp-data cleaned'!$D464&lt;30000, "$20k-30k",
  'Palmoria Group emp-data cleaned'!$D464&lt;40000, "$30k-40k",
  'Palmoria Group emp-data cleaned'!$D464&lt;50000, "$40k-50k",
  'Palmoria Group emp-data cleaned'!$D464&lt;60000, "$50k-60k",
  'Palmoria Group emp-data cleaned'!$D464&lt;70000, "$60k-70k",
  'Palmoria Group emp-data cleaned'!$D464&lt;80000, "$70k-80k",
  'Palmoria Group emp-data cleaned'!$D464&lt;90000, "$80k-90k",
  'Palmoria Group emp-data cleaned'!$D464&lt;100000, "$90k-100k",
  'Palmoria Group emp-data cleaned'!$D464&lt;110000, "$100k-110k",
  'Palmoria Group emp-data cleaned'!$D464&gt;=110000, "$110k+"
)</f>
        <v>$60k-70k</v>
      </c>
      <c r="F464" s="33" t="s">
        <v>19</v>
      </c>
      <c r="G464" s="33" t="s">
        <v>26</v>
      </c>
      <c r="H464" s="33">
        <f>INDEX('Bonus Rules'!$C$3:$G$14, MATCH(C464, 'Bonus Rules'!$B$3:$B$14, 0), MATCH(G464, 'Bonus Rules'!$C$2:$G$2, 0))</f>
        <v>2.4E-2</v>
      </c>
      <c r="I464" s="42">
        <f t="shared" si="14"/>
        <v>1596.24</v>
      </c>
      <c r="J464" s="48">
        <f t="shared" si="15"/>
        <v>68106.240000000005</v>
      </c>
    </row>
    <row r="465" spans="1:10" x14ac:dyDescent="0.25">
      <c r="A465" s="35" t="s">
        <v>478</v>
      </c>
      <c r="B465" s="35" t="s">
        <v>12</v>
      </c>
      <c r="C465" s="35" t="s">
        <v>63</v>
      </c>
      <c r="D465" s="49">
        <v>29530</v>
      </c>
      <c r="E465" s="36" t="str" cm="1">
        <f t="array" ref="E465">_xlfn.IFS(
  'Palmoria Group emp-data cleaned'!$D465&lt;10000, "$0-10k",
  'Palmoria Group emp-data cleaned'!$D465&lt;20000, "$10k-20k",
  'Palmoria Group emp-data cleaned'!$D465&lt;30000, "$20k-30k",
  'Palmoria Group emp-data cleaned'!$D465&lt;40000, "$30k-40k",
  'Palmoria Group emp-data cleaned'!$D465&lt;50000, "$40k-50k",
  'Palmoria Group emp-data cleaned'!$D465&lt;60000, "$50k-60k",
  'Palmoria Group emp-data cleaned'!$D465&lt;70000, "$60k-70k",
  'Palmoria Group emp-data cleaned'!$D465&lt;80000, "$70k-80k",
  'Palmoria Group emp-data cleaned'!$D465&lt;90000, "$80k-90k",
  'Palmoria Group emp-data cleaned'!$D465&lt;100000, "$90k-100k",
  'Palmoria Group emp-data cleaned'!$D465&lt;110000, "$100k-110k",
  'Palmoria Group emp-data cleaned'!$D465&gt;=110000, "$110k+"
)</f>
        <v>$20k-30k</v>
      </c>
      <c r="F465" s="35" t="s">
        <v>19</v>
      </c>
      <c r="G465" s="35" t="s">
        <v>48</v>
      </c>
      <c r="H465" s="33">
        <f>INDEX('Bonus Rules'!$C$3:$G$14, MATCH(C465, 'Bonus Rules'!$B$3:$B$14, 0), MATCH(G465, 'Bonus Rules'!$C$2:$G$2, 0))</f>
        <v>5.0000000000000001E-3</v>
      </c>
      <c r="I465" s="42">
        <f t="shared" si="14"/>
        <v>147.65</v>
      </c>
      <c r="J465" s="48">
        <f t="shared" si="15"/>
        <v>29677.65</v>
      </c>
    </row>
    <row r="466" spans="1:10" x14ac:dyDescent="0.25">
      <c r="A466" s="33" t="s">
        <v>479</v>
      </c>
      <c r="B466" s="33" t="s">
        <v>12</v>
      </c>
      <c r="C466" s="33" t="s">
        <v>47</v>
      </c>
      <c r="D466" s="48">
        <v>60440</v>
      </c>
      <c r="E466" s="34" t="str" cm="1">
        <f t="array" ref="E466">_xlfn.IFS(
  'Palmoria Group emp-data cleaned'!$D466&lt;10000, "$0-10k",
  'Palmoria Group emp-data cleaned'!$D466&lt;20000, "$10k-20k",
  'Palmoria Group emp-data cleaned'!$D466&lt;30000, "$20k-30k",
  'Palmoria Group emp-data cleaned'!$D466&lt;40000, "$30k-40k",
  'Palmoria Group emp-data cleaned'!$D466&lt;50000, "$40k-50k",
  'Palmoria Group emp-data cleaned'!$D466&lt;60000, "$50k-60k",
  'Palmoria Group emp-data cleaned'!$D466&lt;70000, "$60k-70k",
  'Palmoria Group emp-data cleaned'!$D466&lt;80000, "$70k-80k",
  'Palmoria Group emp-data cleaned'!$D466&lt;90000, "$80k-90k",
  'Palmoria Group emp-data cleaned'!$D466&lt;100000, "$90k-100k",
  'Palmoria Group emp-data cleaned'!$D466&lt;110000, "$100k-110k",
  'Palmoria Group emp-data cleaned'!$D466&gt;=110000, "$110k+"
)</f>
        <v>$60k-70k</v>
      </c>
      <c r="F466" s="33" t="s">
        <v>9</v>
      </c>
      <c r="G466" s="33" t="s">
        <v>10</v>
      </c>
      <c r="H466" s="33">
        <f>INDEX('Bonus Rules'!$C$3:$G$14, MATCH(C466, 'Bonus Rules'!$B$3:$B$14, 0), MATCH(G466, 'Bonus Rules'!$C$2:$G$2, 0))</f>
        <v>8.4000000000000005E-2</v>
      </c>
      <c r="I466" s="42">
        <f t="shared" si="14"/>
        <v>5076.96</v>
      </c>
      <c r="J466" s="48">
        <f t="shared" si="15"/>
        <v>65516.959999999999</v>
      </c>
    </row>
    <row r="467" spans="1:10" x14ac:dyDescent="0.25">
      <c r="A467" s="35" t="s">
        <v>480</v>
      </c>
      <c r="B467" s="35" t="s">
        <v>7</v>
      </c>
      <c r="C467" s="35" t="s">
        <v>13</v>
      </c>
      <c r="D467" s="49">
        <v>90530</v>
      </c>
      <c r="E467" s="36" t="str" cm="1">
        <f t="array" ref="E467">_xlfn.IFS(
  'Palmoria Group emp-data cleaned'!$D467&lt;10000, "$0-10k",
  'Palmoria Group emp-data cleaned'!$D467&lt;20000, "$10k-20k",
  'Palmoria Group emp-data cleaned'!$D467&lt;30000, "$20k-30k",
  'Palmoria Group emp-data cleaned'!$D467&lt;40000, "$30k-40k",
  'Palmoria Group emp-data cleaned'!$D467&lt;50000, "$40k-50k",
  'Palmoria Group emp-data cleaned'!$D467&lt;60000, "$50k-60k",
  'Palmoria Group emp-data cleaned'!$D467&lt;70000, "$60k-70k",
  'Palmoria Group emp-data cleaned'!$D467&lt;80000, "$70k-80k",
  'Palmoria Group emp-data cleaned'!$D467&lt;90000, "$80k-90k",
  'Palmoria Group emp-data cleaned'!$D467&lt;100000, "$90k-100k",
  'Palmoria Group emp-data cleaned'!$D467&lt;110000, "$100k-110k",
  'Palmoria Group emp-data cleaned'!$D467&gt;=110000, "$110k+"
)</f>
        <v>$90k-100k</v>
      </c>
      <c r="F467" s="35" t="s">
        <v>9</v>
      </c>
      <c r="G467" s="35" t="s">
        <v>48</v>
      </c>
      <c r="H467" s="33">
        <f>INDEX('Bonus Rules'!$C$3:$G$14, MATCH(C467, 'Bonus Rules'!$B$3:$B$14, 0), MATCH(G467, 'Bonus Rules'!$C$2:$G$2, 0))</f>
        <v>5.0000000000000001E-3</v>
      </c>
      <c r="I467" s="42">
        <f t="shared" si="14"/>
        <v>452.65000000000003</v>
      </c>
      <c r="J467" s="48">
        <f t="shared" si="15"/>
        <v>90982.65</v>
      </c>
    </row>
    <row r="468" spans="1:10" x14ac:dyDescent="0.25">
      <c r="A468" s="33" t="s">
        <v>481</v>
      </c>
      <c r="B468" s="33" t="s">
        <v>7</v>
      </c>
      <c r="C468" s="33" t="s">
        <v>39</v>
      </c>
      <c r="D468" s="48">
        <v>67950</v>
      </c>
      <c r="E468" s="34" t="str" cm="1">
        <f t="array" ref="E468">_xlfn.IFS(
  'Palmoria Group emp-data cleaned'!$D468&lt;10000, "$0-10k",
  'Palmoria Group emp-data cleaned'!$D468&lt;20000, "$10k-20k",
  'Palmoria Group emp-data cleaned'!$D468&lt;30000, "$20k-30k",
  'Palmoria Group emp-data cleaned'!$D468&lt;40000, "$30k-40k",
  'Palmoria Group emp-data cleaned'!$D468&lt;50000, "$40k-50k",
  'Palmoria Group emp-data cleaned'!$D468&lt;60000, "$50k-60k",
  'Palmoria Group emp-data cleaned'!$D468&lt;70000, "$60k-70k",
  'Palmoria Group emp-data cleaned'!$D468&lt;80000, "$70k-80k",
  'Palmoria Group emp-data cleaned'!$D468&lt;90000, "$80k-90k",
  'Palmoria Group emp-data cleaned'!$D468&lt;100000, "$90k-100k",
  'Palmoria Group emp-data cleaned'!$D468&lt;110000, "$100k-110k",
  'Palmoria Group emp-data cleaned'!$D468&gt;=110000, "$110k+"
)</f>
        <v>$60k-70k</v>
      </c>
      <c r="F468" s="33" t="s">
        <v>19</v>
      </c>
      <c r="G468" s="33" t="s">
        <v>10</v>
      </c>
      <c r="H468" s="33">
        <f>INDEX('Bonus Rules'!$C$3:$G$14, MATCH(C468, 'Bonus Rules'!$B$3:$B$14, 0), MATCH(G468, 'Bonus Rules'!$C$2:$G$2, 0))</f>
        <v>6.3E-2</v>
      </c>
      <c r="I468" s="42">
        <f t="shared" si="14"/>
        <v>4280.8500000000004</v>
      </c>
      <c r="J468" s="48">
        <f t="shared" si="15"/>
        <v>72230.850000000006</v>
      </c>
    </row>
    <row r="469" spans="1:10" x14ac:dyDescent="0.25">
      <c r="A469" s="35" t="s">
        <v>482</v>
      </c>
      <c r="B469" s="35" t="s">
        <v>7</v>
      </c>
      <c r="C469" s="35" t="s">
        <v>50</v>
      </c>
      <c r="D469" s="49">
        <v>105120</v>
      </c>
      <c r="E469" s="36" t="str" cm="1">
        <f t="array" ref="E469">_xlfn.IFS(
  'Palmoria Group emp-data cleaned'!$D469&lt;10000, "$0-10k",
  'Palmoria Group emp-data cleaned'!$D469&lt;20000, "$10k-20k",
  'Palmoria Group emp-data cleaned'!$D469&lt;30000, "$20k-30k",
  'Palmoria Group emp-data cleaned'!$D469&lt;40000, "$30k-40k",
  'Palmoria Group emp-data cleaned'!$D469&lt;50000, "$40k-50k",
  'Palmoria Group emp-data cleaned'!$D469&lt;60000, "$50k-60k",
  'Palmoria Group emp-data cleaned'!$D469&lt;70000, "$60k-70k",
  'Palmoria Group emp-data cleaned'!$D469&lt;80000, "$70k-80k",
  'Palmoria Group emp-data cleaned'!$D469&lt;90000, "$80k-90k",
  'Palmoria Group emp-data cleaned'!$D469&lt;100000, "$90k-100k",
  'Palmoria Group emp-data cleaned'!$D469&lt;110000, "$100k-110k",
  'Palmoria Group emp-data cleaned'!$D469&gt;=110000, "$110k+"
)</f>
        <v>$100k-110k</v>
      </c>
      <c r="F469" s="35" t="s">
        <v>19</v>
      </c>
      <c r="G469" s="35" t="s">
        <v>26</v>
      </c>
      <c r="H469" s="33">
        <f>INDEX('Bonus Rules'!$C$3:$G$14, MATCH(C469, 'Bonus Rules'!$B$3:$B$14, 0), MATCH(G469, 'Bonus Rules'!$C$2:$G$2, 0))</f>
        <v>0.02</v>
      </c>
      <c r="I469" s="42">
        <f t="shared" si="14"/>
        <v>2102.4</v>
      </c>
      <c r="J469" s="48">
        <f t="shared" si="15"/>
        <v>107222.39999999999</v>
      </c>
    </row>
    <row r="470" spans="1:10" x14ac:dyDescent="0.25">
      <c r="A470" s="33" t="s">
        <v>483</v>
      </c>
      <c r="B470" s="33" t="s">
        <v>7</v>
      </c>
      <c r="C470" s="33" t="s">
        <v>39</v>
      </c>
      <c r="D470" s="48">
        <v>60570</v>
      </c>
      <c r="E470" s="34" t="str" cm="1">
        <f t="array" ref="E470">_xlfn.IFS(
  'Palmoria Group emp-data cleaned'!$D470&lt;10000, "$0-10k",
  'Palmoria Group emp-data cleaned'!$D470&lt;20000, "$10k-20k",
  'Palmoria Group emp-data cleaned'!$D470&lt;30000, "$20k-30k",
  'Palmoria Group emp-data cleaned'!$D470&lt;40000, "$30k-40k",
  'Palmoria Group emp-data cleaned'!$D470&lt;50000, "$40k-50k",
  'Palmoria Group emp-data cleaned'!$D470&lt;60000, "$50k-60k",
  'Palmoria Group emp-data cleaned'!$D470&lt;70000, "$60k-70k",
  'Palmoria Group emp-data cleaned'!$D470&lt;80000, "$70k-80k",
  'Palmoria Group emp-data cleaned'!$D470&lt;90000, "$80k-90k",
  'Palmoria Group emp-data cleaned'!$D470&lt;100000, "$90k-100k",
  'Palmoria Group emp-data cleaned'!$D470&lt;110000, "$100k-110k",
  'Palmoria Group emp-data cleaned'!$D470&gt;=110000, "$110k+"
)</f>
        <v>$60k-70k</v>
      </c>
      <c r="F470" s="33" t="s">
        <v>9</v>
      </c>
      <c r="G470" s="33" t="s">
        <v>14</v>
      </c>
      <c r="H470" s="33">
        <f>INDEX('Bonus Rules'!$C$3:$G$14, MATCH(C470, 'Bonus Rules'!$B$3:$B$14, 0), MATCH(G470, 'Bonus Rules'!$C$2:$G$2, 0))</f>
        <v>5.8999999999999997E-2</v>
      </c>
      <c r="I470" s="42">
        <f t="shared" si="14"/>
        <v>3573.6299999999997</v>
      </c>
      <c r="J470" s="48">
        <f t="shared" si="15"/>
        <v>64143.63</v>
      </c>
    </row>
    <row r="471" spans="1:10" x14ac:dyDescent="0.25">
      <c r="A471" s="35" t="s">
        <v>484</v>
      </c>
      <c r="B471" s="35" t="s">
        <v>12</v>
      </c>
      <c r="C471" s="35" t="s">
        <v>39</v>
      </c>
      <c r="D471" s="49">
        <v>119110</v>
      </c>
      <c r="E471" s="36" t="str" cm="1">
        <f t="array" ref="E471">_xlfn.IFS(
  'Palmoria Group emp-data cleaned'!$D471&lt;10000, "$0-10k",
  'Palmoria Group emp-data cleaned'!$D471&lt;20000, "$10k-20k",
  'Palmoria Group emp-data cleaned'!$D471&lt;30000, "$20k-30k",
  'Palmoria Group emp-data cleaned'!$D471&lt;40000, "$30k-40k",
  'Palmoria Group emp-data cleaned'!$D471&lt;50000, "$40k-50k",
  'Palmoria Group emp-data cleaned'!$D471&lt;60000, "$50k-60k",
  'Palmoria Group emp-data cleaned'!$D471&lt;70000, "$60k-70k",
  'Palmoria Group emp-data cleaned'!$D471&lt;80000, "$70k-80k",
  'Palmoria Group emp-data cleaned'!$D471&lt;90000, "$80k-90k",
  'Palmoria Group emp-data cleaned'!$D471&lt;100000, "$90k-100k",
  'Palmoria Group emp-data cleaned'!$D471&lt;110000, "$100k-110k",
  'Palmoria Group emp-data cleaned'!$D471&gt;=110000, "$110k+"
)</f>
        <v>$110k+</v>
      </c>
      <c r="F471" s="35" t="s">
        <v>19</v>
      </c>
      <c r="G471" s="35" t="s">
        <v>14</v>
      </c>
      <c r="H471" s="33">
        <f>INDEX('Bonus Rules'!$C$3:$G$14, MATCH(C471, 'Bonus Rules'!$B$3:$B$14, 0), MATCH(G471, 'Bonus Rules'!$C$2:$G$2, 0))</f>
        <v>5.8999999999999997E-2</v>
      </c>
      <c r="I471" s="42">
        <f t="shared" si="14"/>
        <v>7027.49</v>
      </c>
      <c r="J471" s="48">
        <f t="shared" si="15"/>
        <v>126137.49</v>
      </c>
    </row>
    <row r="472" spans="1:10" x14ac:dyDescent="0.25">
      <c r="A472" s="33" t="s">
        <v>485</v>
      </c>
      <c r="B472" s="33" t="s">
        <v>7</v>
      </c>
      <c r="C472" s="33" t="s">
        <v>28</v>
      </c>
      <c r="D472" s="48">
        <v>104770</v>
      </c>
      <c r="E472" s="34" t="str" cm="1">
        <f t="array" ref="E472">_xlfn.IFS(
  'Palmoria Group emp-data cleaned'!$D472&lt;10000, "$0-10k",
  'Palmoria Group emp-data cleaned'!$D472&lt;20000, "$10k-20k",
  'Palmoria Group emp-data cleaned'!$D472&lt;30000, "$20k-30k",
  'Palmoria Group emp-data cleaned'!$D472&lt;40000, "$30k-40k",
  'Palmoria Group emp-data cleaned'!$D472&lt;50000, "$40k-50k",
  'Palmoria Group emp-data cleaned'!$D472&lt;60000, "$50k-60k",
  'Palmoria Group emp-data cleaned'!$D472&lt;70000, "$60k-70k",
  'Palmoria Group emp-data cleaned'!$D472&lt;80000, "$70k-80k",
  'Palmoria Group emp-data cleaned'!$D472&lt;90000, "$80k-90k",
  'Palmoria Group emp-data cleaned'!$D472&lt;100000, "$90k-100k",
  'Palmoria Group emp-data cleaned'!$D472&lt;110000, "$100k-110k",
  'Palmoria Group emp-data cleaned'!$D472&gt;=110000, "$110k+"
)</f>
        <v>$100k-110k</v>
      </c>
      <c r="F472" s="33" t="s">
        <v>19</v>
      </c>
      <c r="G472" s="33" t="s">
        <v>22</v>
      </c>
      <c r="H472" s="33">
        <f>INDEX('Bonus Rules'!$C$3:$G$14, MATCH(C472, 'Bonus Rules'!$B$3:$B$14, 0), MATCH(G472, 'Bonus Rules'!$C$2:$G$2, 0))</f>
        <v>1.4999999999999999E-2</v>
      </c>
      <c r="I472" s="42">
        <f t="shared" si="14"/>
        <v>1571.55</v>
      </c>
      <c r="J472" s="48">
        <f t="shared" si="15"/>
        <v>106341.55</v>
      </c>
    </row>
    <row r="473" spans="1:10" x14ac:dyDescent="0.25">
      <c r="A473" s="35" t="s">
        <v>486</v>
      </c>
      <c r="B473" s="35" t="s">
        <v>7</v>
      </c>
      <c r="C473" s="35" t="s">
        <v>8</v>
      </c>
      <c r="D473" s="49">
        <v>70360</v>
      </c>
      <c r="E473" s="36" t="str" cm="1">
        <f t="array" ref="E473">_xlfn.IFS(
  'Palmoria Group emp-data cleaned'!$D473&lt;10000, "$0-10k",
  'Palmoria Group emp-data cleaned'!$D473&lt;20000, "$10k-20k",
  'Palmoria Group emp-data cleaned'!$D473&lt;30000, "$20k-30k",
  'Palmoria Group emp-data cleaned'!$D473&lt;40000, "$30k-40k",
  'Palmoria Group emp-data cleaned'!$D473&lt;50000, "$40k-50k",
  'Palmoria Group emp-data cleaned'!$D473&lt;60000, "$50k-60k",
  'Palmoria Group emp-data cleaned'!$D473&lt;70000, "$60k-70k",
  'Palmoria Group emp-data cleaned'!$D473&lt;80000, "$70k-80k",
  'Palmoria Group emp-data cleaned'!$D473&lt;90000, "$80k-90k",
  'Palmoria Group emp-data cleaned'!$D473&lt;100000, "$90k-100k",
  'Palmoria Group emp-data cleaned'!$D473&lt;110000, "$100k-110k",
  'Palmoria Group emp-data cleaned'!$D473&gt;=110000, "$110k+"
)</f>
        <v>$70k-80k</v>
      </c>
      <c r="F473" s="35" t="s">
        <v>9</v>
      </c>
      <c r="G473" s="35" t="s">
        <v>26</v>
      </c>
      <c r="H473" s="33">
        <f>INDEX('Bonus Rules'!$C$3:$G$14, MATCH(C473, 'Bonus Rules'!$B$3:$B$14, 0), MATCH(G473, 'Bonus Rules'!$C$2:$G$2, 0))</f>
        <v>2.1000000000000001E-2</v>
      </c>
      <c r="I473" s="42">
        <f t="shared" si="14"/>
        <v>1477.5600000000002</v>
      </c>
      <c r="J473" s="48">
        <f t="shared" si="15"/>
        <v>71837.56</v>
      </c>
    </row>
    <row r="474" spans="1:10" x14ac:dyDescent="0.25">
      <c r="A474" s="33" t="s">
        <v>487</v>
      </c>
      <c r="B474" s="33" t="s">
        <v>12</v>
      </c>
      <c r="C474" s="33" t="s">
        <v>21</v>
      </c>
      <c r="D474" s="48">
        <v>45110</v>
      </c>
      <c r="E474" s="34" t="str" cm="1">
        <f t="array" ref="E474">_xlfn.IFS(
  'Palmoria Group emp-data cleaned'!$D474&lt;10000, "$0-10k",
  'Palmoria Group emp-data cleaned'!$D474&lt;20000, "$10k-20k",
  'Palmoria Group emp-data cleaned'!$D474&lt;30000, "$20k-30k",
  'Palmoria Group emp-data cleaned'!$D474&lt;40000, "$30k-40k",
  'Palmoria Group emp-data cleaned'!$D474&lt;50000, "$40k-50k",
  'Palmoria Group emp-data cleaned'!$D474&lt;60000, "$50k-60k",
  'Palmoria Group emp-data cleaned'!$D474&lt;70000, "$60k-70k",
  'Palmoria Group emp-data cleaned'!$D474&lt;80000, "$70k-80k",
  'Palmoria Group emp-data cleaned'!$D474&lt;90000, "$80k-90k",
  'Palmoria Group emp-data cleaned'!$D474&lt;100000, "$90k-100k",
  'Palmoria Group emp-data cleaned'!$D474&lt;110000, "$100k-110k",
  'Palmoria Group emp-data cleaned'!$D474&gt;=110000, "$110k+"
)</f>
        <v>$40k-50k</v>
      </c>
      <c r="F474" s="33" t="s">
        <v>15</v>
      </c>
      <c r="G474" s="33" t="s">
        <v>16</v>
      </c>
      <c r="H474" s="33"/>
      <c r="I474" s="42"/>
      <c r="J474" s="48"/>
    </row>
    <row r="475" spans="1:10" x14ac:dyDescent="0.25">
      <c r="A475" s="35" t="s">
        <v>488</v>
      </c>
      <c r="B475" s="35" t="s">
        <v>12</v>
      </c>
      <c r="C475" s="35" t="s">
        <v>31</v>
      </c>
      <c r="D475" s="49">
        <v>33630</v>
      </c>
      <c r="E475" s="36" t="str" cm="1">
        <f t="array" ref="E475">_xlfn.IFS(
  'Palmoria Group emp-data cleaned'!$D475&lt;10000, "$0-10k",
  'Palmoria Group emp-data cleaned'!$D475&lt;20000, "$10k-20k",
  'Palmoria Group emp-data cleaned'!$D475&lt;30000, "$20k-30k",
  'Palmoria Group emp-data cleaned'!$D475&lt;40000, "$30k-40k",
  'Palmoria Group emp-data cleaned'!$D475&lt;50000, "$40k-50k",
  'Palmoria Group emp-data cleaned'!$D475&lt;60000, "$50k-60k",
  'Palmoria Group emp-data cleaned'!$D475&lt;70000, "$60k-70k",
  'Palmoria Group emp-data cleaned'!$D475&lt;80000, "$70k-80k",
  'Palmoria Group emp-data cleaned'!$D475&lt;90000, "$80k-90k",
  'Palmoria Group emp-data cleaned'!$D475&lt;100000, "$90k-100k",
  'Palmoria Group emp-data cleaned'!$D475&lt;110000, "$100k-110k",
  'Palmoria Group emp-data cleaned'!$D475&gt;=110000, "$110k+"
)</f>
        <v>$30k-40k</v>
      </c>
      <c r="F475" s="35" t="s">
        <v>15</v>
      </c>
      <c r="G475" s="35" t="s">
        <v>22</v>
      </c>
      <c r="H475" s="33">
        <f>INDEX('Bonus Rules'!$C$3:$G$14, MATCH(C475, 'Bonus Rules'!$B$3:$B$14, 0), MATCH(G475, 'Bonus Rules'!$C$2:$G$2, 0))</f>
        <v>1.7999999999999999E-2</v>
      </c>
      <c r="I475" s="42">
        <f t="shared" si="14"/>
        <v>605.33999999999992</v>
      </c>
      <c r="J475" s="48">
        <f t="shared" si="15"/>
        <v>34235.339999999997</v>
      </c>
    </row>
    <row r="476" spans="1:10" x14ac:dyDescent="0.25">
      <c r="A476" s="33" t="s">
        <v>489</v>
      </c>
      <c r="B476" s="33" t="s">
        <v>7</v>
      </c>
      <c r="C476" s="33" t="s">
        <v>39</v>
      </c>
      <c r="D476" s="48">
        <v>53870</v>
      </c>
      <c r="E476" s="34" t="str" cm="1">
        <f t="array" ref="E476">_xlfn.IFS(
  'Palmoria Group emp-data cleaned'!$D476&lt;10000, "$0-10k",
  'Palmoria Group emp-data cleaned'!$D476&lt;20000, "$10k-20k",
  'Palmoria Group emp-data cleaned'!$D476&lt;30000, "$20k-30k",
  'Palmoria Group emp-data cleaned'!$D476&lt;40000, "$30k-40k",
  'Palmoria Group emp-data cleaned'!$D476&lt;50000, "$40k-50k",
  'Palmoria Group emp-data cleaned'!$D476&lt;60000, "$50k-60k",
  'Palmoria Group emp-data cleaned'!$D476&lt;70000, "$60k-70k",
  'Palmoria Group emp-data cleaned'!$D476&lt;80000, "$70k-80k",
  'Palmoria Group emp-data cleaned'!$D476&lt;90000, "$80k-90k",
  'Palmoria Group emp-data cleaned'!$D476&lt;100000, "$90k-100k",
  'Palmoria Group emp-data cleaned'!$D476&lt;110000, "$100k-110k",
  'Palmoria Group emp-data cleaned'!$D476&gt;=110000, "$110k+"
)</f>
        <v>$50k-60k</v>
      </c>
      <c r="F476" s="33" t="s">
        <v>15</v>
      </c>
      <c r="G476" s="33" t="s">
        <v>14</v>
      </c>
      <c r="H476" s="33">
        <f>INDEX('Bonus Rules'!$C$3:$G$14, MATCH(C476, 'Bonus Rules'!$B$3:$B$14, 0), MATCH(G476, 'Bonus Rules'!$C$2:$G$2, 0))</f>
        <v>5.8999999999999997E-2</v>
      </c>
      <c r="I476" s="42">
        <f t="shared" si="14"/>
        <v>3178.33</v>
      </c>
      <c r="J476" s="48">
        <f t="shared" si="15"/>
        <v>57048.33</v>
      </c>
    </row>
    <row r="477" spans="1:10" x14ac:dyDescent="0.25">
      <c r="A477" s="35" t="s">
        <v>490</v>
      </c>
      <c r="B477" s="35" t="s">
        <v>12</v>
      </c>
      <c r="C477" s="35" t="s">
        <v>13</v>
      </c>
      <c r="D477" s="49">
        <v>111190</v>
      </c>
      <c r="E477" s="36" t="str" cm="1">
        <f t="array" ref="E477">_xlfn.IFS(
  'Palmoria Group emp-data cleaned'!$D477&lt;10000, "$0-10k",
  'Palmoria Group emp-data cleaned'!$D477&lt;20000, "$10k-20k",
  'Palmoria Group emp-data cleaned'!$D477&lt;30000, "$20k-30k",
  'Palmoria Group emp-data cleaned'!$D477&lt;40000, "$30k-40k",
  'Palmoria Group emp-data cleaned'!$D477&lt;50000, "$40k-50k",
  'Palmoria Group emp-data cleaned'!$D477&lt;60000, "$50k-60k",
  'Palmoria Group emp-data cleaned'!$D477&lt;70000, "$60k-70k",
  'Palmoria Group emp-data cleaned'!$D477&lt;80000, "$70k-80k",
  'Palmoria Group emp-data cleaned'!$D477&lt;90000, "$80k-90k",
  'Palmoria Group emp-data cleaned'!$D477&lt;100000, "$90k-100k",
  'Palmoria Group emp-data cleaned'!$D477&lt;110000, "$100k-110k",
  'Palmoria Group emp-data cleaned'!$D477&gt;=110000, "$110k+"
)</f>
        <v>$110k+</v>
      </c>
      <c r="F477" s="35" t="s">
        <v>9</v>
      </c>
      <c r="G477" s="35" t="s">
        <v>26</v>
      </c>
      <c r="H477" s="33">
        <f>INDEX('Bonus Rules'!$C$3:$G$14, MATCH(C477, 'Bonus Rules'!$B$3:$B$14, 0), MATCH(G477, 'Bonus Rules'!$C$2:$G$2, 0))</f>
        <v>3.5000000000000003E-2</v>
      </c>
      <c r="I477" s="42">
        <f t="shared" si="14"/>
        <v>3891.6500000000005</v>
      </c>
      <c r="J477" s="48">
        <f t="shared" si="15"/>
        <v>115081.65</v>
      </c>
    </row>
    <row r="478" spans="1:10" x14ac:dyDescent="0.25">
      <c r="A478" s="33" t="s">
        <v>491</v>
      </c>
      <c r="B478" s="33" t="s">
        <v>12</v>
      </c>
      <c r="C478" s="33" t="s">
        <v>18</v>
      </c>
      <c r="D478" s="48">
        <v>29970</v>
      </c>
      <c r="E478" s="34" t="str" cm="1">
        <f t="array" ref="E478">_xlfn.IFS(
  'Palmoria Group emp-data cleaned'!$D478&lt;10000, "$0-10k",
  'Palmoria Group emp-data cleaned'!$D478&lt;20000, "$10k-20k",
  'Palmoria Group emp-data cleaned'!$D478&lt;30000, "$20k-30k",
  'Palmoria Group emp-data cleaned'!$D478&lt;40000, "$30k-40k",
  'Palmoria Group emp-data cleaned'!$D478&lt;50000, "$40k-50k",
  'Palmoria Group emp-data cleaned'!$D478&lt;60000, "$50k-60k",
  'Palmoria Group emp-data cleaned'!$D478&lt;70000, "$60k-70k",
  'Palmoria Group emp-data cleaned'!$D478&lt;80000, "$70k-80k",
  'Palmoria Group emp-data cleaned'!$D478&lt;90000, "$80k-90k",
  'Palmoria Group emp-data cleaned'!$D478&lt;100000, "$90k-100k",
  'Palmoria Group emp-data cleaned'!$D478&lt;110000, "$100k-110k",
  'Palmoria Group emp-data cleaned'!$D478&gt;=110000, "$110k+"
)</f>
        <v>$20k-30k</v>
      </c>
      <c r="F478" s="33" t="s">
        <v>19</v>
      </c>
      <c r="G478" s="33" t="s">
        <v>26</v>
      </c>
      <c r="H478" s="33">
        <f>INDEX('Bonus Rules'!$C$3:$G$14, MATCH(C478, 'Bonus Rules'!$B$3:$B$14, 0), MATCH(G478, 'Bonus Rules'!$C$2:$G$2, 0))</f>
        <v>2.1000000000000001E-2</v>
      </c>
      <c r="I478" s="42">
        <f t="shared" si="14"/>
        <v>629.37</v>
      </c>
      <c r="J478" s="48">
        <f t="shared" si="15"/>
        <v>30599.37</v>
      </c>
    </row>
    <row r="479" spans="1:10" x14ac:dyDescent="0.25">
      <c r="A479" s="35" t="s">
        <v>492</v>
      </c>
      <c r="B479" s="35" t="s">
        <v>7</v>
      </c>
      <c r="C479" s="35" t="s">
        <v>21</v>
      </c>
      <c r="D479" s="49">
        <v>64960</v>
      </c>
      <c r="E479" s="36" t="str" cm="1">
        <f t="array" ref="E479">_xlfn.IFS(
  'Palmoria Group emp-data cleaned'!$D479&lt;10000, "$0-10k",
  'Palmoria Group emp-data cleaned'!$D479&lt;20000, "$10k-20k",
  'Palmoria Group emp-data cleaned'!$D479&lt;30000, "$20k-30k",
  'Palmoria Group emp-data cleaned'!$D479&lt;40000, "$30k-40k",
  'Palmoria Group emp-data cleaned'!$D479&lt;50000, "$40k-50k",
  'Palmoria Group emp-data cleaned'!$D479&lt;60000, "$50k-60k",
  'Palmoria Group emp-data cleaned'!$D479&lt;70000, "$60k-70k",
  'Palmoria Group emp-data cleaned'!$D479&lt;80000, "$70k-80k",
  'Palmoria Group emp-data cleaned'!$D479&lt;90000, "$80k-90k",
  'Palmoria Group emp-data cleaned'!$D479&lt;100000, "$90k-100k",
  'Palmoria Group emp-data cleaned'!$D479&lt;110000, "$100k-110k",
  'Palmoria Group emp-data cleaned'!$D479&gt;=110000, "$110k+"
)</f>
        <v>$60k-70k</v>
      </c>
      <c r="F479" s="35" t="s">
        <v>9</v>
      </c>
      <c r="G479" s="35" t="s">
        <v>26</v>
      </c>
      <c r="H479" s="33">
        <f>INDEX('Bonus Rules'!$C$3:$G$14, MATCH(C479, 'Bonus Rules'!$B$3:$B$14, 0), MATCH(G479, 'Bonus Rules'!$C$2:$G$2, 0))</f>
        <v>2.8000000000000001E-2</v>
      </c>
      <c r="I479" s="42">
        <f t="shared" si="14"/>
        <v>1818.88</v>
      </c>
      <c r="J479" s="48">
        <f t="shared" si="15"/>
        <v>66778.880000000005</v>
      </c>
    </row>
    <row r="480" spans="1:10" x14ac:dyDescent="0.25">
      <c r="A480" s="33" t="s">
        <v>493</v>
      </c>
      <c r="B480" s="33" t="s">
        <v>7</v>
      </c>
      <c r="C480" s="33" t="s">
        <v>34</v>
      </c>
      <c r="D480" s="48">
        <v>111230</v>
      </c>
      <c r="E480" s="34" t="str" cm="1">
        <f t="array" ref="E480">_xlfn.IFS(
  'Palmoria Group emp-data cleaned'!$D480&lt;10000, "$0-10k",
  'Palmoria Group emp-data cleaned'!$D480&lt;20000, "$10k-20k",
  'Palmoria Group emp-data cleaned'!$D480&lt;30000, "$20k-30k",
  'Palmoria Group emp-data cleaned'!$D480&lt;40000, "$30k-40k",
  'Palmoria Group emp-data cleaned'!$D480&lt;50000, "$40k-50k",
  'Palmoria Group emp-data cleaned'!$D480&lt;60000, "$50k-60k",
  'Palmoria Group emp-data cleaned'!$D480&lt;70000, "$60k-70k",
  'Palmoria Group emp-data cleaned'!$D480&lt;80000, "$70k-80k",
  'Palmoria Group emp-data cleaned'!$D480&lt;90000, "$80k-90k",
  'Palmoria Group emp-data cleaned'!$D480&lt;100000, "$90k-100k",
  'Palmoria Group emp-data cleaned'!$D480&lt;110000, "$100k-110k",
  'Palmoria Group emp-data cleaned'!$D480&gt;=110000, "$110k+"
)</f>
        <v>$110k+</v>
      </c>
      <c r="F480" s="33" t="s">
        <v>15</v>
      </c>
      <c r="G480" s="33" t="s">
        <v>26</v>
      </c>
      <c r="H480" s="33">
        <f>INDEX('Bonus Rules'!$C$3:$G$14, MATCH(C480, 'Bonus Rules'!$B$3:$B$14, 0), MATCH(G480, 'Bonus Rules'!$C$2:$G$2, 0))</f>
        <v>3.2000000000000001E-2</v>
      </c>
      <c r="I480" s="42">
        <f t="shared" si="14"/>
        <v>3559.36</v>
      </c>
      <c r="J480" s="48">
        <f t="shared" si="15"/>
        <v>114789.36</v>
      </c>
    </row>
    <row r="481" spans="1:10" x14ac:dyDescent="0.25">
      <c r="A481" s="35" t="s">
        <v>494</v>
      </c>
      <c r="B481" s="35" t="s">
        <v>12</v>
      </c>
      <c r="C481" s="35" t="s">
        <v>8</v>
      </c>
      <c r="D481" s="49">
        <v>99530</v>
      </c>
      <c r="E481" s="36" t="str" cm="1">
        <f t="array" ref="E481">_xlfn.IFS(
  'Palmoria Group emp-data cleaned'!$D481&lt;10000, "$0-10k",
  'Palmoria Group emp-data cleaned'!$D481&lt;20000, "$10k-20k",
  'Palmoria Group emp-data cleaned'!$D481&lt;30000, "$20k-30k",
  'Palmoria Group emp-data cleaned'!$D481&lt;40000, "$30k-40k",
  'Palmoria Group emp-data cleaned'!$D481&lt;50000, "$40k-50k",
  'Palmoria Group emp-data cleaned'!$D481&lt;60000, "$50k-60k",
  'Palmoria Group emp-data cleaned'!$D481&lt;70000, "$60k-70k",
  'Palmoria Group emp-data cleaned'!$D481&lt;80000, "$70k-80k",
  'Palmoria Group emp-data cleaned'!$D481&lt;90000, "$80k-90k",
  'Palmoria Group emp-data cleaned'!$D481&lt;100000, "$90k-100k",
  'Palmoria Group emp-data cleaned'!$D481&lt;110000, "$100k-110k",
  'Palmoria Group emp-data cleaned'!$D481&gt;=110000, "$110k+"
)</f>
        <v>$90k-100k</v>
      </c>
      <c r="F481" s="35" t="s">
        <v>15</v>
      </c>
      <c r="G481" s="35" t="s">
        <v>26</v>
      </c>
      <c r="H481" s="33">
        <f>INDEX('Bonus Rules'!$C$3:$G$14, MATCH(C481, 'Bonus Rules'!$B$3:$B$14, 0), MATCH(G481, 'Bonus Rules'!$C$2:$G$2, 0))</f>
        <v>2.1000000000000001E-2</v>
      </c>
      <c r="I481" s="42">
        <f t="shared" si="14"/>
        <v>2090.13</v>
      </c>
      <c r="J481" s="48">
        <f t="shared" si="15"/>
        <v>101620.13</v>
      </c>
    </row>
    <row r="482" spans="1:10" x14ac:dyDescent="0.25">
      <c r="A482" s="33" t="s">
        <v>276</v>
      </c>
      <c r="B482" s="33" t="s">
        <v>7</v>
      </c>
      <c r="C482" s="33" t="s">
        <v>31</v>
      </c>
      <c r="D482" s="48">
        <v>90880</v>
      </c>
      <c r="E482" s="34" t="str" cm="1">
        <f t="array" ref="E482">_xlfn.IFS(
  'Palmoria Group emp-data cleaned'!$D482&lt;10000, "$0-10k",
  'Palmoria Group emp-data cleaned'!$D482&lt;20000, "$10k-20k",
  'Palmoria Group emp-data cleaned'!$D482&lt;30000, "$20k-30k",
  'Palmoria Group emp-data cleaned'!$D482&lt;40000, "$30k-40k",
  'Palmoria Group emp-data cleaned'!$D482&lt;50000, "$40k-50k",
  'Palmoria Group emp-data cleaned'!$D482&lt;60000, "$50k-60k",
  'Palmoria Group emp-data cleaned'!$D482&lt;70000, "$60k-70k",
  'Palmoria Group emp-data cleaned'!$D482&lt;80000, "$70k-80k",
  'Palmoria Group emp-data cleaned'!$D482&lt;90000, "$80k-90k",
  'Palmoria Group emp-data cleaned'!$D482&lt;100000, "$90k-100k",
  'Palmoria Group emp-data cleaned'!$D482&lt;110000, "$100k-110k",
  'Palmoria Group emp-data cleaned'!$D482&gt;=110000, "$110k+"
)</f>
        <v>$90k-100k</v>
      </c>
      <c r="F482" s="33" t="s">
        <v>15</v>
      </c>
      <c r="G482" s="33" t="s">
        <v>16</v>
      </c>
      <c r="H482" s="33"/>
      <c r="I482" s="42"/>
      <c r="J482" s="48"/>
    </row>
    <row r="483" spans="1:10" x14ac:dyDescent="0.25">
      <c r="A483" s="35" t="s">
        <v>495</v>
      </c>
      <c r="B483" s="35" t="s">
        <v>12</v>
      </c>
      <c r="C483" s="35" t="s">
        <v>47</v>
      </c>
      <c r="D483" s="49">
        <v>35980</v>
      </c>
      <c r="E483" s="36" t="str" cm="1">
        <f t="array" ref="E483">_xlfn.IFS(
  'Palmoria Group emp-data cleaned'!$D483&lt;10000, "$0-10k",
  'Palmoria Group emp-data cleaned'!$D483&lt;20000, "$10k-20k",
  'Palmoria Group emp-data cleaned'!$D483&lt;30000, "$20k-30k",
  'Palmoria Group emp-data cleaned'!$D483&lt;40000, "$30k-40k",
  'Palmoria Group emp-data cleaned'!$D483&lt;50000, "$40k-50k",
  'Palmoria Group emp-data cleaned'!$D483&lt;60000, "$50k-60k",
  'Palmoria Group emp-data cleaned'!$D483&lt;70000, "$60k-70k",
  'Palmoria Group emp-data cleaned'!$D483&lt;80000, "$70k-80k",
  'Palmoria Group emp-data cleaned'!$D483&lt;90000, "$80k-90k",
  'Palmoria Group emp-data cleaned'!$D483&lt;100000, "$90k-100k",
  'Palmoria Group emp-data cleaned'!$D483&lt;110000, "$100k-110k",
  'Palmoria Group emp-data cleaned'!$D483&gt;=110000, "$110k+"
)</f>
        <v>$30k-40k</v>
      </c>
      <c r="F483" s="35" t="s">
        <v>9</v>
      </c>
      <c r="G483" s="35" t="s">
        <v>10</v>
      </c>
      <c r="H483" s="33">
        <f>INDEX('Bonus Rules'!$C$3:$G$14, MATCH(C483, 'Bonus Rules'!$B$3:$B$14, 0), MATCH(G483, 'Bonus Rules'!$C$2:$G$2, 0))</f>
        <v>8.4000000000000005E-2</v>
      </c>
      <c r="I483" s="42">
        <f t="shared" si="14"/>
        <v>3022.32</v>
      </c>
      <c r="J483" s="48">
        <f t="shared" si="15"/>
        <v>39002.32</v>
      </c>
    </row>
    <row r="484" spans="1:10" x14ac:dyDescent="0.25">
      <c r="A484" s="33" t="s">
        <v>302</v>
      </c>
      <c r="B484" s="33" t="s">
        <v>12</v>
      </c>
      <c r="C484" s="33" t="s">
        <v>31</v>
      </c>
      <c r="D484" s="48">
        <v>72500</v>
      </c>
      <c r="E484" s="34" t="str" cm="1">
        <f t="array" ref="E484">_xlfn.IFS(
  'Palmoria Group emp-data cleaned'!$D484&lt;10000, "$0-10k",
  'Palmoria Group emp-data cleaned'!$D484&lt;20000, "$10k-20k",
  'Palmoria Group emp-data cleaned'!$D484&lt;30000, "$20k-30k",
  'Palmoria Group emp-data cleaned'!$D484&lt;40000, "$30k-40k",
  'Palmoria Group emp-data cleaned'!$D484&lt;50000, "$40k-50k",
  'Palmoria Group emp-data cleaned'!$D484&lt;60000, "$50k-60k",
  'Palmoria Group emp-data cleaned'!$D484&lt;70000, "$60k-70k",
  'Palmoria Group emp-data cleaned'!$D484&lt;80000, "$70k-80k",
  'Palmoria Group emp-data cleaned'!$D484&lt;90000, "$80k-90k",
  'Palmoria Group emp-data cleaned'!$D484&lt;100000, "$90k-100k",
  'Palmoria Group emp-data cleaned'!$D484&lt;110000, "$100k-110k",
  'Palmoria Group emp-data cleaned'!$D484&gt;=110000, "$110k+"
)</f>
        <v>$70k-80k</v>
      </c>
      <c r="F484" s="33" t="s">
        <v>19</v>
      </c>
      <c r="G484" s="33" t="s">
        <v>14</v>
      </c>
      <c r="H484" s="33">
        <f>INDEX('Bonus Rules'!$C$3:$G$14, MATCH(C484, 'Bonus Rules'!$B$3:$B$14, 0), MATCH(G484, 'Bonus Rules'!$C$2:$G$2, 0))</f>
        <v>0.05</v>
      </c>
      <c r="I484" s="42">
        <f t="shared" si="14"/>
        <v>3625</v>
      </c>
      <c r="J484" s="48">
        <f t="shared" si="15"/>
        <v>76125</v>
      </c>
    </row>
    <row r="485" spans="1:10" x14ac:dyDescent="0.25">
      <c r="A485" s="35" t="s">
        <v>496</v>
      </c>
      <c r="B485" s="35" t="s">
        <v>7</v>
      </c>
      <c r="C485" s="35" t="s">
        <v>63</v>
      </c>
      <c r="D485" s="49">
        <v>65700</v>
      </c>
      <c r="E485" s="36" t="str" cm="1">
        <f t="array" ref="E485">_xlfn.IFS(
  'Palmoria Group emp-data cleaned'!$D485&lt;10000, "$0-10k",
  'Palmoria Group emp-data cleaned'!$D485&lt;20000, "$10k-20k",
  'Palmoria Group emp-data cleaned'!$D485&lt;30000, "$20k-30k",
  'Palmoria Group emp-data cleaned'!$D485&lt;40000, "$30k-40k",
  'Palmoria Group emp-data cleaned'!$D485&lt;50000, "$40k-50k",
  'Palmoria Group emp-data cleaned'!$D485&lt;60000, "$50k-60k",
  'Palmoria Group emp-data cleaned'!$D485&lt;70000, "$60k-70k",
  'Palmoria Group emp-data cleaned'!$D485&lt;80000, "$70k-80k",
  'Palmoria Group emp-data cleaned'!$D485&lt;90000, "$80k-90k",
  'Palmoria Group emp-data cleaned'!$D485&lt;100000, "$90k-100k",
  'Palmoria Group emp-data cleaned'!$D485&lt;110000, "$100k-110k",
  'Palmoria Group emp-data cleaned'!$D485&gt;=110000, "$110k+"
)</f>
        <v>$60k-70k</v>
      </c>
      <c r="F485" s="35" t="s">
        <v>15</v>
      </c>
      <c r="G485" s="35" t="s">
        <v>48</v>
      </c>
      <c r="H485" s="33">
        <f>INDEX('Bonus Rules'!$C$3:$G$14, MATCH(C485, 'Bonus Rules'!$B$3:$B$14, 0), MATCH(G485, 'Bonus Rules'!$C$2:$G$2, 0))</f>
        <v>5.0000000000000001E-3</v>
      </c>
      <c r="I485" s="42">
        <f t="shared" si="14"/>
        <v>328.5</v>
      </c>
      <c r="J485" s="48">
        <f t="shared" si="15"/>
        <v>66028.5</v>
      </c>
    </row>
    <row r="486" spans="1:10" x14ac:dyDescent="0.25">
      <c r="A486" s="33" t="s">
        <v>497</v>
      </c>
      <c r="B486" s="33" t="s">
        <v>12</v>
      </c>
      <c r="C486" s="33" t="s">
        <v>28</v>
      </c>
      <c r="D486" s="48">
        <v>109170</v>
      </c>
      <c r="E486" s="34" t="str" cm="1">
        <f t="array" ref="E486">_xlfn.IFS(
  'Palmoria Group emp-data cleaned'!$D486&lt;10000, "$0-10k",
  'Palmoria Group emp-data cleaned'!$D486&lt;20000, "$10k-20k",
  'Palmoria Group emp-data cleaned'!$D486&lt;30000, "$20k-30k",
  'Palmoria Group emp-data cleaned'!$D486&lt;40000, "$30k-40k",
  'Palmoria Group emp-data cleaned'!$D486&lt;50000, "$40k-50k",
  'Palmoria Group emp-data cleaned'!$D486&lt;60000, "$50k-60k",
  'Palmoria Group emp-data cleaned'!$D486&lt;70000, "$60k-70k",
  'Palmoria Group emp-data cleaned'!$D486&lt;80000, "$70k-80k",
  'Palmoria Group emp-data cleaned'!$D486&lt;90000, "$80k-90k",
  'Palmoria Group emp-data cleaned'!$D486&lt;100000, "$90k-100k",
  'Palmoria Group emp-data cleaned'!$D486&lt;110000, "$100k-110k",
  'Palmoria Group emp-data cleaned'!$D486&gt;=110000, "$110k+"
)</f>
        <v>$100k-110k</v>
      </c>
      <c r="F486" s="33" t="s">
        <v>9</v>
      </c>
      <c r="G486" s="33" t="s">
        <v>14</v>
      </c>
      <c r="H486" s="33">
        <f>INDEX('Bonus Rules'!$C$3:$G$14, MATCH(C486, 'Bonus Rules'!$B$3:$B$14, 0), MATCH(G486, 'Bonus Rules'!$C$2:$G$2, 0))</f>
        <v>5.2999999999999999E-2</v>
      </c>
      <c r="I486" s="42">
        <f t="shared" si="14"/>
        <v>5786.01</v>
      </c>
      <c r="J486" s="48">
        <f t="shared" si="15"/>
        <v>114956.01</v>
      </c>
    </row>
    <row r="487" spans="1:10" x14ac:dyDescent="0.25">
      <c r="A487" s="35" t="s">
        <v>498</v>
      </c>
      <c r="B487" s="35" t="s">
        <v>7</v>
      </c>
      <c r="C487" s="35" t="s">
        <v>21</v>
      </c>
      <c r="D487" s="49">
        <v>95020</v>
      </c>
      <c r="E487" s="36" t="str" cm="1">
        <f t="array" ref="E487">_xlfn.IFS(
  'Palmoria Group emp-data cleaned'!$D487&lt;10000, "$0-10k",
  'Palmoria Group emp-data cleaned'!$D487&lt;20000, "$10k-20k",
  'Palmoria Group emp-data cleaned'!$D487&lt;30000, "$20k-30k",
  'Palmoria Group emp-data cleaned'!$D487&lt;40000, "$30k-40k",
  'Palmoria Group emp-data cleaned'!$D487&lt;50000, "$40k-50k",
  'Palmoria Group emp-data cleaned'!$D487&lt;60000, "$50k-60k",
  'Palmoria Group emp-data cleaned'!$D487&lt;70000, "$60k-70k",
  'Palmoria Group emp-data cleaned'!$D487&lt;80000, "$70k-80k",
  'Palmoria Group emp-data cleaned'!$D487&lt;90000, "$80k-90k",
  'Palmoria Group emp-data cleaned'!$D487&lt;100000, "$90k-100k",
  'Palmoria Group emp-data cleaned'!$D487&lt;110000, "$100k-110k",
  'Palmoria Group emp-data cleaned'!$D487&gt;=110000, "$110k+"
)</f>
        <v>$90k-100k</v>
      </c>
      <c r="F487" s="35" t="s">
        <v>9</v>
      </c>
      <c r="G487" s="35" t="s">
        <v>26</v>
      </c>
      <c r="H487" s="33">
        <f>INDEX('Bonus Rules'!$C$3:$G$14, MATCH(C487, 'Bonus Rules'!$B$3:$B$14, 0), MATCH(G487, 'Bonus Rules'!$C$2:$G$2, 0))</f>
        <v>2.8000000000000001E-2</v>
      </c>
      <c r="I487" s="42">
        <f t="shared" si="14"/>
        <v>2660.56</v>
      </c>
      <c r="J487" s="48">
        <f t="shared" si="15"/>
        <v>97680.56</v>
      </c>
    </row>
    <row r="488" spans="1:10" x14ac:dyDescent="0.25">
      <c r="A488" s="33" t="s">
        <v>162</v>
      </c>
      <c r="B488" s="33" t="s">
        <v>12</v>
      </c>
      <c r="C488" s="33" t="s">
        <v>34</v>
      </c>
      <c r="D488" s="48">
        <v>72500</v>
      </c>
      <c r="E488" s="34" t="str" cm="1">
        <f t="array" ref="E488">_xlfn.IFS(
  'Palmoria Group emp-data cleaned'!$D488&lt;10000, "$0-10k",
  'Palmoria Group emp-data cleaned'!$D488&lt;20000, "$10k-20k",
  'Palmoria Group emp-data cleaned'!$D488&lt;30000, "$20k-30k",
  'Palmoria Group emp-data cleaned'!$D488&lt;40000, "$30k-40k",
  'Palmoria Group emp-data cleaned'!$D488&lt;50000, "$40k-50k",
  'Palmoria Group emp-data cleaned'!$D488&lt;60000, "$50k-60k",
  'Palmoria Group emp-data cleaned'!$D488&lt;70000, "$60k-70k",
  'Palmoria Group emp-data cleaned'!$D488&lt;80000, "$70k-80k",
  'Palmoria Group emp-data cleaned'!$D488&lt;90000, "$80k-90k",
  'Palmoria Group emp-data cleaned'!$D488&lt;100000, "$90k-100k",
  'Palmoria Group emp-data cleaned'!$D488&lt;110000, "$100k-110k",
  'Palmoria Group emp-data cleaned'!$D488&gt;=110000, "$110k+"
)</f>
        <v>$70k-80k</v>
      </c>
      <c r="F488" s="33" t="s">
        <v>15</v>
      </c>
      <c r="G488" s="33" t="s">
        <v>22</v>
      </c>
      <c r="H488" s="33">
        <f>INDEX('Bonus Rules'!$C$3:$G$14, MATCH(C488, 'Bonus Rules'!$B$3:$B$14, 0), MATCH(G488, 'Bonus Rules'!$C$2:$G$2, 0))</f>
        <v>0.01</v>
      </c>
      <c r="I488" s="42">
        <f t="shared" si="14"/>
        <v>725</v>
      </c>
      <c r="J488" s="48">
        <f t="shared" si="15"/>
        <v>73225</v>
      </c>
    </row>
    <row r="489" spans="1:10" x14ac:dyDescent="0.25">
      <c r="A489" s="35" t="s">
        <v>499</v>
      </c>
      <c r="B489" s="35" t="s">
        <v>12</v>
      </c>
      <c r="C489" s="35" t="s">
        <v>34</v>
      </c>
      <c r="D489" s="49">
        <v>87290</v>
      </c>
      <c r="E489" s="36" t="str" cm="1">
        <f t="array" ref="E489">_xlfn.IFS(
  'Palmoria Group emp-data cleaned'!$D489&lt;10000, "$0-10k",
  'Palmoria Group emp-data cleaned'!$D489&lt;20000, "$10k-20k",
  'Palmoria Group emp-data cleaned'!$D489&lt;30000, "$20k-30k",
  'Palmoria Group emp-data cleaned'!$D489&lt;40000, "$30k-40k",
  'Palmoria Group emp-data cleaned'!$D489&lt;50000, "$40k-50k",
  'Palmoria Group emp-data cleaned'!$D489&lt;60000, "$50k-60k",
  'Palmoria Group emp-data cleaned'!$D489&lt;70000, "$60k-70k",
  'Palmoria Group emp-data cleaned'!$D489&lt;80000, "$70k-80k",
  'Palmoria Group emp-data cleaned'!$D489&lt;90000, "$80k-90k",
  'Palmoria Group emp-data cleaned'!$D489&lt;100000, "$90k-100k",
  'Palmoria Group emp-data cleaned'!$D489&lt;110000, "$100k-110k",
  'Palmoria Group emp-data cleaned'!$D489&gt;=110000, "$110k+"
)</f>
        <v>$80k-90k</v>
      </c>
      <c r="F489" s="35" t="s">
        <v>19</v>
      </c>
      <c r="G489" s="35" t="s">
        <v>14</v>
      </c>
      <c r="H489" s="33">
        <f>INDEX('Bonus Rules'!$C$3:$G$14, MATCH(C489, 'Bonus Rules'!$B$3:$B$14, 0), MATCH(G489, 'Bonus Rules'!$C$2:$G$2, 0))</f>
        <v>4.1000000000000002E-2</v>
      </c>
      <c r="I489" s="42">
        <f t="shared" si="14"/>
        <v>3578.8900000000003</v>
      </c>
      <c r="J489" s="48">
        <f t="shared" si="15"/>
        <v>90868.89</v>
      </c>
    </row>
    <row r="490" spans="1:10" x14ac:dyDescent="0.25">
      <c r="A490" s="33" t="s">
        <v>500</v>
      </c>
      <c r="B490" s="33" t="s">
        <v>12</v>
      </c>
      <c r="C490" s="33" t="s">
        <v>13</v>
      </c>
      <c r="D490" s="48">
        <v>97110</v>
      </c>
      <c r="E490" s="34" t="str" cm="1">
        <f t="array" ref="E490">_xlfn.IFS(
  'Palmoria Group emp-data cleaned'!$D490&lt;10000, "$0-10k",
  'Palmoria Group emp-data cleaned'!$D490&lt;20000, "$10k-20k",
  'Palmoria Group emp-data cleaned'!$D490&lt;30000, "$20k-30k",
  'Palmoria Group emp-data cleaned'!$D490&lt;40000, "$30k-40k",
  'Palmoria Group emp-data cleaned'!$D490&lt;50000, "$40k-50k",
  'Palmoria Group emp-data cleaned'!$D490&lt;60000, "$50k-60k",
  'Palmoria Group emp-data cleaned'!$D490&lt;70000, "$60k-70k",
  'Palmoria Group emp-data cleaned'!$D490&lt;80000, "$70k-80k",
  'Palmoria Group emp-data cleaned'!$D490&lt;90000, "$80k-90k",
  'Palmoria Group emp-data cleaned'!$D490&lt;100000, "$90k-100k",
  'Palmoria Group emp-data cleaned'!$D490&lt;110000, "$100k-110k",
  'Palmoria Group emp-data cleaned'!$D490&gt;=110000, "$110k+"
)</f>
        <v>$90k-100k</v>
      </c>
      <c r="F490" s="33" t="s">
        <v>15</v>
      </c>
      <c r="G490" s="33" t="s">
        <v>26</v>
      </c>
      <c r="H490" s="33">
        <f>INDEX('Bonus Rules'!$C$3:$G$14, MATCH(C490, 'Bonus Rules'!$B$3:$B$14, 0), MATCH(G490, 'Bonus Rules'!$C$2:$G$2, 0))</f>
        <v>3.5000000000000003E-2</v>
      </c>
      <c r="I490" s="42">
        <f t="shared" si="14"/>
        <v>3398.8500000000004</v>
      </c>
      <c r="J490" s="48">
        <f t="shared" si="15"/>
        <v>100508.85</v>
      </c>
    </row>
    <row r="491" spans="1:10" x14ac:dyDescent="0.25">
      <c r="A491" s="35" t="s">
        <v>501</v>
      </c>
      <c r="B491" s="35" t="s">
        <v>12</v>
      </c>
      <c r="C491" s="35" t="s">
        <v>47</v>
      </c>
      <c r="D491" s="49">
        <v>59430</v>
      </c>
      <c r="E491" s="36" t="str" cm="1">
        <f t="array" ref="E491">_xlfn.IFS(
  'Palmoria Group emp-data cleaned'!$D491&lt;10000, "$0-10k",
  'Palmoria Group emp-data cleaned'!$D491&lt;20000, "$10k-20k",
  'Palmoria Group emp-data cleaned'!$D491&lt;30000, "$20k-30k",
  'Palmoria Group emp-data cleaned'!$D491&lt;40000, "$30k-40k",
  'Palmoria Group emp-data cleaned'!$D491&lt;50000, "$40k-50k",
  'Palmoria Group emp-data cleaned'!$D491&lt;60000, "$50k-60k",
  'Palmoria Group emp-data cleaned'!$D491&lt;70000, "$60k-70k",
  'Palmoria Group emp-data cleaned'!$D491&lt;80000, "$70k-80k",
  'Palmoria Group emp-data cleaned'!$D491&lt;90000, "$80k-90k",
  'Palmoria Group emp-data cleaned'!$D491&lt;100000, "$90k-100k",
  'Palmoria Group emp-data cleaned'!$D491&lt;110000, "$100k-110k",
  'Palmoria Group emp-data cleaned'!$D491&gt;=110000, "$110k+"
)</f>
        <v>$50k-60k</v>
      </c>
      <c r="F491" s="35" t="s">
        <v>9</v>
      </c>
      <c r="G491" s="35" t="s">
        <v>26</v>
      </c>
      <c r="H491" s="33">
        <f>INDEX('Bonus Rules'!$C$3:$G$14, MATCH(C491, 'Bonus Rules'!$B$3:$B$14, 0), MATCH(G491, 'Bonus Rules'!$C$2:$G$2, 0))</f>
        <v>3.3000000000000002E-2</v>
      </c>
      <c r="I491" s="42">
        <f t="shared" si="14"/>
        <v>1961.19</v>
      </c>
      <c r="J491" s="48">
        <f t="shared" si="15"/>
        <v>61391.19</v>
      </c>
    </row>
    <row r="492" spans="1:10" x14ac:dyDescent="0.25">
      <c r="A492" s="33" t="s">
        <v>502</v>
      </c>
      <c r="B492" s="33" t="s">
        <v>7</v>
      </c>
      <c r="C492" s="33" t="s">
        <v>63</v>
      </c>
      <c r="D492" s="48">
        <v>112120</v>
      </c>
      <c r="E492" s="34" t="str" cm="1">
        <f t="array" ref="E492">_xlfn.IFS(
  'Palmoria Group emp-data cleaned'!$D492&lt;10000, "$0-10k",
  'Palmoria Group emp-data cleaned'!$D492&lt;20000, "$10k-20k",
  'Palmoria Group emp-data cleaned'!$D492&lt;30000, "$20k-30k",
  'Palmoria Group emp-data cleaned'!$D492&lt;40000, "$30k-40k",
  'Palmoria Group emp-data cleaned'!$D492&lt;50000, "$40k-50k",
  'Palmoria Group emp-data cleaned'!$D492&lt;60000, "$50k-60k",
  'Palmoria Group emp-data cleaned'!$D492&lt;70000, "$60k-70k",
  'Palmoria Group emp-data cleaned'!$D492&lt;80000, "$70k-80k",
  'Palmoria Group emp-data cleaned'!$D492&lt;90000, "$80k-90k",
  'Palmoria Group emp-data cleaned'!$D492&lt;100000, "$90k-100k",
  'Palmoria Group emp-data cleaned'!$D492&lt;110000, "$100k-110k",
  'Palmoria Group emp-data cleaned'!$D492&gt;=110000, "$110k+"
)</f>
        <v>$110k+</v>
      </c>
      <c r="F492" s="33" t="s">
        <v>9</v>
      </c>
      <c r="G492" s="33" t="s">
        <v>26</v>
      </c>
      <c r="H492" s="33">
        <f>INDEX('Bonus Rules'!$C$3:$G$14, MATCH(C492, 'Bonus Rules'!$B$3:$B$14, 0), MATCH(G492, 'Bonus Rules'!$C$2:$G$2, 0))</f>
        <v>3.5000000000000003E-2</v>
      </c>
      <c r="I492" s="42">
        <f t="shared" si="14"/>
        <v>3924.2000000000003</v>
      </c>
      <c r="J492" s="48">
        <f t="shared" si="15"/>
        <v>116044.2</v>
      </c>
    </row>
    <row r="493" spans="1:10" x14ac:dyDescent="0.25">
      <c r="A493" s="35" t="s">
        <v>503</v>
      </c>
      <c r="B493" s="35" t="s">
        <v>7</v>
      </c>
      <c r="C493" s="35" t="s">
        <v>47</v>
      </c>
      <c r="D493" s="49">
        <v>28160</v>
      </c>
      <c r="E493" s="36" t="str" cm="1">
        <f t="array" ref="E493">_xlfn.IFS(
  'Palmoria Group emp-data cleaned'!$D493&lt;10000, "$0-10k",
  'Palmoria Group emp-data cleaned'!$D493&lt;20000, "$10k-20k",
  'Palmoria Group emp-data cleaned'!$D493&lt;30000, "$20k-30k",
  'Palmoria Group emp-data cleaned'!$D493&lt;40000, "$30k-40k",
  'Palmoria Group emp-data cleaned'!$D493&lt;50000, "$40k-50k",
  'Palmoria Group emp-data cleaned'!$D493&lt;60000, "$50k-60k",
  'Palmoria Group emp-data cleaned'!$D493&lt;70000, "$60k-70k",
  'Palmoria Group emp-data cleaned'!$D493&lt;80000, "$70k-80k",
  'Palmoria Group emp-data cleaned'!$D493&lt;90000, "$80k-90k",
  'Palmoria Group emp-data cleaned'!$D493&lt;100000, "$90k-100k",
  'Palmoria Group emp-data cleaned'!$D493&lt;110000, "$100k-110k",
  'Palmoria Group emp-data cleaned'!$D493&gt;=110000, "$110k+"
)</f>
        <v>$20k-30k</v>
      </c>
      <c r="F493" s="35" t="s">
        <v>15</v>
      </c>
      <c r="G493" s="35" t="s">
        <v>16</v>
      </c>
      <c r="H493" s="33"/>
      <c r="I493" s="42"/>
      <c r="J493" s="48"/>
    </row>
    <row r="494" spans="1:10" x14ac:dyDescent="0.25">
      <c r="A494" s="33" t="s">
        <v>504</v>
      </c>
      <c r="B494" s="33" t="s">
        <v>12</v>
      </c>
      <c r="C494" s="33" t="s">
        <v>18</v>
      </c>
      <c r="D494" s="48">
        <v>75870</v>
      </c>
      <c r="E494" s="34" t="str" cm="1">
        <f t="array" ref="E494">_xlfn.IFS(
  'Palmoria Group emp-data cleaned'!$D494&lt;10000, "$0-10k",
  'Palmoria Group emp-data cleaned'!$D494&lt;20000, "$10k-20k",
  'Palmoria Group emp-data cleaned'!$D494&lt;30000, "$20k-30k",
  'Palmoria Group emp-data cleaned'!$D494&lt;40000, "$30k-40k",
  'Palmoria Group emp-data cleaned'!$D494&lt;50000, "$40k-50k",
  'Palmoria Group emp-data cleaned'!$D494&lt;60000, "$50k-60k",
  'Palmoria Group emp-data cleaned'!$D494&lt;70000, "$60k-70k",
  'Palmoria Group emp-data cleaned'!$D494&lt;80000, "$70k-80k",
  'Palmoria Group emp-data cleaned'!$D494&lt;90000, "$80k-90k",
  'Palmoria Group emp-data cleaned'!$D494&lt;100000, "$90k-100k",
  'Palmoria Group emp-data cleaned'!$D494&lt;110000, "$100k-110k",
  'Palmoria Group emp-data cleaned'!$D494&gt;=110000, "$110k+"
)</f>
        <v>$70k-80k</v>
      </c>
      <c r="F494" s="33" t="s">
        <v>9</v>
      </c>
      <c r="G494" s="33" t="s">
        <v>26</v>
      </c>
      <c r="H494" s="33">
        <f>INDEX('Bonus Rules'!$C$3:$G$14, MATCH(C494, 'Bonus Rules'!$B$3:$B$14, 0), MATCH(G494, 'Bonus Rules'!$C$2:$G$2, 0))</f>
        <v>2.1000000000000001E-2</v>
      </c>
      <c r="I494" s="42">
        <f t="shared" si="14"/>
        <v>1593.2700000000002</v>
      </c>
      <c r="J494" s="48">
        <f t="shared" si="15"/>
        <v>77463.27</v>
      </c>
    </row>
    <row r="495" spans="1:10" x14ac:dyDescent="0.25">
      <c r="A495" s="35" t="s">
        <v>505</v>
      </c>
      <c r="B495" s="35" t="s">
        <v>12</v>
      </c>
      <c r="C495" s="35" t="s">
        <v>21</v>
      </c>
      <c r="D495" s="49">
        <v>93270</v>
      </c>
      <c r="E495" s="36" t="str" cm="1">
        <f t="array" ref="E495">_xlfn.IFS(
  'Palmoria Group emp-data cleaned'!$D495&lt;10000, "$0-10k",
  'Palmoria Group emp-data cleaned'!$D495&lt;20000, "$10k-20k",
  'Palmoria Group emp-data cleaned'!$D495&lt;30000, "$20k-30k",
  'Palmoria Group emp-data cleaned'!$D495&lt;40000, "$30k-40k",
  'Palmoria Group emp-data cleaned'!$D495&lt;50000, "$40k-50k",
  'Palmoria Group emp-data cleaned'!$D495&lt;60000, "$50k-60k",
  'Palmoria Group emp-data cleaned'!$D495&lt;70000, "$60k-70k",
  'Palmoria Group emp-data cleaned'!$D495&lt;80000, "$70k-80k",
  'Palmoria Group emp-data cleaned'!$D495&lt;90000, "$80k-90k",
  'Palmoria Group emp-data cleaned'!$D495&lt;100000, "$90k-100k",
  'Palmoria Group emp-data cleaned'!$D495&lt;110000, "$100k-110k",
  'Palmoria Group emp-data cleaned'!$D495&gt;=110000, "$110k+"
)</f>
        <v>$90k-100k</v>
      </c>
      <c r="F495" s="35" t="s">
        <v>9</v>
      </c>
      <c r="G495" s="35" t="s">
        <v>26</v>
      </c>
      <c r="H495" s="33">
        <f>INDEX('Bonus Rules'!$C$3:$G$14, MATCH(C495, 'Bonus Rules'!$B$3:$B$14, 0), MATCH(G495, 'Bonus Rules'!$C$2:$G$2, 0))</f>
        <v>2.8000000000000001E-2</v>
      </c>
      <c r="I495" s="42">
        <f t="shared" si="14"/>
        <v>2611.56</v>
      </c>
      <c r="J495" s="48">
        <f t="shared" si="15"/>
        <v>95881.56</v>
      </c>
    </row>
    <row r="496" spans="1:10" x14ac:dyDescent="0.25">
      <c r="A496" s="33" t="s">
        <v>506</v>
      </c>
      <c r="B496" s="33" t="s">
        <v>12</v>
      </c>
      <c r="C496" s="33" t="s">
        <v>39</v>
      </c>
      <c r="D496" s="48">
        <v>42730</v>
      </c>
      <c r="E496" s="34" t="str" cm="1">
        <f t="array" ref="E496">_xlfn.IFS(
  'Palmoria Group emp-data cleaned'!$D496&lt;10000, "$0-10k",
  'Palmoria Group emp-data cleaned'!$D496&lt;20000, "$10k-20k",
  'Palmoria Group emp-data cleaned'!$D496&lt;30000, "$20k-30k",
  'Palmoria Group emp-data cleaned'!$D496&lt;40000, "$30k-40k",
  'Palmoria Group emp-data cleaned'!$D496&lt;50000, "$40k-50k",
  'Palmoria Group emp-data cleaned'!$D496&lt;60000, "$50k-60k",
  'Palmoria Group emp-data cleaned'!$D496&lt;70000, "$60k-70k",
  'Palmoria Group emp-data cleaned'!$D496&lt;80000, "$70k-80k",
  'Palmoria Group emp-data cleaned'!$D496&lt;90000, "$80k-90k",
  'Palmoria Group emp-data cleaned'!$D496&lt;100000, "$90k-100k",
  'Palmoria Group emp-data cleaned'!$D496&lt;110000, "$100k-110k",
  'Palmoria Group emp-data cleaned'!$D496&gt;=110000, "$110k+"
)</f>
        <v>$40k-50k</v>
      </c>
      <c r="F496" s="33" t="s">
        <v>9</v>
      </c>
      <c r="G496" s="33" t="s">
        <v>26</v>
      </c>
      <c r="H496" s="33">
        <f>INDEX('Bonus Rules'!$C$3:$G$14, MATCH(C496, 'Bonus Rules'!$B$3:$B$14, 0), MATCH(G496, 'Bonus Rules'!$C$2:$G$2, 0))</f>
        <v>0.04</v>
      </c>
      <c r="I496" s="42">
        <f t="shared" si="14"/>
        <v>1709.2</v>
      </c>
      <c r="J496" s="48">
        <f t="shared" si="15"/>
        <v>44439.199999999997</v>
      </c>
    </row>
    <row r="497" spans="1:10" x14ac:dyDescent="0.25">
      <c r="A497" s="35" t="s">
        <v>507</v>
      </c>
      <c r="B497" s="35" t="s">
        <v>12</v>
      </c>
      <c r="C497" s="35" t="s">
        <v>28</v>
      </c>
      <c r="D497" s="49">
        <v>80610</v>
      </c>
      <c r="E497" s="36" t="str" cm="1">
        <f t="array" ref="E497">_xlfn.IFS(
  'Palmoria Group emp-data cleaned'!$D497&lt;10000, "$0-10k",
  'Palmoria Group emp-data cleaned'!$D497&lt;20000, "$10k-20k",
  'Palmoria Group emp-data cleaned'!$D497&lt;30000, "$20k-30k",
  'Palmoria Group emp-data cleaned'!$D497&lt;40000, "$30k-40k",
  'Palmoria Group emp-data cleaned'!$D497&lt;50000, "$40k-50k",
  'Palmoria Group emp-data cleaned'!$D497&lt;60000, "$50k-60k",
  'Palmoria Group emp-data cleaned'!$D497&lt;70000, "$60k-70k",
  'Palmoria Group emp-data cleaned'!$D497&lt;80000, "$70k-80k",
  'Palmoria Group emp-data cleaned'!$D497&lt;90000, "$80k-90k",
  'Palmoria Group emp-data cleaned'!$D497&lt;100000, "$90k-100k",
  'Palmoria Group emp-data cleaned'!$D497&lt;110000, "$100k-110k",
  'Palmoria Group emp-data cleaned'!$D497&gt;=110000, "$110k+"
)</f>
        <v>$80k-90k</v>
      </c>
      <c r="F497" s="35" t="s">
        <v>15</v>
      </c>
      <c r="G497" s="35" t="s">
        <v>26</v>
      </c>
      <c r="H497" s="33">
        <f>INDEX('Bonus Rules'!$C$3:$G$14, MATCH(C497, 'Bonus Rules'!$B$3:$B$14, 0), MATCH(G497, 'Bonus Rules'!$C$2:$G$2, 0))</f>
        <v>2.3E-2</v>
      </c>
      <c r="I497" s="42">
        <f t="shared" si="14"/>
        <v>1854.03</v>
      </c>
      <c r="J497" s="48">
        <f t="shared" si="15"/>
        <v>82464.03</v>
      </c>
    </row>
    <row r="498" spans="1:10" x14ac:dyDescent="0.25">
      <c r="A498" s="33" t="s">
        <v>508</v>
      </c>
      <c r="B498" s="33" t="s">
        <v>12</v>
      </c>
      <c r="C498" s="33" t="s">
        <v>28</v>
      </c>
      <c r="D498" s="48">
        <v>69060</v>
      </c>
      <c r="E498" s="34" t="str" cm="1">
        <f t="array" ref="E498">_xlfn.IFS(
  'Palmoria Group emp-data cleaned'!$D498&lt;10000, "$0-10k",
  'Palmoria Group emp-data cleaned'!$D498&lt;20000, "$10k-20k",
  'Palmoria Group emp-data cleaned'!$D498&lt;30000, "$20k-30k",
  'Palmoria Group emp-data cleaned'!$D498&lt;40000, "$30k-40k",
  'Palmoria Group emp-data cleaned'!$D498&lt;50000, "$40k-50k",
  'Palmoria Group emp-data cleaned'!$D498&lt;60000, "$50k-60k",
  'Palmoria Group emp-data cleaned'!$D498&lt;70000, "$60k-70k",
  'Palmoria Group emp-data cleaned'!$D498&lt;80000, "$70k-80k",
  'Palmoria Group emp-data cleaned'!$D498&lt;90000, "$80k-90k",
  'Palmoria Group emp-data cleaned'!$D498&lt;100000, "$90k-100k",
  'Palmoria Group emp-data cleaned'!$D498&lt;110000, "$100k-110k",
  'Palmoria Group emp-data cleaned'!$D498&gt;=110000, "$110k+"
)</f>
        <v>$60k-70k</v>
      </c>
      <c r="F498" s="33" t="s">
        <v>9</v>
      </c>
      <c r="G498" s="33" t="s">
        <v>48</v>
      </c>
      <c r="H498" s="33">
        <f>INDEX('Bonus Rules'!$C$3:$G$14, MATCH(C498, 'Bonus Rules'!$B$3:$B$14, 0), MATCH(G498, 'Bonus Rules'!$C$2:$G$2, 0))</f>
        <v>5.0000000000000001E-3</v>
      </c>
      <c r="I498" s="42">
        <f t="shared" si="14"/>
        <v>345.3</v>
      </c>
      <c r="J498" s="48">
        <f t="shared" si="15"/>
        <v>69405.3</v>
      </c>
    </row>
    <row r="499" spans="1:10" x14ac:dyDescent="0.25">
      <c r="A499" s="35" t="s">
        <v>509</v>
      </c>
      <c r="B499" s="35" t="s">
        <v>7</v>
      </c>
      <c r="C499" s="35" t="s">
        <v>34</v>
      </c>
      <c r="D499" s="49">
        <v>31280</v>
      </c>
      <c r="E499" s="36" t="str" cm="1">
        <f t="array" ref="E499">_xlfn.IFS(
  'Palmoria Group emp-data cleaned'!$D499&lt;10000, "$0-10k",
  'Palmoria Group emp-data cleaned'!$D499&lt;20000, "$10k-20k",
  'Palmoria Group emp-data cleaned'!$D499&lt;30000, "$20k-30k",
  'Palmoria Group emp-data cleaned'!$D499&lt;40000, "$30k-40k",
  'Palmoria Group emp-data cleaned'!$D499&lt;50000, "$40k-50k",
  'Palmoria Group emp-data cleaned'!$D499&lt;60000, "$50k-60k",
  'Palmoria Group emp-data cleaned'!$D499&lt;70000, "$60k-70k",
  'Palmoria Group emp-data cleaned'!$D499&lt;80000, "$70k-80k",
  'Palmoria Group emp-data cleaned'!$D499&lt;90000, "$80k-90k",
  'Palmoria Group emp-data cleaned'!$D499&lt;100000, "$90k-100k",
  'Palmoria Group emp-data cleaned'!$D499&lt;110000, "$100k-110k",
  'Palmoria Group emp-data cleaned'!$D499&gt;=110000, "$110k+"
)</f>
        <v>$30k-40k</v>
      </c>
      <c r="F499" s="35" t="s">
        <v>15</v>
      </c>
      <c r="G499" s="35" t="s">
        <v>26</v>
      </c>
      <c r="H499" s="33">
        <f>INDEX('Bonus Rules'!$C$3:$G$14, MATCH(C499, 'Bonus Rules'!$B$3:$B$14, 0), MATCH(G499, 'Bonus Rules'!$C$2:$G$2, 0))</f>
        <v>3.2000000000000001E-2</v>
      </c>
      <c r="I499" s="42">
        <f t="shared" si="14"/>
        <v>1000.96</v>
      </c>
      <c r="J499" s="48">
        <f t="shared" si="15"/>
        <v>32280.959999999999</v>
      </c>
    </row>
    <row r="500" spans="1:10" x14ac:dyDescent="0.25">
      <c r="A500" s="33" t="s">
        <v>510</v>
      </c>
      <c r="B500" s="33" t="s">
        <v>7</v>
      </c>
      <c r="C500" s="33" t="s">
        <v>31</v>
      </c>
      <c r="D500" s="48">
        <v>96610</v>
      </c>
      <c r="E500" s="34" t="str" cm="1">
        <f t="array" ref="E500">_xlfn.IFS(
  'Palmoria Group emp-data cleaned'!$D500&lt;10000, "$0-10k",
  'Palmoria Group emp-data cleaned'!$D500&lt;20000, "$10k-20k",
  'Palmoria Group emp-data cleaned'!$D500&lt;30000, "$20k-30k",
  'Palmoria Group emp-data cleaned'!$D500&lt;40000, "$30k-40k",
  'Palmoria Group emp-data cleaned'!$D500&lt;50000, "$40k-50k",
  'Palmoria Group emp-data cleaned'!$D500&lt;60000, "$50k-60k",
  'Palmoria Group emp-data cleaned'!$D500&lt;70000, "$60k-70k",
  'Palmoria Group emp-data cleaned'!$D500&lt;80000, "$70k-80k",
  'Palmoria Group emp-data cleaned'!$D500&lt;90000, "$80k-90k",
  'Palmoria Group emp-data cleaned'!$D500&lt;100000, "$90k-100k",
  'Palmoria Group emp-data cleaned'!$D500&lt;110000, "$100k-110k",
  'Palmoria Group emp-data cleaned'!$D500&gt;=110000, "$110k+"
)</f>
        <v>$90k-100k</v>
      </c>
      <c r="F500" s="33" t="s">
        <v>19</v>
      </c>
      <c r="G500" s="33" t="s">
        <v>10</v>
      </c>
      <c r="H500" s="33">
        <f>INDEX('Bonus Rules'!$C$3:$G$14, MATCH(C500, 'Bonus Rules'!$B$3:$B$14, 0), MATCH(G500, 'Bonus Rules'!$C$2:$G$2, 0))</f>
        <v>7.2999999999999995E-2</v>
      </c>
      <c r="I500" s="42">
        <f t="shared" si="14"/>
        <v>7052.53</v>
      </c>
      <c r="J500" s="48">
        <f t="shared" si="15"/>
        <v>103662.53</v>
      </c>
    </row>
    <row r="501" spans="1:10" x14ac:dyDescent="0.25">
      <c r="A501" s="35" t="s">
        <v>511</v>
      </c>
      <c r="B501" s="35" t="s">
        <v>12</v>
      </c>
      <c r="C501" s="35" t="s">
        <v>31</v>
      </c>
      <c r="D501" s="49">
        <v>37020</v>
      </c>
      <c r="E501" s="36" t="str" cm="1">
        <f t="array" ref="E501">_xlfn.IFS(
  'Palmoria Group emp-data cleaned'!$D501&lt;10000, "$0-10k",
  'Palmoria Group emp-data cleaned'!$D501&lt;20000, "$10k-20k",
  'Palmoria Group emp-data cleaned'!$D501&lt;30000, "$20k-30k",
  'Palmoria Group emp-data cleaned'!$D501&lt;40000, "$30k-40k",
  'Palmoria Group emp-data cleaned'!$D501&lt;50000, "$40k-50k",
  'Palmoria Group emp-data cleaned'!$D501&lt;60000, "$50k-60k",
  'Palmoria Group emp-data cleaned'!$D501&lt;70000, "$60k-70k",
  'Palmoria Group emp-data cleaned'!$D501&lt;80000, "$70k-80k",
  'Palmoria Group emp-data cleaned'!$D501&lt;90000, "$80k-90k",
  'Palmoria Group emp-data cleaned'!$D501&lt;100000, "$90k-100k",
  'Palmoria Group emp-data cleaned'!$D501&lt;110000, "$100k-110k",
  'Palmoria Group emp-data cleaned'!$D501&gt;=110000, "$110k+"
)</f>
        <v>$30k-40k</v>
      </c>
      <c r="F501" s="35" t="s">
        <v>19</v>
      </c>
      <c r="G501" s="35" t="s">
        <v>26</v>
      </c>
      <c r="H501" s="33">
        <f>INDEX('Bonus Rules'!$C$3:$G$14, MATCH(C501, 'Bonus Rules'!$B$3:$B$14, 0), MATCH(G501, 'Bonus Rules'!$C$2:$G$2, 0))</f>
        <v>2.4E-2</v>
      </c>
      <c r="I501" s="42">
        <f t="shared" si="14"/>
        <v>888.48</v>
      </c>
      <c r="J501" s="48">
        <f t="shared" si="15"/>
        <v>37908.480000000003</v>
      </c>
    </row>
    <row r="502" spans="1:10" x14ac:dyDescent="0.25">
      <c r="A502" s="33" t="s">
        <v>512</v>
      </c>
      <c r="B502" s="33" t="s">
        <v>7</v>
      </c>
      <c r="C502" s="33" t="s">
        <v>39</v>
      </c>
      <c r="D502" s="48">
        <v>54970</v>
      </c>
      <c r="E502" s="34" t="str" cm="1">
        <f t="array" ref="E502">_xlfn.IFS(
  'Palmoria Group emp-data cleaned'!$D502&lt;10000, "$0-10k",
  'Palmoria Group emp-data cleaned'!$D502&lt;20000, "$10k-20k",
  'Palmoria Group emp-data cleaned'!$D502&lt;30000, "$20k-30k",
  'Palmoria Group emp-data cleaned'!$D502&lt;40000, "$30k-40k",
  'Palmoria Group emp-data cleaned'!$D502&lt;50000, "$40k-50k",
  'Palmoria Group emp-data cleaned'!$D502&lt;60000, "$50k-60k",
  'Palmoria Group emp-data cleaned'!$D502&lt;70000, "$60k-70k",
  'Palmoria Group emp-data cleaned'!$D502&lt;80000, "$70k-80k",
  'Palmoria Group emp-data cleaned'!$D502&lt;90000, "$80k-90k",
  'Palmoria Group emp-data cleaned'!$D502&lt;100000, "$90k-100k",
  'Palmoria Group emp-data cleaned'!$D502&lt;110000, "$100k-110k",
  'Palmoria Group emp-data cleaned'!$D502&gt;=110000, "$110k+"
)</f>
        <v>$50k-60k</v>
      </c>
      <c r="F502" s="33" t="s">
        <v>9</v>
      </c>
      <c r="G502" s="33" t="s">
        <v>26</v>
      </c>
      <c r="H502" s="33">
        <f>INDEX('Bonus Rules'!$C$3:$G$14, MATCH(C502, 'Bonus Rules'!$B$3:$B$14, 0), MATCH(G502, 'Bonus Rules'!$C$2:$G$2, 0))</f>
        <v>0.04</v>
      </c>
      <c r="I502" s="42">
        <f t="shared" si="14"/>
        <v>2198.8000000000002</v>
      </c>
      <c r="J502" s="48">
        <f t="shared" si="15"/>
        <v>57168.800000000003</v>
      </c>
    </row>
    <row r="503" spans="1:10" x14ac:dyDescent="0.25">
      <c r="A503" s="35" t="s">
        <v>513</v>
      </c>
      <c r="B503" s="35" t="s">
        <v>7</v>
      </c>
      <c r="C503" s="35" t="s">
        <v>28</v>
      </c>
      <c r="D503" s="49">
        <v>41910</v>
      </c>
      <c r="E503" s="36" t="str" cm="1">
        <f t="array" ref="E503">_xlfn.IFS(
  'Palmoria Group emp-data cleaned'!$D503&lt;10000, "$0-10k",
  'Palmoria Group emp-data cleaned'!$D503&lt;20000, "$10k-20k",
  'Palmoria Group emp-data cleaned'!$D503&lt;30000, "$20k-30k",
  'Palmoria Group emp-data cleaned'!$D503&lt;40000, "$30k-40k",
  'Palmoria Group emp-data cleaned'!$D503&lt;50000, "$40k-50k",
  'Palmoria Group emp-data cleaned'!$D503&lt;60000, "$50k-60k",
  'Palmoria Group emp-data cleaned'!$D503&lt;70000, "$60k-70k",
  'Palmoria Group emp-data cleaned'!$D503&lt;80000, "$70k-80k",
  'Palmoria Group emp-data cleaned'!$D503&lt;90000, "$80k-90k",
  'Palmoria Group emp-data cleaned'!$D503&lt;100000, "$90k-100k",
  'Palmoria Group emp-data cleaned'!$D503&lt;110000, "$100k-110k",
  'Palmoria Group emp-data cleaned'!$D503&gt;=110000, "$110k+"
)</f>
        <v>$40k-50k</v>
      </c>
      <c r="F503" s="35" t="s">
        <v>9</v>
      </c>
      <c r="G503" s="35" t="s">
        <v>22</v>
      </c>
      <c r="H503" s="33">
        <f>INDEX('Bonus Rules'!$C$3:$G$14, MATCH(C503, 'Bonus Rules'!$B$3:$B$14, 0), MATCH(G503, 'Bonus Rules'!$C$2:$G$2, 0))</f>
        <v>1.4999999999999999E-2</v>
      </c>
      <c r="I503" s="42">
        <f t="shared" si="14"/>
        <v>628.65</v>
      </c>
      <c r="J503" s="48">
        <f t="shared" si="15"/>
        <v>42538.65</v>
      </c>
    </row>
    <row r="504" spans="1:10" x14ac:dyDescent="0.25">
      <c r="A504" s="33" t="s">
        <v>514</v>
      </c>
      <c r="B504" s="33" t="s">
        <v>7</v>
      </c>
      <c r="C504" s="33" t="s">
        <v>21</v>
      </c>
      <c r="D504" s="48">
        <v>116970</v>
      </c>
      <c r="E504" s="34" t="str" cm="1">
        <f t="array" ref="E504">_xlfn.IFS(
  'Palmoria Group emp-data cleaned'!$D504&lt;10000, "$0-10k",
  'Palmoria Group emp-data cleaned'!$D504&lt;20000, "$10k-20k",
  'Palmoria Group emp-data cleaned'!$D504&lt;30000, "$20k-30k",
  'Palmoria Group emp-data cleaned'!$D504&lt;40000, "$30k-40k",
  'Palmoria Group emp-data cleaned'!$D504&lt;50000, "$40k-50k",
  'Palmoria Group emp-data cleaned'!$D504&lt;60000, "$50k-60k",
  'Palmoria Group emp-data cleaned'!$D504&lt;70000, "$60k-70k",
  'Palmoria Group emp-data cleaned'!$D504&lt;80000, "$70k-80k",
  'Palmoria Group emp-data cleaned'!$D504&lt;90000, "$80k-90k",
  'Palmoria Group emp-data cleaned'!$D504&lt;100000, "$90k-100k",
  'Palmoria Group emp-data cleaned'!$D504&lt;110000, "$100k-110k",
  'Palmoria Group emp-data cleaned'!$D504&gt;=110000, "$110k+"
)</f>
        <v>$110k+</v>
      </c>
      <c r="F504" s="33" t="s">
        <v>15</v>
      </c>
      <c r="G504" s="33" t="s">
        <v>10</v>
      </c>
      <c r="H504" s="33">
        <f>INDEX('Bonus Rules'!$C$3:$G$14, MATCH(C504, 'Bonus Rules'!$B$3:$B$14, 0), MATCH(G504, 'Bonus Rules'!$C$2:$G$2, 0))</f>
        <v>7.5999999999999998E-2</v>
      </c>
      <c r="I504" s="42">
        <f t="shared" si="14"/>
        <v>8889.7199999999993</v>
      </c>
      <c r="J504" s="48">
        <f t="shared" si="15"/>
        <v>125859.72</v>
      </c>
    </row>
    <row r="505" spans="1:10" x14ac:dyDescent="0.25">
      <c r="A505" s="35" t="s">
        <v>468</v>
      </c>
      <c r="B505" s="35" t="s">
        <v>12</v>
      </c>
      <c r="C505" s="35" t="s">
        <v>21</v>
      </c>
      <c r="D505" s="49">
        <v>88030</v>
      </c>
      <c r="E505" s="36" t="str" cm="1">
        <f t="array" ref="E505">_xlfn.IFS(
  'Palmoria Group emp-data cleaned'!$D505&lt;10000, "$0-10k",
  'Palmoria Group emp-data cleaned'!$D505&lt;20000, "$10k-20k",
  'Palmoria Group emp-data cleaned'!$D505&lt;30000, "$20k-30k",
  'Palmoria Group emp-data cleaned'!$D505&lt;40000, "$30k-40k",
  'Palmoria Group emp-data cleaned'!$D505&lt;50000, "$40k-50k",
  'Palmoria Group emp-data cleaned'!$D505&lt;60000, "$50k-60k",
  'Palmoria Group emp-data cleaned'!$D505&lt;70000, "$60k-70k",
  'Palmoria Group emp-data cleaned'!$D505&lt;80000, "$70k-80k",
  'Palmoria Group emp-data cleaned'!$D505&lt;90000, "$80k-90k",
  'Palmoria Group emp-data cleaned'!$D505&lt;100000, "$90k-100k",
  'Palmoria Group emp-data cleaned'!$D505&lt;110000, "$100k-110k",
  'Palmoria Group emp-data cleaned'!$D505&gt;=110000, "$110k+"
)</f>
        <v>$80k-90k</v>
      </c>
      <c r="F505" s="35" t="s">
        <v>19</v>
      </c>
      <c r="G505" s="35" t="s">
        <v>10</v>
      </c>
      <c r="H505" s="33">
        <f>INDEX('Bonus Rules'!$C$3:$G$14, MATCH(C505, 'Bonus Rules'!$B$3:$B$14, 0), MATCH(G505, 'Bonus Rules'!$C$2:$G$2, 0))</f>
        <v>7.5999999999999998E-2</v>
      </c>
      <c r="I505" s="42">
        <f t="shared" si="14"/>
        <v>6690.28</v>
      </c>
      <c r="J505" s="48">
        <f t="shared" si="15"/>
        <v>94720.28</v>
      </c>
    </row>
    <row r="506" spans="1:10" x14ac:dyDescent="0.25">
      <c r="A506" s="33" t="s">
        <v>515</v>
      </c>
      <c r="B506" s="33" t="s">
        <v>12</v>
      </c>
      <c r="C506" s="33" t="s">
        <v>25</v>
      </c>
      <c r="D506" s="48">
        <v>86390</v>
      </c>
      <c r="E506" s="34" t="str" cm="1">
        <f t="array" ref="E506">_xlfn.IFS(
  'Palmoria Group emp-data cleaned'!$D506&lt;10000, "$0-10k",
  'Palmoria Group emp-data cleaned'!$D506&lt;20000, "$10k-20k",
  'Palmoria Group emp-data cleaned'!$D506&lt;30000, "$20k-30k",
  'Palmoria Group emp-data cleaned'!$D506&lt;40000, "$30k-40k",
  'Palmoria Group emp-data cleaned'!$D506&lt;50000, "$40k-50k",
  'Palmoria Group emp-data cleaned'!$D506&lt;60000, "$50k-60k",
  'Palmoria Group emp-data cleaned'!$D506&lt;70000, "$60k-70k",
  'Palmoria Group emp-data cleaned'!$D506&lt;80000, "$70k-80k",
  'Palmoria Group emp-data cleaned'!$D506&lt;90000, "$80k-90k",
  'Palmoria Group emp-data cleaned'!$D506&lt;100000, "$90k-100k",
  'Palmoria Group emp-data cleaned'!$D506&lt;110000, "$100k-110k",
  'Palmoria Group emp-data cleaned'!$D506&gt;=110000, "$110k+"
)</f>
        <v>$80k-90k</v>
      </c>
      <c r="F506" s="33" t="s">
        <v>15</v>
      </c>
      <c r="G506" s="33" t="s">
        <v>14</v>
      </c>
      <c r="H506" s="33">
        <f>INDEX('Bonus Rules'!$C$3:$G$14, MATCH(C506, 'Bonus Rules'!$B$3:$B$14, 0), MATCH(G506, 'Bonus Rules'!$C$2:$G$2, 0))</f>
        <v>5.3999999999999999E-2</v>
      </c>
      <c r="I506" s="42">
        <f t="shared" si="14"/>
        <v>4665.0600000000004</v>
      </c>
      <c r="J506" s="48">
        <f t="shared" si="15"/>
        <v>91055.06</v>
      </c>
    </row>
    <row r="507" spans="1:10" x14ac:dyDescent="0.25">
      <c r="A507" s="35" t="s">
        <v>516</v>
      </c>
      <c r="B507" s="35" t="s">
        <v>7</v>
      </c>
      <c r="C507" s="35" t="s">
        <v>28</v>
      </c>
      <c r="D507" s="49">
        <v>81150</v>
      </c>
      <c r="E507" s="36" t="str" cm="1">
        <f t="array" ref="E507">_xlfn.IFS(
  'Palmoria Group emp-data cleaned'!$D507&lt;10000, "$0-10k",
  'Palmoria Group emp-data cleaned'!$D507&lt;20000, "$10k-20k",
  'Palmoria Group emp-data cleaned'!$D507&lt;30000, "$20k-30k",
  'Palmoria Group emp-data cleaned'!$D507&lt;40000, "$30k-40k",
  'Palmoria Group emp-data cleaned'!$D507&lt;50000, "$40k-50k",
  'Palmoria Group emp-data cleaned'!$D507&lt;60000, "$50k-60k",
  'Palmoria Group emp-data cleaned'!$D507&lt;70000, "$60k-70k",
  'Palmoria Group emp-data cleaned'!$D507&lt;80000, "$70k-80k",
  'Palmoria Group emp-data cleaned'!$D507&lt;90000, "$80k-90k",
  'Palmoria Group emp-data cleaned'!$D507&lt;100000, "$90k-100k",
  'Palmoria Group emp-data cleaned'!$D507&lt;110000, "$100k-110k",
  'Palmoria Group emp-data cleaned'!$D507&gt;=110000, "$110k+"
)</f>
        <v>$80k-90k</v>
      </c>
      <c r="F507" s="35" t="s">
        <v>15</v>
      </c>
      <c r="G507" s="35" t="s">
        <v>16</v>
      </c>
      <c r="H507" s="33"/>
      <c r="I507" s="42"/>
      <c r="J507" s="48"/>
    </row>
    <row r="508" spans="1:10" x14ac:dyDescent="0.25">
      <c r="A508" s="33" t="s">
        <v>517</v>
      </c>
      <c r="B508" s="33" t="s">
        <v>12</v>
      </c>
      <c r="C508" s="33" t="s">
        <v>50</v>
      </c>
      <c r="D508" s="48">
        <v>71820</v>
      </c>
      <c r="E508" s="34" t="str" cm="1">
        <f t="array" ref="E508">_xlfn.IFS(
  'Palmoria Group emp-data cleaned'!$D508&lt;10000, "$0-10k",
  'Palmoria Group emp-data cleaned'!$D508&lt;20000, "$10k-20k",
  'Palmoria Group emp-data cleaned'!$D508&lt;30000, "$20k-30k",
  'Palmoria Group emp-data cleaned'!$D508&lt;40000, "$30k-40k",
  'Palmoria Group emp-data cleaned'!$D508&lt;50000, "$40k-50k",
  'Palmoria Group emp-data cleaned'!$D508&lt;60000, "$50k-60k",
  'Palmoria Group emp-data cleaned'!$D508&lt;70000, "$60k-70k",
  'Palmoria Group emp-data cleaned'!$D508&lt;80000, "$70k-80k",
  'Palmoria Group emp-data cleaned'!$D508&lt;90000, "$80k-90k",
  'Palmoria Group emp-data cleaned'!$D508&lt;100000, "$90k-100k",
  'Palmoria Group emp-data cleaned'!$D508&lt;110000, "$100k-110k",
  'Palmoria Group emp-data cleaned'!$D508&gt;=110000, "$110k+"
)</f>
        <v>$70k-80k</v>
      </c>
      <c r="F508" s="33" t="s">
        <v>19</v>
      </c>
      <c r="G508" s="33" t="s">
        <v>26</v>
      </c>
      <c r="H508" s="33">
        <f>INDEX('Bonus Rules'!$C$3:$G$14, MATCH(C508, 'Bonus Rules'!$B$3:$B$14, 0), MATCH(G508, 'Bonus Rules'!$C$2:$G$2, 0))</f>
        <v>0.02</v>
      </c>
      <c r="I508" s="42">
        <f t="shared" si="14"/>
        <v>1436.4</v>
      </c>
      <c r="J508" s="48">
        <f t="shared" si="15"/>
        <v>73256.399999999994</v>
      </c>
    </row>
    <row r="509" spans="1:10" x14ac:dyDescent="0.25">
      <c r="A509" s="35" t="s">
        <v>518</v>
      </c>
      <c r="B509" s="35" t="s">
        <v>7</v>
      </c>
      <c r="C509" s="35" t="s">
        <v>47</v>
      </c>
      <c r="D509" s="49">
        <v>85460</v>
      </c>
      <c r="E509" s="36" t="str" cm="1">
        <f t="array" ref="E509">_xlfn.IFS(
  'Palmoria Group emp-data cleaned'!$D509&lt;10000, "$0-10k",
  'Palmoria Group emp-data cleaned'!$D509&lt;20000, "$10k-20k",
  'Palmoria Group emp-data cleaned'!$D509&lt;30000, "$20k-30k",
  'Palmoria Group emp-data cleaned'!$D509&lt;40000, "$30k-40k",
  'Palmoria Group emp-data cleaned'!$D509&lt;50000, "$40k-50k",
  'Palmoria Group emp-data cleaned'!$D509&lt;60000, "$50k-60k",
  'Palmoria Group emp-data cleaned'!$D509&lt;70000, "$60k-70k",
  'Palmoria Group emp-data cleaned'!$D509&lt;80000, "$70k-80k",
  'Palmoria Group emp-data cleaned'!$D509&lt;90000, "$80k-90k",
  'Palmoria Group emp-data cleaned'!$D509&lt;100000, "$90k-100k",
  'Palmoria Group emp-data cleaned'!$D509&lt;110000, "$100k-110k",
  'Palmoria Group emp-data cleaned'!$D509&gt;=110000, "$110k+"
)</f>
        <v>$80k-90k</v>
      </c>
      <c r="F509" s="35" t="s">
        <v>19</v>
      </c>
      <c r="G509" s="35" t="s">
        <v>26</v>
      </c>
      <c r="H509" s="33">
        <f>INDEX('Bonus Rules'!$C$3:$G$14, MATCH(C509, 'Bonus Rules'!$B$3:$B$14, 0), MATCH(G509, 'Bonus Rules'!$C$2:$G$2, 0))</f>
        <v>3.3000000000000002E-2</v>
      </c>
      <c r="I509" s="42">
        <f t="shared" si="14"/>
        <v>2820.1800000000003</v>
      </c>
      <c r="J509" s="48">
        <f t="shared" si="15"/>
        <v>88280.18</v>
      </c>
    </row>
    <row r="510" spans="1:10" x14ac:dyDescent="0.25">
      <c r="A510" s="33" t="s">
        <v>519</v>
      </c>
      <c r="B510" s="33" t="s">
        <v>12</v>
      </c>
      <c r="C510" s="33" t="s">
        <v>31</v>
      </c>
      <c r="D510" s="48">
        <v>91190</v>
      </c>
      <c r="E510" s="34" t="str" cm="1">
        <f t="array" ref="E510">_xlfn.IFS(
  'Palmoria Group emp-data cleaned'!$D510&lt;10000, "$0-10k",
  'Palmoria Group emp-data cleaned'!$D510&lt;20000, "$10k-20k",
  'Palmoria Group emp-data cleaned'!$D510&lt;30000, "$20k-30k",
  'Palmoria Group emp-data cleaned'!$D510&lt;40000, "$30k-40k",
  'Palmoria Group emp-data cleaned'!$D510&lt;50000, "$40k-50k",
  'Palmoria Group emp-data cleaned'!$D510&lt;60000, "$50k-60k",
  'Palmoria Group emp-data cleaned'!$D510&lt;70000, "$60k-70k",
  'Palmoria Group emp-data cleaned'!$D510&lt;80000, "$70k-80k",
  'Palmoria Group emp-data cleaned'!$D510&lt;90000, "$80k-90k",
  'Palmoria Group emp-data cleaned'!$D510&lt;100000, "$90k-100k",
  'Palmoria Group emp-data cleaned'!$D510&lt;110000, "$100k-110k",
  'Palmoria Group emp-data cleaned'!$D510&gt;=110000, "$110k+"
)</f>
        <v>$90k-100k</v>
      </c>
      <c r="F510" s="33" t="s">
        <v>9</v>
      </c>
      <c r="G510" s="33" t="s">
        <v>22</v>
      </c>
      <c r="H510" s="33">
        <f>INDEX('Bonus Rules'!$C$3:$G$14, MATCH(C510, 'Bonus Rules'!$B$3:$B$14, 0), MATCH(G510, 'Bonus Rules'!$C$2:$G$2, 0))</f>
        <v>1.7999999999999999E-2</v>
      </c>
      <c r="I510" s="42">
        <f t="shared" si="14"/>
        <v>1641.4199999999998</v>
      </c>
      <c r="J510" s="48">
        <f t="shared" si="15"/>
        <v>92831.42</v>
      </c>
    </row>
    <row r="511" spans="1:10" x14ac:dyDescent="0.25">
      <c r="A511" s="35" t="s">
        <v>520</v>
      </c>
      <c r="B511" s="35" t="s">
        <v>903</v>
      </c>
      <c r="C511" s="35" t="s">
        <v>21</v>
      </c>
      <c r="D511" s="49">
        <v>93160</v>
      </c>
      <c r="E511" s="36" t="str" cm="1">
        <f t="array" ref="E511">_xlfn.IFS(
  'Palmoria Group emp-data cleaned'!$D511&lt;10000, "$0-10k",
  'Palmoria Group emp-data cleaned'!$D511&lt;20000, "$10k-20k",
  'Palmoria Group emp-data cleaned'!$D511&lt;30000, "$20k-30k",
  'Palmoria Group emp-data cleaned'!$D511&lt;40000, "$30k-40k",
  'Palmoria Group emp-data cleaned'!$D511&lt;50000, "$40k-50k",
  'Palmoria Group emp-data cleaned'!$D511&lt;60000, "$50k-60k",
  'Palmoria Group emp-data cleaned'!$D511&lt;70000, "$60k-70k",
  'Palmoria Group emp-data cleaned'!$D511&lt;80000, "$70k-80k",
  'Palmoria Group emp-data cleaned'!$D511&lt;90000, "$80k-90k",
  'Palmoria Group emp-data cleaned'!$D511&lt;100000, "$90k-100k",
  'Palmoria Group emp-data cleaned'!$D511&lt;110000, "$100k-110k",
  'Palmoria Group emp-data cleaned'!$D511&gt;=110000, "$110k+"
)</f>
        <v>$90k-100k</v>
      </c>
      <c r="F511" s="35" t="s">
        <v>9</v>
      </c>
      <c r="G511" s="35" t="s">
        <v>26</v>
      </c>
      <c r="H511" s="33">
        <f>INDEX('Bonus Rules'!$C$3:$G$14, MATCH(C511, 'Bonus Rules'!$B$3:$B$14, 0), MATCH(G511, 'Bonus Rules'!$C$2:$G$2, 0))</f>
        <v>2.8000000000000001E-2</v>
      </c>
      <c r="I511" s="42">
        <f t="shared" si="14"/>
        <v>2608.48</v>
      </c>
      <c r="J511" s="48">
        <f t="shared" si="15"/>
        <v>95768.48</v>
      </c>
    </row>
    <row r="512" spans="1:10" x14ac:dyDescent="0.25">
      <c r="A512" s="33" t="s">
        <v>521</v>
      </c>
      <c r="B512" s="33" t="s">
        <v>7</v>
      </c>
      <c r="C512" s="33" t="s">
        <v>63</v>
      </c>
      <c r="D512" s="48">
        <v>110950</v>
      </c>
      <c r="E512" s="34" t="str" cm="1">
        <f t="array" ref="E512">_xlfn.IFS(
  'Palmoria Group emp-data cleaned'!$D512&lt;10000, "$0-10k",
  'Palmoria Group emp-data cleaned'!$D512&lt;20000, "$10k-20k",
  'Palmoria Group emp-data cleaned'!$D512&lt;30000, "$20k-30k",
  'Palmoria Group emp-data cleaned'!$D512&lt;40000, "$30k-40k",
  'Palmoria Group emp-data cleaned'!$D512&lt;50000, "$40k-50k",
  'Palmoria Group emp-data cleaned'!$D512&lt;60000, "$50k-60k",
  'Palmoria Group emp-data cleaned'!$D512&lt;70000, "$60k-70k",
  'Palmoria Group emp-data cleaned'!$D512&lt;80000, "$70k-80k",
  'Palmoria Group emp-data cleaned'!$D512&lt;90000, "$80k-90k",
  'Palmoria Group emp-data cleaned'!$D512&lt;100000, "$90k-100k",
  'Palmoria Group emp-data cleaned'!$D512&lt;110000, "$100k-110k",
  'Palmoria Group emp-data cleaned'!$D512&gt;=110000, "$110k+"
)</f>
        <v>$110k+</v>
      </c>
      <c r="F512" s="33" t="s">
        <v>19</v>
      </c>
      <c r="G512" s="33" t="s">
        <v>22</v>
      </c>
      <c r="H512" s="33">
        <f>INDEX('Bonus Rules'!$C$3:$G$14, MATCH(C512, 'Bonus Rules'!$B$3:$B$14, 0), MATCH(G512, 'Bonus Rules'!$C$2:$G$2, 0))</f>
        <v>1.2999999999999999E-2</v>
      </c>
      <c r="I512" s="42">
        <f t="shared" si="14"/>
        <v>1442.35</v>
      </c>
      <c r="J512" s="48">
        <f t="shared" si="15"/>
        <v>112392.35</v>
      </c>
    </row>
    <row r="513" spans="1:10" x14ac:dyDescent="0.25">
      <c r="A513" s="35" t="s">
        <v>522</v>
      </c>
      <c r="B513" s="35" t="s">
        <v>12</v>
      </c>
      <c r="C513" s="35" t="s">
        <v>34</v>
      </c>
      <c r="D513" s="49">
        <v>35990</v>
      </c>
      <c r="E513" s="36" t="str" cm="1">
        <f t="array" ref="E513">_xlfn.IFS(
  'Palmoria Group emp-data cleaned'!$D513&lt;10000, "$0-10k",
  'Palmoria Group emp-data cleaned'!$D513&lt;20000, "$10k-20k",
  'Palmoria Group emp-data cleaned'!$D513&lt;30000, "$20k-30k",
  'Palmoria Group emp-data cleaned'!$D513&lt;40000, "$30k-40k",
  'Palmoria Group emp-data cleaned'!$D513&lt;50000, "$40k-50k",
  'Palmoria Group emp-data cleaned'!$D513&lt;60000, "$50k-60k",
  'Palmoria Group emp-data cleaned'!$D513&lt;70000, "$60k-70k",
  'Palmoria Group emp-data cleaned'!$D513&lt;80000, "$70k-80k",
  'Palmoria Group emp-data cleaned'!$D513&lt;90000, "$80k-90k",
  'Palmoria Group emp-data cleaned'!$D513&lt;100000, "$90k-100k",
  'Palmoria Group emp-data cleaned'!$D513&lt;110000, "$100k-110k",
  'Palmoria Group emp-data cleaned'!$D513&gt;=110000, "$110k+"
)</f>
        <v>$30k-40k</v>
      </c>
      <c r="F513" s="35" t="s">
        <v>15</v>
      </c>
      <c r="G513" s="35" t="s">
        <v>26</v>
      </c>
      <c r="H513" s="33">
        <f>INDEX('Bonus Rules'!$C$3:$G$14, MATCH(C513, 'Bonus Rules'!$B$3:$B$14, 0), MATCH(G513, 'Bonus Rules'!$C$2:$G$2, 0))</f>
        <v>3.2000000000000001E-2</v>
      </c>
      <c r="I513" s="42">
        <f t="shared" si="14"/>
        <v>1151.68</v>
      </c>
      <c r="J513" s="48">
        <f t="shared" si="15"/>
        <v>37141.68</v>
      </c>
    </row>
    <row r="514" spans="1:10" x14ac:dyDescent="0.25">
      <c r="A514" s="33" t="s">
        <v>523</v>
      </c>
      <c r="B514" s="33" t="s">
        <v>7</v>
      </c>
      <c r="C514" s="33" t="s">
        <v>13</v>
      </c>
      <c r="D514" s="48">
        <v>39970</v>
      </c>
      <c r="E514" s="34" t="str" cm="1">
        <f t="array" ref="E514">_xlfn.IFS(
  'Palmoria Group emp-data cleaned'!$D514&lt;10000, "$0-10k",
  'Palmoria Group emp-data cleaned'!$D514&lt;20000, "$10k-20k",
  'Palmoria Group emp-data cleaned'!$D514&lt;30000, "$20k-30k",
  'Palmoria Group emp-data cleaned'!$D514&lt;40000, "$30k-40k",
  'Palmoria Group emp-data cleaned'!$D514&lt;50000, "$40k-50k",
  'Palmoria Group emp-data cleaned'!$D514&lt;60000, "$50k-60k",
  'Palmoria Group emp-data cleaned'!$D514&lt;70000, "$60k-70k",
  'Palmoria Group emp-data cleaned'!$D514&lt;80000, "$70k-80k",
  'Palmoria Group emp-data cleaned'!$D514&lt;90000, "$80k-90k",
  'Palmoria Group emp-data cleaned'!$D514&lt;100000, "$90k-100k",
  'Palmoria Group emp-data cleaned'!$D514&lt;110000, "$100k-110k",
  'Palmoria Group emp-data cleaned'!$D514&gt;=110000, "$110k+"
)</f>
        <v>$30k-40k</v>
      </c>
      <c r="F514" s="33" t="s">
        <v>19</v>
      </c>
      <c r="G514" s="33" t="s">
        <v>26</v>
      </c>
      <c r="H514" s="33">
        <f>INDEX('Bonus Rules'!$C$3:$G$14, MATCH(C514, 'Bonus Rules'!$B$3:$B$14, 0), MATCH(G514, 'Bonus Rules'!$C$2:$G$2, 0))</f>
        <v>3.5000000000000003E-2</v>
      </c>
      <c r="I514" s="42">
        <f t="shared" si="14"/>
        <v>1398.95</v>
      </c>
      <c r="J514" s="48">
        <f t="shared" si="15"/>
        <v>41368.949999999997</v>
      </c>
    </row>
    <row r="515" spans="1:10" x14ac:dyDescent="0.25">
      <c r="A515" s="35" t="s">
        <v>524</v>
      </c>
      <c r="B515" s="35" t="s">
        <v>7</v>
      </c>
      <c r="C515" s="35" t="s">
        <v>39</v>
      </c>
      <c r="D515" s="49">
        <v>79520</v>
      </c>
      <c r="E515" s="36" t="str" cm="1">
        <f t="array" ref="E515">_xlfn.IFS(
  'Palmoria Group emp-data cleaned'!$D515&lt;10000, "$0-10k",
  'Palmoria Group emp-data cleaned'!$D515&lt;20000, "$10k-20k",
  'Palmoria Group emp-data cleaned'!$D515&lt;30000, "$20k-30k",
  'Palmoria Group emp-data cleaned'!$D515&lt;40000, "$30k-40k",
  'Palmoria Group emp-data cleaned'!$D515&lt;50000, "$40k-50k",
  'Palmoria Group emp-data cleaned'!$D515&lt;60000, "$50k-60k",
  'Palmoria Group emp-data cleaned'!$D515&lt;70000, "$60k-70k",
  'Palmoria Group emp-data cleaned'!$D515&lt;80000, "$70k-80k",
  'Palmoria Group emp-data cleaned'!$D515&lt;90000, "$80k-90k",
  'Palmoria Group emp-data cleaned'!$D515&lt;100000, "$90k-100k",
  'Palmoria Group emp-data cleaned'!$D515&lt;110000, "$100k-110k",
  'Palmoria Group emp-data cleaned'!$D515&gt;=110000, "$110k+"
)</f>
        <v>$70k-80k</v>
      </c>
      <c r="F515" s="35" t="s">
        <v>19</v>
      </c>
      <c r="G515" s="35" t="s">
        <v>26</v>
      </c>
      <c r="H515" s="33">
        <f>INDEX('Bonus Rules'!$C$3:$G$14, MATCH(C515, 'Bonus Rules'!$B$3:$B$14, 0), MATCH(G515, 'Bonus Rules'!$C$2:$G$2, 0))</f>
        <v>0.04</v>
      </c>
      <c r="I515" s="42">
        <f t="shared" ref="I515:I578" si="16" xml:space="preserve"> D515 * H515</f>
        <v>3180.8</v>
      </c>
      <c r="J515" s="48">
        <f t="shared" ref="J515:J578" si="17">D515+I515</f>
        <v>82700.800000000003</v>
      </c>
    </row>
    <row r="516" spans="1:10" x14ac:dyDescent="0.25">
      <c r="A516" s="33" t="s">
        <v>525</v>
      </c>
      <c r="B516" s="33" t="s">
        <v>7</v>
      </c>
      <c r="C516" s="33" t="s">
        <v>18</v>
      </c>
      <c r="D516" s="48">
        <v>52120</v>
      </c>
      <c r="E516" s="34" t="str" cm="1">
        <f t="array" ref="E516">_xlfn.IFS(
  'Palmoria Group emp-data cleaned'!$D516&lt;10000, "$0-10k",
  'Palmoria Group emp-data cleaned'!$D516&lt;20000, "$10k-20k",
  'Palmoria Group emp-data cleaned'!$D516&lt;30000, "$20k-30k",
  'Palmoria Group emp-data cleaned'!$D516&lt;40000, "$30k-40k",
  'Palmoria Group emp-data cleaned'!$D516&lt;50000, "$40k-50k",
  'Palmoria Group emp-data cleaned'!$D516&lt;60000, "$50k-60k",
  'Palmoria Group emp-data cleaned'!$D516&lt;70000, "$60k-70k",
  'Palmoria Group emp-data cleaned'!$D516&lt;80000, "$70k-80k",
  'Palmoria Group emp-data cleaned'!$D516&lt;90000, "$80k-90k",
  'Palmoria Group emp-data cleaned'!$D516&lt;100000, "$90k-100k",
  'Palmoria Group emp-data cleaned'!$D516&lt;110000, "$100k-110k",
  'Palmoria Group emp-data cleaned'!$D516&gt;=110000, "$110k+"
)</f>
        <v>$50k-60k</v>
      </c>
      <c r="F516" s="33" t="s">
        <v>15</v>
      </c>
      <c r="G516" s="33" t="s">
        <v>22</v>
      </c>
      <c r="H516" s="33">
        <f>INDEX('Bonus Rules'!$C$3:$G$14, MATCH(C516, 'Bonus Rules'!$B$3:$B$14, 0), MATCH(G516, 'Bonus Rules'!$C$2:$G$2, 0))</f>
        <v>1.9E-2</v>
      </c>
      <c r="I516" s="42">
        <f t="shared" si="16"/>
        <v>990.28</v>
      </c>
      <c r="J516" s="48">
        <f t="shared" si="17"/>
        <v>53110.28</v>
      </c>
    </row>
    <row r="517" spans="1:10" x14ac:dyDescent="0.25">
      <c r="A517" s="35" t="s">
        <v>526</v>
      </c>
      <c r="B517" s="35" t="s">
        <v>7</v>
      </c>
      <c r="C517" s="35" t="s">
        <v>21</v>
      </c>
      <c r="D517" s="49">
        <v>60010</v>
      </c>
      <c r="E517" s="36" t="str" cm="1">
        <f t="array" ref="E517">_xlfn.IFS(
  'Palmoria Group emp-data cleaned'!$D517&lt;10000, "$0-10k",
  'Palmoria Group emp-data cleaned'!$D517&lt;20000, "$10k-20k",
  'Palmoria Group emp-data cleaned'!$D517&lt;30000, "$20k-30k",
  'Palmoria Group emp-data cleaned'!$D517&lt;40000, "$30k-40k",
  'Palmoria Group emp-data cleaned'!$D517&lt;50000, "$40k-50k",
  'Palmoria Group emp-data cleaned'!$D517&lt;60000, "$50k-60k",
  'Palmoria Group emp-data cleaned'!$D517&lt;70000, "$60k-70k",
  'Palmoria Group emp-data cleaned'!$D517&lt;80000, "$70k-80k",
  'Palmoria Group emp-data cleaned'!$D517&lt;90000, "$80k-90k",
  'Palmoria Group emp-data cleaned'!$D517&lt;100000, "$90k-100k",
  'Palmoria Group emp-data cleaned'!$D517&lt;110000, "$100k-110k",
  'Palmoria Group emp-data cleaned'!$D517&gt;=110000, "$110k+"
)</f>
        <v>$60k-70k</v>
      </c>
      <c r="F517" s="35" t="s">
        <v>9</v>
      </c>
      <c r="G517" s="35" t="s">
        <v>26</v>
      </c>
      <c r="H517" s="33">
        <f>INDEX('Bonus Rules'!$C$3:$G$14, MATCH(C517, 'Bonus Rules'!$B$3:$B$14, 0), MATCH(G517, 'Bonus Rules'!$C$2:$G$2, 0))</f>
        <v>2.8000000000000001E-2</v>
      </c>
      <c r="I517" s="42">
        <f t="shared" si="16"/>
        <v>1680.28</v>
      </c>
      <c r="J517" s="48">
        <f t="shared" si="17"/>
        <v>61690.28</v>
      </c>
    </row>
    <row r="518" spans="1:10" x14ac:dyDescent="0.25">
      <c r="A518" s="33" t="s">
        <v>527</v>
      </c>
      <c r="B518" s="33" t="s">
        <v>12</v>
      </c>
      <c r="C518" s="33" t="s">
        <v>50</v>
      </c>
      <c r="D518" s="48">
        <v>35440</v>
      </c>
      <c r="E518" s="34" t="str" cm="1">
        <f t="array" ref="E518">_xlfn.IFS(
  'Palmoria Group emp-data cleaned'!$D518&lt;10000, "$0-10k",
  'Palmoria Group emp-data cleaned'!$D518&lt;20000, "$10k-20k",
  'Palmoria Group emp-data cleaned'!$D518&lt;30000, "$20k-30k",
  'Palmoria Group emp-data cleaned'!$D518&lt;40000, "$30k-40k",
  'Palmoria Group emp-data cleaned'!$D518&lt;50000, "$40k-50k",
  'Palmoria Group emp-data cleaned'!$D518&lt;60000, "$50k-60k",
  'Palmoria Group emp-data cleaned'!$D518&lt;70000, "$60k-70k",
  'Palmoria Group emp-data cleaned'!$D518&lt;80000, "$70k-80k",
  'Palmoria Group emp-data cleaned'!$D518&lt;90000, "$80k-90k",
  'Palmoria Group emp-data cleaned'!$D518&lt;100000, "$90k-100k",
  'Palmoria Group emp-data cleaned'!$D518&lt;110000, "$100k-110k",
  'Palmoria Group emp-data cleaned'!$D518&gt;=110000, "$110k+"
)</f>
        <v>$30k-40k</v>
      </c>
      <c r="F518" s="33" t="s">
        <v>15</v>
      </c>
      <c r="G518" s="33" t="s">
        <v>14</v>
      </c>
      <c r="H518" s="33">
        <f>INDEX('Bonus Rules'!$C$3:$G$14, MATCH(C518, 'Bonus Rules'!$B$3:$B$14, 0), MATCH(G518, 'Bonus Rules'!$C$2:$G$2, 0))</f>
        <v>5.8000000000000003E-2</v>
      </c>
      <c r="I518" s="42">
        <f t="shared" si="16"/>
        <v>2055.52</v>
      </c>
      <c r="J518" s="48">
        <f t="shared" si="17"/>
        <v>37495.519999999997</v>
      </c>
    </row>
    <row r="519" spans="1:10" x14ac:dyDescent="0.25">
      <c r="A519" s="35" t="s">
        <v>17</v>
      </c>
      <c r="B519" s="35" t="s">
        <v>903</v>
      </c>
      <c r="C519" s="35" t="s">
        <v>18</v>
      </c>
      <c r="D519" s="49">
        <v>56370</v>
      </c>
      <c r="E519" s="36" t="str" cm="1">
        <f t="array" ref="E519">_xlfn.IFS(
  'Palmoria Group emp-data cleaned'!$D519&lt;10000, "$0-10k",
  'Palmoria Group emp-data cleaned'!$D519&lt;20000, "$10k-20k",
  'Palmoria Group emp-data cleaned'!$D519&lt;30000, "$20k-30k",
  'Palmoria Group emp-data cleaned'!$D519&lt;40000, "$30k-40k",
  'Palmoria Group emp-data cleaned'!$D519&lt;50000, "$40k-50k",
  'Palmoria Group emp-data cleaned'!$D519&lt;60000, "$50k-60k",
  'Palmoria Group emp-data cleaned'!$D519&lt;70000, "$60k-70k",
  'Palmoria Group emp-data cleaned'!$D519&lt;80000, "$70k-80k",
  'Palmoria Group emp-data cleaned'!$D519&lt;90000, "$80k-90k",
  'Palmoria Group emp-data cleaned'!$D519&lt;100000, "$90k-100k",
  'Palmoria Group emp-data cleaned'!$D519&lt;110000, "$100k-110k",
  'Palmoria Group emp-data cleaned'!$D519&gt;=110000, "$110k+"
)</f>
        <v>$50k-60k</v>
      </c>
      <c r="F519" s="35" t="s">
        <v>15</v>
      </c>
      <c r="G519" s="35" t="s">
        <v>26</v>
      </c>
      <c r="H519" s="33">
        <f>INDEX('Bonus Rules'!$C$3:$G$14, MATCH(C519, 'Bonus Rules'!$B$3:$B$14, 0), MATCH(G519, 'Bonus Rules'!$C$2:$G$2, 0))</f>
        <v>2.1000000000000001E-2</v>
      </c>
      <c r="I519" s="42">
        <f t="shared" si="16"/>
        <v>1183.77</v>
      </c>
      <c r="J519" s="48">
        <f t="shared" si="17"/>
        <v>57553.77</v>
      </c>
    </row>
    <row r="520" spans="1:10" x14ac:dyDescent="0.25">
      <c r="A520" s="33" t="s">
        <v>528</v>
      </c>
      <c r="B520" s="33" t="s">
        <v>12</v>
      </c>
      <c r="C520" s="33" t="s">
        <v>18</v>
      </c>
      <c r="D520" s="48">
        <v>105610</v>
      </c>
      <c r="E520" s="34" t="str" cm="1">
        <f t="array" ref="E520">_xlfn.IFS(
  'Palmoria Group emp-data cleaned'!$D520&lt;10000, "$0-10k",
  'Palmoria Group emp-data cleaned'!$D520&lt;20000, "$10k-20k",
  'Palmoria Group emp-data cleaned'!$D520&lt;30000, "$20k-30k",
  'Palmoria Group emp-data cleaned'!$D520&lt;40000, "$30k-40k",
  'Palmoria Group emp-data cleaned'!$D520&lt;50000, "$40k-50k",
  'Palmoria Group emp-data cleaned'!$D520&lt;60000, "$50k-60k",
  'Palmoria Group emp-data cleaned'!$D520&lt;70000, "$60k-70k",
  'Palmoria Group emp-data cleaned'!$D520&lt;80000, "$70k-80k",
  'Palmoria Group emp-data cleaned'!$D520&lt;90000, "$80k-90k",
  'Palmoria Group emp-data cleaned'!$D520&lt;100000, "$90k-100k",
  'Palmoria Group emp-data cleaned'!$D520&lt;110000, "$100k-110k",
  'Palmoria Group emp-data cleaned'!$D520&gt;=110000, "$110k+"
)</f>
        <v>$100k-110k</v>
      </c>
      <c r="F520" s="33" t="s">
        <v>9</v>
      </c>
      <c r="G520" s="33" t="s">
        <v>22</v>
      </c>
      <c r="H520" s="33">
        <f>INDEX('Bonus Rules'!$C$3:$G$14, MATCH(C520, 'Bonus Rules'!$B$3:$B$14, 0), MATCH(G520, 'Bonus Rules'!$C$2:$G$2, 0))</f>
        <v>1.9E-2</v>
      </c>
      <c r="I520" s="42">
        <f t="shared" si="16"/>
        <v>2006.59</v>
      </c>
      <c r="J520" s="48">
        <f t="shared" si="17"/>
        <v>107616.59</v>
      </c>
    </row>
    <row r="521" spans="1:10" x14ac:dyDescent="0.25">
      <c r="A521" s="35" t="s">
        <v>529</v>
      </c>
      <c r="B521" s="35" t="s">
        <v>7</v>
      </c>
      <c r="C521" s="35" t="s">
        <v>50</v>
      </c>
      <c r="D521" s="49">
        <v>113280</v>
      </c>
      <c r="E521" s="36" t="str" cm="1">
        <f t="array" ref="E521">_xlfn.IFS(
  'Palmoria Group emp-data cleaned'!$D521&lt;10000, "$0-10k",
  'Palmoria Group emp-data cleaned'!$D521&lt;20000, "$10k-20k",
  'Palmoria Group emp-data cleaned'!$D521&lt;30000, "$20k-30k",
  'Palmoria Group emp-data cleaned'!$D521&lt;40000, "$30k-40k",
  'Palmoria Group emp-data cleaned'!$D521&lt;50000, "$40k-50k",
  'Palmoria Group emp-data cleaned'!$D521&lt;60000, "$50k-60k",
  'Palmoria Group emp-data cleaned'!$D521&lt;70000, "$60k-70k",
  'Palmoria Group emp-data cleaned'!$D521&lt;80000, "$70k-80k",
  'Palmoria Group emp-data cleaned'!$D521&lt;90000, "$80k-90k",
  'Palmoria Group emp-data cleaned'!$D521&lt;100000, "$90k-100k",
  'Palmoria Group emp-data cleaned'!$D521&lt;110000, "$100k-110k",
  'Palmoria Group emp-data cleaned'!$D521&gt;=110000, "$110k+"
)</f>
        <v>$110k+</v>
      </c>
      <c r="F521" s="35" t="s">
        <v>15</v>
      </c>
      <c r="G521" s="35" t="s">
        <v>14</v>
      </c>
      <c r="H521" s="33">
        <f>INDEX('Bonus Rules'!$C$3:$G$14, MATCH(C521, 'Bonus Rules'!$B$3:$B$14, 0), MATCH(G521, 'Bonus Rules'!$C$2:$G$2, 0))</f>
        <v>5.8000000000000003E-2</v>
      </c>
      <c r="I521" s="42">
        <f t="shared" si="16"/>
        <v>6570.2400000000007</v>
      </c>
      <c r="J521" s="48">
        <f t="shared" si="17"/>
        <v>119850.24000000001</v>
      </c>
    </row>
    <row r="522" spans="1:10" x14ac:dyDescent="0.25">
      <c r="A522" s="33" t="s">
        <v>530</v>
      </c>
      <c r="B522" s="33" t="s">
        <v>12</v>
      </c>
      <c r="C522" s="33" t="s">
        <v>13</v>
      </c>
      <c r="D522" s="48">
        <v>41980</v>
      </c>
      <c r="E522" s="34" t="str" cm="1">
        <f t="array" ref="E522">_xlfn.IFS(
  'Palmoria Group emp-data cleaned'!$D522&lt;10000, "$0-10k",
  'Palmoria Group emp-data cleaned'!$D522&lt;20000, "$10k-20k",
  'Palmoria Group emp-data cleaned'!$D522&lt;30000, "$20k-30k",
  'Palmoria Group emp-data cleaned'!$D522&lt;40000, "$30k-40k",
  'Palmoria Group emp-data cleaned'!$D522&lt;50000, "$40k-50k",
  'Palmoria Group emp-data cleaned'!$D522&lt;60000, "$50k-60k",
  'Palmoria Group emp-data cleaned'!$D522&lt;70000, "$60k-70k",
  'Palmoria Group emp-data cleaned'!$D522&lt;80000, "$70k-80k",
  'Palmoria Group emp-data cleaned'!$D522&lt;90000, "$80k-90k",
  'Palmoria Group emp-data cleaned'!$D522&lt;100000, "$90k-100k",
  'Palmoria Group emp-data cleaned'!$D522&lt;110000, "$100k-110k",
  'Palmoria Group emp-data cleaned'!$D522&gt;=110000, "$110k+"
)</f>
        <v>$40k-50k</v>
      </c>
      <c r="F522" s="33" t="s">
        <v>9</v>
      </c>
      <c r="G522" s="33" t="s">
        <v>26</v>
      </c>
      <c r="H522" s="33">
        <f>INDEX('Bonus Rules'!$C$3:$G$14, MATCH(C522, 'Bonus Rules'!$B$3:$B$14, 0), MATCH(G522, 'Bonus Rules'!$C$2:$G$2, 0))</f>
        <v>3.5000000000000003E-2</v>
      </c>
      <c r="I522" s="42">
        <f t="shared" si="16"/>
        <v>1469.3000000000002</v>
      </c>
      <c r="J522" s="48">
        <f t="shared" si="17"/>
        <v>43449.3</v>
      </c>
    </row>
    <row r="523" spans="1:10" x14ac:dyDescent="0.25">
      <c r="A523" s="35" t="s">
        <v>531</v>
      </c>
      <c r="B523" s="35" t="s">
        <v>7</v>
      </c>
      <c r="C523" s="35" t="s">
        <v>31</v>
      </c>
      <c r="D523" s="49">
        <v>103670</v>
      </c>
      <c r="E523" s="36" t="str" cm="1">
        <f t="array" ref="E523">_xlfn.IFS(
  'Palmoria Group emp-data cleaned'!$D523&lt;10000, "$0-10k",
  'Palmoria Group emp-data cleaned'!$D523&lt;20000, "$10k-20k",
  'Palmoria Group emp-data cleaned'!$D523&lt;30000, "$20k-30k",
  'Palmoria Group emp-data cleaned'!$D523&lt;40000, "$30k-40k",
  'Palmoria Group emp-data cleaned'!$D523&lt;50000, "$40k-50k",
  'Palmoria Group emp-data cleaned'!$D523&lt;60000, "$50k-60k",
  'Palmoria Group emp-data cleaned'!$D523&lt;70000, "$60k-70k",
  'Palmoria Group emp-data cleaned'!$D523&lt;80000, "$70k-80k",
  'Palmoria Group emp-data cleaned'!$D523&lt;90000, "$80k-90k",
  'Palmoria Group emp-data cleaned'!$D523&lt;100000, "$90k-100k",
  'Palmoria Group emp-data cleaned'!$D523&lt;110000, "$100k-110k",
  'Palmoria Group emp-data cleaned'!$D523&gt;=110000, "$110k+"
)</f>
        <v>$100k-110k</v>
      </c>
      <c r="F523" s="35" t="s">
        <v>9</v>
      </c>
      <c r="G523" s="35" t="s">
        <v>26</v>
      </c>
      <c r="H523" s="33">
        <f>INDEX('Bonus Rules'!$C$3:$G$14, MATCH(C523, 'Bonus Rules'!$B$3:$B$14, 0), MATCH(G523, 'Bonus Rules'!$C$2:$G$2, 0))</f>
        <v>2.4E-2</v>
      </c>
      <c r="I523" s="42">
        <f t="shared" si="16"/>
        <v>2488.08</v>
      </c>
      <c r="J523" s="48">
        <f t="shared" si="17"/>
        <v>106158.08</v>
      </c>
    </row>
    <row r="524" spans="1:10" x14ac:dyDescent="0.25">
      <c r="A524" s="33" t="s">
        <v>532</v>
      </c>
      <c r="B524" s="33" t="s">
        <v>12</v>
      </c>
      <c r="C524" s="33" t="s">
        <v>28</v>
      </c>
      <c r="D524" s="48">
        <v>89690</v>
      </c>
      <c r="E524" s="34" t="str" cm="1">
        <f t="array" ref="E524">_xlfn.IFS(
  'Palmoria Group emp-data cleaned'!$D524&lt;10000, "$0-10k",
  'Palmoria Group emp-data cleaned'!$D524&lt;20000, "$10k-20k",
  'Palmoria Group emp-data cleaned'!$D524&lt;30000, "$20k-30k",
  'Palmoria Group emp-data cleaned'!$D524&lt;40000, "$30k-40k",
  'Palmoria Group emp-data cleaned'!$D524&lt;50000, "$40k-50k",
  'Palmoria Group emp-data cleaned'!$D524&lt;60000, "$50k-60k",
  'Palmoria Group emp-data cleaned'!$D524&lt;70000, "$60k-70k",
  'Palmoria Group emp-data cleaned'!$D524&lt;80000, "$70k-80k",
  'Palmoria Group emp-data cleaned'!$D524&lt;90000, "$80k-90k",
  'Palmoria Group emp-data cleaned'!$D524&lt;100000, "$90k-100k",
  'Palmoria Group emp-data cleaned'!$D524&lt;110000, "$100k-110k",
  'Palmoria Group emp-data cleaned'!$D524&gt;=110000, "$110k+"
)</f>
        <v>$80k-90k</v>
      </c>
      <c r="F524" s="33" t="s">
        <v>19</v>
      </c>
      <c r="G524" s="33" t="s">
        <v>14</v>
      </c>
      <c r="H524" s="33">
        <f>INDEX('Bonus Rules'!$C$3:$G$14, MATCH(C524, 'Bonus Rules'!$B$3:$B$14, 0), MATCH(G524, 'Bonus Rules'!$C$2:$G$2, 0))</f>
        <v>5.2999999999999999E-2</v>
      </c>
      <c r="I524" s="42">
        <f t="shared" si="16"/>
        <v>4753.57</v>
      </c>
      <c r="J524" s="48">
        <f t="shared" si="17"/>
        <v>94443.57</v>
      </c>
    </row>
    <row r="525" spans="1:10" x14ac:dyDescent="0.25">
      <c r="A525" s="35" t="s">
        <v>321</v>
      </c>
      <c r="B525" s="35" t="s">
        <v>7</v>
      </c>
      <c r="C525" s="35" t="s">
        <v>18</v>
      </c>
      <c r="D525" s="49">
        <v>96320</v>
      </c>
      <c r="E525" s="36" t="str" cm="1">
        <f t="array" ref="E525">_xlfn.IFS(
  'Palmoria Group emp-data cleaned'!$D525&lt;10000, "$0-10k",
  'Palmoria Group emp-data cleaned'!$D525&lt;20000, "$10k-20k",
  'Palmoria Group emp-data cleaned'!$D525&lt;30000, "$20k-30k",
  'Palmoria Group emp-data cleaned'!$D525&lt;40000, "$30k-40k",
  'Palmoria Group emp-data cleaned'!$D525&lt;50000, "$40k-50k",
  'Palmoria Group emp-data cleaned'!$D525&lt;60000, "$50k-60k",
  'Palmoria Group emp-data cleaned'!$D525&lt;70000, "$60k-70k",
  'Palmoria Group emp-data cleaned'!$D525&lt;80000, "$70k-80k",
  'Palmoria Group emp-data cleaned'!$D525&lt;90000, "$80k-90k",
  'Palmoria Group emp-data cleaned'!$D525&lt;100000, "$90k-100k",
  'Palmoria Group emp-data cleaned'!$D525&lt;110000, "$100k-110k",
  'Palmoria Group emp-data cleaned'!$D525&gt;=110000, "$110k+"
)</f>
        <v>$90k-100k</v>
      </c>
      <c r="F525" s="35" t="s">
        <v>9</v>
      </c>
      <c r="G525" s="35" t="s">
        <v>16</v>
      </c>
      <c r="H525" s="33"/>
      <c r="I525" s="42"/>
      <c r="J525" s="48"/>
    </row>
    <row r="526" spans="1:10" x14ac:dyDescent="0.25">
      <c r="A526" s="33" t="s">
        <v>533</v>
      </c>
      <c r="B526" s="33" t="s">
        <v>12</v>
      </c>
      <c r="C526" s="33" t="s">
        <v>47</v>
      </c>
      <c r="D526" s="48">
        <v>87620</v>
      </c>
      <c r="E526" s="34" t="str" cm="1">
        <f t="array" ref="E526">_xlfn.IFS(
  'Palmoria Group emp-data cleaned'!$D526&lt;10000, "$0-10k",
  'Palmoria Group emp-data cleaned'!$D526&lt;20000, "$10k-20k",
  'Palmoria Group emp-data cleaned'!$D526&lt;30000, "$20k-30k",
  'Palmoria Group emp-data cleaned'!$D526&lt;40000, "$30k-40k",
  'Palmoria Group emp-data cleaned'!$D526&lt;50000, "$40k-50k",
  'Palmoria Group emp-data cleaned'!$D526&lt;60000, "$50k-60k",
  'Palmoria Group emp-data cleaned'!$D526&lt;70000, "$60k-70k",
  'Palmoria Group emp-data cleaned'!$D526&lt;80000, "$70k-80k",
  'Palmoria Group emp-data cleaned'!$D526&lt;90000, "$80k-90k",
  'Palmoria Group emp-data cleaned'!$D526&lt;100000, "$90k-100k",
  'Palmoria Group emp-data cleaned'!$D526&lt;110000, "$100k-110k",
  'Palmoria Group emp-data cleaned'!$D526&gt;=110000, "$110k+"
)</f>
        <v>$80k-90k</v>
      </c>
      <c r="F526" s="33" t="s">
        <v>15</v>
      </c>
      <c r="G526" s="33" t="s">
        <v>14</v>
      </c>
      <c r="H526" s="33">
        <f>INDEX('Bonus Rules'!$C$3:$G$14, MATCH(C526, 'Bonus Rules'!$B$3:$B$14, 0), MATCH(G526, 'Bonus Rules'!$C$2:$G$2, 0))</f>
        <v>5.3999999999999999E-2</v>
      </c>
      <c r="I526" s="42">
        <f t="shared" si="16"/>
        <v>4731.4799999999996</v>
      </c>
      <c r="J526" s="48">
        <f t="shared" si="17"/>
        <v>92351.48</v>
      </c>
    </row>
    <row r="527" spans="1:10" x14ac:dyDescent="0.25">
      <c r="A527" s="35" t="s">
        <v>534</v>
      </c>
      <c r="B527" s="35" t="s">
        <v>12</v>
      </c>
      <c r="C527" s="35" t="s">
        <v>47</v>
      </c>
      <c r="D527" s="49">
        <v>48250</v>
      </c>
      <c r="E527" s="36" t="str" cm="1">
        <f t="array" ref="E527">_xlfn.IFS(
  'Palmoria Group emp-data cleaned'!$D527&lt;10000, "$0-10k",
  'Palmoria Group emp-data cleaned'!$D527&lt;20000, "$10k-20k",
  'Palmoria Group emp-data cleaned'!$D527&lt;30000, "$20k-30k",
  'Palmoria Group emp-data cleaned'!$D527&lt;40000, "$30k-40k",
  'Palmoria Group emp-data cleaned'!$D527&lt;50000, "$40k-50k",
  'Palmoria Group emp-data cleaned'!$D527&lt;60000, "$50k-60k",
  'Palmoria Group emp-data cleaned'!$D527&lt;70000, "$60k-70k",
  'Palmoria Group emp-data cleaned'!$D527&lt;80000, "$70k-80k",
  'Palmoria Group emp-data cleaned'!$D527&lt;90000, "$80k-90k",
  'Palmoria Group emp-data cleaned'!$D527&lt;100000, "$90k-100k",
  'Palmoria Group emp-data cleaned'!$D527&lt;110000, "$100k-110k",
  'Palmoria Group emp-data cleaned'!$D527&gt;=110000, "$110k+"
)</f>
        <v>$40k-50k</v>
      </c>
      <c r="F527" s="35" t="s">
        <v>19</v>
      </c>
      <c r="G527" s="35" t="s">
        <v>22</v>
      </c>
      <c r="H527" s="33">
        <f>INDEX('Bonus Rules'!$C$3:$G$14, MATCH(C527, 'Bonus Rules'!$B$3:$B$14, 0), MATCH(G527, 'Bonus Rules'!$C$2:$G$2, 0))</f>
        <v>0.02</v>
      </c>
      <c r="I527" s="42">
        <f t="shared" si="16"/>
        <v>965</v>
      </c>
      <c r="J527" s="48">
        <f t="shared" si="17"/>
        <v>49215</v>
      </c>
    </row>
    <row r="528" spans="1:10" x14ac:dyDescent="0.25">
      <c r="A528" s="33" t="s">
        <v>535</v>
      </c>
      <c r="B528" s="33" t="s">
        <v>7</v>
      </c>
      <c r="C528" s="33" t="s">
        <v>63</v>
      </c>
      <c r="D528" s="48">
        <v>85780</v>
      </c>
      <c r="E528" s="34" t="str" cm="1">
        <f t="array" ref="E528">_xlfn.IFS(
  'Palmoria Group emp-data cleaned'!$D528&lt;10000, "$0-10k",
  'Palmoria Group emp-data cleaned'!$D528&lt;20000, "$10k-20k",
  'Palmoria Group emp-data cleaned'!$D528&lt;30000, "$20k-30k",
  'Palmoria Group emp-data cleaned'!$D528&lt;40000, "$30k-40k",
  'Palmoria Group emp-data cleaned'!$D528&lt;50000, "$40k-50k",
  'Palmoria Group emp-data cleaned'!$D528&lt;60000, "$50k-60k",
  'Palmoria Group emp-data cleaned'!$D528&lt;70000, "$60k-70k",
  'Palmoria Group emp-data cleaned'!$D528&lt;80000, "$70k-80k",
  'Palmoria Group emp-data cleaned'!$D528&lt;90000, "$80k-90k",
  'Palmoria Group emp-data cleaned'!$D528&lt;100000, "$90k-100k",
  'Palmoria Group emp-data cleaned'!$D528&lt;110000, "$100k-110k",
  'Palmoria Group emp-data cleaned'!$D528&gt;=110000, "$110k+"
)</f>
        <v>$80k-90k</v>
      </c>
      <c r="F528" s="33" t="s">
        <v>15</v>
      </c>
      <c r="G528" s="33" t="s">
        <v>22</v>
      </c>
      <c r="H528" s="33">
        <f>INDEX('Bonus Rules'!$C$3:$G$14, MATCH(C528, 'Bonus Rules'!$B$3:$B$14, 0), MATCH(G528, 'Bonus Rules'!$C$2:$G$2, 0))</f>
        <v>1.2999999999999999E-2</v>
      </c>
      <c r="I528" s="42">
        <f t="shared" si="16"/>
        <v>1115.1399999999999</v>
      </c>
      <c r="J528" s="48">
        <f t="shared" si="17"/>
        <v>86895.14</v>
      </c>
    </row>
    <row r="529" spans="1:10" x14ac:dyDescent="0.25">
      <c r="A529" s="35" t="s">
        <v>536</v>
      </c>
      <c r="B529" s="35" t="s">
        <v>7</v>
      </c>
      <c r="C529" s="35" t="s">
        <v>8</v>
      </c>
      <c r="D529" s="49">
        <v>54010</v>
      </c>
      <c r="E529" s="36" t="str" cm="1">
        <f t="array" ref="E529">_xlfn.IFS(
  'Palmoria Group emp-data cleaned'!$D529&lt;10000, "$0-10k",
  'Palmoria Group emp-data cleaned'!$D529&lt;20000, "$10k-20k",
  'Palmoria Group emp-data cleaned'!$D529&lt;30000, "$20k-30k",
  'Palmoria Group emp-data cleaned'!$D529&lt;40000, "$30k-40k",
  'Palmoria Group emp-data cleaned'!$D529&lt;50000, "$40k-50k",
  'Palmoria Group emp-data cleaned'!$D529&lt;60000, "$50k-60k",
  'Palmoria Group emp-data cleaned'!$D529&lt;70000, "$60k-70k",
  'Palmoria Group emp-data cleaned'!$D529&lt;80000, "$70k-80k",
  'Palmoria Group emp-data cleaned'!$D529&lt;90000, "$80k-90k",
  'Palmoria Group emp-data cleaned'!$D529&lt;100000, "$90k-100k",
  'Palmoria Group emp-data cleaned'!$D529&lt;110000, "$100k-110k",
  'Palmoria Group emp-data cleaned'!$D529&gt;=110000, "$110k+"
)</f>
        <v>$50k-60k</v>
      </c>
      <c r="F529" s="35" t="s">
        <v>19</v>
      </c>
      <c r="G529" s="35" t="s">
        <v>22</v>
      </c>
      <c r="H529" s="33">
        <f>INDEX('Bonus Rules'!$C$3:$G$14, MATCH(C529, 'Bonus Rules'!$B$3:$B$14, 0), MATCH(G529, 'Bonus Rules'!$C$2:$G$2, 0))</f>
        <v>1.2E-2</v>
      </c>
      <c r="I529" s="42">
        <f t="shared" si="16"/>
        <v>648.12</v>
      </c>
      <c r="J529" s="48">
        <f t="shared" si="17"/>
        <v>54658.12</v>
      </c>
    </row>
    <row r="530" spans="1:10" x14ac:dyDescent="0.25">
      <c r="A530" s="33" t="s">
        <v>537</v>
      </c>
      <c r="B530" s="33" t="s">
        <v>12</v>
      </c>
      <c r="C530" s="33" t="s">
        <v>47</v>
      </c>
      <c r="D530" s="48">
        <v>31020</v>
      </c>
      <c r="E530" s="34" t="str" cm="1">
        <f t="array" ref="E530">_xlfn.IFS(
  'Palmoria Group emp-data cleaned'!$D530&lt;10000, "$0-10k",
  'Palmoria Group emp-data cleaned'!$D530&lt;20000, "$10k-20k",
  'Palmoria Group emp-data cleaned'!$D530&lt;30000, "$20k-30k",
  'Palmoria Group emp-data cleaned'!$D530&lt;40000, "$30k-40k",
  'Palmoria Group emp-data cleaned'!$D530&lt;50000, "$40k-50k",
  'Palmoria Group emp-data cleaned'!$D530&lt;60000, "$50k-60k",
  'Palmoria Group emp-data cleaned'!$D530&lt;70000, "$60k-70k",
  'Palmoria Group emp-data cleaned'!$D530&lt;80000, "$70k-80k",
  'Palmoria Group emp-data cleaned'!$D530&lt;90000, "$80k-90k",
  'Palmoria Group emp-data cleaned'!$D530&lt;100000, "$90k-100k",
  'Palmoria Group emp-data cleaned'!$D530&lt;110000, "$100k-110k",
  'Palmoria Group emp-data cleaned'!$D530&gt;=110000, "$110k+"
)</f>
        <v>$30k-40k</v>
      </c>
      <c r="F530" s="33" t="s">
        <v>15</v>
      </c>
      <c r="G530" s="33" t="s">
        <v>26</v>
      </c>
      <c r="H530" s="33">
        <f>INDEX('Bonus Rules'!$C$3:$G$14, MATCH(C530, 'Bonus Rules'!$B$3:$B$14, 0), MATCH(G530, 'Bonus Rules'!$C$2:$G$2, 0))</f>
        <v>3.3000000000000002E-2</v>
      </c>
      <c r="I530" s="42">
        <f t="shared" si="16"/>
        <v>1023.6600000000001</v>
      </c>
      <c r="J530" s="48">
        <f t="shared" si="17"/>
        <v>32043.66</v>
      </c>
    </row>
    <row r="531" spans="1:10" x14ac:dyDescent="0.25">
      <c r="A531" s="35" t="s">
        <v>538</v>
      </c>
      <c r="B531" s="35" t="s">
        <v>12</v>
      </c>
      <c r="C531" s="35" t="s">
        <v>34</v>
      </c>
      <c r="D531" s="49">
        <v>75480</v>
      </c>
      <c r="E531" s="36" t="str" cm="1">
        <f t="array" ref="E531">_xlfn.IFS(
  'Palmoria Group emp-data cleaned'!$D531&lt;10000, "$0-10k",
  'Palmoria Group emp-data cleaned'!$D531&lt;20000, "$10k-20k",
  'Palmoria Group emp-data cleaned'!$D531&lt;30000, "$20k-30k",
  'Palmoria Group emp-data cleaned'!$D531&lt;40000, "$30k-40k",
  'Palmoria Group emp-data cleaned'!$D531&lt;50000, "$40k-50k",
  'Palmoria Group emp-data cleaned'!$D531&lt;60000, "$50k-60k",
  'Palmoria Group emp-data cleaned'!$D531&lt;70000, "$60k-70k",
  'Palmoria Group emp-data cleaned'!$D531&lt;80000, "$70k-80k",
  'Palmoria Group emp-data cleaned'!$D531&lt;90000, "$80k-90k",
  'Palmoria Group emp-data cleaned'!$D531&lt;100000, "$90k-100k",
  'Palmoria Group emp-data cleaned'!$D531&lt;110000, "$100k-110k",
  'Palmoria Group emp-data cleaned'!$D531&gt;=110000, "$110k+"
)</f>
        <v>$70k-80k</v>
      </c>
      <c r="F531" s="35" t="s">
        <v>19</v>
      </c>
      <c r="G531" s="35" t="s">
        <v>26</v>
      </c>
      <c r="H531" s="33">
        <f>INDEX('Bonus Rules'!$C$3:$G$14, MATCH(C531, 'Bonus Rules'!$B$3:$B$14, 0), MATCH(G531, 'Bonus Rules'!$C$2:$G$2, 0))</f>
        <v>3.2000000000000001E-2</v>
      </c>
      <c r="I531" s="42">
        <f t="shared" si="16"/>
        <v>2415.36</v>
      </c>
      <c r="J531" s="48">
        <f t="shared" si="17"/>
        <v>77895.360000000001</v>
      </c>
    </row>
    <row r="532" spans="1:10" x14ac:dyDescent="0.25">
      <c r="A532" s="33" t="s">
        <v>539</v>
      </c>
      <c r="B532" s="33" t="s">
        <v>7</v>
      </c>
      <c r="C532" s="33" t="s">
        <v>25</v>
      </c>
      <c r="D532" s="48">
        <v>93500</v>
      </c>
      <c r="E532" s="34" t="str" cm="1">
        <f t="array" ref="E532">_xlfn.IFS(
  'Palmoria Group emp-data cleaned'!$D532&lt;10000, "$0-10k",
  'Palmoria Group emp-data cleaned'!$D532&lt;20000, "$10k-20k",
  'Palmoria Group emp-data cleaned'!$D532&lt;30000, "$20k-30k",
  'Palmoria Group emp-data cleaned'!$D532&lt;40000, "$30k-40k",
  'Palmoria Group emp-data cleaned'!$D532&lt;50000, "$40k-50k",
  'Palmoria Group emp-data cleaned'!$D532&lt;60000, "$50k-60k",
  'Palmoria Group emp-data cleaned'!$D532&lt;70000, "$60k-70k",
  'Palmoria Group emp-data cleaned'!$D532&lt;80000, "$70k-80k",
  'Palmoria Group emp-data cleaned'!$D532&lt;90000, "$80k-90k",
  'Palmoria Group emp-data cleaned'!$D532&lt;100000, "$90k-100k",
  'Palmoria Group emp-data cleaned'!$D532&lt;110000, "$100k-110k",
  'Palmoria Group emp-data cleaned'!$D532&gt;=110000, "$110k+"
)</f>
        <v>$90k-100k</v>
      </c>
      <c r="F532" s="33" t="s">
        <v>15</v>
      </c>
      <c r="G532" s="33" t="s">
        <v>26</v>
      </c>
      <c r="H532" s="33">
        <f>INDEX('Bonus Rules'!$C$3:$G$14, MATCH(C532, 'Bonus Rules'!$B$3:$B$14, 0), MATCH(G532, 'Bonus Rules'!$C$2:$G$2, 0))</f>
        <v>2.7E-2</v>
      </c>
      <c r="I532" s="42">
        <f t="shared" si="16"/>
        <v>2524.5</v>
      </c>
      <c r="J532" s="48">
        <f t="shared" si="17"/>
        <v>96024.5</v>
      </c>
    </row>
    <row r="533" spans="1:10" x14ac:dyDescent="0.25">
      <c r="A533" s="35" t="s">
        <v>540</v>
      </c>
      <c r="B533" s="35" t="s">
        <v>12</v>
      </c>
      <c r="C533" s="35" t="s">
        <v>28</v>
      </c>
      <c r="D533" s="49">
        <v>98630</v>
      </c>
      <c r="E533" s="36" t="str" cm="1">
        <f t="array" ref="E533">_xlfn.IFS(
  'Palmoria Group emp-data cleaned'!$D533&lt;10000, "$0-10k",
  'Palmoria Group emp-data cleaned'!$D533&lt;20000, "$10k-20k",
  'Palmoria Group emp-data cleaned'!$D533&lt;30000, "$20k-30k",
  'Palmoria Group emp-data cleaned'!$D533&lt;40000, "$30k-40k",
  'Palmoria Group emp-data cleaned'!$D533&lt;50000, "$40k-50k",
  'Palmoria Group emp-data cleaned'!$D533&lt;60000, "$50k-60k",
  'Palmoria Group emp-data cleaned'!$D533&lt;70000, "$60k-70k",
  'Palmoria Group emp-data cleaned'!$D533&lt;80000, "$70k-80k",
  'Palmoria Group emp-data cleaned'!$D533&lt;90000, "$80k-90k",
  'Palmoria Group emp-data cleaned'!$D533&lt;100000, "$90k-100k",
  'Palmoria Group emp-data cleaned'!$D533&lt;110000, "$100k-110k",
  'Palmoria Group emp-data cleaned'!$D533&gt;=110000, "$110k+"
)</f>
        <v>$90k-100k</v>
      </c>
      <c r="F533" s="35" t="s">
        <v>9</v>
      </c>
      <c r="G533" s="35" t="s">
        <v>14</v>
      </c>
      <c r="H533" s="33">
        <f>INDEX('Bonus Rules'!$C$3:$G$14, MATCH(C533, 'Bonus Rules'!$B$3:$B$14, 0), MATCH(G533, 'Bonus Rules'!$C$2:$G$2, 0))</f>
        <v>5.2999999999999999E-2</v>
      </c>
      <c r="I533" s="42">
        <f t="shared" si="16"/>
        <v>5227.3899999999994</v>
      </c>
      <c r="J533" s="48">
        <f t="shared" si="17"/>
        <v>103857.39</v>
      </c>
    </row>
    <row r="534" spans="1:10" x14ac:dyDescent="0.25">
      <c r="A534" s="33" t="s">
        <v>541</v>
      </c>
      <c r="B534" s="33" t="s">
        <v>7</v>
      </c>
      <c r="C534" s="33" t="s">
        <v>28</v>
      </c>
      <c r="D534" s="48">
        <v>76390</v>
      </c>
      <c r="E534" s="34" t="str" cm="1">
        <f t="array" ref="E534">_xlfn.IFS(
  'Palmoria Group emp-data cleaned'!$D534&lt;10000, "$0-10k",
  'Palmoria Group emp-data cleaned'!$D534&lt;20000, "$10k-20k",
  'Palmoria Group emp-data cleaned'!$D534&lt;30000, "$20k-30k",
  'Palmoria Group emp-data cleaned'!$D534&lt;40000, "$30k-40k",
  'Palmoria Group emp-data cleaned'!$D534&lt;50000, "$40k-50k",
  'Palmoria Group emp-data cleaned'!$D534&lt;60000, "$50k-60k",
  'Palmoria Group emp-data cleaned'!$D534&lt;70000, "$60k-70k",
  'Palmoria Group emp-data cleaned'!$D534&lt;80000, "$70k-80k",
  'Palmoria Group emp-data cleaned'!$D534&lt;90000, "$80k-90k",
  'Palmoria Group emp-data cleaned'!$D534&lt;100000, "$90k-100k",
  'Palmoria Group emp-data cleaned'!$D534&lt;110000, "$100k-110k",
  'Palmoria Group emp-data cleaned'!$D534&gt;=110000, "$110k+"
)</f>
        <v>$70k-80k</v>
      </c>
      <c r="F534" s="33" t="s">
        <v>9</v>
      </c>
      <c r="G534" s="33" t="s">
        <v>26</v>
      </c>
      <c r="H534" s="33">
        <f>INDEX('Bonus Rules'!$C$3:$G$14, MATCH(C534, 'Bonus Rules'!$B$3:$B$14, 0), MATCH(G534, 'Bonus Rules'!$C$2:$G$2, 0))</f>
        <v>2.3E-2</v>
      </c>
      <c r="I534" s="42">
        <f t="shared" si="16"/>
        <v>1756.97</v>
      </c>
      <c r="J534" s="48">
        <f t="shared" si="17"/>
        <v>78146.97</v>
      </c>
    </row>
    <row r="535" spans="1:10" x14ac:dyDescent="0.25">
      <c r="A535" s="35" t="s">
        <v>542</v>
      </c>
      <c r="B535" s="35" t="s">
        <v>12</v>
      </c>
      <c r="C535" s="35" t="s">
        <v>63</v>
      </c>
      <c r="D535" s="49">
        <v>68010</v>
      </c>
      <c r="E535" s="36" t="str" cm="1">
        <f t="array" ref="E535">_xlfn.IFS(
  'Palmoria Group emp-data cleaned'!$D535&lt;10000, "$0-10k",
  'Palmoria Group emp-data cleaned'!$D535&lt;20000, "$10k-20k",
  'Palmoria Group emp-data cleaned'!$D535&lt;30000, "$20k-30k",
  'Palmoria Group emp-data cleaned'!$D535&lt;40000, "$30k-40k",
  'Palmoria Group emp-data cleaned'!$D535&lt;50000, "$40k-50k",
  'Palmoria Group emp-data cleaned'!$D535&lt;60000, "$50k-60k",
  'Palmoria Group emp-data cleaned'!$D535&lt;70000, "$60k-70k",
  'Palmoria Group emp-data cleaned'!$D535&lt;80000, "$70k-80k",
  'Palmoria Group emp-data cleaned'!$D535&lt;90000, "$80k-90k",
  'Palmoria Group emp-data cleaned'!$D535&lt;100000, "$90k-100k",
  'Palmoria Group emp-data cleaned'!$D535&lt;110000, "$100k-110k",
  'Palmoria Group emp-data cleaned'!$D535&gt;=110000, "$110k+"
)</f>
        <v>$60k-70k</v>
      </c>
      <c r="F535" s="35" t="s">
        <v>15</v>
      </c>
      <c r="G535" s="35" t="s">
        <v>26</v>
      </c>
      <c r="H535" s="33">
        <f>INDEX('Bonus Rules'!$C$3:$G$14, MATCH(C535, 'Bonus Rules'!$B$3:$B$14, 0), MATCH(G535, 'Bonus Rules'!$C$2:$G$2, 0))</f>
        <v>3.5000000000000003E-2</v>
      </c>
      <c r="I535" s="42">
        <f t="shared" si="16"/>
        <v>2380.3500000000004</v>
      </c>
      <c r="J535" s="48">
        <f t="shared" si="17"/>
        <v>70390.350000000006</v>
      </c>
    </row>
    <row r="536" spans="1:10" x14ac:dyDescent="0.25">
      <c r="A536" s="33" t="s">
        <v>543</v>
      </c>
      <c r="B536" s="33" t="s">
        <v>7</v>
      </c>
      <c r="C536" s="33" t="s">
        <v>25</v>
      </c>
      <c r="D536" s="48">
        <v>58030</v>
      </c>
      <c r="E536" s="34" t="str" cm="1">
        <f t="array" ref="E536">_xlfn.IFS(
  'Palmoria Group emp-data cleaned'!$D536&lt;10000, "$0-10k",
  'Palmoria Group emp-data cleaned'!$D536&lt;20000, "$10k-20k",
  'Palmoria Group emp-data cleaned'!$D536&lt;30000, "$20k-30k",
  'Palmoria Group emp-data cleaned'!$D536&lt;40000, "$30k-40k",
  'Palmoria Group emp-data cleaned'!$D536&lt;50000, "$40k-50k",
  'Palmoria Group emp-data cleaned'!$D536&lt;60000, "$50k-60k",
  'Palmoria Group emp-data cleaned'!$D536&lt;70000, "$60k-70k",
  'Palmoria Group emp-data cleaned'!$D536&lt;80000, "$70k-80k",
  'Palmoria Group emp-data cleaned'!$D536&lt;90000, "$80k-90k",
  'Palmoria Group emp-data cleaned'!$D536&lt;100000, "$90k-100k",
  'Palmoria Group emp-data cleaned'!$D536&lt;110000, "$100k-110k",
  'Palmoria Group emp-data cleaned'!$D536&gt;=110000, "$110k+"
)</f>
        <v>$50k-60k</v>
      </c>
      <c r="F536" s="33" t="s">
        <v>19</v>
      </c>
      <c r="G536" s="33" t="s">
        <v>14</v>
      </c>
      <c r="H536" s="33">
        <f>INDEX('Bonus Rules'!$C$3:$G$14, MATCH(C536, 'Bonus Rules'!$B$3:$B$14, 0), MATCH(G536, 'Bonus Rules'!$C$2:$G$2, 0))</f>
        <v>5.3999999999999999E-2</v>
      </c>
      <c r="I536" s="42">
        <f t="shared" si="16"/>
        <v>3133.62</v>
      </c>
      <c r="J536" s="48">
        <f t="shared" si="17"/>
        <v>61163.62</v>
      </c>
    </row>
    <row r="537" spans="1:10" x14ac:dyDescent="0.25">
      <c r="A537" s="35" t="s">
        <v>544</v>
      </c>
      <c r="B537" s="35" t="s">
        <v>7</v>
      </c>
      <c r="C537" s="35" t="s">
        <v>39</v>
      </c>
      <c r="D537" s="49">
        <v>59300</v>
      </c>
      <c r="E537" s="36" t="str" cm="1">
        <f t="array" ref="E537">_xlfn.IFS(
  'Palmoria Group emp-data cleaned'!$D537&lt;10000, "$0-10k",
  'Palmoria Group emp-data cleaned'!$D537&lt;20000, "$10k-20k",
  'Palmoria Group emp-data cleaned'!$D537&lt;30000, "$20k-30k",
  'Palmoria Group emp-data cleaned'!$D537&lt;40000, "$30k-40k",
  'Palmoria Group emp-data cleaned'!$D537&lt;50000, "$40k-50k",
  'Palmoria Group emp-data cleaned'!$D537&lt;60000, "$50k-60k",
  'Palmoria Group emp-data cleaned'!$D537&lt;70000, "$60k-70k",
  'Palmoria Group emp-data cleaned'!$D537&lt;80000, "$70k-80k",
  'Palmoria Group emp-data cleaned'!$D537&lt;90000, "$80k-90k",
  'Palmoria Group emp-data cleaned'!$D537&lt;100000, "$90k-100k",
  'Palmoria Group emp-data cleaned'!$D537&lt;110000, "$100k-110k",
  'Palmoria Group emp-data cleaned'!$D537&gt;=110000, "$110k+"
)</f>
        <v>$50k-60k</v>
      </c>
      <c r="F537" s="35" t="s">
        <v>19</v>
      </c>
      <c r="G537" s="35" t="s">
        <v>14</v>
      </c>
      <c r="H537" s="33">
        <f>INDEX('Bonus Rules'!$C$3:$G$14, MATCH(C537, 'Bonus Rules'!$B$3:$B$14, 0), MATCH(G537, 'Bonus Rules'!$C$2:$G$2, 0))</f>
        <v>5.8999999999999997E-2</v>
      </c>
      <c r="I537" s="42">
        <f t="shared" si="16"/>
        <v>3498.7</v>
      </c>
      <c r="J537" s="48">
        <f t="shared" si="17"/>
        <v>62798.7</v>
      </c>
    </row>
    <row r="538" spans="1:10" x14ac:dyDescent="0.25">
      <c r="A538" s="33" t="s">
        <v>545</v>
      </c>
      <c r="B538" s="33" t="s">
        <v>12</v>
      </c>
      <c r="C538" s="33" t="s">
        <v>34</v>
      </c>
      <c r="D538" s="48">
        <v>51800</v>
      </c>
      <c r="E538" s="34" t="str" cm="1">
        <f t="array" ref="E538">_xlfn.IFS(
  'Palmoria Group emp-data cleaned'!$D538&lt;10000, "$0-10k",
  'Palmoria Group emp-data cleaned'!$D538&lt;20000, "$10k-20k",
  'Palmoria Group emp-data cleaned'!$D538&lt;30000, "$20k-30k",
  'Palmoria Group emp-data cleaned'!$D538&lt;40000, "$30k-40k",
  'Palmoria Group emp-data cleaned'!$D538&lt;50000, "$40k-50k",
  'Palmoria Group emp-data cleaned'!$D538&lt;60000, "$50k-60k",
  'Palmoria Group emp-data cleaned'!$D538&lt;70000, "$60k-70k",
  'Palmoria Group emp-data cleaned'!$D538&lt;80000, "$70k-80k",
  'Palmoria Group emp-data cleaned'!$D538&lt;90000, "$80k-90k",
  'Palmoria Group emp-data cleaned'!$D538&lt;100000, "$90k-100k",
  'Palmoria Group emp-data cleaned'!$D538&lt;110000, "$100k-110k",
  'Palmoria Group emp-data cleaned'!$D538&gt;=110000, "$110k+"
)</f>
        <v>$50k-60k</v>
      </c>
      <c r="F538" s="33" t="s">
        <v>15</v>
      </c>
      <c r="G538" s="33" t="s">
        <v>26</v>
      </c>
      <c r="H538" s="33">
        <f>INDEX('Bonus Rules'!$C$3:$G$14, MATCH(C538, 'Bonus Rules'!$B$3:$B$14, 0), MATCH(G538, 'Bonus Rules'!$C$2:$G$2, 0))</f>
        <v>3.2000000000000001E-2</v>
      </c>
      <c r="I538" s="42">
        <f t="shared" si="16"/>
        <v>1657.6000000000001</v>
      </c>
      <c r="J538" s="48">
        <f t="shared" si="17"/>
        <v>53457.599999999999</v>
      </c>
    </row>
    <row r="539" spans="1:10" x14ac:dyDescent="0.25">
      <c r="A539" s="35" t="s">
        <v>546</v>
      </c>
      <c r="B539" s="35" t="s">
        <v>7</v>
      </c>
      <c r="C539" s="35" t="s">
        <v>50</v>
      </c>
      <c r="D539" s="49">
        <v>57930</v>
      </c>
      <c r="E539" s="36" t="str" cm="1">
        <f t="array" ref="E539">_xlfn.IFS(
  'Palmoria Group emp-data cleaned'!$D539&lt;10000, "$0-10k",
  'Palmoria Group emp-data cleaned'!$D539&lt;20000, "$10k-20k",
  'Palmoria Group emp-data cleaned'!$D539&lt;30000, "$20k-30k",
  'Palmoria Group emp-data cleaned'!$D539&lt;40000, "$30k-40k",
  'Palmoria Group emp-data cleaned'!$D539&lt;50000, "$40k-50k",
  'Palmoria Group emp-data cleaned'!$D539&lt;60000, "$50k-60k",
  'Palmoria Group emp-data cleaned'!$D539&lt;70000, "$60k-70k",
  'Palmoria Group emp-data cleaned'!$D539&lt;80000, "$70k-80k",
  'Palmoria Group emp-data cleaned'!$D539&lt;90000, "$80k-90k",
  'Palmoria Group emp-data cleaned'!$D539&lt;100000, "$90k-100k",
  'Palmoria Group emp-data cleaned'!$D539&lt;110000, "$100k-110k",
  'Palmoria Group emp-data cleaned'!$D539&gt;=110000, "$110k+"
)</f>
        <v>$50k-60k</v>
      </c>
      <c r="F539" s="35" t="s">
        <v>15</v>
      </c>
      <c r="G539" s="35" t="s">
        <v>10</v>
      </c>
      <c r="H539" s="33">
        <f>INDEX('Bonus Rules'!$C$3:$G$14, MATCH(C539, 'Bonus Rules'!$B$3:$B$14, 0), MATCH(G539, 'Bonus Rules'!$C$2:$G$2, 0))</f>
        <v>7.0999999999999994E-2</v>
      </c>
      <c r="I539" s="42">
        <f t="shared" si="16"/>
        <v>4113.03</v>
      </c>
      <c r="J539" s="48">
        <f t="shared" si="17"/>
        <v>62043.03</v>
      </c>
    </row>
    <row r="540" spans="1:10" x14ac:dyDescent="0.25">
      <c r="A540" s="33" t="s">
        <v>547</v>
      </c>
      <c r="B540" s="33" t="s">
        <v>7</v>
      </c>
      <c r="C540" s="33" t="s">
        <v>13</v>
      </c>
      <c r="D540" s="48">
        <v>40530</v>
      </c>
      <c r="E540" s="34" t="str" cm="1">
        <f t="array" ref="E540">_xlfn.IFS(
  'Palmoria Group emp-data cleaned'!$D540&lt;10000, "$0-10k",
  'Palmoria Group emp-data cleaned'!$D540&lt;20000, "$10k-20k",
  'Palmoria Group emp-data cleaned'!$D540&lt;30000, "$20k-30k",
  'Palmoria Group emp-data cleaned'!$D540&lt;40000, "$30k-40k",
  'Palmoria Group emp-data cleaned'!$D540&lt;50000, "$40k-50k",
  'Palmoria Group emp-data cleaned'!$D540&lt;60000, "$50k-60k",
  'Palmoria Group emp-data cleaned'!$D540&lt;70000, "$60k-70k",
  'Palmoria Group emp-data cleaned'!$D540&lt;80000, "$70k-80k",
  'Palmoria Group emp-data cleaned'!$D540&lt;90000, "$80k-90k",
  'Palmoria Group emp-data cleaned'!$D540&lt;100000, "$90k-100k",
  'Palmoria Group emp-data cleaned'!$D540&lt;110000, "$100k-110k",
  'Palmoria Group emp-data cleaned'!$D540&gt;=110000, "$110k+"
)</f>
        <v>$40k-50k</v>
      </c>
      <c r="F540" s="33" t="s">
        <v>9</v>
      </c>
      <c r="G540" s="33" t="s">
        <v>26</v>
      </c>
      <c r="H540" s="33">
        <f>INDEX('Bonus Rules'!$C$3:$G$14, MATCH(C540, 'Bonus Rules'!$B$3:$B$14, 0), MATCH(G540, 'Bonus Rules'!$C$2:$G$2, 0))</f>
        <v>3.5000000000000003E-2</v>
      </c>
      <c r="I540" s="42">
        <f t="shared" si="16"/>
        <v>1418.5500000000002</v>
      </c>
      <c r="J540" s="48">
        <f t="shared" si="17"/>
        <v>41948.55</v>
      </c>
    </row>
    <row r="541" spans="1:10" x14ac:dyDescent="0.25">
      <c r="A541" s="35" t="s">
        <v>548</v>
      </c>
      <c r="B541" s="35" t="s">
        <v>7</v>
      </c>
      <c r="C541" s="35" t="s">
        <v>47</v>
      </c>
      <c r="D541" s="49">
        <v>48290</v>
      </c>
      <c r="E541" s="36" t="str" cm="1">
        <f t="array" ref="E541">_xlfn.IFS(
  'Palmoria Group emp-data cleaned'!$D541&lt;10000, "$0-10k",
  'Palmoria Group emp-data cleaned'!$D541&lt;20000, "$10k-20k",
  'Palmoria Group emp-data cleaned'!$D541&lt;30000, "$20k-30k",
  'Palmoria Group emp-data cleaned'!$D541&lt;40000, "$30k-40k",
  'Palmoria Group emp-data cleaned'!$D541&lt;50000, "$40k-50k",
  'Palmoria Group emp-data cleaned'!$D541&lt;60000, "$50k-60k",
  'Palmoria Group emp-data cleaned'!$D541&lt;70000, "$60k-70k",
  'Palmoria Group emp-data cleaned'!$D541&lt;80000, "$70k-80k",
  'Palmoria Group emp-data cleaned'!$D541&lt;90000, "$80k-90k",
  'Palmoria Group emp-data cleaned'!$D541&lt;100000, "$90k-100k",
  'Palmoria Group emp-data cleaned'!$D541&lt;110000, "$100k-110k",
  'Palmoria Group emp-data cleaned'!$D541&gt;=110000, "$110k+"
)</f>
        <v>$40k-50k</v>
      </c>
      <c r="F541" s="35" t="s">
        <v>19</v>
      </c>
      <c r="G541" s="35" t="s">
        <v>26</v>
      </c>
      <c r="H541" s="33">
        <f>INDEX('Bonus Rules'!$C$3:$G$14, MATCH(C541, 'Bonus Rules'!$B$3:$B$14, 0), MATCH(G541, 'Bonus Rules'!$C$2:$G$2, 0))</f>
        <v>3.3000000000000002E-2</v>
      </c>
      <c r="I541" s="42">
        <f t="shared" si="16"/>
        <v>1593.5700000000002</v>
      </c>
      <c r="J541" s="48">
        <f t="shared" si="17"/>
        <v>49883.57</v>
      </c>
    </row>
    <row r="542" spans="1:10" x14ac:dyDescent="0.25">
      <c r="A542" s="33" t="s">
        <v>549</v>
      </c>
      <c r="B542" s="33" t="s">
        <v>7</v>
      </c>
      <c r="C542" s="33" t="s">
        <v>21</v>
      </c>
      <c r="D542" s="48">
        <v>63720</v>
      </c>
      <c r="E542" s="34" t="str" cm="1">
        <f t="array" ref="E542">_xlfn.IFS(
  'Palmoria Group emp-data cleaned'!$D542&lt;10000, "$0-10k",
  'Palmoria Group emp-data cleaned'!$D542&lt;20000, "$10k-20k",
  'Palmoria Group emp-data cleaned'!$D542&lt;30000, "$20k-30k",
  'Palmoria Group emp-data cleaned'!$D542&lt;40000, "$30k-40k",
  'Palmoria Group emp-data cleaned'!$D542&lt;50000, "$40k-50k",
  'Palmoria Group emp-data cleaned'!$D542&lt;60000, "$50k-60k",
  'Palmoria Group emp-data cleaned'!$D542&lt;70000, "$60k-70k",
  'Palmoria Group emp-data cleaned'!$D542&lt;80000, "$70k-80k",
  'Palmoria Group emp-data cleaned'!$D542&lt;90000, "$80k-90k",
  'Palmoria Group emp-data cleaned'!$D542&lt;100000, "$90k-100k",
  'Palmoria Group emp-data cleaned'!$D542&lt;110000, "$100k-110k",
  'Palmoria Group emp-data cleaned'!$D542&gt;=110000, "$110k+"
)</f>
        <v>$60k-70k</v>
      </c>
      <c r="F542" s="33" t="s">
        <v>19</v>
      </c>
      <c r="G542" s="33" t="s">
        <v>10</v>
      </c>
      <c r="H542" s="33">
        <f>INDEX('Bonus Rules'!$C$3:$G$14, MATCH(C542, 'Bonus Rules'!$B$3:$B$14, 0), MATCH(G542, 'Bonus Rules'!$C$2:$G$2, 0))</f>
        <v>7.5999999999999998E-2</v>
      </c>
      <c r="I542" s="42">
        <f t="shared" si="16"/>
        <v>4842.72</v>
      </c>
      <c r="J542" s="48">
        <f t="shared" si="17"/>
        <v>68562.720000000001</v>
      </c>
    </row>
    <row r="543" spans="1:10" x14ac:dyDescent="0.25">
      <c r="A543" s="35" t="s">
        <v>550</v>
      </c>
      <c r="B543" s="35" t="s">
        <v>7</v>
      </c>
      <c r="C543" s="35" t="s">
        <v>8</v>
      </c>
      <c r="D543" s="49">
        <v>84500</v>
      </c>
      <c r="E543" s="36" t="str" cm="1">
        <f t="array" ref="E543">_xlfn.IFS(
  'Palmoria Group emp-data cleaned'!$D543&lt;10000, "$0-10k",
  'Palmoria Group emp-data cleaned'!$D543&lt;20000, "$10k-20k",
  'Palmoria Group emp-data cleaned'!$D543&lt;30000, "$20k-30k",
  'Palmoria Group emp-data cleaned'!$D543&lt;40000, "$30k-40k",
  'Palmoria Group emp-data cleaned'!$D543&lt;50000, "$40k-50k",
  'Palmoria Group emp-data cleaned'!$D543&lt;60000, "$50k-60k",
  'Palmoria Group emp-data cleaned'!$D543&lt;70000, "$60k-70k",
  'Palmoria Group emp-data cleaned'!$D543&lt;80000, "$70k-80k",
  'Palmoria Group emp-data cleaned'!$D543&lt;90000, "$80k-90k",
  'Palmoria Group emp-data cleaned'!$D543&lt;100000, "$90k-100k",
  'Palmoria Group emp-data cleaned'!$D543&lt;110000, "$100k-110k",
  'Palmoria Group emp-data cleaned'!$D543&gt;=110000, "$110k+"
)</f>
        <v>$80k-90k</v>
      </c>
      <c r="F543" s="35" t="s">
        <v>19</v>
      </c>
      <c r="G543" s="35" t="s">
        <v>26</v>
      </c>
      <c r="H543" s="33">
        <f>INDEX('Bonus Rules'!$C$3:$G$14, MATCH(C543, 'Bonus Rules'!$B$3:$B$14, 0), MATCH(G543, 'Bonus Rules'!$C$2:$G$2, 0))</f>
        <v>2.1000000000000001E-2</v>
      </c>
      <c r="I543" s="42">
        <f t="shared" si="16"/>
        <v>1774.5</v>
      </c>
      <c r="J543" s="48">
        <f t="shared" si="17"/>
        <v>86274.5</v>
      </c>
    </row>
    <row r="544" spans="1:10" x14ac:dyDescent="0.25">
      <c r="A544" s="33" t="s">
        <v>551</v>
      </c>
      <c r="B544" s="33" t="s">
        <v>7</v>
      </c>
      <c r="C544" s="33" t="s">
        <v>50</v>
      </c>
      <c r="D544" s="48">
        <v>67430</v>
      </c>
      <c r="E544" s="34" t="str" cm="1">
        <f t="array" ref="E544">_xlfn.IFS(
  'Palmoria Group emp-data cleaned'!$D544&lt;10000, "$0-10k",
  'Palmoria Group emp-data cleaned'!$D544&lt;20000, "$10k-20k",
  'Palmoria Group emp-data cleaned'!$D544&lt;30000, "$20k-30k",
  'Palmoria Group emp-data cleaned'!$D544&lt;40000, "$30k-40k",
  'Palmoria Group emp-data cleaned'!$D544&lt;50000, "$40k-50k",
  'Palmoria Group emp-data cleaned'!$D544&lt;60000, "$50k-60k",
  'Palmoria Group emp-data cleaned'!$D544&lt;70000, "$60k-70k",
  'Palmoria Group emp-data cleaned'!$D544&lt;80000, "$70k-80k",
  'Palmoria Group emp-data cleaned'!$D544&lt;90000, "$80k-90k",
  'Palmoria Group emp-data cleaned'!$D544&lt;100000, "$90k-100k",
  'Palmoria Group emp-data cleaned'!$D544&lt;110000, "$100k-110k",
  'Palmoria Group emp-data cleaned'!$D544&gt;=110000, "$110k+"
)</f>
        <v>$60k-70k</v>
      </c>
      <c r="F544" s="33" t="s">
        <v>19</v>
      </c>
      <c r="G544" s="33" t="s">
        <v>26</v>
      </c>
      <c r="H544" s="33">
        <f>INDEX('Bonus Rules'!$C$3:$G$14, MATCH(C544, 'Bonus Rules'!$B$3:$B$14, 0), MATCH(G544, 'Bonus Rules'!$C$2:$G$2, 0))</f>
        <v>0.02</v>
      </c>
      <c r="I544" s="42">
        <f t="shared" si="16"/>
        <v>1348.6000000000001</v>
      </c>
      <c r="J544" s="48">
        <f t="shared" si="17"/>
        <v>68778.600000000006</v>
      </c>
    </row>
    <row r="545" spans="1:10" x14ac:dyDescent="0.25">
      <c r="A545" s="35" t="s">
        <v>552</v>
      </c>
      <c r="B545" s="35" t="s">
        <v>7</v>
      </c>
      <c r="C545" s="35" t="s">
        <v>21</v>
      </c>
      <c r="D545" s="49">
        <v>109120</v>
      </c>
      <c r="E545" s="36" t="str" cm="1">
        <f t="array" ref="E545">_xlfn.IFS(
  'Palmoria Group emp-data cleaned'!$D545&lt;10000, "$0-10k",
  'Palmoria Group emp-data cleaned'!$D545&lt;20000, "$10k-20k",
  'Palmoria Group emp-data cleaned'!$D545&lt;30000, "$20k-30k",
  'Palmoria Group emp-data cleaned'!$D545&lt;40000, "$30k-40k",
  'Palmoria Group emp-data cleaned'!$D545&lt;50000, "$40k-50k",
  'Palmoria Group emp-data cleaned'!$D545&lt;60000, "$50k-60k",
  'Palmoria Group emp-data cleaned'!$D545&lt;70000, "$60k-70k",
  'Palmoria Group emp-data cleaned'!$D545&lt;80000, "$70k-80k",
  'Palmoria Group emp-data cleaned'!$D545&lt;90000, "$80k-90k",
  'Palmoria Group emp-data cleaned'!$D545&lt;100000, "$90k-100k",
  'Palmoria Group emp-data cleaned'!$D545&lt;110000, "$100k-110k",
  'Palmoria Group emp-data cleaned'!$D545&gt;=110000, "$110k+"
)</f>
        <v>$100k-110k</v>
      </c>
      <c r="F545" s="35" t="s">
        <v>19</v>
      </c>
      <c r="G545" s="35" t="s">
        <v>16</v>
      </c>
      <c r="H545" s="33"/>
      <c r="I545" s="42"/>
      <c r="J545" s="48"/>
    </row>
    <row r="546" spans="1:10" x14ac:dyDescent="0.25">
      <c r="A546" s="33" t="s">
        <v>553</v>
      </c>
      <c r="B546" s="33" t="s">
        <v>7</v>
      </c>
      <c r="C546" s="33" t="s">
        <v>31</v>
      </c>
      <c r="D546" s="48">
        <v>69760</v>
      </c>
      <c r="E546" s="34" t="str" cm="1">
        <f t="array" ref="E546">_xlfn.IFS(
  'Palmoria Group emp-data cleaned'!$D546&lt;10000, "$0-10k",
  'Palmoria Group emp-data cleaned'!$D546&lt;20000, "$10k-20k",
  'Palmoria Group emp-data cleaned'!$D546&lt;30000, "$20k-30k",
  'Palmoria Group emp-data cleaned'!$D546&lt;40000, "$30k-40k",
  'Palmoria Group emp-data cleaned'!$D546&lt;50000, "$40k-50k",
  'Palmoria Group emp-data cleaned'!$D546&lt;60000, "$50k-60k",
  'Palmoria Group emp-data cleaned'!$D546&lt;70000, "$60k-70k",
  'Palmoria Group emp-data cleaned'!$D546&lt;80000, "$70k-80k",
  'Palmoria Group emp-data cleaned'!$D546&lt;90000, "$80k-90k",
  'Palmoria Group emp-data cleaned'!$D546&lt;100000, "$90k-100k",
  'Palmoria Group emp-data cleaned'!$D546&lt;110000, "$100k-110k",
  'Palmoria Group emp-data cleaned'!$D546&gt;=110000, "$110k+"
)</f>
        <v>$60k-70k</v>
      </c>
      <c r="F546" s="33" t="s">
        <v>19</v>
      </c>
      <c r="G546" s="33" t="s">
        <v>26</v>
      </c>
      <c r="H546" s="33">
        <f>INDEX('Bonus Rules'!$C$3:$G$14, MATCH(C546, 'Bonus Rules'!$B$3:$B$14, 0), MATCH(G546, 'Bonus Rules'!$C$2:$G$2, 0))</f>
        <v>2.4E-2</v>
      </c>
      <c r="I546" s="42">
        <f t="shared" si="16"/>
        <v>1674.24</v>
      </c>
      <c r="J546" s="48">
        <f t="shared" si="17"/>
        <v>71434.240000000005</v>
      </c>
    </row>
    <row r="547" spans="1:10" x14ac:dyDescent="0.25">
      <c r="A547" s="35" t="s">
        <v>554</v>
      </c>
      <c r="B547" s="35" t="s">
        <v>12</v>
      </c>
      <c r="C547" s="35" t="s">
        <v>28</v>
      </c>
      <c r="D547" s="49">
        <v>45600</v>
      </c>
      <c r="E547" s="36" t="str" cm="1">
        <f t="array" ref="E547">_xlfn.IFS(
  'Palmoria Group emp-data cleaned'!$D547&lt;10000, "$0-10k",
  'Palmoria Group emp-data cleaned'!$D547&lt;20000, "$10k-20k",
  'Palmoria Group emp-data cleaned'!$D547&lt;30000, "$20k-30k",
  'Palmoria Group emp-data cleaned'!$D547&lt;40000, "$30k-40k",
  'Palmoria Group emp-data cleaned'!$D547&lt;50000, "$40k-50k",
  'Palmoria Group emp-data cleaned'!$D547&lt;60000, "$50k-60k",
  'Palmoria Group emp-data cleaned'!$D547&lt;70000, "$60k-70k",
  'Palmoria Group emp-data cleaned'!$D547&lt;80000, "$70k-80k",
  'Palmoria Group emp-data cleaned'!$D547&lt;90000, "$80k-90k",
  'Palmoria Group emp-data cleaned'!$D547&lt;100000, "$90k-100k",
  'Palmoria Group emp-data cleaned'!$D547&lt;110000, "$100k-110k",
  'Palmoria Group emp-data cleaned'!$D547&gt;=110000, "$110k+"
)</f>
        <v>$40k-50k</v>
      </c>
      <c r="F547" s="35" t="s">
        <v>19</v>
      </c>
      <c r="G547" s="35" t="s">
        <v>16</v>
      </c>
      <c r="H547" s="33"/>
      <c r="I547" s="42"/>
      <c r="J547" s="48"/>
    </row>
    <row r="548" spans="1:10" x14ac:dyDescent="0.25">
      <c r="A548" s="33" t="s">
        <v>555</v>
      </c>
      <c r="B548" s="33" t="s">
        <v>12</v>
      </c>
      <c r="C548" s="33" t="s">
        <v>31</v>
      </c>
      <c r="D548" s="48">
        <v>33030</v>
      </c>
      <c r="E548" s="34" t="str" cm="1">
        <f t="array" ref="E548">_xlfn.IFS(
  'Palmoria Group emp-data cleaned'!$D548&lt;10000, "$0-10k",
  'Palmoria Group emp-data cleaned'!$D548&lt;20000, "$10k-20k",
  'Palmoria Group emp-data cleaned'!$D548&lt;30000, "$20k-30k",
  'Palmoria Group emp-data cleaned'!$D548&lt;40000, "$30k-40k",
  'Palmoria Group emp-data cleaned'!$D548&lt;50000, "$40k-50k",
  'Palmoria Group emp-data cleaned'!$D548&lt;60000, "$50k-60k",
  'Palmoria Group emp-data cleaned'!$D548&lt;70000, "$60k-70k",
  'Palmoria Group emp-data cleaned'!$D548&lt;80000, "$70k-80k",
  'Palmoria Group emp-data cleaned'!$D548&lt;90000, "$80k-90k",
  'Palmoria Group emp-data cleaned'!$D548&lt;100000, "$90k-100k",
  'Palmoria Group emp-data cleaned'!$D548&lt;110000, "$100k-110k",
  'Palmoria Group emp-data cleaned'!$D548&gt;=110000, "$110k+"
)</f>
        <v>$30k-40k</v>
      </c>
      <c r="F548" s="33" t="s">
        <v>9</v>
      </c>
      <c r="G548" s="33" t="s">
        <v>14</v>
      </c>
      <c r="H548" s="33">
        <f>INDEX('Bonus Rules'!$C$3:$G$14, MATCH(C548, 'Bonus Rules'!$B$3:$B$14, 0), MATCH(G548, 'Bonus Rules'!$C$2:$G$2, 0))</f>
        <v>0.05</v>
      </c>
      <c r="I548" s="42">
        <f t="shared" si="16"/>
        <v>1651.5</v>
      </c>
      <c r="J548" s="48">
        <f t="shared" si="17"/>
        <v>34681.5</v>
      </c>
    </row>
    <row r="549" spans="1:10" x14ac:dyDescent="0.25">
      <c r="A549" s="35" t="s">
        <v>556</v>
      </c>
      <c r="B549" s="35" t="s">
        <v>7</v>
      </c>
      <c r="C549" s="35" t="s">
        <v>31</v>
      </c>
      <c r="D549" s="49">
        <v>80170</v>
      </c>
      <c r="E549" s="36" t="str" cm="1">
        <f t="array" ref="E549">_xlfn.IFS(
  'Palmoria Group emp-data cleaned'!$D549&lt;10000, "$0-10k",
  'Palmoria Group emp-data cleaned'!$D549&lt;20000, "$10k-20k",
  'Palmoria Group emp-data cleaned'!$D549&lt;30000, "$20k-30k",
  'Palmoria Group emp-data cleaned'!$D549&lt;40000, "$30k-40k",
  'Palmoria Group emp-data cleaned'!$D549&lt;50000, "$40k-50k",
  'Palmoria Group emp-data cleaned'!$D549&lt;60000, "$50k-60k",
  'Palmoria Group emp-data cleaned'!$D549&lt;70000, "$60k-70k",
  'Palmoria Group emp-data cleaned'!$D549&lt;80000, "$70k-80k",
  'Palmoria Group emp-data cleaned'!$D549&lt;90000, "$80k-90k",
  'Palmoria Group emp-data cleaned'!$D549&lt;100000, "$90k-100k",
  'Palmoria Group emp-data cleaned'!$D549&lt;110000, "$100k-110k",
  'Palmoria Group emp-data cleaned'!$D549&gt;=110000, "$110k+"
)</f>
        <v>$80k-90k</v>
      </c>
      <c r="F549" s="35" t="s">
        <v>9</v>
      </c>
      <c r="G549" s="35" t="s">
        <v>26</v>
      </c>
      <c r="H549" s="33">
        <f>INDEX('Bonus Rules'!$C$3:$G$14, MATCH(C549, 'Bonus Rules'!$B$3:$B$14, 0), MATCH(G549, 'Bonus Rules'!$C$2:$G$2, 0))</f>
        <v>2.4E-2</v>
      </c>
      <c r="I549" s="42">
        <f t="shared" si="16"/>
        <v>1924.08</v>
      </c>
      <c r="J549" s="48">
        <f t="shared" si="17"/>
        <v>82094.080000000002</v>
      </c>
    </row>
    <row r="550" spans="1:10" x14ac:dyDescent="0.25">
      <c r="A550" s="33" t="s">
        <v>557</v>
      </c>
      <c r="B550" s="33" t="s">
        <v>7</v>
      </c>
      <c r="C550" s="33" t="s">
        <v>39</v>
      </c>
      <c r="D550" s="48">
        <v>43510</v>
      </c>
      <c r="E550" s="34" t="str" cm="1">
        <f t="array" ref="E550">_xlfn.IFS(
  'Palmoria Group emp-data cleaned'!$D550&lt;10000, "$0-10k",
  'Palmoria Group emp-data cleaned'!$D550&lt;20000, "$10k-20k",
  'Palmoria Group emp-data cleaned'!$D550&lt;30000, "$20k-30k",
  'Palmoria Group emp-data cleaned'!$D550&lt;40000, "$30k-40k",
  'Palmoria Group emp-data cleaned'!$D550&lt;50000, "$40k-50k",
  'Palmoria Group emp-data cleaned'!$D550&lt;60000, "$50k-60k",
  'Palmoria Group emp-data cleaned'!$D550&lt;70000, "$60k-70k",
  'Palmoria Group emp-data cleaned'!$D550&lt;80000, "$70k-80k",
  'Palmoria Group emp-data cleaned'!$D550&lt;90000, "$80k-90k",
  'Palmoria Group emp-data cleaned'!$D550&lt;100000, "$90k-100k",
  'Palmoria Group emp-data cleaned'!$D550&lt;110000, "$100k-110k",
  'Palmoria Group emp-data cleaned'!$D550&gt;=110000, "$110k+"
)</f>
        <v>$40k-50k</v>
      </c>
      <c r="F550" s="33" t="s">
        <v>19</v>
      </c>
      <c r="G550" s="33" t="s">
        <v>26</v>
      </c>
      <c r="H550" s="33">
        <f>INDEX('Bonus Rules'!$C$3:$G$14, MATCH(C550, 'Bonus Rules'!$B$3:$B$14, 0), MATCH(G550, 'Bonus Rules'!$C$2:$G$2, 0))</f>
        <v>0.04</v>
      </c>
      <c r="I550" s="42">
        <f t="shared" si="16"/>
        <v>1740.4</v>
      </c>
      <c r="J550" s="48">
        <f t="shared" si="17"/>
        <v>45250.400000000001</v>
      </c>
    </row>
    <row r="551" spans="1:10" x14ac:dyDescent="0.25">
      <c r="A551" s="35" t="s">
        <v>558</v>
      </c>
      <c r="B551" s="35" t="s">
        <v>12</v>
      </c>
      <c r="C551" s="35" t="s">
        <v>8</v>
      </c>
      <c r="D551" s="49">
        <v>49390</v>
      </c>
      <c r="E551" s="36" t="str" cm="1">
        <f t="array" ref="E551">_xlfn.IFS(
  'Palmoria Group emp-data cleaned'!$D551&lt;10000, "$0-10k",
  'Palmoria Group emp-data cleaned'!$D551&lt;20000, "$10k-20k",
  'Palmoria Group emp-data cleaned'!$D551&lt;30000, "$20k-30k",
  'Palmoria Group emp-data cleaned'!$D551&lt;40000, "$30k-40k",
  'Palmoria Group emp-data cleaned'!$D551&lt;50000, "$40k-50k",
  'Palmoria Group emp-data cleaned'!$D551&lt;60000, "$50k-60k",
  'Palmoria Group emp-data cleaned'!$D551&lt;70000, "$60k-70k",
  'Palmoria Group emp-data cleaned'!$D551&lt;80000, "$70k-80k",
  'Palmoria Group emp-data cleaned'!$D551&lt;90000, "$80k-90k",
  'Palmoria Group emp-data cleaned'!$D551&lt;100000, "$90k-100k",
  'Palmoria Group emp-data cleaned'!$D551&lt;110000, "$100k-110k",
  'Palmoria Group emp-data cleaned'!$D551&gt;=110000, "$110k+"
)</f>
        <v>$40k-50k</v>
      </c>
      <c r="F551" s="35" t="s">
        <v>9</v>
      </c>
      <c r="G551" s="35" t="s">
        <v>26</v>
      </c>
      <c r="H551" s="33">
        <f>INDEX('Bonus Rules'!$C$3:$G$14, MATCH(C551, 'Bonus Rules'!$B$3:$B$14, 0), MATCH(G551, 'Bonus Rules'!$C$2:$G$2, 0))</f>
        <v>2.1000000000000001E-2</v>
      </c>
      <c r="I551" s="42">
        <f t="shared" si="16"/>
        <v>1037.19</v>
      </c>
      <c r="J551" s="48">
        <f t="shared" si="17"/>
        <v>50427.19</v>
      </c>
    </row>
    <row r="552" spans="1:10" x14ac:dyDescent="0.25">
      <c r="A552" s="33" t="s">
        <v>559</v>
      </c>
      <c r="B552" s="33" t="s">
        <v>12</v>
      </c>
      <c r="C552" s="33" t="s">
        <v>47</v>
      </c>
      <c r="D552" s="48">
        <v>47910</v>
      </c>
      <c r="E552" s="34" t="str" cm="1">
        <f t="array" ref="E552">_xlfn.IFS(
  'Palmoria Group emp-data cleaned'!$D552&lt;10000, "$0-10k",
  'Palmoria Group emp-data cleaned'!$D552&lt;20000, "$10k-20k",
  'Palmoria Group emp-data cleaned'!$D552&lt;30000, "$20k-30k",
  'Palmoria Group emp-data cleaned'!$D552&lt;40000, "$30k-40k",
  'Palmoria Group emp-data cleaned'!$D552&lt;50000, "$40k-50k",
  'Palmoria Group emp-data cleaned'!$D552&lt;60000, "$50k-60k",
  'Palmoria Group emp-data cleaned'!$D552&lt;70000, "$60k-70k",
  'Palmoria Group emp-data cleaned'!$D552&lt;80000, "$70k-80k",
  'Palmoria Group emp-data cleaned'!$D552&lt;90000, "$80k-90k",
  'Palmoria Group emp-data cleaned'!$D552&lt;100000, "$90k-100k",
  'Palmoria Group emp-data cleaned'!$D552&lt;110000, "$100k-110k",
  'Palmoria Group emp-data cleaned'!$D552&gt;=110000, "$110k+"
)</f>
        <v>$40k-50k</v>
      </c>
      <c r="F552" s="33" t="s">
        <v>19</v>
      </c>
      <c r="G552" s="33" t="s">
        <v>26</v>
      </c>
      <c r="H552" s="33">
        <f>INDEX('Bonus Rules'!$C$3:$G$14, MATCH(C552, 'Bonus Rules'!$B$3:$B$14, 0), MATCH(G552, 'Bonus Rules'!$C$2:$G$2, 0))</f>
        <v>3.3000000000000002E-2</v>
      </c>
      <c r="I552" s="42">
        <f t="shared" si="16"/>
        <v>1581.03</v>
      </c>
      <c r="J552" s="48">
        <f t="shared" si="17"/>
        <v>49491.03</v>
      </c>
    </row>
    <row r="553" spans="1:10" x14ac:dyDescent="0.25">
      <c r="A553" s="35" t="s">
        <v>560</v>
      </c>
      <c r="B553" s="35" t="s">
        <v>7</v>
      </c>
      <c r="C553" s="35" t="s">
        <v>8</v>
      </c>
      <c r="D553" s="49">
        <v>35740</v>
      </c>
      <c r="E553" s="36" t="str" cm="1">
        <f t="array" ref="E553">_xlfn.IFS(
  'Palmoria Group emp-data cleaned'!$D553&lt;10000, "$0-10k",
  'Palmoria Group emp-data cleaned'!$D553&lt;20000, "$10k-20k",
  'Palmoria Group emp-data cleaned'!$D553&lt;30000, "$20k-30k",
  'Palmoria Group emp-data cleaned'!$D553&lt;40000, "$30k-40k",
  'Palmoria Group emp-data cleaned'!$D553&lt;50000, "$40k-50k",
  'Palmoria Group emp-data cleaned'!$D553&lt;60000, "$50k-60k",
  'Palmoria Group emp-data cleaned'!$D553&lt;70000, "$60k-70k",
  'Palmoria Group emp-data cleaned'!$D553&lt;80000, "$70k-80k",
  'Palmoria Group emp-data cleaned'!$D553&lt;90000, "$80k-90k",
  'Palmoria Group emp-data cleaned'!$D553&lt;100000, "$90k-100k",
  'Palmoria Group emp-data cleaned'!$D553&lt;110000, "$100k-110k",
  'Palmoria Group emp-data cleaned'!$D553&gt;=110000, "$110k+"
)</f>
        <v>$30k-40k</v>
      </c>
      <c r="F553" s="35" t="s">
        <v>19</v>
      </c>
      <c r="G553" s="35" t="s">
        <v>14</v>
      </c>
      <c r="H553" s="33">
        <f>INDEX('Bonus Rules'!$C$3:$G$14, MATCH(C553, 'Bonus Rules'!$B$3:$B$14, 0), MATCH(G553, 'Bonus Rules'!$C$2:$G$2, 0))</f>
        <v>5.0999999999999997E-2</v>
      </c>
      <c r="I553" s="42">
        <f t="shared" si="16"/>
        <v>1822.7399999999998</v>
      </c>
      <c r="J553" s="48">
        <f t="shared" si="17"/>
        <v>37562.74</v>
      </c>
    </row>
    <row r="554" spans="1:10" x14ac:dyDescent="0.25">
      <c r="A554" s="33" t="s">
        <v>561</v>
      </c>
      <c r="B554" s="33" t="s">
        <v>7</v>
      </c>
      <c r="C554" s="33" t="s">
        <v>21</v>
      </c>
      <c r="D554" s="48">
        <v>42240</v>
      </c>
      <c r="E554" s="34" t="str" cm="1">
        <f t="array" ref="E554">_xlfn.IFS(
  'Palmoria Group emp-data cleaned'!$D554&lt;10000, "$0-10k",
  'Palmoria Group emp-data cleaned'!$D554&lt;20000, "$10k-20k",
  'Palmoria Group emp-data cleaned'!$D554&lt;30000, "$20k-30k",
  'Palmoria Group emp-data cleaned'!$D554&lt;40000, "$30k-40k",
  'Palmoria Group emp-data cleaned'!$D554&lt;50000, "$40k-50k",
  'Palmoria Group emp-data cleaned'!$D554&lt;60000, "$50k-60k",
  'Palmoria Group emp-data cleaned'!$D554&lt;70000, "$60k-70k",
  'Palmoria Group emp-data cleaned'!$D554&lt;80000, "$70k-80k",
  'Palmoria Group emp-data cleaned'!$D554&lt;90000, "$80k-90k",
  'Palmoria Group emp-data cleaned'!$D554&lt;100000, "$90k-100k",
  'Palmoria Group emp-data cleaned'!$D554&lt;110000, "$100k-110k",
  'Palmoria Group emp-data cleaned'!$D554&gt;=110000, "$110k+"
)</f>
        <v>$40k-50k</v>
      </c>
      <c r="F554" s="33" t="s">
        <v>15</v>
      </c>
      <c r="G554" s="33" t="s">
        <v>10</v>
      </c>
      <c r="H554" s="33">
        <f>INDEX('Bonus Rules'!$C$3:$G$14, MATCH(C554, 'Bonus Rules'!$B$3:$B$14, 0), MATCH(G554, 'Bonus Rules'!$C$2:$G$2, 0))</f>
        <v>7.5999999999999998E-2</v>
      </c>
      <c r="I554" s="42">
        <f t="shared" si="16"/>
        <v>3210.24</v>
      </c>
      <c r="J554" s="48">
        <f t="shared" si="17"/>
        <v>45450.239999999998</v>
      </c>
    </row>
    <row r="555" spans="1:10" x14ac:dyDescent="0.25">
      <c r="A555" s="35" t="s">
        <v>562</v>
      </c>
      <c r="B555" s="35" t="s">
        <v>12</v>
      </c>
      <c r="C555" s="35" t="s">
        <v>28</v>
      </c>
      <c r="D555" s="49">
        <v>117150</v>
      </c>
      <c r="E555" s="36" t="str" cm="1">
        <f t="array" ref="E555">_xlfn.IFS(
  'Palmoria Group emp-data cleaned'!$D555&lt;10000, "$0-10k",
  'Palmoria Group emp-data cleaned'!$D555&lt;20000, "$10k-20k",
  'Palmoria Group emp-data cleaned'!$D555&lt;30000, "$20k-30k",
  'Palmoria Group emp-data cleaned'!$D555&lt;40000, "$30k-40k",
  'Palmoria Group emp-data cleaned'!$D555&lt;50000, "$40k-50k",
  'Palmoria Group emp-data cleaned'!$D555&lt;60000, "$50k-60k",
  'Palmoria Group emp-data cleaned'!$D555&lt;70000, "$60k-70k",
  'Palmoria Group emp-data cleaned'!$D555&lt;80000, "$70k-80k",
  'Palmoria Group emp-data cleaned'!$D555&lt;90000, "$80k-90k",
  'Palmoria Group emp-data cleaned'!$D555&lt;100000, "$90k-100k",
  'Palmoria Group emp-data cleaned'!$D555&lt;110000, "$100k-110k",
  'Palmoria Group emp-data cleaned'!$D555&gt;=110000, "$110k+"
)</f>
        <v>$110k+</v>
      </c>
      <c r="F555" s="35" t="s">
        <v>9</v>
      </c>
      <c r="G555" s="35" t="s">
        <v>26</v>
      </c>
      <c r="H555" s="33">
        <f>INDEX('Bonus Rules'!$C$3:$G$14, MATCH(C555, 'Bonus Rules'!$B$3:$B$14, 0), MATCH(G555, 'Bonus Rules'!$C$2:$G$2, 0))</f>
        <v>2.3E-2</v>
      </c>
      <c r="I555" s="42">
        <f t="shared" si="16"/>
        <v>2694.45</v>
      </c>
      <c r="J555" s="48">
        <f t="shared" si="17"/>
        <v>119844.45</v>
      </c>
    </row>
    <row r="556" spans="1:10" x14ac:dyDescent="0.25">
      <c r="A556" s="33" t="s">
        <v>563</v>
      </c>
      <c r="B556" s="33" t="s">
        <v>7</v>
      </c>
      <c r="C556" s="33" t="s">
        <v>13</v>
      </c>
      <c r="D556" s="48">
        <v>36540</v>
      </c>
      <c r="E556" s="34" t="str" cm="1">
        <f t="array" ref="E556">_xlfn.IFS(
  'Palmoria Group emp-data cleaned'!$D556&lt;10000, "$0-10k",
  'Palmoria Group emp-data cleaned'!$D556&lt;20000, "$10k-20k",
  'Palmoria Group emp-data cleaned'!$D556&lt;30000, "$20k-30k",
  'Palmoria Group emp-data cleaned'!$D556&lt;40000, "$30k-40k",
  'Palmoria Group emp-data cleaned'!$D556&lt;50000, "$40k-50k",
  'Palmoria Group emp-data cleaned'!$D556&lt;60000, "$50k-60k",
  'Palmoria Group emp-data cleaned'!$D556&lt;70000, "$60k-70k",
  'Palmoria Group emp-data cleaned'!$D556&lt;80000, "$70k-80k",
  'Palmoria Group emp-data cleaned'!$D556&lt;90000, "$80k-90k",
  'Palmoria Group emp-data cleaned'!$D556&lt;100000, "$90k-100k",
  'Palmoria Group emp-data cleaned'!$D556&lt;110000, "$100k-110k",
  'Palmoria Group emp-data cleaned'!$D556&gt;=110000, "$110k+"
)</f>
        <v>$30k-40k</v>
      </c>
      <c r="F556" s="33" t="s">
        <v>19</v>
      </c>
      <c r="G556" s="33" t="s">
        <v>14</v>
      </c>
      <c r="H556" s="33">
        <f>INDEX('Bonus Rules'!$C$3:$G$14, MATCH(C556, 'Bonus Rules'!$B$3:$B$14, 0), MATCH(G556, 'Bonus Rules'!$C$2:$G$2, 0))</f>
        <v>4.2999999999999997E-2</v>
      </c>
      <c r="I556" s="42">
        <f t="shared" si="16"/>
        <v>1571.2199999999998</v>
      </c>
      <c r="J556" s="48">
        <f t="shared" si="17"/>
        <v>38111.22</v>
      </c>
    </row>
    <row r="557" spans="1:10" x14ac:dyDescent="0.25">
      <c r="A557" s="35" t="s">
        <v>564</v>
      </c>
      <c r="B557" s="35" t="s">
        <v>903</v>
      </c>
      <c r="C557" s="35" t="s">
        <v>47</v>
      </c>
      <c r="D557" s="49">
        <v>87290</v>
      </c>
      <c r="E557" s="36" t="str" cm="1">
        <f t="array" ref="E557">_xlfn.IFS(
  'Palmoria Group emp-data cleaned'!$D557&lt;10000, "$0-10k",
  'Palmoria Group emp-data cleaned'!$D557&lt;20000, "$10k-20k",
  'Palmoria Group emp-data cleaned'!$D557&lt;30000, "$20k-30k",
  'Palmoria Group emp-data cleaned'!$D557&lt;40000, "$30k-40k",
  'Palmoria Group emp-data cleaned'!$D557&lt;50000, "$40k-50k",
  'Palmoria Group emp-data cleaned'!$D557&lt;60000, "$50k-60k",
  'Palmoria Group emp-data cleaned'!$D557&lt;70000, "$60k-70k",
  'Palmoria Group emp-data cleaned'!$D557&lt;80000, "$70k-80k",
  'Palmoria Group emp-data cleaned'!$D557&lt;90000, "$80k-90k",
  'Palmoria Group emp-data cleaned'!$D557&lt;100000, "$90k-100k",
  'Palmoria Group emp-data cleaned'!$D557&lt;110000, "$100k-110k",
  'Palmoria Group emp-data cleaned'!$D557&gt;=110000, "$110k+"
)</f>
        <v>$80k-90k</v>
      </c>
      <c r="F557" s="35" t="s">
        <v>19</v>
      </c>
      <c r="G557" s="35" t="s">
        <v>14</v>
      </c>
      <c r="H557" s="33">
        <f>INDEX('Bonus Rules'!$C$3:$G$14, MATCH(C557, 'Bonus Rules'!$B$3:$B$14, 0), MATCH(G557, 'Bonus Rules'!$C$2:$G$2, 0))</f>
        <v>5.3999999999999999E-2</v>
      </c>
      <c r="I557" s="42">
        <f t="shared" si="16"/>
        <v>4713.66</v>
      </c>
      <c r="J557" s="48">
        <f t="shared" si="17"/>
        <v>92003.66</v>
      </c>
    </row>
    <row r="558" spans="1:10" x14ac:dyDescent="0.25">
      <c r="A558" s="33" t="s">
        <v>565</v>
      </c>
      <c r="B558" s="33" t="s">
        <v>12</v>
      </c>
      <c r="C558" s="33" t="s">
        <v>47</v>
      </c>
      <c r="D558" s="48">
        <v>85720</v>
      </c>
      <c r="E558" s="34" t="str" cm="1">
        <f t="array" ref="E558">_xlfn.IFS(
  'Palmoria Group emp-data cleaned'!$D558&lt;10000, "$0-10k",
  'Palmoria Group emp-data cleaned'!$D558&lt;20000, "$10k-20k",
  'Palmoria Group emp-data cleaned'!$D558&lt;30000, "$20k-30k",
  'Palmoria Group emp-data cleaned'!$D558&lt;40000, "$30k-40k",
  'Palmoria Group emp-data cleaned'!$D558&lt;50000, "$40k-50k",
  'Palmoria Group emp-data cleaned'!$D558&lt;60000, "$50k-60k",
  'Palmoria Group emp-data cleaned'!$D558&lt;70000, "$60k-70k",
  'Palmoria Group emp-data cleaned'!$D558&lt;80000, "$70k-80k",
  'Palmoria Group emp-data cleaned'!$D558&lt;90000, "$80k-90k",
  'Palmoria Group emp-data cleaned'!$D558&lt;100000, "$90k-100k",
  'Palmoria Group emp-data cleaned'!$D558&lt;110000, "$100k-110k",
  'Palmoria Group emp-data cleaned'!$D558&gt;=110000, "$110k+"
)</f>
        <v>$80k-90k</v>
      </c>
      <c r="F558" s="33" t="s">
        <v>15</v>
      </c>
      <c r="G558" s="33" t="s">
        <v>26</v>
      </c>
      <c r="H558" s="33">
        <f>INDEX('Bonus Rules'!$C$3:$G$14, MATCH(C558, 'Bonus Rules'!$B$3:$B$14, 0), MATCH(G558, 'Bonus Rules'!$C$2:$G$2, 0))</f>
        <v>3.3000000000000002E-2</v>
      </c>
      <c r="I558" s="42">
        <f t="shared" si="16"/>
        <v>2828.76</v>
      </c>
      <c r="J558" s="48">
        <f t="shared" si="17"/>
        <v>88548.76</v>
      </c>
    </row>
    <row r="559" spans="1:10" x14ac:dyDescent="0.25">
      <c r="A559" s="35" t="s">
        <v>566</v>
      </c>
      <c r="B559" s="35" t="s">
        <v>903</v>
      </c>
      <c r="C559" s="35" t="s">
        <v>13</v>
      </c>
      <c r="D559" s="49">
        <v>34620</v>
      </c>
      <c r="E559" s="36" t="str" cm="1">
        <f t="array" ref="E559">_xlfn.IFS(
  'Palmoria Group emp-data cleaned'!$D559&lt;10000, "$0-10k",
  'Palmoria Group emp-data cleaned'!$D559&lt;20000, "$10k-20k",
  'Palmoria Group emp-data cleaned'!$D559&lt;30000, "$20k-30k",
  'Palmoria Group emp-data cleaned'!$D559&lt;40000, "$30k-40k",
  'Palmoria Group emp-data cleaned'!$D559&lt;50000, "$40k-50k",
  'Palmoria Group emp-data cleaned'!$D559&lt;60000, "$50k-60k",
  'Palmoria Group emp-data cleaned'!$D559&lt;70000, "$60k-70k",
  'Palmoria Group emp-data cleaned'!$D559&lt;80000, "$70k-80k",
  'Palmoria Group emp-data cleaned'!$D559&lt;90000, "$80k-90k",
  'Palmoria Group emp-data cleaned'!$D559&lt;100000, "$90k-100k",
  'Palmoria Group emp-data cleaned'!$D559&lt;110000, "$100k-110k",
  'Palmoria Group emp-data cleaned'!$D559&gt;=110000, "$110k+"
)</f>
        <v>$30k-40k</v>
      </c>
      <c r="F559" s="35" t="s">
        <v>19</v>
      </c>
      <c r="G559" s="35" t="s">
        <v>10</v>
      </c>
      <c r="H559" s="33">
        <f>INDEX('Bonus Rules'!$C$3:$G$14, MATCH(C559, 'Bonus Rules'!$B$3:$B$14, 0), MATCH(G559, 'Bonus Rules'!$C$2:$G$2, 0))</f>
        <v>6.0999999999999999E-2</v>
      </c>
      <c r="I559" s="42">
        <f t="shared" si="16"/>
        <v>2111.8200000000002</v>
      </c>
      <c r="J559" s="48">
        <f t="shared" si="17"/>
        <v>36731.82</v>
      </c>
    </row>
    <row r="560" spans="1:10" x14ac:dyDescent="0.25">
      <c r="A560" s="33" t="s">
        <v>567</v>
      </c>
      <c r="B560" s="33" t="s">
        <v>7</v>
      </c>
      <c r="C560" s="33" t="s">
        <v>39</v>
      </c>
      <c r="D560" s="48">
        <v>62690</v>
      </c>
      <c r="E560" s="34" t="str" cm="1">
        <f t="array" ref="E560">_xlfn.IFS(
  'Palmoria Group emp-data cleaned'!$D560&lt;10000, "$0-10k",
  'Palmoria Group emp-data cleaned'!$D560&lt;20000, "$10k-20k",
  'Palmoria Group emp-data cleaned'!$D560&lt;30000, "$20k-30k",
  'Palmoria Group emp-data cleaned'!$D560&lt;40000, "$30k-40k",
  'Palmoria Group emp-data cleaned'!$D560&lt;50000, "$40k-50k",
  'Palmoria Group emp-data cleaned'!$D560&lt;60000, "$50k-60k",
  'Palmoria Group emp-data cleaned'!$D560&lt;70000, "$60k-70k",
  'Palmoria Group emp-data cleaned'!$D560&lt;80000, "$70k-80k",
  'Palmoria Group emp-data cleaned'!$D560&lt;90000, "$80k-90k",
  'Palmoria Group emp-data cleaned'!$D560&lt;100000, "$90k-100k",
  'Palmoria Group emp-data cleaned'!$D560&lt;110000, "$100k-110k",
  'Palmoria Group emp-data cleaned'!$D560&gt;=110000, "$110k+"
)</f>
        <v>$60k-70k</v>
      </c>
      <c r="F560" s="33" t="s">
        <v>9</v>
      </c>
      <c r="G560" s="33" t="s">
        <v>22</v>
      </c>
      <c r="H560" s="33">
        <f>INDEX('Bonus Rules'!$C$3:$G$14, MATCH(C560, 'Bonus Rules'!$B$3:$B$14, 0), MATCH(G560, 'Bonus Rules'!$C$2:$G$2, 0))</f>
        <v>1.9E-2</v>
      </c>
      <c r="I560" s="42">
        <f t="shared" si="16"/>
        <v>1191.1099999999999</v>
      </c>
      <c r="J560" s="48">
        <f t="shared" si="17"/>
        <v>63881.11</v>
      </c>
    </row>
    <row r="561" spans="1:10" x14ac:dyDescent="0.25">
      <c r="A561" s="35" t="s">
        <v>447</v>
      </c>
      <c r="B561" s="35" t="s">
        <v>7</v>
      </c>
      <c r="C561" s="35" t="s">
        <v>8</v>
      </c>
      <c r="D561" s="49">
        <v>101390</v>
      </c>
      <c r="E561" s="36" t="str" cm="1">
        <f t="array" ref="E561">_xlfn.IFS(
  'Palmoria Group emp-data cleaned'!$D561&lt;10000, "$0-10k",
  'Palmoria Group emp-data cleaned'!$D561&lt;20000, "$10k-20k",
  'Palmoria Group emp-data cleaned'!$D561&lt;30000, "$20k-30k",
  'Palmoria Group emp-data cleaned'!$D561&lt;40000, "$30k-40k",
  'Palmoria Group emp-data cleaned'!$D561&lt;50000, "$40k-50k",
  'Palmoria Group emp-data cleaned'!$D561&lt;60000, "$50k-60k",
  'Palmoria Group emp-data cleaned'!$D561&lt;70000, "$60k-70k",
  'Palmoria Group emp-data cleaned'!$D561&lt;80000, "$70k-80k",
  'Palmoria Group emp-data cleaned'!$D561&lt;90000, "$80k-90k",
  'Palmoria Group emp-data cleaned'!$D561&lt;100000, "$90k-100k",
  'Palmoria Group emp-data cleaned'!$D561&lt;110000, "$100k-110k",
  'Palmoria Group emp-data cleaned'!$D561&gt;=110000, "$110k+"
)</f>
        <v>$100k-110k</v>
      </c>
      <c r="F561" s="35" t="s">
        <v>19</v>
      </c>
      <c r="G561" s="35" t="s">
        <v>26</v>
      </c>
      <c r="H561" s="33">
        <f>INDEX('Bonus Rules'!$C$3:$G$14, MATCH(C561, 'Bonus Rules'!$B$3:$B$14, 0), MATCH(G561, 'Bonus Rules'!$C$2:$G$2, 0))</f>
        <v>2.1000000000000001E-2</v>
      </c>
      <c r="I561" s="42">
        <f t="shared" si="16"/>
        <v>2129.19</v>
      </c>
      <c r="J561" s="48">
        <f t="shared" si="17"/>
        <v>103519.19</v>
      </c>
    </row>
    <row r="562" spans="1:10" x14ac:dyDescent="0.25">
      <c r="A562" s="33" t="s">
        <v>568</v>
      </c>
      <c r="B562" s="33" t="s">
        <v>12</v>
      </c>
      <c r="C562" s="33" t="s">
        <v>47</v>
      </c>
      <c r="D562" s="48">
        <v>30250</v>
      </c>
      <c r="E562" s="34" t="str" cm="1">
        <f t="array" ref="E562">_xlfn.IFS(
  'Palmoria Group emp-data cleaned'!$D562&lt;10000, "$0-10k",
  'Palmoria Group emp-data cleaned'!$D562&lt;20000, "$10k-20k",
  'Palmoria Group emp-data cleaned'!$D562&lt;30000, "$20k-30k",
  'Palmoria Group emp-data cleaned'!$D562&lt;40000, "$30k-40k",
  'Palmoria Group emp-data cleaned'!$D562&lt;50000, "$40k-50k",
  'Palmoria Group emp-data cleaned'!$D562&lt;60000, "$50k-60k",
  'Palmoria Group emp-data cleaned'!$D562&lt;70000, "$60k-70k",
  'Palmoria Group emp-data cleaned'!$D562&lt;80000, "$70k-80k",
  'Palmoria Group emp-data cleaned'!$D562&lt;90000, "$80k-90k",
  'Palmoria Group emp-data cleaned'!$D562&lt;100000, "$90k-100k",
  'Palmoria Group emp-data cleaned'!$D562&lt;110000, "$100k-110k",
  'Palmoria Group emp-data cleaned'!$D562&gt;=110000, "$110k+"
)</f>
        <v>$30k-40k</v>
      </c>
      <c r="F562" s="33" t="s">
        <v>19</v>
      </c>
      <c r="G562" s="33" t="s">
        <v>26</v>
      </c>
      <c r="H562" s="33">
        <f>INDEX('Bonus Rules'!$C$3:$G$14, MATCH(C562, 'Bonus Rules'!$B$3:$B$14, 0), MATCH(G562, 'Bonus Rules'!$C$2:$G$2, 0))</f>
        <v>3.3000000000000002E-2</v>
      </c>
      <c r="I562" s="42">
        <f t="shared" si="16"/>
        <v>998.25</v>
      </c>
      <c r="J562" s="48">
        <f t="shared" si="17"/>
        <v>31248.25</v>
      </c>
    </row>
    <row r="563" spans="1:10" x14ac:dyDescent="0.25">
      <c r="A563" s="35" t="s">
        <v>569</v>
      </c>
      <c r="B563" s="35" t="s">
        <v>7</v>
      </c>
      <c r="C563" s="35" t="s">
        <v>31</v>
      </c>
      <c r="D563" s="49">
        <v>29530</v>
      </c>
      <c r="E563" s="36" t="str" cm="1">
        <f t="array" ref="E563">_xlfn.IFS(
  'Palmoria Group emp-data cleaned'!$D563&lt;10000, "$0-10k",
  'Palmoria Group emp-data cleaned'!$D563&lt;20000, "$10k-20k",
  'Palmoria Group emp-data cleaned'!$D563&lt;30000, "$20k-30k",
  'Palmoria Group emp-data cleaned'!$D563&lt;40000, "$30k-40k",
  'Palmoria Group emp-data cleaned'!$D563&lt;50000, "$40k-50k",
  'Palmoria Group emp-data cleaned'!$D563&lt;60000, "$50k-60k",
  'Palmoria Group emp-data cleaned'!$D563&lt;70000, "$60k-70k",
  'Palmoria Group emp-data cleaned'!$D563&lt;80000, "$70k-80k",
  'Palmoria Group emp-data cleaned'!$D563&lt;90000, "$80k-90k",
  'Palmoria Group emp-data cleaned'!$D563&lt;100000, "$90k-100k",
  'Palmoria Group emp-data cleaned'!$D563&lt;110000, "$100k-110k",
  'Palmoria Group emp-data cleaned'!$D563&gt;=110000, "$110k+"
)</f>
        <v>$20k-30k</v>
      </c>
      <c r="F563" s="35" t="s">
        <v>9</v>
      </c>
      <c r="G563" s="35" t="s">
        <v>16</v>
      </c>
      <c r="H563" s="33"/>
      <c r="I563" s="42"/>
      <c r="J563" s="48"/>
    </row>
    <row r="564" spans="1:10" x14ac:dyDescent="0.25">
      <c r="A564" s="33" t="s">
        <v>570</v>
      </c>
      <c r="B564" s="33" t="s">
        <v>7</v>
      </c>
      <c r="C564" s="33" t="s">
        <v>31</v>
      </c>
      <c r="D564" s="48">
        <v>103160</v>
      </c>
      <c r="E564" s="34" t="str" cm="1">
        <f t="array" ref="E564">_xlfn.IFS(
  'Palmoria Group emp-data cleaned'!$D564&lt;10000, "$0-10k",
  'Palmoria Group emp-data cleaned'!$D564&lt;20000, "$10k-20k",
  'Palmoria Group emp-data cleaned'!$D564&lt;30000, "$20k-30k",
  'Palmoria Group emp-data cleaned'!$D564&lt;40000, "$30k-40k",
  'Palmoria Group emp-data cleaned'!$D564&lt;50000, "$40k-50k",
  'Palmoria Group emp-data cleaned'!$D564&lt;60000, "$50k-60k",
  'Palmoria Group emp-data cleaned'!$D564&lt;70000, "$60k-70k",
  'Palmoria Group emp-data cleaned'!$D564&lt;80000, "$70k-80k",
  'Palmoria Group emp-data cleaned'!$D564&lt;90000, "$80k-90k",
  'Palmoria Group emp-data cleaned'!$D564&lt;100000, "$90k-100k",
  'Palmoria Group emp-data cleaned'!$D564&lt;110000, "$100k-110k",
  'Palmoria Group emp-data cleaned'!$D564&gt;=110000, "$110k+"
)</f>
        <v>$100k-110k</v>
      </c>
      <c r="F564" s="33" t="s">
        <v>19</v>
      </c>
      <c r="G564" s="33" t="s">
        <v>14</v>
      </c>
      <c r="H564" s="33">
        <f>INDEX('Bonus Rules'!$C$3:$G$14, MATCH(C564, 'Bonus Rules'!$B$3:$B$14, 0), MATCH(G564, 'Bonus Rules'!$C$2:$G$2, 0))</f>
        <v>0.05</v>
      </c>
      <c r="I564" s="42">
        <f t="shared" si="16"/>
        <v>5158</v>
      </c>
      <c r="J564" s="48">
        <f t="shared" si="17"/>
        <v>108318</v>
      </c>
    </row>
    <row r="565" spans="1:10" x14ac:dyDescent="0.25">
      <c r="A565" s="35" t="s">
        <v>571</v>
      </c>
      <c r="B565" s="35" t="s">
        <v>12</v>
      </c>
      <c r="C565" s="35" t="s">
        <v>18</v>
      </c>
      <c r="D565" s="49">
        <v>109790</v>
      </c>
      <c r="E565" s="36" t="str" cm="1">
        <f t="array" ref="E565">_xlfn.IFS(
  'Palmoria Group emp-data cleaned'!$D565&lt;10000, "$0-10k",
  'Palmoria Group emp-data cleaned'!$D565&lt;20000, "$10k-20k",
  'Palmoria Group emp-data cleaned'!$D565&lt;30000, "$20k-30k",
  'Palmoria Group emp-data cleaned'!$D565&lt;40000, "$30k-40k",
  'Palmoria Group emp-data cleaned'!$D565&lt;50000, "$40k-50k",
  'Palmoria Group emp-data cleaned'!$D565&lt;60000, "$50k-60k",
  'Palmoria Group emp-data cleaned'!$D565&lt;70000, "$60k-70k",
  'Palmoria Group emp-data cleaned'!$D565&lt;80000, "$70k-80k",
  'Palmoria Group emp-data cleaned'!$D565&lt;90000, "$80k-90k",
  'Palmoria Group emp-data cleaned'!$D565&lt;100000, "$90k-100k",
  'Palmoria Group emp-data cleaned'!$D565&lt;110000, "$100k-110k",
  'Palmoria Group emp-data cleaned'!$D565&gt;=110000, "$110k+"
)</f>
        <v>$100k-110k</v>
      </c>
      <c r="F565" s="35" t="s">
        <v>19</v>
      </c>
      <c r="G565" s="35" t="s">
        <v>26</v>
      </c>
      <c r="H565" s="33">
        <f>INDEX('Bonus Rules'!$C$3:$G$14, MATCH(C565, 'Bonus Rules'!$B$3:$B$14, 0), MATCH(G565, 'Bonus Rules'!$C$2:$G$2, 0))</f>
        <v>2.1000000000000001E-2</v>
      </c>
      <c r="I565" s="42">
        <f t="shared" si="16"/>
        <v>2305.59</v>
      </c>
      <c r="J565" s="48">
        <f t="shared" si="17"/>
        <v>112095.59</v>
      </c>
    </row>
    <row r="566" spans="1:10" x14ac:dyDescent="0.25">
      <c r="A566" s="33" t="s">
        <v>572</v>
      </c>
      <c r="B566" s="33" t="s">
        <v>12</v>
      </c>
      <c r="C566" s="33" t="s">
        <v>50</v>
      </c>
      <c r="D566" s="48">
        <v>33760</v>
      </c>
      <c r="E566" s="34" t="str" cm="1">
        <f t="array" ref="E566">_xlfn.IFS(
  'Palmoria Group emp-data cleaned'!$D566&lt;10000, "$0-10k",
  'Palmoria Group emp-data cleaned'!$D566&lt;20000, "$10k-20k",
  'Palmoria Group emp-data cleaned'!$D566&lt;30000, "$20k-30k",
  'Palmoria Group emp-data cleaned'!$D566&lt;40000, "$30k-40k",
  'Palmoria Group emp-data cleaned'!$D566&lt;50000, "$40k-50k",
  'Palmoria Group emp-data cleaned'!$D566&lt;60000, "$50k-60k",
  'Palmoria Group emp-data cleaned'!$D566&lt;70000, "$60k-70k",
  'Palmoria Group emp-data cleaned'!$D566&lt;80000, "$70k-80k",
  'Palmoria Group emp-data cleaned'!$D566&lt;90000, "$80k-90k",
  'Palmoria Group emp-data cleaned'!$D566&lt;100000, "$90k-100k",
  'Palmoria Group emp-data cleaned'!$D566&lt;110000, "$100k-110k",
  'Palmoria Group emp-data cleaned'!$D566&gt;=110000, "$110k+"
)</f>
        <v>$30k-40k</v>
      </c>
      <c r="F566" s="33" t="s">
        <v>15</v>
      </c>
      <c r="G566" s="33" t="s">
        <v>26</v>
      </c>
      <c r="H566" s="33">
        <f>INDEX('Bonus Rules'!$C$3:$G$14, MATCH(C566, 'Bonus Rules'!$B$3:$B$14, 0), MATCH(G566, 'Bonus Rules'!$C$2:$G$2, 0))</f>
        <v>0.02</v>
      </c>
      <c r="I566" s="42">
        <f t="shared" si="16"/>
        <v>675.2</v>
      </c>
      <c r="J566" s="48">
        <f t="shared" si="17"/>
        <v>34435.199999999997</v>
      </c>
    </row>
    <row r="567" spans="1:10" x14ac:dyDescent="0.25">
      <c r="A567" s="35" t="s">
        <v>573</v>
      </c>
      <c r="B567" s="35" t="s">
        <v>12</v>
      </c>
      <c r="C567" s="35" t="s">
        <v>18</v>
      </c>
      <c r="D567" s="49">
        <v>36740</v>
      </c>
      <c r="E567" s="36" t="str" cm="1">
        <f t="array" ref="E567">_xlfn.IFS(
  'Palmoria Group emp-data cleaned'!$D567&lt;10000, "$0-10k",
  'Palmoria Group emp-data cleaned'!$D567&lt;20000, "$10k-20k",
  'Palmoria Group emp-data cleaned'!$D567&lt;30000, "$20k-30k",
  'Palmoria Group emp-data cleaned'!$D567&lt;40000, "$30k-40k",
  'Palmoria Group emp-data cleaned'!$D567&lt;50000, "$40k-50k",
  'Palmoria Group emp-data cleaned'!$D567&lt;60000, "$50k-60k",
  'Palmoria Group emp-data cleaned'!$D567&lt;70000, "$60k-70k",
  'Palmoria Group emp-data cleaned'!$D567&lt;80000, "$70k-80k",
  'Palmoria Group emp-data cleaned'!$D567&lt;90000, "$80k-90k",
  'Palmoria Group emp-data cleaned'!$D567&lt;100000, "$90k-100k",
  'Palmoria Group emp-data cleaned'!$D567&lt;110000, "$100k-110k",
  'Palmoria Group emp-data cleaned'!$D567&gt;=110000, "$110k+"
)</f>
        <v>$30k-40k</v>
      </c>
      <c r="F567" s="35" t="s">
        <v>19</v>
      </c>
      <c r="G567" s="35" t="s">
        <v>26</v>
      </c>
      <c r="H567" s="33">
        <f>INDEX('Bonus Rules'!$C$3:$G$14, MATCH(C567, 'Bonus Rules'!$B$3:$B$14, 0), MATCH(G567, 'Bonus Rules'!$C$2:$G$2, 0))</f>
        <v>2.1000000000000001E-2</v>
      </c>
      <c r="I567" s="42">
        <f t="shared" si="16"/>
        <v>771.54000000000008</v>
      </c>
      <c r="J567" s="48">
        <f t="shared" si="17"/>
        <v>37511.54</v>
      </c>
    </row>
    <row r="568" spans="1:10" x14ac:dyDescent="0.25">
      <c r="A568" s="33" t="s">
        <v>451</v>
      </c>
      <c r="B568" s="33" t="s">
        <v>7</v>
      </c>
      <c r="C568" s="33" t="s">
        <v>34</v>
      </c>
      <c r="D568" s="48">
        <v>111910</v>
      </c>
      <c r="E568" s="34" t="str" cm="1">
        <f t="array" ref="E568">_xlfn.IFS(
  'Palmoria Group emp-data cleaned'!$D568&lt;10000, "$0-10k",
  'Palmoria Group emp-data cleaned'!$D568&lt;20000, "$10k-20k",
  'Palmoria Group emp-data cleaned'!$D568&lt;30000, "$20k-30k",
  'Palmoria Group emp-data cleaned'!$D568&lt;40000, "$30k-40k",
  'Palmoria Group emp-data cleaned'!$D568&lt;50000, "$40k-50k",
  'Palmoria Group emp-data cleaned'!$D568&lt;60000, "$50k-60k",
  'Palmoria Group emp-data cleaned'!$D568&lt;70000, "$60k-70k",
  'Palmoria Group emp-data cleaned'!$D568&lt;80000, "$70k-80k",
  'Palmoria Group emp-data cleaned'!$D568&lt;90000, "$80k-90k",
  'Palmoria Group emp-data cleaned'!$D568&lt;100000, "$90k-100k",
  'Palmoria Group emp-data cleaned'!$D568&lt;110000, "$100k-110k",
  'Palmoria Group emp-data cleaned'!$D568&gt;=110000, "$110k+"
)</f>
        <v>$110k+</v>
      </c>
      <c r="F568" s="33" t="s">
        <v>15</v>
      </c>
      <c r="G568" s="33" t="s">
        <v>16</v>
      </c>
      <c r="H568" s="33"/>
      <c r="I568" s="42"/>
      <c r="J568" s="48"/>
    </row>
    <row r="569" spans="1:10" x14ac:dyDescent="0.25">
      <c r="A569" s="35" t="s">
        <v>574</v>
      </c>
      <c r="B569" s="35" t="s">
        <v>7</v>
      </c>
      <c r="C569" s="35" t="s">
        <v>34</v>
      </c>
      <c r="D569" s="49">
        <v>31240</v>
      </c>
      <c r="E569" s="36" t="str" cm="1">
        <f t="array" ref="E569">_xlfn.IFS(
  'Palmoria Group emp-data cleaned'!$D569&lt;10000, "$0-10k",
  'Palmoria Group emp-data cleaned'!$D569&lt;20000, "$10k-20k",
  'Palmoria Group emp-data cleaned'!$D569&lt;30000, "$20k-30k",
  'Palmoria Group emp-data cleaned'!$D569&lt;40000, "$30k-40k",
  'Palmoria Group emp-data cleaned'!$D569&lt;50000, "$40k-50k",
  'Palmoria Group emp-data cleaned'!$D569&lt;60000, "$50k-60k",
  'Palmoria Group emp-data cleaned'!$D569&lt;70000, "$60k-70k",
  'Palmoria Group emp-data cleaned'!$D569&lt;80000, "$70k-80k",
  'Palmoria Group emp-data cleaned'!$D569&lt;90000, "$80k-90k",
  'Palmoria Group emp-data cleaned'!$D569&lt;100000, "$90k-100k",
  'Palmoria Group emp-data cleaned'!$D569&lt;110000, "$100k-110k",
  'Palmoria Group emp-data cleaned'!$D569&gt;=110000, "$110k+"
)</f>
        <v>$30k-40k</v>
      </c>
      <c r="F569" s="35" t="s">
        <v>15</v>
      </c>
      <c r="G569" s="35" t="s">
        <v>22</v>
      </c>
      <c r="H569" s="33">
        <f>INDEX('Bonus Rules'!$C$3:$G$14, MATCH(C569, 'Bonus Rules'!$B$3:$B$14, 0), MATCH(G569, 'Bonus Rules'!$C$2:$G$2, 0))</f>
        <v>0.01</v>
      </c>
      <c r="I569" s="42">
        <f t="shared" si="16"/>
        <v>312.40000000000003</v>
      </c>
      <c r="J569" s="48">
        <f t="shared" si="17"/>
        <v>31552.400000000001</v>
      </c>
    </row>
    <row r="570" spans="1:10" x14ac:dyDescent="0.25">
      <c r="A570" s="33" t="s">
        <v>575</v>
      </c>
      <c r="B570" s="33" t="s">
        <v>12</v>
      </c>
      <c r="C570" s="33" t="s">
        <v>18</v>
      </c>
      <c r="D570" s="48">
        <v>75730</v>
      </c>
      <c r="E570" s="34" t="str" cm="1">
        <f t="array" ref="E570">_xlfn.IFS(
  'Palmoria Group emp-data cleaned'!$D570&lt;10000, "$0-10k",
  'Palmoria Group emp-data cleaned'!$D570&lt;20000, "$10k-20k",
  'Palmoria Group emp-data cleaned'!$D570&lt;30000, "$20k-30k",
  'Palmoria Group emp-data cleaned'!$D570&lt;40000, "$30k-40k",
  'Palmoria Group emp-data cleaned'!$D570&lt;50000, "$40k-50k",
  'Palmoria Group emp-data cleaned'!$D570&lt;60000, "$50k-60k",
  'Palmoria Group emp-data cleaned'!$D570&lt;70000, "$60k-70k",
  'Palmoria Group emp-data cleaned'!$D570&lt;80000, "$70k-80k",
  'Palmoria Group emp-data cleaned'!$D570&lt;90000, "$80k-90k",
  'Palmoria Group emp-data cleaned'!$D570&lt;100000, "$90k-100k",
  'Palmoria Group emp-data cleaned'!$D570&lt;110000, "$100k-110k",
  'Palmoria Group emp-data cleaned'!$D570&gt;=110000, "$110k+"
)</f>
        <v>$70k-80k</v>
      </c>
      <c r="F570" s="33" t="s">
        <v>19</v>
      </c>
      <c r="G570" s="33" t="s">
        <v>16</v>
      </c>
      <c r="H570" s="33"/>
      <c r="I570" s="42"/>
      <c r="J570" s="48"/>
    </row>
    <row r="571" spans="1:10" x14ac:dyDescent="0.25">
      <c r="A571" s="35" t="s">
        <v>576</v>
      </c>
      <c r="B571" s="35" t="s">
        <v>7</v>
      </c>
      <c r="C571" s="35" t="s">
        <v>13</v>
      </c>
      <c r="D571" s="49">
        <v>50860</v>
      </c>
      <c r="E571" s="36" t="str" cm="1">
        <f t="array" ref="E571">_xlfn.IFS(
  'Palmoria Group emp-data cleaned'!$D571&lt;10000, "$0-10k",
  'Palmoria Group emp-data cleaned'!$D571&lt;20000, "$10k-20k",
  'Palmoria Group emp-data cleaned'!$D571&lt;30000, "$20k-30k",
  'Palmoria Group emp-data cleaned'!$D571&lt;40000, "$30k-40k",
  'Palmoria Group emp-data cleaned'!$D571&lt;50000, "$40k-50k",
  'Palmoria Group emp-data cleaned'!$D571&lt;60000, "$50k-60k",
  'Palmoria Group emp-data cleaned'!$D571&lt;70000, "$60k-70k",
  'Palmoria Group emp-data cleaned'!$D571&lt;80000, "$70k-80k",
  'Palmoria Group emp-data cleaned'!$D571&lt;90000, "$80k-90k",
  'Palmoria Group emp-data cleaned'!$D571&lt;100000, "$90k-100k",
  'Palmoria Group emp-data cleaned'!$D571&lt;110000, "$100k-110k",
  'Palmoria Group emp-data cleaned'!$D571&gt;=110000, "$110k+"
)</f>
        <v>$50k-60k</v>
      </c>
      <c r="F571" s="35" t="s">
        <v>15</v>
      </c>
      <c r="G571" s="35" t="s">
        <v>16</v>
      </c>
      <c r="H571" s="33"/>
      <c r="I571" s="42"/>
      <c r="J571" s="48"/>
    </row>
    <row r="572" spans="1:10" x14ac:dyDescent="0.25">
      <c r="A572" s="33" t="s">
        <v>494</v>
      </c>
      <c r="B572" s="33" t="s">
        <v>12</v>
      </c>
      <c r="C572" s="33" t="s">
        <v>8</v>
      </c>
      <c r="D572" s="48">
        <v>99530</v>
      </c>
      <c r="E572" s="34" t="str" cm="1">
        <f t="array" ref="E572">_xlfn.IFS(
  'Palmoria Group emp-data cleaned'!$D572&lt;10000, "$0-10k",
  'Palmoria Group emp-data cleaned'!$D572&lt;20000, "$10k-20k",
  'Palmoria Group emp-data cleaned'!$D572&lt;30000, "$20k-30k",
  'Palmoria Group emp-data cleaned'!$D572&lt;40000, "$30k-40k",
  'Palmoria Group emp-data cleaned'!$D572&lt;50000, "$40k-50k",
  'Palmoria Group emp-data cleaned'!$D572&lt;60000, "$50k-60k",
  'Palmoria Group emp-data cleaned'!$D572&lt;70000, "$60k-70k",
  'Palmoria Group emp-data cleaned'!$D572&lt;80000, "$70k-80k",
  'Palmoria Group emp-data cleaned'!$D572&lt;90000, "$80k-90k",
  'Palmoria Group emp-data cleaned'!$D572&lt;100000, "$90k-100k",
  'Palmoria Group emp-data cleaned'!$D572&lt;110000, "$100k-110k",
  'Palmoria Group emp-data cleaned'!$D572&gt;=110000, "$110k+"
)</f>
        <v>$90k-100k</v>
      </c>
      <c r="F572" s="33" t="s">
        <v>9</v>
      </c>
      <c r="G572" s="33" t="s">
        <v>16</v>
      </c>
      <c r="H572" s="33"/>
      <c r="I572" s="42"/>
      <c r="J572" s="48"/>
    </row>
    <row r="573" spans="1:10" x14ac:dyDescent="0.25">
      <c r="A573" s="35" t="s">
        <v>213</v>
      </c>
      <c r="B573" s="35" t="s">
        <v>12</v>
      </c>
      <c r="C573" s="35" t="s">
        <v>21</v>
      </c>
      <c r="D573" s="49">
        <v>43200</v>
      </c>
      <c r="E573" s="36" t="str" cm="1">
        <f t="array" ref="E573">_xlfn.IFS(
  'Palmoria Group emp-data cleaned'!$D573&lt;10000, "$0-10k",
  'Palmoria Group emp-data cleaned'!$D573&lt;20000, "$10k-20k",
  'Palmoria Group emp-data cleaned'!$D573&lt;30000, "$20k-30k",
  'Palmoria Group emp-data cleaned'!$D573&lt;40000, "$30k-40k",
  'Palmoria Group emp-data cleaned'!$D573&lt;50000, "$40k-50k",
  'Palmoria Group emp-data cleaned'!$D573&lt;60000, "$50k-60k",
  'Palmoria Group emp-data cleaned'!$D573&lt;70000, "$60k-70k",
  'Palmoria Group emp-data cleaned'!$D573&lt;80000, "$70k-80k",
  'Palmoria Group emp-data cleaned'!$D573&lt;90000, "$80k-90k",
  'Palmoria Group emp-data cleaned'!$D573&lt;100000, "$90k-100k",
  'Palmoria Group emp-data cleaned'!$D573&lt;110000, "$100k-110k",
  'Palmoria Group emp-data cleaned'!$D573&gt;=110000, "$110k+"
)</f>
        <v>$40k-50k</v>
      </c>
      <c r="F573" s="35" t="s">
        <v>15</v>
      </c>
      <c r="G573" s="35" t="s">
        <v>10</v>
      </c>
      <c r="H573" s="33">
        <f>INDEX('Bonus Rules'!$C$3:$G$14, MATCH(C573, 'Bonus Rules'!$B$3:$B$14, 0), MATCH(G573, 'Bonus Rules'!$C$2:$G$2, 0))</f>
        <v>7.5999999999999998E-2</v>
      </c>
      <c r="I573" s="42">
        <f t="shared" si="16"/>
        <v>3283.2</v>
      </c>
      <c r="J573" s="48">
        <f t="shared" si="17"/>
        <v>46483.199999999997</v>
      </c>
    </row>
    <row r="574" spans="1:10" x14ac:dyDescent="0.25">
      <c r="A574" s="33" t="s">
        <v>577</v>
      </c>
      <c r="B574" s="33" t="s">
        <v>12</v>
      </c>
      <c r="C574" s="33" t="s">
        <v>28</v>
      </c>
      <c r="D574" s="48">
        <v>84200</v>
      </c>
      <c r="E574" s="34" t="str" cm="1">
        <f t="array" ref="E574">_xlfn.IFS(
  'Palmoria Group emp-data cleaned'!$D574&lt;10000, "$0-10k",
  'Palmoria Group emp-data cleaned'!$D574&lt;20000, "$10k-20k",
  'Palmoria Group emp-data cleaned'!$D574&lt;30000, "$20k-30k",
  'Palmoria Group emp-data cleaned'!$D574&lt;40000, "$30k-40k",
  'Palmoria Group emp-data cleaned'!$D574&lt;50000, "$40k-50k",
  'Palmoria Group emp-data cleaned'!$D574&lt;60000, "$50k-60k",
  'Palmoria Group emp-data cleaned'!$D574&lt;70000, "$60k-70k",
  'Palmoria Group emp-data cleaned'!$D574&lt;80000, "$70k-80k",
  'Palmoria Group emp-data cleaned'!$D574&lt;90000, "$80k-90k",
  'Palmoria Group emp-data cleaned'!$D574&lt;100000, "$90k-100k",
  'Palmoria Group emp-data cleaned'!$D574&lt;110000, "$100k-110k",
  'Palmoria Group emp-data cleaned'!$D574&gt;=110000, "$110k+"
)</f>
        <v>$80k-90k</v>
      </c>
      <c r="F574" s="33" t="s">
        <v>15</v>
      </c>
      <c r="G574" s="33" t="s">
        <v>14</v>
      </c>
      <c r="H574" s="33">
        <f>INDEX('Bonus Rules'!$C$3:$G$14, MATCH(C574, 'Bonus Rules'!$B$3:$B$14, 0), MATCH(G574, 'Bonus Rules'!$C$2:$G$2, 0))</f>
        <v>5.2999999999999999E-2</v>
      </c>
      <c r="I574" s="42">
        <f t="shared" si="16"/>
        <v>4462.5999999999995</v>
      </c>
      <c r="J574" s="48">
        <f t="shared" si="17"/>
        <v>88662.6</v>
      </c>
    </row>
    <row r="575" spans="1:10" x14ac:dyDescent="0.25">
      <c r="A575" s="35" t="s">
        <v>578</v>
      </c>
      <c r="B575" s="35" t="s">
        <v>12</v>
      </c>
      <c r="C575" s="35" t="s">
        <v>18</v>
      </c>
      <c r="D575" s="49">
        <v>95980</v>
      </c>
      <c r="E575" s="36" t="str" cm="1">
        <f t="array" ref="E575">_xlfn.IFS(
  'Palmoria Group emp-data cleaned'!$D575&lt;10000, "$0-10k",
  'Palmoria Group emp-data cleaned'!$D575&lt;20000, "$10k-20k",
  'Palmoria Group emp-data cleaned'!$D575&lt;30000, "$20k-30k",
  'Palmoria Group emp-data cleaned'!$D575&lt;40000, "$30k-40k",
  'Palmoria Group emp-data cleaned'!$D575&lt;50000, "$40k-50k",
  'Palmoria Group emp-data cleaned'!$D575&lt;60000, "$50k-60k",
  'Palmoria Group emp-data cleaned'!$D575&lt;70000, "$60k-70k",
  'Palmoria Group emp-data cleaned'!$D575&lt;80000, "$70k-80k",
  'Palmoria Group emp-data cleaned'!$D575&lt;90000, "$80k-90k",
  'Palmoria Group emp-data cleaned'!$D575&lt;100000, "$90k-100k",
  'Palmoria Group emp-data cleaned'!$D575&lt;110000, "$100k-110k",
  'Palmoria Group emp-data cleaned'!$D575&gt;=110000, "$110k+"
)</f>
        <v>$90k-100k</v>
      </c>
      <c r="F575" s="35" t="s">
        <v>9</v>
      </c>
      <c r="G575" s="35" t="s">
        <v>26</v>
      </c>
      <c r="H575" s="33">
        <f>INDEX('Bonus Rules'!$C$3:$G$14, MATCH(C575, 'Bonus Rules'!$B$3:$B$14, 0), MATCH(G575, 'Bonus Rules'!$C$2:$G$2, 0))</f>
        <v>2.1000000000000001E-2</v>
      </c>
      <c r="I575" s="42">
        <f t="shared" si="16"/>
        <v>2015.5800000000002</v>
      </c>
      <c r="J575" s="48">
        <f t="shared" si="17"/>
        <v>97995.58</v>
      </c>
    </row>
    <row r="576" spans="1:10" x14ac:dyDescent="0.25">
      <c r="A576" s="33" t="s">
        <v>168</v>
      </c>
      <c r="B576" s="33" t="s">
        <v>12</v>
      </c>
      <c r="C576" s="33" t="s">
        <v>31</v>
      </c>
      <c r="D576" s="48">
        <v>69190</v>
      </c>
      <c r="E576" s="34" t="str" cm="1">
        <f t="array" ref="E576">_xlfn.IFS(
  'Palmoria Group emp-data cleaned'!$D576&lt;10000, "$0-10k",
  'Palmoria Group emp-data cleaned'!$D576&lt;20000, "$10k-20k",
  'Palmoria Group emp-data cleaned'!$D576&lt;30000, "$20k-30k",
  'Palmoria Group emp-data cleaned'!$D576&lt;40000, "$30k-40k",
  'Palmoria Group emp-data cleaned'!$D576&lt;50000, "$40k-50k",
  'Palmoria Group emp-data cleaned'!$D576&lt;60000, "$50k-60k",
  'Palmoria Group emp-data cleaned'!$D576&lt;70000, "$60k-70k",
  'Palmoria Group emp-data cleaned'!$D576&lt;80000, "$70k-80k",
  'Palmoria Group emp-data cleaned'!$D576&lt;90000, "$80k-90k",
  'Palmoria Group emp-data cleaned'!$D576&lt;100000, "$90k-100k",
  'Palmoria Group emp-data cleaned'!$D576&lt;110000, "$100k-110k",
  'Palmoria Group emp-data cleaned'!$D576&gt;=110000, "$110k+"
)</f>
        <v>$60k-70k</v>
      </c>
      <c r="F576" s="33" t="s">
        <v>19</v>
      </c>
      <c r="G576" s="33" t="s">
        <v>14</v>
      </c>
      <c r="H576" s="33">
        <f>INDEX('Bonus Rules'!$C$3:$G$14, MATCH(C576, 'Bonus Rules'!$B$3:$B$14, 0), MATCH(G576, 'Bonus Rules'!$C$2:$G$2, 0))</f>
        <v>0.05</v>
      </c>
      <c r="I576" s="42">
        <f t="shared" si="16"/>
        <v>3459.5</v>
      </c>
      <c r="J576" s="48">
        <f t="shared" si="17"/>
        <v>72649.5</v>
      </c>
    </row>
    <row r="577" spans="1:10" x14ac:dyDescent="0.25">
      <c r="A577" s="35" t="s">
        <v>579</v>
      </c>
      <c r="B577" s="35" t="s">
        <v>12</v>
      </c>
      <c r="C577" s="35" t="s">
        <v>34</v>
      </c>
      <c r="D577" s="49">
        <v>65920</v>
      </c>
      <c r="E577" s="36" t="str" cm="1">
        <f t="array" ref="E577">_xlfn.IFS(
  'Palmoria Group emp-data cleaned'!$D577&lt;10000, "$0-10k",
  'Palmoria Group emp-data cleaned'!$D577&lt;20000, "$10k-20k",
  'Palmoria Group emp-data cleaned'!$D577&lt;30000, "$20k-30k",
  'Palmoria Group emp-data cleaned'!$D577&lt;40000, "$30k-40k",
  'Palmoria Group emp-data cleaned'!$D577&lt;50000, "$40k-50k",
  'Palmoria Group emp-data cleaned'!$D577&lt;60000, "$50k-60k",
  'Palmoria Group emp-data cleaned'!$D577&lt;70000, "$60k-70k",
  'Palmoria Group emp-data cleaned'!$D577&lt;80000, "$70k-80k",
  'Palmoria Group emp-data cleaned'!$D577&lt;90000, "$80k-90k",
  'Palmoria Group emp-data cleaned'!$D577&lt;100000, "$90k-100k",
  'Palmoria Group emp-data cleaned'!$D577&lt;110000, "$100k-110k",
  'Palmoria Group emp-data cleaned'!$D577&gt;=110000, "$110k+"
)</f>
        <v>$60k-70k</v>
      </c>
      <c r="F577" s="35" t="s">
        <v>19</v>
      </c>
      <c r="G577" s="35" t="s">
        <v>14</v>
      </c>
      <c r="H577" s="33">
        <f>INDEX('Bonus Rules'!$C$3:$G$14, MATCH(C577, 'Bonus Rules'!$B$3:$B$14, 0), MATCH(G577, 'Bonus Rules'!$C$2:$G$2, 0))</f>
        <v>4.1000000000000002E-2</v>
      </c>
      <c r="I577" s="42">
        <f t="shared" si="16"/>
        <v>2702.7200000000003</v>
      </c>
      <c r="J577" s="48">
        <f t="shared" si="17"/>
        <v>68622.720000000001</v>
      </c>
    </row>
    <row r="578" spans="1:10" x14ac:dyDescent="0.25">
      <c r="A578" s="33" t="s">
        <v>580</v>
      </c>
      <c r="B578" s="33" t="s">
        <v>7</v>
      </c>
      <c r="C578" s="33" t="s">
        <v>18</v>
      </c>
      <c r="D578" s="48">
        <v>113620</v>
      </c>
      <c r="E578" s="34" t="str" cm="1">
        <f t="array" ref="E578">_xlfn.IFS(
  'Palmoria Group emp-data cleaned'!$D578&lt;10000, "$0-10k",
  'Palmoria Group emp-data cleaned'!$D578&lt;20000, "$10k-20k",
  'Palmoria Group emp-data cleaned'!$D578&lt;30000, "$20k-30k",
  'Palmoria Group emp-data cleaned'!$D578&lt;40000, "$30k-40k",
  'Palmoria Group emp-data cleaned'!$D578&lt;50000, "$40k-50k",
  'Palmoria Group emp-data cleaned'!$D578&lt;60000, "$50k-60k",
  'Palmoria Group emp-data cleaned'!$D578&lt;70000, "$60k-70k",
  'Palmoria Group emp-data cleaned'!$D578&lt;80000, "$70k-80k",
  'Palmoria Group emp-data cleaned'!$D578&lt;90000, "$80k-90k",
  'Palmoria Group emp-data cleaned'!$D578&lt;100000, "$90k-100k",
  'Palmoria Group emp-data cleaned'!$D578&lt;110000, "$100k-110k",
  'Palmoria Group emp-data cleaned'!$D578&gt;=110000, "$110k+"
)</f>
        <v>$110k+</v>
      </c>
      <c r="F578" s="33" t="s">
        <v>9</v>
      </c>
      <c r="G578" s="33" t="s">
        <v>22</v>
      </c>
      <c r="H578" s="33">
        <f>INDEX('Bonus Rules'!$C$3:$G$14, MATCH(C578, 'Bonus Rules'!$B$3:$B$14, 0), MATCH(G578, 'Bonus Rules'!$C$2:$G$2, 0))</f>
        <v>1.9E-2</v>
      </c>
      <c r="I578" s="42">
        <f t="shared" si="16"/>
        <v>2158.7799999999997</v>
      </c>
      <c r="J578" s="48">
        <f t="shared" si="17"/>
        <v>115778.78</v>
      </c>
    </row>
    <row r="579" spans="1:10" x14ac:dyDescent="0.25">
      <c r="A579" s="35" t="s">
        <v>581</v>
      </c>
      <c r="B579" s="35" t="s">
        <v>7</v>
      </c>
      <c r="C579" s="35" t="s">
        <v>8</v>
      </c>
      <c r="D579" s="49">
        <v>60140</v>
      </c>
      <c r="E579" s="36" t="str" cm="1">
        <f t="array" ref="E579">_xlfn.IFS(
  'Palmoria Group emp-data cleaned'!$D579&lt;10000, "$0-10k",
  'Palmoria Group emp-data cleaned'!$D579&lt;20000, "$10k-20k",
  'Palmoria Group emp-data cleaned'!$D579&lt;30000, "$20k-30k",
  'Palmoria Group emp-data cleaned'!$D579&lt;40000, "$30k-40k",
  'Palmoria Group emp-data cleaned'!$D579&lt;50000, "$40k-50k",
  'Palmoria Group emp-data cleaned'!$D579&lt;60000, "$50k-60k",
  'Palmoria Group emp-data cleaned'!$D579&lt;70000, "$60k-70k",
  'Palmoria Group emp-data cleaned'!$D579&lt;80000, "$70k-80k",
  'Palmoria Group emp-data cleaned'!$D579&lt;90000, "$80k-90k",
  'Palmoria Group emp-data cleaned'!$D579&lt;100000, "$90k-100k",
  'Palmoria Group emp-data cleaned'!$D579&lt;110000, "$100k-110k",
  'Palmoria Group emp-data cleaned'!$D579&gt;=110000, "$110k+"
)</f>
        <v>$60k-70k</v>
      </c>
      <c r="F579" s="35" t="s">
        <v>15</v>
      </c>
      <c r="G579" s="35" t="s">
        <v>26</v>
      </c>
      <c r="H579" s="33">
        <f>INDEX('Bonus Rules'!$C$3:$G$14, MATCH(C579, 'Bonus Rules'!$B$3:$B$14, 0), MATCH(G579, 'Bonus Rules'!$C$2:$G$2, 0))</f>
        <v>2.1000000000000001E-2</v>
      </c>
      <c r="I579" s="42">
        <f t="shared" ref="I579:I642" si="18" xml:space="preserve"> D579 * H579</f>
        <v>1262.94</v>
      </c>
      <c r="J579" s="48">
        <f t="shared" ref="J579:J642" si="19">D579+I579</f>
        <v>61402.94</v>
      </c>
    </row>
    <row r="580" spans="1:10" x14ac:dyDescent="0.25">
      <c r="A580" s="33" t="s">
        <v>582</v>
      </c>
      <c r="B580" s="33" t="s">
        <v>12</v>
      </c>
      <c r="C580" s="33" t="s">
        <v>47</v>
      </c>
      <c r="D580" s="48">
        <v>92450</v>
      </c>
      <c r="E580" s="34" t="str" cm="1">
        <f t="array" ref="E580">_xlfn.IFS(
  'Palmoria Group emp-data cleaned'!$D580&lt;10000, "$0-10k",
  'Palmoria Group emp-data cleaned'!$D580&lt;20000, "$10k-20k",
  'Palmoria Group emp-data cleaned'!$D580&lt;30000, "$20k-30k",
  'Palmoria Group emp-data cleaned'!$D580&lt;40000, "$30k-40k",
  'Palmoria Group emp-data cleaned'!$D580&lt;50000, "$40k-50k",
  'Palmoria Group emp-data cleaned'!$D580&lt;60000, "$50k-60k",
  'Palmoria Group emp-data cleaned'!$D580&lt;70000, "$60k-70k",
  'Palmoria Group emp-data cleaned'!$D580&lt;80000, "$70k-80k",
  'Palmoria Group emp-data cleaned'!$D580&lt;90000, "$80k-90k",
  'Palmoria Group emp-data cleaned'!$D580&lt;100000, "$90k-100k",
  'Palmoria Group emp-data cleaned'!$D580&lt;110000, "$100k-110k",
  'Palmoria Group emp-data cleaned'!$D580&gt;=110000, "$110k+"
)</f>
        <v>$90k-100k</v>
      </c>
      <c r="F580" s="33" t="s">
        <v>19</v>
      </c>
      <c r="G580" s="33" t="s">
        <v>16</v>
      </c>
      <c r="H580" s="33"/>
      <c r="I580" s="42"/>
      <c r="J580" s="48"/>
    </row>
    <row r="581" spans="1:10" x14ac:dyDescent="0.25">
      <c r="A581" s="35" t="s">
        <v>583</v>
      </c>
      <c r="B581" s="35" t="s">
        <v>7</v>
      </c>
      <c r="C581" s="35" t="s">
        <v>25</v>
      </c>
      <c r="D581" s="49">
        <v>34650</v>
      </c>
      <c r="E581" s="36" t="str" cm="1">
        <f t="array" ref="E581">_xlfn.IFS(
  'Palmoria Group emp-data cleaned'!$D581&lt;10000, "$0-10k",
  'Palmoria Group emp-data cleaned'!$D581&lt;20000, "$10k-20k",
  'Palmoria Group emp-data cleaned'!$D581&lt;30000, "$20k-30k",
  'Palmoria Group emp-data cleaned'!$D581&lt;40000, "$30k-40k",
  'Palmoria Group emp-data cleaned'!$D581&lt;50000, "$40k-50k",
  'Palmoria Group emp-data cleaned'!$D581&lt;60000, "$50k-60k",
  'Palmoria Group emp-data cleaned'!$D581&lt;70000, "$60k-70k",
  'Palmoria Group emp-data cleaned'!$D581&lt;80000, "$70k-80k",
  'Palmoria Group emp-data cleaned'!$D581&lt;90000, "$80k-90k",
  'Palmoria Group emp-data cleaned'!$D581&lt;100000, "$90k-100k",
  'Palmoria Group emp-data cleaned'!$D581&lt;110000, "$100k-110k",
  'Palmoria Group emp-data cleaned'!$D581&gt;=110000, "$110k+"
)</f>
        <v>$30k-40k</v>
      </c>
      <c r="F581" s="35" t="s">
        <v>15</v>
      </c>
      <c r="G581" s="35" t="s">
        <v>26</v>
      </c>
      <c r="H581" s="33">
        <f>INDEX('Bonus Rules'!$C$3:$G$14, MATCH(C581, 'Bonus Rules'!$B$3:$B$14, 0), MATCH(G581, 'Bonus Rules'!$C$2:$G$2, 0))</f>
        <v>2.7E-2</v>
      </c>
      <c r="I581" s="42">
        <f t="shared" si="18"/>
        <v>935.55</v>
      </c>
      <c r="J581" s="48">
        <f t="shared" si="19"/>
        <v>35585.550000000003</v>
      </c>
    </row>
    <row r="582" spans="1:10" x14ac:dyDescent="0.25">
      <c r="A582" s="33" t="s">
        <v>584</v>
      </c>
      <c r="B582" s="33" t="s">
        <v>7</v>
      </c>
      <c r="C582" s="33" t="s">
        <v>28</v>
      </c>
      <c r="D582" s="48">
        <v>84740</v>
      </c>
      <c r="E582" s="34" t="str" cm="1">
        <f t="array" ref="E582">_xlfn.IFS(
  'Palmoria Group emp-data cleaned'!$D582&lt;10000, "$0-10k",
  'Palmoria Group emp-data cleaned'!$D582&lt;20000, "$10k-20k",
  'Palmoria Group emp-data cleaned'!$D582&lt;30000, "$20k-30k",
  'Palmoria Group emp-data cleaned'!$D582&lt;40000, "$30k-40k",
  'Palmoria Group emp-data cleaned'!$D582&lt;50000, "$40k-50k",
  'Palmoria Group emp-data cleaned'!$D582&lt;60000, "$50k-60k",
  'Palmoria Group emp-data cleaned'!$D582&lt;70000, "$60k-70k",
  'Palmoria Group emp-data cleaned'!$D582&lt;80000, "$70k-80k",
  'Palmoria Group emp-data cleaned'!$D582&lt;90000, "$80k-90k",
  'Palmoria Group emp-data cleaned'!$D582&lt;100000, "$90k-100k",
  'Palmoria Group emp-data cleaned'!$D582&lt;110000, "$100k-110k",
  'Palmoria Group emp-data cleaned'!$D582&gt;=110000, "$110k+"
)</f>
        <v>$80k-90k</v>
      </c>
      <c r="F582" s="33" t="s">
        <v>9</v>
      </c>
      <c r="G582" s="33" t="s">
        <v>26</v>
      </c>
      <c r="H582" s="33">
        <f>INDEX('Bonus Rules'!$C$3:$G$14, MATCH(C582, 'Bonus Rules'!$B$3:$B$14, 0), MATCH(G582, 'Bonus Rules'!$C$2:$G$2, 0))</f>
        <v>2.3E-2</v>
      </c>
      <c r="I582" s="42">
        <f t="shared" si="18"/>
        <v>1949.02</v>
      </c>
      <c r="J582" s="48">
        <f t="shared" si="19"/>
        <v>86689.02</v>
      </c>
    </row>
    <row r="583" spans="1:10" x14ac:dyDescent="0.25">
      <c r="A583" s="35" t="s">
        <v>585</v>
      </c>
      <c r="B583" s="35" t="s">
        <v>12</v>
      </c>
      <c r="C583" s="35" t="s">
        <v>31</v>
      </c>
      <c r="D583" s="49">
        <v>88360</v>
      </c>
      <c r="E583" s="36" t="str" cm="1">
        <f t="array" ref="E583">_xlfn.IFS(
  'Palmoria Group emp-data cleaned'!$D583&lt;10000, "$0-10k",
  'Palmoria Group emp-data cleaned'!$D583&lt;20000, "$10k-20k",
  'Palmoria Group emp-data cleaned'!$D583&lt;30000, "$20k-30k",
  'Palmoria Group emp-data cleaned'!$D583&lt;40000, "$30k-40k",
  'Palmoria Group emp-data cleaned'!$D583&lt;50000, "$40k-50k",
  'Palmoria Group emp-data cleaned'!$D583&lt;60000, "$50k-60k",
  'Palmoria Group emp-data cleaned'!$D583&lt;70000, "$60k-70k",
  'Palmoria Group emp-data cleaned'!$D583&lt;80000, "$70k-80k",
  'Palmoria Group emp-data cleaned'!$D583&lt;90000, "$80k-90k",
  'Palmoria Group emp-data cleaned'!$D583&lt;100000, "$90k-100k",
  'Palmoria Group emp-data cleaned'!$D583&lt;110000, "$100k-110k",
  'Palmoria Group emp-data cleaned'!$D583&gt;=110000, "$110k+"
)</f>
        <v>$80k-90k</v>
      </c>
      <c r="F583" s="35" t="s">
        <v>9</v>
      </c>
      <c r="G583" s="35" t="s">
        <v>26</v>
      </c>
      <c r="H583" s="33">
        <f>INDEX('Bonus Rules'!$C$3:$G$14, MATCH(C583, 'Bonus Rules'!$B$3:$B$14, 0), MATCH(G583, 'Bonus Rules'!$C$2:$G$2, 0))</f>
        <v>2.4E-2</v>
      </c>
      <c r="I583" s="42">
        <f t="shared" si="18"/>
        <v>2120.64</v>
      </c>
      <c r="J583" s="48">
        <f t="shared" si="19"/>
        <v>90480.639999999999</v>
      </c>
    </row>
    <row r="584" spans="1:10" x14ac:dyDescent="0.25">
      <c r="A584" s="33" t="s">
        <v>586</v>
      </c>
      <c r="B584" s="33" t="s">
        <v>12</v>
      </c>
      <c r="C584" s="33" t="s">
        <v>28</v>
      </c>
      <c r="D584" s="48">
        <v>116220</v>
      </c>
      <c r="E584" s="34" t="str" cm="1">
        <f t="array" ref="E584">_xlfn.IFS(
  'Palmoria Group emp-data cleaned'!$D584&lt;10000, "$0-10k",
  'Palmoria Group emp-data cleaned'!$D584&lt;20000, "$10k-20k",
  'Palmoria Group emp-data cleaned'!$D584&lt;30000, "$20k-30k",
  'Palmoria Group emp-data cleaned'!$D584&lt;40000, "$30k-40k",
  'Palmoria Group emp-data cleaned'!$D584&lt;50000, "$40k-50k",
  'Palmoria Group emp-data cleaned'!$D584&lt;60000, "$50k-60k",
  'Palmoria Group emp-data cleaned'!$D584&lt;70000, "$60k-70k",
  'Palmoria Group emp-data cleaned'!$D584&lt;80000, "$70k-80k",
  'Palmoria Group emp-data cleaned'!$D584&lt;90000, "$80k-90k",
  'Palmoria Group emp-data cleaned'!$D584&lt;100000, "$90k-100k",
  'Palmoria Group emp-data cleaned'!$D584&lt;110000, "$100k-110k",
  'Palmoria Group emp-data cleaned'!$D584&gt;=110000, "$110k+"
)</f>
        <v>$110k+</v>
      </c>
      <c r="F584" s="33" t="s">
        <v>9</v>
      </c>
      <c r="G584" s="33" t="s">
        <v>22</v>
      </c>
      <c r="H584" s="33">
        <f>INDEX('Bonus Rules'!$C$3:$G$14, MATCH(C584, 'Bonus Rules'!$B$3:$B$14, 0), MATCH(G584, 'Bonus Rules'!$C$2:$G$2, 0))</f>
        <v>1.4999999999999999E-2</v>
      </c>
      <c r="I584" s="42">
        <f t="shared" si="18"/>
        <v>1743.3</v>
      </c>
      <c r="J584" s="48">
        <f t="shared" si="19"/>
        <v>117963.3</v>
      </c>
    </row>
    <row r="585" spans="1:10" x14ac:dyDescent="0.25">
      <c r="A585" s="35" t="s">
        <v>431</v>
      </c>
      <c r="B585" s="35" t="s">
        <v>12</v>
      </c>
      <c r="C585" s="35" t="s">
        <v>28</v>
      </c>
      <c r="D585" s="49">
        <v>45060</v>
      </c>
      <c r="E585" s="36" t="str" cm="1">
        <f t="array" ref="E585">_xlfn.IFS(
  'Palmoria Group emp-data cleaned'!$D585&lt;10000, "$0-10k",
  'Palmoria Group emp-data cleaned'!$D585&lt;20000, "$10k-20k",
  'Palmoria Group emp-data cleaned'!$D585&lt;30000, "$20k-30k",
  'Palmoria Group emp-data cleaned'!$D585&lt;40000, "$30k-40k",
  'Palmoria Group emp-data cleaned'!$D585&lt;50000, "$40k-50k",
  'Palmoria Group emp-data cleaned'!$D585&lt;60000, "$50k-60k",
  'Palmoria Group emp-data cleaned'!$D585&lt;70000, "$60k-70k",
  'Palmoria Group emp-data cleaned'!$D585&lt;80000, "$70k-80k",
  'Palmoria Group emp-data cleaned'!$D585&lt;90000, "$80k-90k",
  'Palmoria Group emp-data cleaned'!$D585&lt;100000, "$90k-100k",
  'Palmoria Group emp-data cleaned'!$D585&lt;110000, "$100k-110k",
  'Palmoria Group emp-data cleaned'!$D585&gt;=110000, "$110k+"
)</f>
        <v>$40k-50k</v>
      </c>
      <c r="F585" s="35" t="s">
        <v>9</v>
      </c>
      <c r="G585" s="35" t="s">
        <v>26</v>
      </c>
      <c r="H585" s="33">
        <f>INDEX('Bonus Rules'!$C$3:$G$14, MATCH(C585, 'Bonus Rules'!$B$3:$B$14, 0), MATCH(G585, 'Bonus Rules'!$C$2:$G$2, 0))</f>
        <v>2.3E-2</v>
      </c>
      <c r="I585" s="42">
        <f t="shared" si="18"/>
        <v>1036.3799999999999</v>
      </c>
      <c r="J585" s="48">
        <f t="shared" si="19"/>
        <v>46096.38</v>
      </c>
    </row>
    <row r="586" spans="1:10" x14ac:dyDescent="0.25">
      <c r="A586" s="33" t="s">
        <v>587</v>
      </c>
      <c r="B586" s="33" t="s">
        <v>7</v>
      </c>
      <c r="C586" s="33" t="s">
        <v>28</v>
      </c>
      <c r="D586" s="48">
        <v>106890</v>
      </c>
      <c r="E586" s="34" t="str" cm="1">
        <f t="array" ref="E586">_xlfn.IFS(
  'Palmoria Group emp-data cleaned'!$D586&lt;10000, "$0-10k",
  'Palmoria Group emp-data cleaned'!$D586&lt;20000, "$10k-20k",
  'Palmoria Group emp-data cleaned'!$D586&lt;30000, "$20k-30k",
  'Palmoria Group emp-data cleaned'!$D586&lt;40000, "$30k-40k",
  'Palmoria Group emp-data cleaned'!$D586&lt;50000, "$40k-50k",
  'Palmoria Group emp-data cleaned'!$D586&lt;60000, "$50k-60k",
  'Palmoria Group emp-data cleaned'!$D586&lt;70000, "$60k-70k",
  'Palmoria Group emp-data cleaned'!$D586&lt;80000, "$70k-80k",
  'Palmoria Group emp-data cleaned'!$D586&lt;90000, "$80k-90k",
  'Palmoria Group emp-data cleaned'!$D586&lt;100000, "$90k-100k",
  'Palmoria Group emp-data cleaned'!$D586&lt;110000, "$100k-110k",
  'Palmoria Group emp-data cleaned'!$D586&gt;=110000, "$110k+"
)</f>
        <v>$100k-110k</v>
      </c>
      <c r="F586" s="33" t="s">
        <v>19</v>
      </c>
      <c r="G586" s="33" t="s">
        <v>26</v>
      </c>
      <c r="H586" s="33">
        <f>INDEX('Bonus Rules'!$C$3:$G$14, MATCH(C586, 'Bonus Rules'!$B$3:$B$14, 0), MATCH(G586, 'Bonus Rules'!$C$2:$G$2, 0))</f>
        <v>2.3E-2</v>
      </c>
      <c r="I586" s="42">
        <f t="shared" si="18"/>
        <v>2458.4699999999998</v>
      </c>
      <c r="J586" s="48">
        <f t="shared" si="19"/>
        <v>109348.47</v>
      </c>
    </row>
    <row r="587" spans="1:10" x14ac:dyDescent="0.25">
      <c r="A587" s="35" t="s">
        <v>86</v>
      </c>
      <c r="B587" s="35" t="s">
        <v>7</v>
      </c>
      <c r="C587" s="35" t="s">
        <v>18</v>
      </c>
      <c r="D587" s="49">
        <v>28480</v>
      </c>
      <c r="E587" s="36" t="str" cm="1">
        <f t="array" ref="E587">_xlfn.IFS(
  'Palmoria Group emp-data cleaned'!$D587&lt;10000, "$0-10k",
  'Palmoria Group emp-data cleaned'!$D587&lt;20000, "$10k-20k",
  'Palmoria Group emp-data cleaned'!$D587&lt;30000, "$20k-30k",
  'Palmoria Group emp-data cleaned'!$D587&lt;40000, "$30k-40k",
  'Palmoria Group emp-data cleaned'!$D587&lt;50000, "$40k-50k",
  'Palmoria Group emp-data cleaned'!$D587&lt;60000, "$50k-60k",
  'Palmoria Group emp-data cleaned'!$D587&lt;70000, "$60k-70k",
  'Palmoria Group emp-data cleaned'!$D587&lt;80000, "$70k-80k",
  'Palmoria Group emp-data cleaned'!$D587&lt;90000, "$80k-90k",
  'Palmoria Group emp-data cleaned'!$D587&lt;100000, "$90k-100k",
  'Palmoria Group emp-data cleaned'!$D587&lt;110000, "$100k-110k",
  'Palmoria Group emp-data cleaned'!$D587&gt;=110000, "$110k+"
)</f>
        <v>$20k-30k</v>
      </c>
      <c r="F587" s="35" t="s">
        <v>19</v>
      </c>
      <c r="G587" s="35" t="s">
        <v>22</v>
      </c>
      <c r="H587" s="33">
        <f>INDEX('Bonus Rules'!$C$3:$G$14, MATCH(C587, 'Bonus Rules'!$B$3:$B$14, 0), MATCH(G587, 'Bonus Rules'!$C$2:$G$2, 0))</f>
        <v>1.9E-2</v>
      </c>
      <c r="I587" s="42">
        <f t="shared" si="18"/>
        <v>541.12</v>
      </c>
      <c r="J587" s="48">
        <f t="shared" si="19"/>
        <v>29021.119999999999</v>
      </c>
    </row>
    <row r="588" spans="1:10" x14ac:dyDescent="0.25">
      <c r="A588" s="33" t="s">
        <v>588</v>
      </c>
      <c r="B588" s="33" t="s">
        <v>12</v>
      </c>
      <c r="C588" s="33" t="s">
        <v>63</v>
      </c>
      <c r="D588" s="48">
        <v>107440</v>
      </c>
      <c r="E588" s="34" t="str" cm="1">
        <f t="array" ref="E588">_xlfn.IFS(
  'Palmoria Group emp-data cleaned'!$D588&lt;10000, "$0-10k",
  'Palmoria Group emp-data cleaned'!$D588&lt;20000, "$10k-20k",
  'Palmoria Group emp-data cleaned'!$D588&lt;30000, "$20k-30k",
  'Palmoria Group emp-data cleaned'!$D588&lt;40000, "$30k-40k",
  'Palmoria Group emp-data cleaned'!$D588&lt;50000, "$40k-50k",
  'Palmoria Group emp-data cleaned'!$D588&lt;60000, "$50k-60k",
  'Palmoria Group emp-data cleaned'!$D588&lt;70000, "$60k-70k",
  'Palmoria Group emp-data cleaned'!$D588&lt;80000, "$70k-80k",
  'Palmoria Group emp-data cleaned'!$D588&lt;90000, "$80k-90k",
  'Palmoria Group emp-data cleaned'!$D588&lt;100000, "$90k-100k",
  'Palmoria Group emp-data cleaned'!$D588&lt;110000, "$100k-110k",
  'Palmoria Group emp-data cleaned'!$D588&gt;=110000, "$110k+"
)</f>
        <v>$100k-110k</v>
      </c>
      <c r="F588" s="33" t="s">
        <v>19</v>
      </c>
      <c r="G588" s="33" t="s">
        <v>22</v>
      </c>
      <c r="H588" s="33">
        <f>INDEX('Bonus Rules'!$C$3:$G$14, MATCH(C588, 'Bonus Rules'!$B$3:$B$14, 0), MATCH(G588, 'Bonus Rules'!$C$2:$G$2, 0))</f>
        <v>1.2999999999999999E-2</v>
      </c>
      <c r="I588" s="42">
        <f t="shared" si="18"/>
        <v>1396.72</v>
      </c>
      <c r="J588" s="48">
        <f t="shared" si="19"/>
        <v>108836.72</v>
      </c>
    </row>
    <row r="589" spans="1:10" x14ac:dyDescent="0.25">
      <c r="A589" s="35" t="s">
        <v>456</v>
      </c>
      <c r="B589" s="35" t="s">
        <v>7</v>
      </c>
      <c r="C589" s="35" t="s">
        <v>18</v>
      </c>
      <c r="D589" s="49">
        <v>57620</v>
      </c>
      <c r="E589" s="36" t="str" cm="1">
        <f t="array" ref="E589">_xlfn.IFS(
  'Palmoria Group emp-data cleaned'!$D589&lt;10000, "$0-10k",
  'Palmoria Group emp-data cleaned'!$D589&lt;20000, "$10k-20k",
  'Palmoria Group emp-data cleaned'!$D589&lt;30000, "$20k-30k",
  'Palmoria Group emp-data cleaned'!$D589&lt;40000, "$30k-40k",
  'Palmoria Group emp-data cleaned'!$D589&lt;50000, "$40k-50k",
  'Palmoria Group emp-data cleaned'!$D589&lt;60000, "$50k-60k",
  'Palmoria Group emp-data cleaned'!$D589&lt;70000, "$60k-70k",
  'Palmoria Group emp-data cleaned'!$D589&lt;80000, "$70k-80k",
  'Palmoria Group emp-data cleaned'!$D589&lt;90000, "$80k-90k",
  'Palmoria Group emp-data cleaned'!$D589&lt;100000, "$90k-100k",
  'Palmoria Group emp-data cleaned'!$D589&lt;110000, "$100k-110k",
  'Palmoria Group emp-data cleaned'!$D589&gt;=110000, "$110k+"
)</f>
        <v>$50k-60k</v>
      </c>
      <c r="F589" s="35" t="s">
        <v>15</v>
      </c>
      <c r="G589" s="35" t="s">
        <v>14</v>
      </c>
      <c r="H589" s="33">
        <f>INDEX('Bonus Rules'!$C$3:$G$14, MATCH(C589, 'Bonus Rules'!$B$3:$B$14, 0), MATCH(G589, 'Bonus Rules'!$C$2:$G$2, 0))</f>
        <v>5.3999999999999999E-2</v>
      </c>
      <c r="I589" s="42">
        <f t="shared" si="18"/>
        <v>3111.48</v>
      </c>
      <c r="J589" s="48">
        <f t="shared" si="19"/>
        <v>60731.48</v>
      </c>
    </row>
    <row r="590" spans="1:10" x14ac:dyDescent="0.25">
      <c r="A590" s="33" t="s">
        <v>589</v>
      </c>
      <c r="B590" s="33" t="s">
        <v>12</v>
      </c>
      <c r="C590" s="33" t="s">
        <v>25</v>
      </c>
      <c r="D590" s="48">
        <v>29810</v>
      </c>
      <c r="E590" s="34" t="str" cm="1">
        <f t="array" ref="E590">_xlfn.IFS(
  'Palmoria Group emp-data cleaned'!$D590&lt;10000, "$0-10k",
  'Palmoria Group emp-data cleaned'!$D590&lt;20000, "$10k-20k",
  'Palmoria Group emp-data cleaned'!$D590&lt;30000, "$20k-30k",
  'Palmoria Group emp-data cleaned'!$D590&lt;40000, "$30k-40k",
  'Palmoria Group emp-data cleaned'!$D590&lt;50000, "$40k-50k",
  'Palmoria Group emp-data cleaned'!$D590&lt;60000, "$50k-60k",
  'Palmoria Group emp-data cleaned'!$D590&lt;70000, "$60k-70k",
  'Palmoria Group emp-data cleaned'!$D590&lt;80000, "$70k-80k",
  'Palmoria Group emp-data cleaned'!$D590&lt;90000, "$80k-90k",
  'Palmoria Group emp-data cleaned'!$D590&lt;100000, "$90k-100k",
  'Palmoria Group emp-data cleaned'!$D590&lt;110000, "$100k-110k",
  'Palmoria Group emp-data cleaned'!$D590&gt;=110000, "$110k+"
)</f>
        <v>$20k-30k</v>
      </c>
      <c r="F590" s="33" t="s">
        <v>19</v>
      </c>
      <c r="G590" s="33" t="s">
        <v>26</v>
      </c>
      <c r="H590" s="33">
        <f>INDEX('Bonus Rules'!$C$3:$G$14, MATCH(C590, 'Bonus Rules'!$B$3:$B$14, 0), MATCH(G590, 'Bonus Rules'!$C$2:$G$2, 0))</f>
        <v>2.7E-2</v>
      </c>
      <c r="I590" s="42">
        <f t="shared" si="18"/>
        <v>804.87</v>
      </c>
      <c r="J590" s="48">
        <f t="shared" si="19"/>
        <v>30614.87</v>
      </c>
    </row>
    <row r="591" spans="1:10" x14ac:dyDescent="0.25">
      <c r="A591" s="35" t="s">
        <v>590</v>
      </c>
      <c r="B591" s="35" t="s">
        <v>7</v>
      </c>
      <c r="C591" s="35" t="s">
        <v>39</v>
      </c>
      <c r="D591" s="49">
        <v>105330</v>
      </c>
      <c r="E591" s="36" t="str" cm="1">
        <f t="array" ref="E591">_xlfn.IFS(
  'Palmoria Group emp-data cleaned'!$D591&lt;10000, "$0-10k",
  'Palmoria Group emp-data cleaned'!$D591&lt;20000, "$10k-20k",
  'Palmoria Group emp-data cleaned'!$D591&lt;30000, "$20k-30k",
  'Palmoria Group emp-data cleaned'!$D591&lt;40000, "$30k-40k",
  'Palmoria Group emp-data cleaned'!$D591&lt;50000, "$40k-50k",
  'Palmoria Group emp-data cleaned'!$D591&lt;60000, "$50k-60k",
  'Palmoria Group emp-data cleaned'!$D591&lt;70000, "$60k-70k",
  'Palmoria Group emp-data cleaned'!$D591&lt;80000, "$70k-80k",
  'Palmoria Group emp-data cleaned'!$D591&lt;90000, "$80k-90k",
  'Palmoria Group emp-data cleaned'!$D591&lt;100000, "$90k-100k",
  'Palmoria Group emp-data cleaned'!$D591&lt;110000, "$100k-110k",
  'Palmoria Group emp-data cleaned'!$D591&gt;=110000, "$110k+"
)</f>
        <v>$100k-110k</v>
      </c>
      <c r="F591" s="35" t="s">
        <v>9</v>
      </c>
      <c r="G591" s="35" t="s">
        <v>22</v>
      </c>
      <c r="H591" s="33">
        <f>INDEX('Bonus Rules'!$C$3:$G$14, MATCH(C591, 'Bonus Rules'!$B$3:$B$14, 0), MATCH(G591, 'Bonus Rules'!$C$2:$G$2, 0))</f>
        <v>1.9E-2</v>
      </c>
      <c r="I591" s="42">
        <f t="shared" si="18"/>
        <v>2001.27</v>
      </c>
      <c r="J591" s="48">
        <f t="shared" si="19"/>
        <v>107331.27</v>
      </c>
    </row>
    <row r="592" spans="1:10" x14ac:dyDescent="0.25">
      <c r="A592" s="33" t="s">
        <v>591</v>
      </c>
      <c r="B592" s="33" t="s">
        <v>12</v>
      </c>
      <c r="C592" s="33" t="s">
        <v>18</v>
      </c>
      <c r="D592" s="48">
        <v>43110</v>
      </c>
      <c r="E592" s="34" t="str" cm="1">
        <f t="array" ref="E592">_xlfn.IFS(
  'Palmoria Group emp-data cleaned'!$D592&lt;10000, "$0-10k",
  'Palmoria Group emp-data cleaned'!$D592&lt;20000, "$10k-20k",
  'Palmoria Group emp-data cleaned'!$D592&lt;30000, "$20k-30k",
  'Palmoria Group emp-data cleaned'!$D592&lt;40000, "$30k-40k",
  'Palmoria Group emp-data cleaned'!$D592&lt;50000, "$40k-50k",
  'Palmoria Group emp-data cleaned'!$D592&lt;60000, "$50k-60k",
  'Palmoria Group emp-data cleaned'!$D592&lt;70000, "$60k-70k",
  'Palmoria Group emp-data cleaned'!$D592&lt;80000, "$70k-80k",
  'Palmoria Group emp-data cleaned'!$D592&lt;90000, "$80k-90k",
  'Palmoria Group emp-data cleaned'!$D592&lt;100000, "$90k-100k",
  'Palmoria Group emp-data cleaned'!$D592&lt;110000, "$100k-110k",
  'Palmoria Group emp-data cleaned'!$D592&gt;=110000, "$110k+"
)</f>
        <v>$40k-50k</v>
      </c>
      <c r="F592" s="33" t="s">
        <v>9</v>
      </c>
      <c r="G592" s="33" t="s">
        <v>26</v>
      </c>
      <c r="H592" s="33">
        <f>INDEX('Bonus Rules'!$C$3:$G$14, MATCH(C592, 'Bonus Rules'!$B$3:$B$14, 0), MATCH(G592, 'Bonus Rules'!$C$2:$G$2, 0))</f>
        <v>2.1000000000000001E-2</v>
      </c>
      <c r="I592" s="42">
        <f t="shared" si="18"/>
        <v>905.31000000000006</v>
      </c>
      <c r="J592" s="48">
        <f t="shared" si="19"/>
        <v>44015.31</v>
      </c>
    </row>
    <row r="593" spans="1:10" x14ac:dyDescent="0.25">
      <c r="A593" s="35" t="s">
        <v>592</v>
      </c>
      <c r="B593" s="35" t="s">
        <v>7</v>
      </c>
      <c r="C593" s="35" t="s">
        <v>21</v>
      </c>
      <c r="D593" s="49">
        <v>52630</v>
      </c>
      <c r="E593" s="36" t="str" cm="1">
        <f t="array" ref="E593">_xlfn.IFS(
  'Palmoria Group emp-data cleaned'!$D593&lt;10000, "$0-10k",
  'Palmoria Group emp-data cleaned'!$D593&lt;20000, "$10k-20k",
  'Palmoria Group emp-data cleaned'!$D593&lt;30000, "$20k-30k",
  'Palmoria Group emp-data cleaned'!$D593&lt;40000, "$30k-40k",
  'Palmoria Group emp-data cleaned'!$D593&lt;50000, "$40k-50k",
  'Palmoria Group emp-data cleaned'!$D593&lt;60000, "$50k-60k",
  'Palmoria Group emp-data cleaned'!$D593&lt;70000, "$60k-70k",
  'Palmoria Group emp-data cleaned'!$D593&lt;80000, "$70k-80k",
  'Palmoria Group emp-data cleaned'!$D593&lt;90000, "$80k-90k",
  'Palmoria Group emp-data cleaned'!$D593&lt;100000, "$90k-100k",
  'Palmoria Group emp-data cleaned'!$D593&lt;110000, "$100k-110k",
  'Palmoria Group emp-data cleaned'!$D593&gt;=110000, "$110k+"
)</f>
        <v>$50k-60k</v>
      </c>
      <c r="F593" s="35" t="s">
        <v>15</v>
      </c>
      <c r="G593" s="35" t="s">
        <v>26</v>
      </c>
      <c r="H593" s="33">
        <f>INDEX('Bonus Rules'!$C$3:$G$14, MATCH(C593, 'Bonus Rules'!$B$3:$B$14, 0), MATCH(G593, 'Bonus Rules'!$C$2:$G$2, 0))</f>
        <v>2.8000000000000001E-2</v>
      </c>
      <c r="I593" s="42">
        <f t="shared" si="18"/>
        <v>1473.64</v>
      </c>
      <c r="J593" s="48">
        <f t="shared" si="19"/>
        <v>54103.64</v>
      </c>
    </row>
    <row r="594" spans="1:10" x14ac:dyDescent="0.25">
      <c r="A594" s="33" t="s">
        <v>593</v>
      </c>
      <c r="B594" s="33" t="s">
        <v>7</v>
      </c>
      <c r="C594" s="33" t="s">
        <v>8</v>
      </c>
      <c r="D594" s="48">
        <v>46350</v>
      </c>
      <c r="E594" s="34" t="str" cm="1">
        <f t="array" ref="E594">_xlfn.IFS(
  'Palmoria Group emp-data cleaned'!$D594&lt;10000, "$0-10k",
  'Palmoria Group emp-data cleaned'!$D594&lt;20000, "$10k-20k",
  'Palmoria Group emp-data cleaned'!$D594&lt;30000, "$20k-30k",
  'Palmoria Group emp-data cleaned'!$D594&lt;40000, "$30k-40k",
  'Palmoria Group emp-data cleaned'!$D594&lt;50000, "$40k-50k",
  'Palmoria Group emp-data cleaned'!$D594&lt;60000, "$50k-60k",
  'Palmoria Group emp-data cleaned'!$D594&lt;70000, "$60k-70k",
  'Palmoria Group emp-data cleaned'!$D594&lt;80000, "$70k-80k",
  'Palmoria Group emp-data cleaned'!$D594&lt;90000, "$80k-90k",
  'Palmoria Group emp-data cleaned'!$D594&lt;100000, "$90k-100k",
  'Palmoria Group emp-data cleaned'!$D594&lt;110000, "$100k-110k",
  'Palmoria Group emp-data cleaned'!$D594&gt;=110000, "$110k+"
)</f>
        <v>$40k-50k</v>
      </c>
      <c r="F594" s="33" t="s">
        <v>19</v>
      </c>
      <c r="G594" s="33" t="s">
        <v>26</v>
      </c>
      <c r="H594" s="33">
        <f>INDEX('Bonus Rules'!$C$3:$G$14, MATCH(C594, 'Bonus Rules'!$B$3:$B$14, 0), MATCH(G594, 'Bonus Rules'!$C$2:$G$2, 0))</f>
        <v>2.1000000000000001E-2</v>
      </c>
      <c r="I594" s="42">
        <f t="shared" si="18"/>
        <v>973.35</v>
      </c>
      <c r="J594" s="48">
        <f t="shared" si="19"/>
        <v>47323.35</v>
      </c>
    </row>
    <row r="595" spans="1:10" x14ac:dyDescent="0.25">
      <c r="A595" s="35" t="s">
        <v>594</v>
      </c>
      <c r="B595" s="35" t="s">
        <v>7</v>
      </c>
      <c r="C595" s="35" t="s">
        <v>25</v>
      </c>
      <c r="D595" s="49">
        <v>108170</v>
      </c>
      <c r="E595" s="36" t="str" cm="1">
        <f t="array" ref="E595">_xlfn.IFS(
  'Palmoria Group emp-data cleaned'!$D595&lt;10000, "$0-10k",
  'Palmoria Group emp-data cleaned'!$D595&lt;20000, "$10k-20k",
  'Palmoria Group emp-data cleaned'!$D595&lt;30000, "$20k-30k",
  'Palmoria Group emp-data cleaned'!$D595&lt;40000, "$30k-40k",
  'Palmoria Group emp-data cleaned'!$D595&lt;50000, "$40k-50k",
  'Palmoria Group emp-data cleaned'!$D595&lt;60000, "$50k-60k",
  'Palmoria Group emp-data cleaned'!$D595&lt;70000, "$60k-70k",
  'Palmoria Group emp-data cleaned'!$D595&lt;80000, "$70k-80k",
  'Palmoria Group emp-data cleaned'!$D595&lt;90000, "$80k-90k",
  'Palmoria Group emp-data cleaned'!$D595&lt;100000, "$90k-100k",
  'Palmoria Group emp-data cleaned'!$D595&lt;110000, "$100k-110k",
  'Palmoria Group emp-data cleaned'!$D595&gt;=110000, "$110k+"
)</f>
        <v>$100k-110k</v>
      </c>
      <c r="F595" s="35" t="s">
        <v>19</v>
      </c>
      <c r="G595" s="35" t="s">
        <v>16</v>
      </c>
      <c r="H595" s="33"/>
      <c r="I595" s="42"/>
      <c r="J595" s="48"/>
    </row>
    <row r="596" spans="1:10" x14ac:dyDescent="0.25">
      <c r="A596" s="33" t="s">
        <v>595</v>
      </c>
      <c r="B596" s="33" t="s">
        <v>7</v>
      </c>
      <c r="C596" s="33" t="s">
        <v>28</v>
      </c>
      <c r="D596" s="48">
        <v>69730</v>
      </c>
      <c r="E596" s="34" t="str" cm="1">
        <f t="array" ref="E596">_xlfn.IFS(
  'Palmoria Group emp-data cleaned'!$D596&lt;10000, "$0-10k",
  'Palmoria Group emp-data cleaned'!$D596&lt;20000, "$10k-20k",
  'Palmoria Group emp-data cleaned'!$D596&lt;30000, "$20k-30k",
  'Palmoria Group emp-data cleaned'!$D596&lt;40000, "$30k-40k",
  'Palmoria Group emp-data cleaned'!$D596&lt;50000, "$40k-50k",
  'Palmoria Group emp-data cleaned'!$D596&lt;60000, "$50k-60k",
  'Palmoria Group emp-data cleaned'!$D596&lt;70000, "$60k-70k",
  'Palmoria Group emp-data cleaned'!$D596&lt;80000, "$70k-80k",
  'Palmoria Group emp-data cleaned'!$D596&lt;90000, "$80k-90k",
  'Palmoria Group emp-data cleaned'!$D596&lt;100000, "$90k-100k",
  'Palmoria Group emp-data cleaned'!$D596&lt;110000, "$100k-110k",
  'Palmoria Group emp-data cleaned'!$D596&gt;=110000, "$110k+"
)</f>
        <v>$60k-70k</v>
      </c>
      <c r="F596" s="33" t="s">
        <v>19</v>
      </c>
      <c r="G596" s="33" t="s">
        <v>48</v>
      </c>
      <c r="H596" s="33">
        <f>INDEX('Bonus Rules'!$C$3:$G$14, MATCH(C596, 'Bonus Rules'!$B$3:$B$14, 0), MATCH(G596, 'Bonus Rules'!$C$2:$G$2, 0))</f>
        <v>5.0000000000000001E-3</v>
      </c>
      <c r="I596" s="42">
        <f t="shared" si="18"/>
        <v>348.65000000000003</v>
      </c>
      <c r="J596" s="48">
        <f t="shared" si="19"/>
        <v>70078.649999999994</v>
      </c>
    </row>
    <row r="597" spans="1:10" x14ac:dyDescent="0.25">
      <c r="A597" s="35" t="s">
        <v>596</v>
      </c>
      <c r="B597" s="35" t="s">
        <v>7</v>
      </c>
      <c r="C597" s="35" t="s">
        <v>34</v>
      </c>
      <c r="D597" s="49">
        <v>110200</v>
      </c>
      <c r="E597" s="36" t="str" cm="1">
        <f t="array" ref="E597">_xlfn.IFS(
  'Palmoria Group emp-data cleaned'!$D597&lt;10000, "$0-10k",
  'Palmoria Group emp-data cleaned'!$D597&lt;20000, "$10k-20k",
  'Palmoria Group emp-data cleaned'!$D597&lt;30000, "$20k-30k",
  'Palmoria Group emp-data cleaned'!$D597&lt;40000, "$30k-40k",
  'Palmoria Group emp-data cleaned'!$D597&lt;50000, "$40k-50k",
  'Palmoria Group emp-data cleaned'!$D597&lt;60000, "$50k-60k",
  'Palmoria Group emp-data cleaned'!$D597&lt;70000, "$60k-70k",
  'Palmoria Group emp-data cleaned'!$D597&lt;80000, "$70k-80k",
  'Palmoria Group emp-data cleaned'!$D597&lt;90000, "$80k-90k",
  'Palmoria Group emp-data cleaned'!$D597&lt;100000, "$90k-100k",
  'Palmoria Group emp-data cleaned'!$D597&lt;110000, "$100k-110k",
  'Palmoria Group emp-data cleaned'!$D597&gt;=110000, "$110k+"
)</f>
        <v>$110k+</v>
      </c>
      <c r="F597" s="35" t="s">
        <v>15</v>
      </c>
      <c r="G597" s="35" t="s">
        <v>26</v>
      </c>
      <c r="H597" s="33">
        <f>INDEX('Bonus Rules'!$C$3:$G$14, MATCH(C597, 'Bonus Rules'!$B$3:$B$14, 0), MATCH(G597, 'Bonus Rules'!$C$2:$G$2, 0))</f>
        <v>3.2000000000000001E-2</v>
      </c>
      <c r="I597" s="42">
        <f t="shared" si="18"/>
        <v>3526.4</v>
      </c>
      <c r="J597" s="48">
        <f t="shared" si="19"/>
        <v>113726.39999999999</v>
      </c>
    </row>
    <row r="598" spans="1:10" x14ac:dyDescent="0.25">
      <c r="A598" s="33" t="s">
        <v>597</v>
      </c>
      <c r="B598" s="33" t="s">
        <v>7</v>
      </c>
      <c r="C598" s="33" t="s">
        <v>18</v>
      </c>
      <c r="D598" s="48">
        <v>116090</v>
      </c>
      <c r="E598" s="34" t="str" cm="1">
        <f t="array" ref="E598">_xlfn.IFS(
  'Palmoria Group emp-data cleaned'!$D598&lt;10000, "$0-10k",
  'Palmoria Group emp-data cleaned'!$D598&lt;20000, "$10k-20k",
  'Palmoria Group emp-data cleaned'!$D598&lt;30000, "$20k-30k",
  'Palmoria Group emp-data cleaned'!$D598&lt;40000, "$30k-40k",
  'Palmoria Group emp-data cleaned'!$D598&lt;50000, "$40k-50k",
  'Palmoria Group emp-data cleaned'!$D598&lt;60000, "$50k-60k",
  'Palmoria Group emp-data cleaned'!$D598&lt;70000, "$60k-70k",
  'Palmoria Group emp-data cleaned'!$D598&lt;80000, "$70k-80k",
  'Palmoria Group emp-data cleaned'!$D598&lt;90000, "$80k-90k",
  'Palmoria Group emp-data cleaned'!$D598&lt;100000, "$90k-100k",
  'Palmoria Group emp-data cleaned'!$D598&lt;110000, "$100k-110k",
  'Palmoria Group emp-data cleaned'!$D598&gt;=110000, "$110k+"
)</f>
        <v>$110k+</v>
      </c>
      <c r="F598" s="33" t="s">
        <v>19</v>
      </c>
      <c r="G598" s="33" t="s">
        <v>16</v>
      </c>
      <c r="H598" s="33"/>
      <c r="I598" s="42"/>
      <c r="J598" s="48"/>
    </row>
    <row r="599" spans="1:10" x14ac:dyDescent="0.25">
      <c r="A599" s="35" t="s">
        <v>598</v>
      </c>
      <c r="B599" s="35" t="s">
        <v>903</v>
      </c>
      <c r="C599" s="35" t="s">
        <v>31</v>
      </c>
      <c r="D599" s="49">
        <v>52140</v>
      </c>
      <c r="E599" s="36" t="str" cm="1">
        <f t="array" ref="E599">_xlfn.IFS(
  'Palmoria Group emp-data cleaned'!$D599&lt;10000, "$0-10k",
  'Palmoria Group emp-data cleaned'!$D599&lt;20000, "$10k-20k",
  'Palmoria Group emp-data cleaned'!$D599&lt;30000, "$20k-30k",
  'Palmoria Group emp-data cleaned'!$D599&lt;40000, "$30k-40k",
  'Palmoria Group emp-data cleaned'!$D599&lt;50000, "$40k-50k",
  'Palmoria Group emp-data cleaned'!$D599&lt;60000, "$50k-60k",
  'Palmoria Group emp-data cleaned'!$D599&lt;70000, "$60k-70k",
  'Palmoria Group emp-data cleaned'!$D599&lt;80000, "$70k-80k",
  'Palmoria Group emp-data cleaned'!$D599&lt;90000, "$80k-90k",
  'Palmoria Group emp-data cleaned'!$D599&lt;100000, "$90k-100k",
  'Palmoria Group emp-data cleaned'!$D599&lt;110000, "$100k-110k",
  'Palmoria Group emp-data cleaned'!$D599&gt;=110000, "$110k+"
)</f>
        <v>$50k-60k</v>
      </c>
      <c r="F599" s="35" t="s">
        <v>15</v>
      </c>
      <c r="G599" s="35" t="s">
        <v>26</v>
      </c>
      <c r="H599" s="33">
        <f>INDEX('Bonus Rules'!$C$3:$G$14, MATCH(C599, 'Bonus Rules'!$B$3:$B$14, 0), MATCH(G599, 'Bonus Rules'!$C$2:$G$2, 0))</f>
        <v>2.4E-2</v>
      </c>
      <c r="I599" s="42">
        <f t="shared" si="18"/>
        <v>1251.3600000000001</v>
      </c>
      <c r="J599" s="48">
        <f t="shared" si="19"/>
        <v>53391.360000000001</v>
      </c>
    </row>
    <row r="600" spans="1:10" x14ac:dyDescent="0.25">
      <c r="A600" s="33" t="s">
        <v>599</v>
      </c>
      <c r="B600" s="33" t="s">
        <v>7</v>
      </c>
      <c r="C600" s="33" t="s">
        <v>13</v>
      </c>
      <c r="D600" s="48">
        <v>32810</v>
      </c>
      <c r="E600" s="34" t="str" cm="1">
        <f t="array" ref="E600">_xlfn.IFS(
  'Palmoria Group emp-data cleaned'!$D600&lt;10000, "$0-10k",
  'Palmoria Group emp-data cleaned'!$D600&lt;20000, "$10k-20k",
  'Palmoria Group emp-data cleaned'!$D600&lt;30000, "$20k-30k",
  'Palmoria Group emp-data cleaned'!$D600&lt;40000, "$30k-40k",
  'Palmoria Group emp-data cleaned'!$D600&lt;50000, "$40k-50k",
  'Palmoria Group emp-data cleaned'!$D600&lt;60000, "$50k-60k",
  'Palmoria Group emp-data cleaned'!$D600&lt;70000, "$60k-70k",
  'Palmoria Group emp-data cleaned'!$D600&lt;80000, "$70k-80k",
  'Palmoria Group emp-data cleaned'!$D600&lt;90000, "$80k-90k",
  'Palmoria Group emp-data cleaned'!$D600&lt;100000, "$90k-100k",
  'Palmoria Group emp-data cleaned'!$D600&lt;110000, "$100k-110k",
  'Palmoria Group emp-data cleaned'!$D600&gt;=110000, "$110k+"
)</f>
        <v>$30k-40k</v>
      </c>
      <c r="F600" s="33" t="s">
        <v>19</v>
      </c>
      <c r="G600" s="33" t="s">
        <v>26</v>
      </c>
      <c r="H600" s="33">
        <f>INDEX('Bonus Rules'!$C$3:$G$14, MATCH(C600, 'Bonus Rules'!$B$3:$B$14, 0), MATCH(G600, 'Bonus Rules'!$C$2:$G$2, 0))</f>
        <v>3.5000000000000003E-2</v>
      </c>
      <c r="I600" s="42">
        <f t="shared" si="18"/>
        <v>1148.3500000000001</v>
      </c>
      <c r="J600" s="48">
        <f t="shared" si="19"/>
        <v>33958.35</v>
      </c>
    </row>
    <row r="601" spans="1:10" x14ac:dyDescent="0.25">
      <c r="A601" s="35" t="s">
        <v>600</v>
      </c>
      <c r="B601" s="35" t="s">
        <v>7</v>
      </c>
      <c r="C601" s="35" t="s">
        <v>8</v>
      </c>
      <c r="D601" s="49">
        <v>59430</v>
      </c>
      <c r="E601" s="36" t="str" cm="1">
        <f t="array" ref="E601">_xlfn.IFS(
  'Palmoria Group emp-data cleaned'!$D601&lt;10000, "$0-10k",
  'Palmoria Group emp-data cleaned'!$D601&lt;20000, "$10k-20k",
  'Palmoria Group emp-data cleaned'!$D601&lt;30000, "$20k-30k",
  'Palmoria Group emp-data cleaned'!$D601&lt;40000, "$30k-40k",
  'Palmoria Group emp-data cleaned'!$D601&lt;50000, "$40k-50k",
  'Palmoria Group emp-data cleaned'!$D601&lt;60000, "$50k-60k",
  'Palmoria Group emp-data cleaned'!$D601&lt;70000, "$60k-70k",
  'Palmoria Group emp-data cleaned'!$D601&lt;80000, "$70k-80k",
  'Palmoria Group emp-data cleaned'!$D601&lt;90000, "$80k-90k",
  'Palmoria Group emp-data cleaned'!$D601&lt;100000, "$90k-100k",
  'Palmoria Group emp-data cleaned'!$D601&lt;110000, "$100k-110k",
  'Palmoria Group emp-data cleaned'!$D601&gt;=110000, "$110k+"
)</f>
        <v>$50k-60k</v>
      </c>
      <c r="F601" s="35" t="s">
        <v>9</v>
      </c>
      <c r="G601" s="35" t="s">
        <v>26</v>
      </c>
      <c r="H601" s="33">
        <f>INDEX('Bonus Rules'!$C$3:$G$14, MATCH(C601, 'Bonus Rules'!$B$3:$B$14, 0), MATCH(G601, 'Bonus Rules'!$C$2:$G$2, 0))</f>
        <v>2.1000000000000001E-2</v>
      </c>
      <c r="I601" s="42">
        <f t="shared" si="18"/>
        <v>1248.03</v>
      </c>
      <c r="J601" s="48">
        <f t="shared" si="19"/>
        <v>60678.03</v>
      </c>
    </row>
    <row r="602" spans="1:10" x14ac:dyDescent="0.25">
      <c r="A602" s="33" t="s">
        <v>601</v>
      </c>
      <c r="B602" s="33" t="s">
        <v>7</v>
      </c>
      <c r="C602" s="33" t="s">
        <v>18</v>
      </c>
      <c r="D602" s="48">
        <v>46990</v>
      </c>
      <c r="E602" s="34" t="str" cm="1">
        <f t="array" ref="E602">_xlfn.IFS(
  'Palmoria Group emp-data cleaned'!$D602&lt;10000, "$0-10k",
  'Palmoria Group emp-data cleaned'!$D602&lt;20000, "$10k-20k",
  'Palmoria Group emp-data cleaned'!$D602&lt;30000, "$20k-30k",
  'Palmoria Group emp-data cleaned'!$D602&lt;40000, "$30k-40k",
  'Palmoria Group emp-data cleaned'!$D602&lt;50000, "$40k-50k",
  'Palmoria Group emp-data cleaned'!$D602&lt;60000, "$50k-60k",
  'Palmoria Group emp-data cleaned'!$D602&lt;70000, "$60k-70k",
  'Palmoria Group emp-data cleaned'!$D602&lt;80000, "$70k-80k",
  'Palmoria Group emp-data cleaned'!$D602&lt;90000, "$80k-90k",
  'Palmoria Group emp-data cleaned'!$D602&lt;100000, "$90k-100k",
  'Palmoria Group emp-data cleaned'!$D602&lt;110000, "$100k-110k",
  'Palmoria Group emp-data cleaned'!$D602&gt;=110000, "$110k+"
)</f>
        <v>$40k-50k</v>
      </c>
      <c r="F602" s="33" t="s">
        <v>19</v>
      </c>
      <c r="G602" s="33" t="s">
        <v>26</v>
      </c>
      <c r="H602" s="33">
        <f>INDEX('Bonus Rules'!$C$3:$G$14, MATCH(C602, 'Bonus Rules'!$B$3:$B$14, 0), MATCH(G602, 'Bonus Rules'!$C$2:$G$2, 0))</f>
        <v>2.1000000000000001E-2</v>
      </c>
      <c r="I602" s="42">
        <f t="shared" si="18"/>
        <v>986.79000000000008</v>
      </c>
      <c r="J602" s="48">
        <f t="shared" si="19"/>
        <v>47976.79</v>
      </c>
    </row>
    <row r="603" spans="1:10" x14ac:dyDescent="0.25">
      <c r="A603" s="35" t="s">
        <v>602</v>
      </c>
      <c r="B603" s="35" t="s">
        <v>7</v>
      </c>
      <c r="C603" s="35" t="s">
        <v>8</v>
      </c>
      <c r="D603" s="49">
        <v>33560</v>
      </c>
      <c r="E603" s="36" t="str" cm="1">
        <f t="array" ref="E603">_xlfn.IFS(
  'Palmoria Group emp-data cleaned'!$D603&lt;10000, "$0-10k",
  'Palmoria Group emp-data cleaned'!$D603&lt;20000, "$10k-20k",
  'Palmoria Group emp-data cleaned'!$D603&lt;30000, "$20k-30k",
  'Palmoria Group emp-data cleaned'!$D603&lt;40000, "$30k-40k",
  'Palmoria Group emp-data cleaned'!$D603&lt;50000, "$40k-50k",
  'Palmoria Group emp-data cleaned'!$D603&lt;60000, "$50k-60k",
  'Palmoria Group emp-data cleaned'!$D603&lt;70000, "$60k-70k",
  'Palmoria Group emp-data cleaned'!$D603&lt;80000, "$70k-80k",
  'Palmoria Group emp-data cleaned'!$D603&lt;90000, "$80k-90k",
  'Palmoria Group emp-data cleaned'!$D603&lt;100000, "$90k-100k",
  'Palmoria Group emp-data cleaned'!$D603&lt;110000, "$100k-110k",
  'Palmoria Group emp-data cleaned'!$D603&gt;=110000, "$110k+"
)</f>
        <v>$30k-40k</v>
      </c>
      <c r="F603" s="35" t="s">
        <v>19</v>
      </c>
      <c r="G603" s="35" t="s">
        <v>26</v>
      </c>
      <c r="H603" s="33">
        <f>INDEX('Bonus Rules'!$C$3:$G$14, MATCH(C603, 'Bonus Rules'!$B$3:$B$14, 0), MATCH(G603, 'Bonus Rules'!$C$2:$G$2, 0))</f>
        <v>2.1000000000000001E-2</v>
      </c>
      <c r="I603" s="42">
        <f t="shared" si="18"/>
        <v>704.76</v>
      </c>
      <c r="J603" s="48">
        <f t="shared" si="19"/>
        <v>34264.76</v>
      </c>
    </row>
    <row r="604" spans="1:10" x14ac:dyDescent="0.25">
      <c r="A604" s="33" t="s">
        <v>603</v>
      </c>
      <c r="B604" s="33" t="s">
        <v>7</v>
      </c>
      <c r="C604" s="33" t="s">
        <v>8</v>
      </c>
      <c r="D604" s="48">
        <v>33890</v>
      </c>
      <c r="E604" s="34" t="str" cm="1">
        <f t="array" ref="E604">_xlfn.IFS(
  'Palmoria Group emp-data cleaned'!$D604&lt;10000, "$0-10k",
  'Palmoria Group emp-data cleaned'!$D604&lt;20000, "$10k-20k",
  'Palmoria Group emp-data cleaned'!$D604&lt;30000, "$20k-30k",
  'Palmoria Group emp-data cleaned'!$D604&lt;40000, "$30k-40k",
  'Palmoria Group emp-data cleaned'!$D604&lt;50000, "$40k-50k",
  'Palmoria Group emp-data cleaned'!$D604&lt;60000, "$50k-60k",
  'Palmoria Group emp-data cleaned'!$D604&lt;70000, "$60k-70k",
  'Palmoria Group emp-data cleaned'!$D604&lt;80000, "$70k-80k",
  'Palmoria Group emp-data cleaned'!$D604&lt;90000, "$80k-90k",
  'Palmoria Group emp-data cleaned'!$D604&lt;100000, "$90k-100k",
  'Palmoria Group emp-data cleaned'!$D604&lt;110000, "$100k-110k",
  'Palmoria Group emp-data cleaned'!$D604&gt;=110000, "$110k+"
)</f>
        <v>$30k-40k</v>
      </c>
      <c r="F604" s="33" t="s">
        <v>15</v>
      </c>
      <c r="G604" s="33" t="s">
        <v>26</v>
      </c>
      <c r="H604" s="33">
        <f>INDEX('Bonus Rules'!$C$3:$G$14, MATCH(C604, 'Bonus Rules'!$B$3:$B$14, 0), MATCH(G604, 'Bonus Rules'!$C$2:$G$2, 0))</f>
        <v>2.1000000000000001E-2</v>
      </c>
      <c r="I604" s="42">
        <f t="shared" si="18"/>
        <v>711.69</v>
      </c>
      <c r="J604" s="48">
        <f t="shared" si="19"/>
        <v>34601.69</v>
      </c>
    </row>
    <row r="605" spans="1:10" x14ac:dyDescent="0.25">
      <c r="A605" s="35" t="s">
        <v>604</v>
      </c>
      <c r="B605" s="35" t="s">
        <v>7</v>
      </c>
      <c r="C605" s="35" t="s">
        <v>39</v>
      </c>
      <c r="D605" s="49">
        <v>51740</v>
      </c>
      <c r="E605" s="36" t="str" cm="1">
        <f t="array" ref="E605">_xlfn.IFS(
  'Palmoria Group emp-data cleaned'!$D605&lt;10000, "$0-10k",
  'Palmoria Group emp-data cleaned'!$D605&lt;20000, "$10k-20k",
  'Palmoria Group emp-data cleaned'!$D605&lt;30000, "$20k-30k",
  'Palmoria Group emp-data cleaned'!$D605&lt;40000, "$30k-40k",
  'Palmoria Group emp-data cleaned'!$D605&lt;50000, "$40k-50k",
  'Palmoria Group emp-data cleaned'!$D605&lt;60000, "$50k-60k",
  'Palmoria Group emp-data cleaned'!$D605&lt;70000, "$60k-70k",
  'Palmoria Group emp-data cleaned'!$D605&lt;80000, "$70k-80k",
  'Palmoria Group emp-data cleaned'!$D605&lt;90000, "$80k-90k",
  'Palmoria Group emp-data cleaned'!$D605&lt;100000, "$90k-100k",
  'Palmoria Group emp-data cleaned'!$D605&lt;110000, "$100k-110k",
  'Palmoria Group emp-data cleaned'!$D605&gt;=110000, "$110k+"
)</f>
        <v>$50k-60k</v>
      </c>
      <c r="F605" s="35" t="s">
        <v>19</v>
      </c>
      <c r="G605" s="35" t="s">
        <v>22</v>
      </c>
      <c r="H605" s="33">
        <f>INDEX('Bonus Rules'!$C$3:$G$14, MATCH(C605, 'Bonus Rules'!$B$3:$B$14, 0), MATCH(G605, 'Bonus Rules'!$C$2:$G$2, 0))</f>
        <v>1.9E-2</v>
      </c>
      <c r="I605" s="42">
        <f t="shared" si="18"/>
        <v>983.06</v>
      </c>
      <c r="J605" s="48">
        <f t="shared" si="19"/>
        <v>52723.06</v>
      </c>
    </row>
    <row r="606" spans="1:10" x14ac:dyDescent="0.25">
      <c r="A606" s="33" t="s">
        <v>605</v>
      </c>
      <c r="B606" s="33" t="s">
        <v>12</v>
      </c>
      <c r="C606" s="33" t="s">
        <v>50</v>
      </c>
      <c r="D606" s="48">
        <v>51650</v>
      </c>
      <c r="E606" s="34" t="str" cm="1">
        <f t="array" ref="E606">_xlfn.IFS(
  'Palmoria Group emp-data cleaned'!$D606&lt;10000, "$0-10k",
  'Palmoria Group emp-data cleaned'!$D606&lt;20000, "$10k-20k",
  'Palmoria Group emp-data cleaned'!$D606&lt;30000, "$20k-30k",
  'Palmoria Group emp-data cleaned'!$D606&lt;40000, "$30k-40k",
  'Palmoria Group emp-data cleaned'!$D606&lt;50000, "$40k-50k",
  'Palmoria Group emp-data cleaned'!$D606&lt;60000, "$50k-60k",
  'Palmoria Group emp-data cleaned'!$D606&lt;70000, "$60k-70k",
  'Palmoria Group emp-data cleaned'!$D606&lt;80000, "$70k-80k",
  'Palmoria Group emp-data cleaned'!$D606&lt;90000, "$80k-90k",
  'Palmoria Group emp-data cleaned'!$D606&lt;100000, "$90k-100k",
  'Palmoria Group emp-data cleaned'!$D606&lt;110000, "$100k-110k",
  'Palmoria Group emp-data cleaned'!$D606&gt;=110000, "$110k+"
)</f>
        <v>$50k-60k</v>
      </c>
      <c r="F606" s="33" t="s">
        <v>15</v>
      </c>
      <c r="G606" s="33" t="s">
        <v>14</v>
      </c>
      <c r="H606" s="33">
        <f>INDEX('Bonus Rules'!$C$3:$G$14, MATCH(C606, 'Bonus Rules'!$B$3:$B$14, 0), MATCH(G606, 'Bonus Rules'!$C$2:$G$2, 0))</f>
        <v>5.8000000000000003E-2</v>
      </c>
      <c r="I606" s="42">
        <f t="shared" si="18"/>
        <v>2995.7000000000003</v>
      </c>
      <c r="J606" s="48">
        <f t="shared" si="19"/>
        <v>54645.7</v>
      </c>
    </row>
    <row r="607" spans="1:10" x14ac:dyDescent="0.25">
      <c r="A607" s="35" t="s">
        <v>606</v>
      </c>
      <c r="B607" s="35" t="s">
        <v>12</v>
      </c>
      <c r="C607" s="35" t="s">
        <v>47</v>
      </c>
      <c r="D607" s="49">
        <v>115980</v>
      </c>
      <c r="E607" s="36" t="str" cm="1">
        <f t="array" ref="E607">_xlfn.IFS(
  'Palmoria Group emp-data cleaned'!$D607&lt;10000, "$0-10k",
  'Palmoria Group emp-data cleaned'!$D607&lt;20000, "$10k-20k",
  'Palmoria Group emp-data cleaned'!$D607&lt;30000, "$20k-30k",
  'Palmoria Group emp-data cleaned'!$D607&lt;40000, "$30k-40k",
  'Palmoria Group emp-data cleaned'!$D607&lt;50000, "$40k-50k",
  'Palmoria Group emp-data cleaned'!$D607&lt;60000, "$50k-60k",
  'Palmoria Group emp-data cleaned'!$D607&lt;70000, "$60k-70k",
  'Palmoria Group emp-data cleaned'!$D607&lt;80000, "$70k-80k",
  'Palmoria Group emp-data cleaned'!$D607&lt;90000, "$80k-90k",
  'Palmoria Group emp-data cleaned'!$D607&lt;100000, "$90k-100k",
  'Palmoria Group emp-data cleaned'!$D607&lt;110000, "$100k-110k",
  'Palmoria Group emp-data cleaned'!$D607&gt;=110000, "$110k+"
)</f>
        <v>$110k+</v>
      </c>
      <c r="F607" s="35" t="s">
        <v>15</v>
      </c>
      <c r="G607" s="35" t="s">
        <v>14</v>
      </c>
      <c r="H607" s="33">
        <f>INDEX('Bonus Rules'!$C$3:$G$14, MATCH(C607, 'Bonus Rules'!$B$3:$B$14, 0), MATCH(G607, 'Bonus Rules'!$C$2:$G$2, 0))</f>
        <v>5.3999999999999999E-2</v>
      </c>
      <c r="I607" s="42">
        <f t="shared" si="18"/>
        <v>6262.92</v>
      </c>
      <c r="J607" s="48">
        <f t="shared" si="19"/>
        <v>122242.92</v>
      </c>
    </row>
    <row r="608" spans="1:10" x14ac:dyDescent="0.25">
      <c r="A608" s="33" t="s">
        <v>607</v>
      </c>
      <c r="B608" s="33" t="s">
        <v>12</v>
      </c>
      <c r="C608" s="33" t="s">
        <v>8</v>
      </c>
      <c r="D608" s="48">
        <v>58370</v>
      </c>
      <c r="E608" s="34" t="str" cm="1">
        <f t="array" ref="E608">_xlfn.IFS(
  'Palmoria Group emp-data cleaned'!$D608&lt;10000, "$0-10k",
  'Palmoria Group emp-data cleaned'!$D608&lt;20000, "$10k-20k",
  'Palmoria Group emp-data cleaned'!$D608&lt;30000, "$20k-30k",
  'Palmoria Group emp-data cleaned'!$D608&lt;40000, "$30k-40k",
  'Palmoria Group emp-data cleaned'!$D608&lt;50000, "$40k-50k",
  'Palmoria Group emp-data cleaned'!$D608&lt;60000, "$50k-60k",
  'Palmoria Group emp-data cleaned'!$D608&lt;70000, "$60k-70k",
  'Palmoria Group emp-data cleaned'!$D608&lt;80000, "$70k-80k",
  'Palmoria Group emp-data cleaned'!$D608&lt;90000, "$80k-90k",
  'Palmoria Group emp-data cleaned'!$D608&lt;100000, "$90k-100k",
  'Palmoria Group emp-data cleaned'!$D608&lt;110000, "$100k-110k",
  'Palmoria Group emp-data cleaned'!$D608&gt;=110000, "$110k+"
)</f>
        <v>$50k-60k</v>
      </c>
      <c r="F608" s="33" t="s">
        <v>19</v>
      </c>
      <c r="G608" s="33" t="s">
        <v>14</v>
      </c>
      <c r="H608" s="33">
        <f>INDEX('Bonus Rules'!$C$3:$G$14, MATCH(C608, 'Bonus Rules'!$B$3:$B$14, 0), MATCH(G608, 'Bonus Rules'!$C$2:$G$2, 0))</f>
        <v>5.0999999999999997E-2</v>
      </c>
      <c r="I608" s="42">
        <f t="shared" si="18"/>
        <v>2976.87</v>
      </c>
      <c r="J608" s="48">
        <f t="shared" si="19"/>
        <v>61346.87</v>
      </c>
    </row>
    <row r="609" spans="1:10" x14ac:dyDescent="0.25">
      <c r="A609" s="35" t="s">
        <v>501</v>
      </c>
      <c r="B609" s="35" t="s">
        <v>12</v>
      </c>
      <c r="C609" s="35" t="s">
        <v>47</v>
      </c>
      <c r="D609" s="49">
        <v>59430</v>
      </c>
      <c r="E609" s="36" t="str" cm="1">
        <f t="array" ref="E609">_xlfn.IFS(
  'Palmoria Group emp-data cleaned'!$D609&lt;10000, "$0-10k",
  'Palmoria Group emp-data cleaned'!$D609&lt;20000, "$10k-20k",
  'Palmoria Group emp-data cleaned'!$D609&lt;30000, "$20k-30k",
  'Palmoria Group emp-data cleaned'!$D609&lt;40000, "$30k-40k",
  'Palmoria Group emp-data cleaned'!$D609&lt;50000, "$40k-50k",
  'Palmoria Group emp-data cleaned'!$D609&lt;60000, "$50k-60k",
  'Palmoria Group emp-data cleaned'!$D609&lt;70000, "$60k-70k",
  'Palmoria Group emp-data cleaned'!$D609&lt;80000, "$70k-80k",
  'Palmoria Group emp-data cleaned'!$D609&lt;90000, "$80k-90k",
  'Palmoria Group emp-data cleaned'!$D609&lt;100000, "$90k-100k",
  'Palmoria Group emp-data cleaned'!$D609&lt;110000, "$100k-110k",
  'Palmoria Group emp-data cleaned'!$D609&gt;=110000, "$110k+"
)</f>
        <v>$50k-60k</v>
      </c>
      <c r="F609" s="35" t="s">
        <v>15</v>
      </c>
      <c r="G609" s="35" t="s">
        <v>26</v>
      </c>
      <c r="H609" s="33">
        <f>INDEX('Bonus Rules'!$C$3:$G$14, MATCH(C609, 'Bonus Rules'!$B$3:$B$14, 0), MATCH(G609, 'Bonus Rules'!$C$2:$G$2, 0))</f>
        <v>3.3000000000000002E-2</v>
      </c>
      <c r="I609" s="42">
        <f t="shared" si="18"/>
        <v>1961.19</v>
      </c>
      <c r="J609" s="48">
        <f t="shared" si="19"/>
        <v>61391.19</v>
      </c>
    </row>
    <row r="610" spans="1:10" x14ac:dyDescent="0.25">
      <c r="A610" s="33" t="s">
        <v>608</v>
      </c>
      <c r="B610" s="33" t="s">
        <v>12</v>
      </c>
      <c r="C610" s="33" t="s">
        <v>34</v>
      </c>
      <c r="D610" s="48">
        <v>106670</v>
      </c>
      <c r="E610" s="34" t="str" cm="1">
        <f t="array" ref="E610">_xlfn.IFS(
  'Palmoria Group emp-data cleaned'!$D610&lt;10000, "$0-10k",
  'Palmoria Group emp-data cleaned'!$D610&lt;20000, "$10k-20k",
  'Palmoria Group emp-data cleaned'!$D610&lt;30000, "$20k-30k",
  'Palmoria Group emp-data cleaned'!$D610&lt;40000, "$30k-40k",
  'Palmoria Group emp-data cleaned'!$D610&lt;50000, "$40k-50k",
  'Palmoria Group emp-data cleaned'!$D610&lt;60000, "$50k-60k",
  'Palmoria Group emp-data cleaned'!$D610&lt;70000, "$60k-70k",
  'Palmoria Group emp-data cleaned'!$D610&lt;80000, "$70k-80k",
  'Palmoria Group emp-data cleaned'!$D610&lt;90000, "$80k-90k",
  'Palmoria Group emp-data cleaned'!$D610&lt;100000, "$90k-100k",
  'Palmoria Group emp-data cleaned'!$D610&lt;110000, "$100k-110k",
  'Palmoria Group emp-data cleaned'!$D610&gt;=110000, "$110k+"
)</f>
        <v>$100k-110k</v>
      </c>
      <c r="F610" s="33" t="s">
        <v>9</v>
      </c>
      <c r="G610" s="33" t="s">
        <v>26</v>
      </c>
      <c r="H610" s="33">
        <f>INDEX('Bonus Rules'!$C$3:$G$14, MATCH(C610, 'Bonus Rules'!$B$3:$B$14, 0), MATCH(G610, 'Bonus Rules'!$C$2:$G$2, 0))</f>
        <v>3.2000000000000001E-2</v>
      </c>
      <c r="I610" s="42">
        <f t="shared" si="18"/>
        <v>3413.44</v>
      </c>
      <c r="J610" s="48">
        <f t="shared" si="19"/>
        <v>110083.44</v>
      </c>
    </row>
    <row r="611" spans="1:10" x14ac:dyDescent="0.25">
      <c r="A611" s="35" t="s">
        <v>609</v>
      </c>
      <c r="B611" s="35" t="s">
        <v>12</v>
      </c>
      <c r="C611" s="35" t="s">
        <v>50</v>
      </c>
      <c r="D611" s="49">
        <v>44850</v>
      </c>
      <c r="E611" s="36" t="str" cm="1">
        <f t="array" ref="E611">_xlfn.IFS(
  'Palmoria Group emp-data cleaned'!$D611&lt;10000, "$0-10k",
  'Palmoria Group emp-data cleaned'!$D611&lt;20000, "$10k-20k",
  'Palmoria Group emp-data cleaned'!$D611&lt;30000, "$20k-30k",
  'Palmoria Group emp-data cleaned'!$D611&lt;40000, "$30k-40k",
  'Palmoria Group emp-data cleaned'!$D611&lt;50000, "$40k-50k",
  'Palmoria Group emp-data cleaned'!$D611&lt;60000, "$50k-60k",
  'Palmoria Group emp-data cleaned'!$D611&lt;70000, "$60k-70k",
  'Palmoria Group emp-data cleaned'!$D611&lt;80000, "$70k-80k",
  'Palmoria Group emp-data cleaned'!$D611&lt;90000, "$80k-90k",
  'Palmoria Group emp-data cleaned'!$D611&lt;100000, "$90k-100k",
  'Palmoria Group emp-data cleaned'!$D611&lt;110000, "$100k-110k",
  'Palmoria Group emp-data cleaned'!$D611&gt;=110000, "$110k+"
)</f>
        <v>$40k-50k</v>
      </c>
      <c r="F611" s="35" t="s">
        <v>19</v>
      </c>
      <c r="G611" s="35" t="s">
        <v>10</v>
      </c>
      <c r="H611" s="33">
        <f>INDEX('Bonus Rules'!$C$3:$G$14, MATCH(C611, 'Bonus Rules'!$B$3:$B$14, 0), MATCH(G611, 'Bonus Rules'!$C$2:$G$2, 0))</f>
        <v>7.0999999999999994E-2</v>
      </c>
      <c r="I611" s="42">
        <f t="shared" si="18"/>
        <v>3184.35</v>
      </c>
      <c r="J611" s="48">
        <f t="shared" si="19"/>
        <v>48034.35</v>
      </c>
    </row>
    <row r="612" spans="1:10" x14ac:dyDescent="0.25">
      <c r="A612" s="33" t="s">
        <v>610</v>
      </c>
      <c r="B612" s="33" t="s">
        <v>7</v>
      </c>
      <c r="C612" s="33" t="s">
        <v>50</v>
      </c>
      <c r="D612" s="48">
        <v>75600</v>
      </c>
      <c r="E612" s="34" t="str" cm="1">
        <f t="array" ref="E612">_xlfn.IFS(
  'Palmoria Group emp-data cleaned'!$D612&lt;10000, "$0-10k",
  'Palmoria Group emp-data cleaned'!$D612&lt;20000, "$10k-20k",
  'Palmoria Group emp-data cleaned'!$D612&lt;30000, "$20k-30k",
  'Palmoria Group emp-data cleaned'!$D612&lt;40000, "$30k-40k",
  'Palmoria Group emp-data cleaned'!$D612&lt;50000, "$40k-50k",
  'Palmoria Group emp-data cleaned'!$D612&lt;60000, "$50k-60k",
  'Palmoria Group emp-data cleaned'!$D612&lt;70000, "$60k-70k",
  'Palmoria Group emp-data cleaned'!$D612&lt;80000, "$70k-80k",
  'Palmoria Group emp-data cleaned'!$D612&lt;90000, "$80k-90k",
  'Palmoria Group emp-data cleaned'!$D612&lt;100000, "$90k-100k",
  'Palmoria Group emp-data cleaned'!$D612&lt;110000, "$100k-110k",
  'Palmoria Group emp-data cleaned'!$D612&gt;=110000, "$110k+"
)</f>
        <v>$70k-80k</v>
      </c>
      <c r="F612" s="33" t="s">
        <v>15</v>
      </c>
      <c r="G612" s="33" t="s">
        <v>26</v>
      </c>
      <c r="H612" s="33">
        <f>INDEX('Bonus Rules'!$C$3:$G$14, MATCH(C612, 'Bonus Rules'!$B$3:$B$14, 0), MATCH(G612, 'Bonus Rules'!$C$2:$G$2, 0))</f>
        <v>0.02</v>
      </c>
      <c r="I612" s="42">
        <f t="shared" si="18"/>
        <v>1512</v>
      </c>
      <c r="J612" s="48">
        <f t="shared" si="19"/>
        <v>77112</v>
      </c>
    </row>
    <row r="613" spans="1:10" x14ac:dyDescent="0.25">
      <c r="A613" s="35" t="s">
        <v>611</v>
      </c>
      <c r="B613" s="35" t="s">
        <v>7</v>
      </c>
      <c r="C613" s="35" t="s">
        <v>34</v>
      </c>
      <c r="D613" s="49">
        <v>69120</v>
      </c>
      <c r="E613" s="36" t="str" cm="1">
        <f t="array" ref="E613">_xlfn.IFS(
  'Palmoria Group emp-data cleaned'!$D613&lt;10000, "$0-10k",
  'Palmoria Group emp-data cleaned'!$D613&lt;20000, "$10k-20k",
  'Palmoria Group emp-data cleaned'!$D613&lt;30000, "$20k-30k",
  'Palmoria Group emp-data cleaned'!$D613&lt;40000, "$30k-40k",
  'Palmoria Group emp-data cleaned'!$D613&lt;50000, "$40k-50k",
  'Palmoria Group emp-data cleaned'!$D613&lt;60000, "$50k-60k",
  'Palmoria Group emp-data cleaned'!$D613&lt;70000, "$60k-70k",
  'Palmoria Group emp-data cleaned'!$D613&lt;80000, "$70k-80k",
  'Palmoria Group emp-data cleaned'!$D613&lt;90000, "$80k-90k",
  'Palmoria Group emp-data cleaned'!$D613&lt;100000, "$90k-100k",
  'Palmoria Group emp-data cleaned'!$D613&lt;110000, "$100k-110k",
  'Palmoria Group emp-data cleaned'!$D613&gt;=110000, "$110k+"
)</f>
        <v>$60k-70k</v>
      </c>
      <c r="F613" s="35" t="s">
        <v>15</v>
      </c>
      <c r="G613" s="35" t="s">
        <v>26</v>
      </c>
      <c r="H613" s="33">
        <f>INDEX('Bonus Rules'!$C$3:$G$14, MATCH(C613, 'Bonus Rules'!$B$3:$B$14, 0), MATCH(G613, 'Bonus Rules'!$C$2:$G$2, 0))</f>
        <v>3.2000000000000001E-2</v>
      </c>
      <c r="I613" s="42">
        <f t="shared" si="18"/>
        <v>2211.84</v>
      </c>
      <c r="J613" s="48">
        <f t="shared" si="19"/>
        <v>71331.839999999997</v>
      </c>
    </row>
    <row r="614" spans="1:10" x14ac:dyDescent="0.25">
      <c r="A614" s="33" t="s">
        <v>612</v>
      </c>
      <c r="B614" s="33" t="s">
        <v>12</v>
      </c>
      <c r="C614" s="33" t="s">
        <v>25</v>
      </c>
      <c r="D614" s="48">
        <v>31200</v>
      </c>
      <c r="E614" s="34" t="str" cm="1">
        <f t="array" ref="E614">_xlfn.IFS(
  'Palmoria Group emp-data cleaned'!$D614&lt;10000, "$0-10k",
  'Palmoria Group emp-data cleaned'!$D614&lt;20000, "$10k-20k",
  'Palmoria Group emp-data cleaned'!$D614&lt;30000, "$20k-30k",
  'Palmoria Group emp-data cleaned'!$D614&lt;40000, "$30k-40k",
  'Palmoria Group emp-data cleaned'!$D614&lt;50000, "$40k-50k",
  'Palmoria Group emp-data cleaned'!$D614&lt;60000, "$50k-60k",
  'Palmoria Group emp-data cleaned'!$D614&lt;70000, "$60k-70k",
  'Palmoria Group emp-data cleaned'!$D614&lt;80000, "$70k-80k",
  'Palmoria Group emp-data cleaned'!$D614&lt;90000, "$80k-90k",
  'Palmoria Group emp-data cleaned'!$D614&lt;100000, "$90k-100k",
  'Palmoria Group emp-data cleaned'!$D614&lt;110000, "$100k-110k",
  'Palmoria Group emp-data cleaned'!$D614&gt;=110000, "$110k+"
)</f>
        <v>$30k-40k</v>
      </c>
      <c r="F614" s="33" t="s">
        <v>15</v>
      </c>
      <c r="G614" s="33" t="s">
        <v>48</v>
      </c>
      <c r="H614" s="33">
        <f>INDEX('Bonus Rules'!$C$3:$G$14, MATCH(C614, 'Bonus Rules'!$B$3:$B$14, 0), MATCH(G614, 'Bonus Rules'!$C$2:$G$2, 0))</f>
        <v>5.0000000000000001E-3</v>
      </c>
      <c r="I614" s="42">
        <f t="shared" si="18"/>
        <v>156</v>
      </c>
      <c r="J614" s="48">
        <f t="shared" si="19"/>
        <v>31356</v>
      </c>
    </row>
    <row r="615" spans="1:10" x14ac:dyDescent="0.25">
      <c r="A615" s="35" t="s">
        <v>613</v>
      </c>
      <c r="B615" s="35" t="s">
        <v>12</v>
      </c>
      <c r="C615" s="35" t="s">
        <v>28</v>
      </c>
      <c r="D615" s="49">
        <v>42160</v>
      </c>
      <c r="E615" s="36" t="str" cm="1">
        <f t="array" ref="E615">_xlfn.IFS(
  'Palmoria Group emp-data cleaned'!$D615&lt;10000, "$0-10k",
  'Palmoria Group emp-data cleaned'!$D615&lt;20000, "$10k-20k",
  'Palmoria Group emp-data cleaned'!$D615&lt;30000, "$20k-30k",
  'Palmoria Group emp-data cleaned'!$D615&lt;40000, "$30k-40k",
  'Palmoria Group emp-data cleaned'!$D615&lt;50000, "$40k-50k",
  'Palmoria Group emp-data cleaned'!$D615&lt;60000, "$50k-60k",
  'Palmoria Group emp-data cleaned'!$D615&lt;70000, "$60k-70k",
  'Palmoria Group emp-data cleaned'!$D615&lt;80000, "$70k-80k",
  'Palmoria Group emp-data cleaned'!$D615&lt;90000, "$80k-90k",
  'Palmoria Group emp-data cleaned'!$D615&lt;100000, "$90k-100k",
  'Palmoria Group emp-data cleaned'!$D615&lt;110000, "$100k-110k",
  'Palmoria Group emp-data cleaned'!$D615&gt;=110000, "$110k+"
)</f>
        <v>$40k-50k</v>
      </c>
      <c r="F615" s="35" t="s">
        <v>9</v>
      </c>
      <c r="G615" s="35" t="s">
        <v>10</v>
      </c>
      <c r="H615" s="33">
        <f>INDEX('Bonus Rules'!$C$3:$G$14, MATCH(C615, 'Bonus Rules'!$B$3:$B$14, 0), MATCH(G615, 'Bonus Rules'!$C$2:$G$2, 0))</f>
        <v>7.1999999999999995E-2</v>
      </c>
      <c r="I615" s="42">
        <f t="shared" si="18"/>
        <v>3035.52</v>
      </c>
      <c r="J615" s="48">
        <f t="shared" si="19"/>
        <v>45195.519999999997</v>
      </c>
    </row>
    <row r="616" spans="1:10" x14ac:dyDescent="0.25">
      <c r="A616" s="33" t="s">
        <v>614</v>
      </c>
      <c r="B616" s="33" t="s">
        <v>7</v>
      </c>
      <c r="C616" s="33" t="s">
        <v>28</v>
      </c>
      <c r="D616" s="48">
        <v>110830</v>
      </c>
      <c r="E616" s="34" t="str" cm="1">
        <f t="array" ref="E616">_xlfn.IFS(
  'Palmoria Group emp-data cleaned'!$D616&lt;10000, "$0-10k",
  'Palmoria Group emp-data cleaned'!$D616&lt;20000, "$10k-20k",
  'Palmoria Group emp-data cleaned'!$D616&lt;30000, "$20k-30k",
  'Palmoria Group emp-data cleaned'!$D616&lt;40000, "$30k-40k",
  'Palmoria Group emp-data cleaned'!$D616&lt;50000, "$40k-50k",
  'Palmoria Group emp-data cleaned'!$D616&lt;60000, "$50k-60k",
  'Palmoria Group emp-data cleaned'!$D616&lt;70000, "$60k-70k",
  'Palmoria Group emp-data cleaned'!$D616&lt;80000, "$70k-80k",
  'Palmoria Group emp-data cleaned'!$D616&lt;90000, "$80k-90k",
  'Palmoria Group emp-data cleaned'!$D616&lt;100000, "$90k-100k",
  'Palmoria Group emp-data cleaned'!$D616&lt;110000, "$100k-110k",
  'Palmoria Group emp-data cleaned'!$D616&gt;=110000, "$110k+"
)</f>
        <v>$110k+</v>
      </c>
      <c r="F616" s="33" t="s">
        <v>19</v>
      </c>
      <c r="G616" s="33" t="s">
        <v>26</v>
      </c>
      <c r="H616" s="33">
        <f>INDEX('Bonus Rules'!$C$3:$G$14, MATCH(C616, 'Bonus Rules'!$B$3:$B$14, 0), MATCH(G616, 'Bonus Rules'!$C$2:$G$2, 0))</f>
        <v>2.3E-2</v>
      </c>
      <c r="I616" s="42">
        <f t="shared" si="18"/>
        <v>2549.09</v>
      </c>
      <c r="J616" s="48">
        <f t="shared" si="19"/>
        <v>113379.09</v>
      </c>
    </row>
    <row r="617" spans="1:10" x14ac:dyDescent="0.25">
      <c r="A617" s="35" t="s">
        <v>615</v>
      </c>
      <c r="B617" s="35" t="s">
        <v>12</v>
      </c>
      <c r="C617" s="35" t="s">
        <v>63</v>
      </c>
      <c r="D617" s="49">
        <v>83180</v>
      </c>
      <c r="E617" s="36" t="str" cm="1">
        <f t="array" ref="E617">_xlfn.IFS(
  'Palmoria Group emp-data cleaned'!$D617&lt;10000, "$0-10k",
  'Palmoria Group emp-data cleaned'!$D617&lt;20000, "$10k-20k",
  'Palmoria Group emp-data cleaned'!$D617&lt;30000, "$20k-30k",
  'Palmoria Group emp-data cleaned'!$D617&lt;40000, "$30k-40k",
  'Palmoria Group emp-data cleaned'!$D617&lt;50000, "$40k-50k",
  'Palmoria Group emp-data cleaned'!$D617&lt;60000, "$50k-60k",
  'Palmoria Group emp-data cleaned'!$D617&lt;70000, "$60k-70k",
  'Palmoria Group emp-data cleaned'!$D617&lt;80000, "$70k-80k",
  'Palmoria Group emp-data cleaned'!$D617&lt;90000, "$80k-90k",
  'Palmoria Group emp-data cleaned'!$D617&lt;100000, "$90k-100k",
  'Palmoria Group emp-data cleaned'!$D617&lt;110000, "$100k-110k",
  'Palmoria Group emp-data cleaned'!$D617&gt;=110000, "$110k+"
)</f>
        <v>$80k-90k</v>
      </c>
      <c r="F617" s="35" t="s">
        <v>19</v>
      </c>
      <c r="G617" s="35" t="s">
        <v>26</v>
      </c>
      <c r="H617" s="33">
        <f>INDEX('Bonus Rules'!$C$3:$G$14, MATCH(C617, 'Bonus Rules'!$B$3:$B$14, 0), MATCH(G617, 'Bonus Rules'!$C$2:$G$2, 0))</f>
        <v>3.5000000000000003E-2</v>
      </c>
      <c r="I617" s="42">
        <f t="shared" si="18"/>
        <v>2911.3</v>
      </c>
      <c r="J617" s="48">
        <f t="shared" si="19"/>
        <v>86091.3</v>
      </c>
    </row>
    <row r="618" spans="1:10" x14ac:dyDescent="0.25">
      <c r="A618" s="33" t="s">
        <v>533</v>
      </c>
      <c r="B618" s="33" t="s">
        <v>12</v>
      </c>
      <c r="C618" s="33" t="s">
        <v>47</v>
      </c>
      <c r="D618" s="48">
        <v>87620</v>
      </c>
      <c r="E618" s="34" t="str" cm="1">
        <f t="array" ref="E618">_xlfn.IFS(
  'Palmoria Group emp-data cleaned'!$D618&lt;10000, "$0-10k",
  'Palmoria Group emp-data cleaned'!$D618&lt;20000, "$10k-20k",
  'Palmoria Group emp-data cleaned'!$D618&lt;30000, "$20k-30k",
  'Palmoria Group emp-data cleaned'!$D618&lt;40000, "$30k-40k",
  'Palmoria Group emp-data cleaned'!$D618&lt;50000, "$40k-50k",
  'Palmoria Group emp-data cleaned'!$D618&lt;60000, "$50k-60k",
  'Palmoria Group emp-data cleaned'!$D618&lt;70000, "$60k-70k",
  'Palmoria Group emp-data cleaned'!$D618&lt;80000, "$70k-80k",
  'Palmoria Group emp-data cleaned'!$D618&lt;90000, "$80k-90k",
  'Palmoria Group emp-data cleaned'!$D618&lt;100000, "$90k-100k",
  'Palmoria Group emp-data cleaned'!$D618&lt;110000, "$100k-110k",
  'Palmoria Group emp-data cleaned'!$D618&gt;=110000, "$110k+"
)</f>
        <v>$80k-90k</v>
      </c>
      <c r="F618" s="33" t="s">
        <v>15</v>
      </c>
      <c r="G618" s="33" t="s">
        <v>10</v>
      </c>
      <c r="H618" s="33">
        <f>INDEX('Bonus Rules'!$C$3:$G$14, MATCH(C618, 'Bonus Rules'!$B$3:$B$14, 0), MATCH(G618, 'Bonus Rules'!$C$2:$G$2, 0))</f>
        <v>8.4000000000000005E-2</v>
      </c>
      <c r="I618" s="42">
        <f t="shared" si="18"/>
        <v>7360.0800000000008</v>
      </c>
      <c r="J618" s="48">
        <f t="shared" si="19"/>
        <v>94980.08</v>
      </c>
    </row>
    <row r="619" spans="1:10" x14ac:dyDescent="0.25">
      <c r="A619" s="35" t="s">
        <v>616</v>
      </c>
      <c r="B619" s="35" t="s">
        <v>12</v>
      </c>
      <c r="C619" s="35" t="s">
        <v>47</v>
      </c>
      <c r="D619" s="49">
        <v>46750</v>
      </c>
      <c r="E619" s="36" t="str" cm="1">
        <f t="array" ref="E619">_xlfn.IFS(
  'Palmoria Group emp-data cleaned'!$D619&lt;10000, "$0-10k",
  'Palmoria Group emp-data cleaned'!$D619&lt;20000, "$10k-20k",
  'Palmoria Group emp-data cleaned'!$D619&lt;30000, "$20k-30k",
  'Palmoria Group emp-data cleaned'!$D619&lt;40000, "$30k-40k",
  'Palmoria Group emp-data cleaned'!$D619&lt;50000, "$40k-50k",
  'Palmoria Group emp-data cleaned'!$D619&lt;60000, "$50k-60k",
  'Palmoria Group emp-data cleaned'!$D619&lt;70000, "$60k-70k",
  'Palmoria Group emp-data cleaned'!$D619&lt;80000, "$70k-80k",
  'Palmoria Group emp-data cleaned'!$D619&lt;90000, "$80k-90k",
  'Palmoria Group emp-data cleaned'!$D619&lt;100000, "$90k-100k",
  'Palmoria Group emp-data cleaned'!$D619&lt;110000, "$100k-110k",
  'Palmoria Group emp-data cleaned'!$D619&gt;=110000, "$110k+"
)</f>
        <v>$40k-50k</v>
      </c>
      <c r="F619" s="35" t="s">
        <v>15</v>
      </c>
      <c r="G619" s="35" t="s">
        <v>14</v>
      </c>
      <c r="H619" s="33">
        <f>INDEX('Bonus Rules'!$C$3:$G$14, MATCH(C619, 'Bonus Rules'!$B$3:$B$14, 0), MATCH(G619, 'Bonus Rules'!$C$2:$G$2, 0))</f>
        <v>5.3999999999999999E-2</v>
      </c>
      <c r="I619" s="42">
        <f t="shared" si="18"/>
        <v>2524.5</v>
      </c>
      <c r="J619" s="48">
        <f t="shared" si="19"/>
        <v>49274.5</v>
      </c>
    </row>
    <row r="620" spans="1:10" x14ac:dyDescent="0.25">
      <c r="A620" s="33" t="s">
        <v>617</v>
      </c>
      <c r="B620" s="33" t="s">
        <v>12</v>
      </c>
      <c r="C620" s="33" t="s">
        <v>31</v>
      </c>
      <c r="D620" s="48">
        <v>78540</v>
      </c>
      <c r="E620" s="34" t="str" cm="1">
        <f t="array" ref="E620">_xlfn.IFS(
  'Palmoria Group emp-data cleaned'!$D620&lt;10000, "$0-10k",
  'Palmoria Group emp-data cleaned'!$D620&lt;20000, "$10k-20k",
  'Palmoria Group emp-data cleaned'!$D620&lt;30000, "$20k-30k",
  'Palmoria Group emp-data cleaned'!$D620&lt;40000, "$30k-40k",
  'Palmoria Group emp-data cleaned'!$D620&lt;50000, "$40k-50k",
  'Palmoria Group emp-data cleaned'!$D620&lt;60000, "$50k-60k",
  'Palmoria Group emp-data cleaned'!$D620&lt;70000, "$60k-70k",
  'Palmoria Group emp-data cleaned'!$D620&lt;80000, "$70k-80k",
  'Palmoria Group emp-data cleaned'!$D620&lt;90000, "$80k-90k",
  'Palmoria Group emp-data cleaned'!$D620&lt;100000, "$90k-100k",
  'Palmoria Group emp-data cleaned'!$D620&lt;110000, "$100k-110k",
  'Palmoria Group emp-data cleaned'!$D620&gt;=110000, "$110k+"
)</f>
        <v>$70k-80k</v>
      </c>
      <c r="F620" s="33" t="s">
        <v>19</v>
      </c>
      <c r="G620" s="33" t="s">
        <v>26</v>
      </c>
      <c r="H620" s="33">
        <f>INDEX('Bonus Rules'!$C$3:$G$14, MATCH(C620, 'Bonus Rules'!$B$3:$B$14, 0), MATCH(G620, 'Bonus Rules'!$C$2:$G$2, 0))</f>
        <v>2.4E-2</v>
      </c>
      <c r="I620" s="42">
        <f t="shared" si="18"/>
        <v>1884.96</v>
      </c>
      <c r="J620" s="48">
        <f t="shared" si="19"/>
        <v>80424.960000000006</v>
      </c>
    </row>
    <row r="621" spans="1:10" x14ac:dyDescent="0.25">
      <c r="A621" s="35" t="s">
        <v>618</v>
      </c>
      <c r="B621" s="35" t="s">
        <v>7</v>
      </c>
      <c r="C621" s="35" t="s">
        <v>25</v>
      </c>
      <c r="D621" s="49">
        <v>106930</v>
      </c>
      <c r="E621" s="36" t="str" cm="1">
        <f t="array" ref="E621">_xlfn.IFS(
  'Palmoria Group emp-data cleaned'!$D621&lt;10000, "$0-10k",
  'Palmoria Group emp-data cleaned'!$D621&lt;20000, "$10k-20k",
  'Palmoria Group emp-data cleaned'!$D621&lt;30000, "$20k-30k",
  'Palmoria Group emp-data cleaned'!$D621&lt;40000, "$30k-40k",
  'Palmoria Group emp-data cleaned'!$D621&lt;50000, "$40k-50k",
  'Palmoria Group emp-data cleaned'!$D621&lt;60000, "$50k-60k",
  'Palmoria Group emp-data cleaned'!$D621&lt;70000, "$60k-70k",
  'Palmoria Group emp-data cleaned'!$D621&lt;80000, "$70k-80k",
  'Palmoria Group emp-data cleaned'!$D621&lt;90000, "$80k-90k",
  'Palmoria Group emp-data cleaned'!$D621&lt;100000, "$90k-100k",
  'Palmoria Group emp-data cleaned'!$D621&lt;110000, "$100k-110k",
  'Palmoria Group emp-data cleaned'!$D621&gt;=110000, "$110k+"
)</f>
        <v>$100k-110k</v>
      </c>
      <c r="F621" s="35" t="s">
        <v>15</v>
      </c>
      <c r="G621" s="35" t="s">
        <v>48</v>
      </c>
      <c r="H621" s="33">
        <f>INDEX('Bonus Rules'!$C$3:$G$14, MATCH(C621, 'Bonus Rules'!$B$3:$B$14, 0), MATCH(G621, 'Bonus Rules'!$C$2:$G$2, 0))</f>
        <v>5.0000000000000001E-3</v>
      </c>
      <c r="I621" s="42">
        <f t="shared" si="18"/>
        <v>534.65</v>
      </c>
      <c r="J621" s="48">
        <f t="shared" si="19"/>
        <v>107464.65</v>
      </c>
    </row>
    <row r="622" spans="1:10" x14ac:dyDescent="0.25">
      <c r="A622" s="33" t="s">
        <v>619</v>
      </c>
      <c r="B622" s="33" t="s">
        <v>12</v>
      </c>
      <c r="C622" s="33" t="s">
        <v>47</v>
      </c>
      <c r="D622" s="48">
        <v>77000</v>
      </c>
      <c r="E622" s="34" t="str" cm="1">
        <f t="array" ref="E622">_xlfn.IFS(
  'Palmoria Group emp-data cleaned'!$D622&lt;10000, "$0-10k",
  'Palmoria Group emp-data cleaned'!$D622&lt;20000, "$10k-20k",
  'Palmoria Group emp-data cleaned'!$D622&lt;30000, "$20k-30k",
  'Palmoria Group emp-data cleaned'!$D622&lt;40000, "$30k-40k",
  'Palmoria Group emp-data cleaned'!$D622&lt;50000, "$40k-50k",
  'Palmoria Group emp-data cleaned'!$D622&lt;60000, "$50k-60k",
  'Palmoria Group emp-data cleaned'!$D622&lt;70000, "$60k-70k",
  'Palmoria Group emp-data cleaned'!$D622&lt;80000, "$70k-80k",
  'Palmoria Group emp-data cleaned'!$D622&lt;90000, "$80k-90k",
  'Palmoria Group emp-data cleaned'!$D622&lt;100000, "$90k-100k",
  'Palmoria Group emp-data cleaned'!$D622&lt;110000, "$100k-110k",
  'Palmoria Group emp-data cleaned'!$D622&gt;=110000, "$110k+"
)</f>
        <v>$70k-80k</v>
      </c>
      <c r="F622" s="33" t="s">
        <v>9</v>
      </c>
      <c r="G622" s="33" t="s">
        <v>26</v>
      </c>
      <c r="H622" s="33">
        <f>INDEX('Bonus Rules'!$C$3:$G$14, MATCH(C622, 'Bonus Rules'!$B$3:$B$14, 0), MATCH(G622, 'Bonus Rules'!$C$2:$G$2, 0))</f>
        <v>3.3000000000000002E-2</v>
      </c>
      <c r="I622" s="42">
        <f t="shared" si="18"/>
        <v>2541</v>
      </c>
      <c r="J622" s="48">
        <f t="shared" si="19"/>
        <v>79541</v>
      </c>
    </row>
    <row r="623" spans="1:10" x14ac:dyDescent="0.25">
      <c r="A623" s="35" t="s">
        <v>620</v>
      </c>
      <c r="B623" s="35" t="s">
        <v>7</v>
      </c>
      <c r="C623" s="35" t="s">
        <v>34</v>
      </c>
      <c r="D623" s="49">
        <v>74920</v>
      </c>
      <c r="E623" s="36" t="str" cm="1">
        <f t="array" ref="E623">_xlfn.IFS(
  'Palmoria Group emp-data cleaned'!$D623&lt;10000, "$0-10k",
  'Palmoria Group emp-data cleaned'!$D623&lt;20000, "$10k-20k",
  'Palmoria Group emp-data cleaned'!$D623&lt;30000, "$20k-30k",
  'Palmoria Group emp-data cleaned'!$D623&lt;40000, "$30k-40k",
  'Palmoria Group emp-data cleaned'!$D623&lt;50000, "$40k-50k",
  'Palmoria Group emp-data cleaned'!$D623&lt;60000, "$50k-60k",
  'Palmoria Group emp-data cleaned'!$D623&lt;70000, "$60k-70k",
  'Palmoria Group emp-data cleaned'!$D623&lt;80000, "$70k-80k",
  'Palmoria Group emp-data cleaned'!$D623&lt;90000, "$80k-90k",
  'Palmoria Group emp-data cleaned'!$D623&lt;100000, "$90k-100k",
  'Palmoria Group emp-data cleaned'!$D623&lt;110000, "$100k-110k",
  'Palmoria Group emp-data cleaned'!$D623&gt;=110000, "$110k+"
)</f>
        <v>$70k-80k</v>
      </c>
      <c r="F623" s="35" t="s">
        <v>9</v>
      </c>
      <c r="G623" s="35" t="s">
        <v>26</v>
      </c>
      <c r="H623" s="33">
        <f>INDEX('Bonus Rules'!$C$3:$G$14, MATCH(C623, 'Bonus Rules'!$B$3:$B$14, 0), MATCH(G623, 'Bonus Rules'!$C$2:$G$2, 0))</f>
        <v>3.2000000000000001E-2</v>
      </c>
      <c r="I623" s="42">
        <f t="shared" si="18"/>
        <v>2397.44</v>
      </c>
      <c r="J623" s="48">
        <f t="shared" si="19"/>
        <v>77317.440000000002</v>
      </c>
    </row>
    <row r="624" spans="1:10" x14ac:dyDescent="0.25">
      <c r="A624" s="33" t="s">
        <v>621</v>
      </c>
      <c r="B624" s="33" t="s">
        <v>7</v>
      </c>
      <c r="C624" s="33" t="s">
        <v>50</v>
      </c>
      <c r="D624" s="48">
        <v>36550</v>
      </c>
      <c r="E624" s="34" t="str" cm="1">
        <f t="array" ref="E624">_xlfn.IFS(
  'Palmoria Group emp-data cleaned'!$D624&lt;10000, "$0-10k",
  'Palmoria Group emp-data cleaned'!$D624&lt;20000, "$10k-20k",
  'Palmoria Group emp-data cleaned'!$D624&lt;30000, "$20k-30k",
  'Palmoria Group emp-data cleaned'!$D624&lt;40000, "$30k-40k",
  'Palmoria Group emp-data cleaned'!$D624&lt;50000, "$40k-50k",
  'Palmoria Group emp-data cleaned'!$D624&lt;60000, "$50k-60k",
  'Palmoria Group emp-data cleaned'!$D624&lt;70000, "$60k-70k",
  'Palmoria Group emp-data cleaned'!$D624&lt;80000, "$70k-80k",
  'Palmoria Group emp-data cleaned'!$D624&lt;90000, "$80k-90k",
  'Palmoria Group emp-data cleaned'!$D624&lt;100000, "$90k-100k",
  'Palmoria Group emp-data cleaned'!$D624&lt;110000, "$100k-110k",
  'Palmoria Group emp-data cleaned'!$D624&gt;=110000, "$110k+"
)</f>
        <v>$30k-40k</v>
      </c>
      <c r="F624" s="33" t="s">
        <v>19</v>
      </c>
      <c r="G624" s="33" t="s">
        <v>26</v>
      </c>
      <c r="H624" s="33">
        <f>INDEX('Bonus Rules'!$C$3:$G$14, MATCH(C624, 'Bonus Rules'!$B$3:$B$14, 0), MATCH(G624, 'Bonus Rules'!$C$2:$G$2, 0))</f>
        <v>0.02</v>
      </c>
      <c r="I624" s="42">
        <f t="shared" si="18"/>
        <v>731</v>
      </c>
      <c r="J624" s="48">
        <f t="shared" si="19"/>
        <v>37281</v>
      </c>
    </row>
    <row r="625" spans="1:10" x14ac:dyDescent="0.25">
      <c r="A625" s="35" t="s">
        <v>622</v>
      </c>
      <c r="B625" s="35" t="s">
        <v>7</v>
      </c>
      <c r="C625" s="35" t="s">
        <v>50</v>
      </c>
      <c r="D625" s="49">
        <v>95950</v>
      </c>
      <c r="E625" s="36" t="str" cm="1">
        <f t="array" ref="E625">_xlfn.IFS(
  'Palmoria Group emp-data cleaned'!$D625&lt;10000, "$0-10k",
  'Palmoria Group emp-data cleaned'!$D625&lt;20000, "$10k-20k",
  'Palmoria Group emp-data cleaned'!$D625&lt;30000, "$20k-30k",
  'Palmoria Group emp-data cleaned'!$D625&lt;40000, "$30k-40k",
  'Palmoria Group emp-data cleaned'!$D625&lt;50000, "$40k-50k",
  'Palmoria Group emp-data cleaned'!$D625&lt;60000, "$50k-60k",
  'Palmoria Group emp-data cleaned'!$D625&lt;70000, "$60k-70k",
  'Palmoria Group emp-data cleaned'!$D625&lt;80000, "$70k-80k",
  'Palmoria Group emp-data cleaned'!$D625&lt;90000, "$80k-90k",
  'Palmoria Group emp-data cleaned'!$D625&lt;100000, "$90k-100k",
  'Palmoria Group emp-data cleaned'!$D625&lt;110000, "$100k-110k",
  'Palmoria Group emp-data cleaned'!$D625&gt;=110000, "$110k+"
)</f>
        <v>$90k-100k</v>
      </c>
      <c r="F625" s="35" t="s">
        <v>15</v>
      </c>
      <c r="G625" s="35" t="s">
        <v>26</v>
      </c>
      <c r="H625" s="33">
        <f>INDEX('Bonus Rules'!$C$3:$G$14, MATCH(C625, 'Bonus Rules'!$B$3:$B$14, 0), MATCH(G625, 'Bonus Rules'!$C$2:$G$2, 0))</f>
        <v>0.02</v>
      </c>
      <c r="I625" s="42">
        <f t="shared" si="18"/>
        <v>1919</v>
      </c>
      <c r="J625" s="48">
        <f t="shared" si="19"/>
        <v>97869</v>
      </c>
    </row>
    <row r="626" spans="1:10" x14ac:dyDescent="0.25">
      <c r="A626" s="33" t="s">
        <v>623</v>
      </c>
      <c r="B626" s="33" t="s">
        <v>7</v>
      </c>
      <c r="C626" s="33" t="s">
        <v>28</v>
      </c>
      <c r="D626" s="48">
        <v>85880</v>
      </c>
      <c r="E626" s="34" t="str" cm="1">
        <f t="array" ref="E626">_xlfn.IFS(
  'Palmoria Group emp-data cleaned'!$D626&lt;10000, "$0-10k",
  'Palmoria Group emp-data cleaned'!$D626&lt;20000, "$10k-20k",
  'Palmoria Group emp-data cleaned'!$D626&lt;30000, "$20k-30k",
  'Palmoria Group emp-data cleaned'!$D626&lt;40000, "$30k-40k",
  'Palmoria Group emp-data cleaned'!$D626&lt;50000, "$40k-50k",
  'Palmoria Group emp-data cleaned'!$D626&lt;60000, "$50k-60k",
  'Palmoria Group emp-data cleaned'!$D626&lt;70000, "$60k-70k",
  'Palmoria Group emp-data cleaned'!$D626&lt;80000, "$70k-80k",
  'Palmoria Group emp-data cleaned'!$D626&lt;90000, "$80k-90k",
  'Palmoria Group emp-data cleaned'!$D626&lt;100000, "$90k-100k",
  'Palmoria Group emp-data cleaned'!$D626&lt;110000, "$100k-110k",
  'Palmoria Group emp-data cleaned'!$D626&gt;=110000, "$110k+"
)</f>
        <v>$80k-90k</v>
      </c>
      <c r="F626" s="33" t="s">
        <v>9</v>
      </c>
      <c r="G626" s="33" t="s">
        <v>10</v>
      </c>
      <c r="H626" s="33">
        <f>INDEX('Bonus Rules'!$C$3:$G$14, MATCH(C626, 'Bonus Rules'!$B$3:$B$14, 0), MATCH(G626, 'Bonus Rules'!$C$2:$G$2, 0))</f>
        <v>7.1999999999999995E-2</v>
      </c>
      <c r="I626" s="42">
        <f t="shared" si="18"/>
        <v>6183.36</v>
      </c>
      <c r="J626" s="48">
        <f t="shared" si="19"/>
        <v>92063.360000000001</v>
      </c>
    </row>
    <row r="627" spans="1:10" x14ac:dyDescent="0.25">
      <c r="A627" s="35" t="s">
        <v>624</v>
      </c>
      <c r="B627" s="35" t="s">
        <v>903</v>
      </c>
      <c r="C627" s="35" t="s">
        <v>8</v>
      </c>
      <c r="D627" s="49">
        <v>77910</v>
      </c>
      <c r="E627" s="36" t="str" cm="1">
        <f t="array" ref="E627">_xlfn.IFS(
  'Palmoria Group emp-data cleaned'!$D627&lt;10000, "$0-10k",
  'Palmoria Group emp-data cleaned'!$D627&lt;20000, "$10k-20k",
  'Palmoria Group emp-data cleaned'!$D627&lt;30000, "$20k-30k",
  'Palmoria Group emp-data cleaned'!$D627&lt;40000, "$30k-40k",
  'Palmoria Group emp-data cleaned'!$D627&lt;50000, "$40k-50k",
  'Palmoria Group emp-data cleaned'!$D627&lt;60000, "$50k-60k",
  'Palmoria Group emp-data cleaned'!$D627&lt;70000, "$60k-70k",
  'Palmoria Group emp-data cleaned'!$D627&lt;80000, "$70k-80k",
  'Palmoria Group emp-data cleaned'!$D627&lt;90000, "$80k-90k",
  'Palmoria Group emp-data cleaned'!$D627&lt;100000, "$90k-100k",
  'Palmoria Group emp-data cleaned'!$D627&lt;110000, "$100k-110k",
  'Palmoria Group emp-data cleaned'!$D627&gt;=110000, "$110k+"
)</f>
        <v>$70k-80k</v>
      </c>
      <c r="F627" s="35" t="s">
        <v>19</v>
      </c>
      <c r="G627" s="35" t="s">
        <v>26</v>
      </c>
      <c r="H627" s="33">
        <f>INDEX('Bonus Rules'!$C$3:$G$14, MATCH(C627, 'Bonus Rules'!$B$3:$B$14, 0), MATCH(G627, 'Bonus Rules'!$C$2:$G$2, 0))</f>
        <v>2.1000000000000001E-2</v>
      </c>
      <c r="I627" s="42">
        <f t="shared" si="18"/>
        <v>1636.1100000000001</v>
      </c>
      <c r="J627" s="48">
        <f t="shared" si="19"/>
        <v>79546.11</v>
      </c>
    </row>
    <row r="628" spans="1:10" x14ac:dyDescent="0.25">
      <c r="A628" s="33" t="s">
        <v>625</v>
      </c>
      <c r="B628" s="33" t="s">
        <v>7</v>
      </c>
      <c r="C628" s="33" t="s">
        <v>25</v>
      </c>
      <c r="D628" s="48">
        <v>116670</v>
      </c>
      <c r="E628" s="34" t="str" cm="1">
        <f t="array" ref="E628">_xlfn.IFS(
  'Palmoria Group emp-data cleaned'!$D628&lt;10000, "$0-10k",
  'Palmoria Group emp-data cleaned'!$D628&lt;20000, "$10k-20k",
  'Palmoria Group emp-data cleaned'!$D628&lt;30000, "$20k-30k",
  'Palmoria Group emp-data cleaned'!$D628&lt;40000, "$30k-40k",
  'Palmoria Group emp-data cleaned'!$D628&lt;50000, "$40k-50k",
  'Palmoria Group emp-data cleaned'!$D628&lt;60000, "$50k-60k",
  'Palmoria Group emp-data cleaned'!$D628&lt;70000, "$60k-70k",
  'Palmoria Group emp-data cleaned'!$D628&lt;80000, "$70k-80k",
  'Palmoria Group emp-data cleaned'!$D628&lt;90000, "$80k-90k",
  'Palmoria Group emp-data cleaned'!$D628&lt;100000, "$90k-100k",
  'Palmoria Group emp-data cleaned'!$D628&lt;110000, "$100k-110k",
  'Palmoria Group emp-data cleaned'!$D628&gt;=110000, "$110k+"
)</f>
        <v>$110k+</v>
      </c>
      <c r="F628" s="33" t="s">
        <v>19</v>
      </c>
      <c r="G628" s="33" t="s">
        <v>26</v>
      </c>
      <c r="H628" s="33">
        <f>INDEX('Bonus Rules'!$C$3:$G$14, MATCH(C628, 'Bonus Rules'!$B$3:$B$14, 0), MATCH(G628, 'Bonus Rules'!$C$2:$G$2, 0))</f>
        <v>2.7E-2</v>
      </c>
      <c r="I628" s="42">
        <f t="shared" si="18"/>
        <v>3150.09</v>
      </c>
      <c r="J628" s="48">
        <f t="shared" si="19"/>
        <v>119820.09</v>
      </c>
    </row>
    <row r="629" spans="1:10" x14ac:dyDescent="0.25">
      <c r="A629" s="35" t="s">
        <v>315</v>
      </c>
      <c r="B629" s="35" t="s">
        <v>7</v>
      </c>
      <c r="C629" s="35" t="s">
        <v>21</v>
      </c>
      <c r="D629" s="49">
        <v>92190</v>
      </c>
      <c r="E629" s="36" t="str" cm="1">
        <f t="array" ref="E629">_xlfn.IFS(
  'Palmoria Group emp-data cleaned'!$D629&lt;10000, "$0-10k",
  'Palmoria Group emp-data cleaned'!$D629&lt;20000, "$10k-20k",
  'Palmoria Group emp-data cleaned'!$D629&lt;30000, "$20k-30k",
  'Palmoria Group emp-data cleaned'!$D629&lt;40000, "$30k-40k",
  'Palmoria Group emp-data cleaned'!$D629&lt;50000, "$40k-50k",
  'Palmoria Group emp-data cleaned'!$D629&lt;60000, "$50k-60k",
  'Palmoria Group emp-data cleaned'!$D629&lt;70000, "$60k-70k",
  'Palmoria Group emp-data cleaned'!$D629&lt;80000, "$70k-80k",
  'Palmoria Group emp-data cleaned'!$D629&lt;90000, "$80k-90k",
  'Palmoria Group emp-data cleaned'!$D629&lt;100000, "$90k-100k",
  'Palmoria Group emp-data cleaned'!$D629&lt;110000, "$100k-110k",
  'Palmoria Group emp-data cleaned'!$D629&gt;=110000, "$110k+"
)</f>
        <v>$90k-100k</v>
      </c>
      <c r="F629" s="35" t="s">
        <v>19</v>
      </c>
      <c r="G629" s="35" t="s">
        <v>16</v>
      </c>
      <c r="H629" s="33"/>
      <c r="I629" s="42"/>
      <c r="J629" s="48"/>
    </row>
    <row r="630" spans="1:10" x14ac:dyDescent="0.25">
      <c r="A630" s="33" t="s">
        <v>626</v>
      </c>
      <c r="B630" s="33" t="s">
        <v>12</v>
      </c>
      <c r="C630" s="33" t="s">
        <v>21</v>
      </c>
      <c r="D630" s="48">
        <v>71920</v>
      </c>
      <c r="E630" s="34" t="str" cm="1">
        <f t="array" ref="E630">_xlfn.IFS(
  'Palmoria Group emp-data cleaned'!$D630&lt;10000, "$0-10k",
  'Palmoria Group emp-data cleaned'!$D630&lt;20000, "$10k-20k",
  'Palmoria Group emp-data cleaned'!$D630&lt;30000, "$20k-30k",
  'Palmoria Group emp-data cleaned'!$D630&lt;40000, "$30k-40k",
  'Palmoria Group emp-data cleaned'!$D630&lt;50000, "$40k-50k",
  'Palmoria Group emp-data cleaned'!$D630&lt;60000, "$50k-60k",
  'Palmoria Group emp-data cleaned'!$D630&lt;70000, "$60k-70k",
  'Palmoria Group emp-data cleaned'!$D630&lt;80000, "$70k-80k",
  'Palmoria Group emp-data cleaned'!$D630&lt;90000, "$80k-90k",
  'Palmoria Group emp-data cleaned'!$D630&lt;100000, "$90k-100k",
  'Palmoria Group emp-data cleaned'!$D630&lt;110000, "$100k-110k",
  'Palmoria Group emp-data cleaned'!$D630&gt;=110000, "$110k+"
)</f>
        <v>$70k-80k</v>
      </c>
      <c r="F630" s="33" t="s">
        <v>15</v>
      </c>
      <c r="G630" s="33" t="s">
        <v>22</v>
      </c>
      <c r="H630" s="33">
        <f>INDEX('Bonus Rules'!$C$3:$G$14, MATCH(C630, 'Bonus Rules'!$B$3:$B$14, 0), MATCH(G630, 'Bonus Rules'!$C$2:$G$2, 0))</f>
        <v>0.01</v>
      </c>
      <c r="I630" s="42">
        <f t="shared" si="18"/>
        <v>719.2</v>
      </c>
      <c r="J630" s="48">
        <f t="shared" si="19"/>
        <v>72639.199999999997</v>
      </c>
    </row>
    <row r="631" spans="1:10" x14ac:dyDescent="0.25">
      <c r="A631" s="35" t="s">
        <v>432</v>
      </c>
      <c r="B631" s="35" t="s">
        <v>7</v>
      </c>
      <c r="C631" s="35" t="s">
        <v>34</v>
      </c>
      <c r="D631" s="49">
        <v>66370</v>
      </c>
      <c r="E631" s="36" t="str" cm="1">
        <f t="array" ref="E631">_xlfn.IFS(
  'Palmoria Group emp-data cleaned'!$D631&lt;10000, "$0-10k",
  'Palmoria Group emp-data cleaned'!$D631&lt;20000, "$10k-20k",
  'Palmoria Group emp-data cleaned'!$D631&lt;30000, "$20k-30k",
  'Palmoria Group emp-data cleaned'!$D631&lt;40000, "$30k-40k",
  'Palmoria Group emp-data cleaned'!$D631&lt;50000, "$40k-50k",
  'Palmoria Group emp-data cleaned'!$D631&lt;60000, "$50k-60k",
  'Palmoria Group emp-data cleaned'!$D631&lt;70000, "$60k-70k",
  'Palmoria Group emp-data cleaned'!$D631&lt;80000, "$70k-80k",
  'Palmoria Group emp-data cleaned'!$D631&lt;90000, "$80k-90k",
  'Palmoria Group emp-data cleaned'!$D631&lt;100000, "$90k-100k",
  'Palmoria Group emp-data cleaned'!$D631&lt;110000, "$100k-110k",
  'Palmoria Group emp-data cleaned'!$D631&gt;=110000, "$110k+"
)</f>
        <v>$60k-70k</v>
      </c>
      <c r="F631" s="35" t="s">
        <v>15</v>
      </c>
      <c r="G631" s="35" t="s">
        <v>26</v>
      </c>
      <c r="H631" s="33">
        <f>INDEX('Bonus Rules'!$C$3:$G$14, MATCH(C631, 'Bonus Rules'!$B$3:$B$14, 0), MATCH(G631, 'Bonus Rules'!$C$2:$G$2, 0))</f>
        <v>3.2000000000000001E-2</v>
      </c>
      <c r="I631" s="42">
        <f t="shared" si="18"/>
        <v>2123.84</v>
      </c>
      <c r="J631" s="48">
        <f t="shared" si="19"/>
        <v>68493.84</v>
      </c>
    </row>
    <row r="632" spans="1:10" x14ac:dyDescent="0.25">
      <c r="A632" s="33" t="s">
        <v>627</v>
      </c>
      <c r="B632" s="33" t="s">
        <v>12</v>
      </c>
      <c r="C632" s="33" t="s">
        <v>8</v>
      </c>
      <c r="D632" s="48">
        <v>39340</v>
      </c>
      <c r="E632" s="34" t="str" cm="1">
        <f t="array" ref="E632">_xlfn.IFS(
  'Palmoria Group emp-data cleaned'!$D632&lt;10000, "$0-10k",
  'Palmoria Group emp-data cleaned'!$D632&lt;20000, "$10k-20k",
  'Palmoria Group emp-data cleaned'!$D632&lt;30000, "$20k-30k",
  'Palmoria Group emp-data cleaned'!$D632&lt;40000, "$30k-40k",
  'Palmoria Group emp-data cleaned'!$D632&lt;50000, "$40k-50k",
  'Palmoria Group emp-data cleaned'!$D632&lt;60000, "$50k-60k",
  'Palmoria Group emp-data cleaned'!$D632&lt;70000, "$60k-70k",
  'Palmoria Group emp-data cleaned'!$D632&lt;80000, "$70k-80k",
  'Palmoria Group emp-data cleaned'!$D632&lt;90000, "$80k-90k",
  'Palmoria Group emp-data cleaned'!$D632&lt;100000, "$90k-100k",
  'Palmoria Group emp-data cleaned'!$D632&lt;110000, "$100k-110k",
  'Palmoria Group emp-data cleaned'!$D632&gt;=110000, "$110k+"
)</f>
        <v>$30k-40k</v>
      </c>
      <c r="F632" s="33" t="s">
        <v>19</v>
      </c>
      <c r="G632" s="33" t="s">
        <v>14</v>
      </c>
      <c r="H632" s="33">
        <f>INDEX('Bonus Rules'!$C$3:$G$14, MATCH(C632, 'Bonus Rules'!$B$3:$B$14, 0), MATCH(G632, 'Bonus Rules'!$C$2:$G$2, 0))</f>
        <v>5.0999999999999997E-2</v>
      </c>
      <c r="I632" s="42">
        <f t="shared" si="18"/>
        <v>2006.34</v>
      </c>
      <c r="J632" s="48">
        <f t="shared" si="19"/>
        <v>41346.339999999997</v>
      </c>
    </row>
    <row r="633" spans="1:10" x14ac:dyDescent="0.25">
      <c r="A633" s="35" t="s">
        <v>628</v>
      </c>
      <c r="B633" s="35" t="s">
        <v>7</v>
      </c>
      <c r="C633" s="35" t="s">
        <v>25</v>
      </c>
      <c r="D633" s="49">
        <v>103490</v>
      </c>
      <c r="E633" s="36" t="str" cm="1">
        <f t="array" ref="E633">_xlfn.IFS(
  'Palmoria Group emp-data cleaned'!$D633&lt;10000, "$0-10k",
  'Palmoria Group emp-data cleaned'!$D633&lt;20000, "$10k-20k",
  'Palmoria Group emp-data cleaned'!$D633&lt;30000, "$20k-30k",
  'Palmoria Group emp-data cleaned'!$D633&lt;40000, "$30k-40k",
  'Palmoria Group emp-data cleaned'!$D633&lt;50000, "$40k-50k",
  'Palmoria Group emp-data cleaned'!$D633&lt;60000, "$50k-60k",
  'Palmoria Group emp-data cleaned'!$D633&lt;70000, "$60k-70k",
  'Palmoria Group emp-data cleaned'!$D633&lt;80000, "$70k-80k",
  'Palmoria Group emp-data cleaned'!$D633&lt;90000, "$80k-90k",
  'Palmoria Group emp-data cleaned'!$D633&lt;100000, "$90k-100k",
  'Palmoria Group emp-data cleaned'!$D633&lt;110000, "$100k-110k",
  'Palmoria Group emp-data cleaned'!$D633&gt;=110000, "$110k+"
)</f>
        <v>$100k-110k</v>
      </c>
      <c r="F633" s="35" t="s">
        <v>15</v>
      </c>
      <c r="G633" s="35" t="s">
        <v>14</v>
      </c>
      <c r="H633" s="33">
        <f>INDEX('Bonus Rules'!$C$3:$G$14, MATCH(C633, 'Bonus Rules'!$B$3:$B$14, 0), MATCH(G633, 'Bonus Rules'!$C$2:$G$2, 0))</f>
        <v>5.3999999999999999E-2</v>
      </c>
      <c r="I633" s="42">
        <f t="shared" si="18"/>
        <v>5588.46</v>
      </c>
      <c r="J633" s="48">
        <f t="shared" si="19"/>
        <v>109078.46</v>
      </c>
    </row>
    <row r="634" spans="1:10" x14ac:dyDescent="0.25">
      <c r="A634" s="33" t="s">
        <v>629</v>
      </c>
      <c r="B634" s="33" t="s">
        <v>12</v>
      </c>
      <c r="C634" s="33" t="s">
        <v>18</v>
      </c>
      <c r="D634" s="48">
        <v>87740</v>
      </c>
      <c r="E634" s="34" t="str" cm="1">
        <f t="array" ref="E634">_xlfn.IFS(
  'Palmoria Group emp-data cleaned'!$D634&lt;10000, "$0-10k",
  'Palmoria Group emp-data cleaned'!$D634&lt;20000, "$10k-20k",
  'Palmoria Group emp-data cleaned'!$D634&lt;30000, "$20k-30k",
  'Palmoria Group emp-data cleaned'!$D634&lt;40000, "$30k-40k",
  'Palmoria Group emp-data cleaned'!$D634&lt;50000, "$40k-50k",
  'Palmoria Group emp-data cleaned'!$D634&lt;60000, "$50k-60k",
  'Palmoria Group emp-data cleaned'!$D634&lt;70000, "$60k-70k",
  'Palmoria Group emp-data cleaned'!$D634&lt;80000, "$70k-80k",
  'Palmoria Group emp-data cleaned'!$D634&lt;90000, "$80k-90k",
  'Palmoria Group emp-data cleaned'!$D634&lt;100000, "$90k-100k",
  'Palmoria Group emp-data cleaned'!$D634&lt;110000, "$100k-110k",
  'Palmoria Group emp-data cleaned'!$D634&gt;=110000, "$110k+"
)</f>
        <v>$80k-90k</v>
      </c>
      <c r="F634" s="33" t="s">
        <v>19</v>
      </c>
      <c r="G634" s="33" t="s">
        <v>26</v>
      </c>
      <c r="H634" s="33">
        <f>INDEX('Bonus Rules'!$C$3:$G$14, MATCH(C634, 'Bonus Rules'!$B$3:$B$14, 0), MATCH(G634, 'Bonus Rules'!$C$2:$G$2, 0))</f>
        <v>2.1000000000000001E-2</v>
      </c>
      <c r="I634" s="42">
        <f t="shared" si="18"/>
        <v>1842.5400000000002</v>
      </c>
      <c r="J634" s="48">
        <f t="shared" si="19"/>
        <v>89582.54</v>
      </c>
    </row>
    <row r="635" spans="1:10" x14ac:dyDescent="0.25">
      <c r="A635" s="35" t="s">
        <v>630</v>
      </c>
      <c r="B635" s="35" t="s">
        <v>12</v>
      </c>
      <c r="C635" s="35" t="s">
        <v>63</v>
      </c>
      <c r="D635" s="49">
        <v>113980</v>
      </c>
      <c r="E635" s="36" t="str" cm="1">
        <f t="array" ref="E635">_xlfn.IFS(
  'Palmoria Group emp-data cleaned'!$D635&lt;10000, "$0-10k",
  'Palmoria Group emp-data cleaned'!$D635&lt;20000, "$10k-20k",
  'Palmoria Group emp-data cleaned'!$D635&lt;30000, "$20k-30k",
  'Palmoria Group emp-data cleaned'!$D635&lt;40000, "$30k-40k",
  'Palmoria Group emp-data cleaned'!$D635&lt;50000, "$40k-50k",
  'Palmoria Group emp-data cleaned'!$D635&lt;60000, "$50k-60k",
  'Palmoria Group emp-data cleaned'!$D635&lt;70000, "$60k-70k",
  'Palmoria Group emp-data cleaned'!$D635&lt;80000, "$70k-80k",
  'Palmoria Group emp-data cleaned'!$D635&lt;90000, "$80k-90k",
  'Palmoria Group emp-data cleaned'!$D635&lt;100000, "$90k-100k",
  'Palmoria Group emp-data cleaned'!$D635&lt;110000, "$100k-110k",
  'Palmoria Group emp-data cleaned'!$D635&gt;=110000, "$110k+"
)</f>
        <v>$110k+</v>
      </c>
      <c r="F635" s="35" t="s">
        <v>9</v>
      </c>
      <c r="G635" s="35" t="s">
        <v>22</v>
      </c>
      <c r="H635" s="33">
        <f>INDEX('Bonus Rules'!$C$3:$G$14, MATCH(C635, 'Bonus Rules'!$B$3:$B$14, 0), MATCH(G635, 'Bonus Rules'!$C$2:$G$2, 0))</f>
        <v>1.2999999999999999E-2</v>
      </c>
      <c r="I635" s="42">
        <f t="shared" si="18"/>
        <v>1481.74</v>
      </c>
      <c r="J635" s="48">
        <f t="shared" si="19"/>
        <v>115461.74</v>
      </c>
    </row>
    <row r="636" spans="1:10" x14ac:dyDescent="0.25">
      <c r="A636" s="33" t="s">
        <v>631</v>
      </c>
      <c r="B636" s="33" t="s">
        <v>12</v>
      </c>
      <c r="C636" s="33" t="s">
        <v>13</v>
      </c>
      <c r="D636" s="48">
        <v>41600</v>
      </c>
      <c r="E636" s="34" t="str" cm="1">
        <f t="array" ref="E636">_xlfn.IFS(
  'Palmoria Group emp-data cleaned'!$D636&lt;10000, "$0-10k",
  'Palmoria Group emp-data cleaned'!$D636&lt;20000, "$10k-20k",
  'Palmoria Group emp-data cleaned'!$D636&lt;30000, "$20k-30k",
  'Palmoria Group emp-data cleaned'!$D636&lt;40000, "$30k-40k",
  'Palmoria Group emp-data cleaned'!$D636&lt;50000, "$40k-50k",
  'Palmoria Group emp-data cleaned'!$D636&lt;60000, "$50k-60k",
  'Palmoria Group emp-data cleaned'!$D636&lt;70000, "$60k-70k",
  'Palmoria Group emp-data cleaned'!$D636&lt;80000, "$70k-80k",
  'Palmoria Group emp-data cleaned'!$D636&lt;90000, "$80k-90k",
  'Palmoria Group emp-data cleaned'!$D636&lt;100000, "$90k-100k",
  'Palmoria Group emp-data cleaned'!$D636&lt;110000, "$100k-110k",
  'Palmoria Group emp-data cleaned'!$D636&gt;=110000, "$110k+"
)</f>
        <v>$40k-50k</v>
      </c>
      <c r="F636" s="33" t="s">
        <v>15</v>
      </c>
      <c r="G636" s="33" t="s">
        <v>14</v>
      </c>
      <c r="H636" s="33">
        <f>INDEX('Bonus Rules'!$C$3:$G$14, MATCH(C636, 'Bonus Rules'!$B$3:$B$14, 0), MATCH(G636, 'Bonus Rules'!$C$2:$G$2, 0))</f>
        <v>4.2999999999999997E-2</v>
      </c>
      <c r="I636" s="42">
        <f t="shared" si="18"/>
        <v>1788.8</v>
      </c>
      <c r="J636" s="48">
        <f t="shared" si="19"/>
        <v>43388.800000000003</v>
      </c>
    </row>
    <row r="637" spans="1:10" x14ac:dyDescent="0.25">
      <c r="A637" s="35" t="s">
        <v>260</v>
      </c>
      <c r="B637" s="35" t="s">
        <v>12</v>
      </c>
      <c r="C637" s="35" t="s">
        <v>50</v>
      </c>
      <c r="D637" s="49">
        <v>76300</v>
      </c>
      <c r="E637" s="36" t="str" cm="1">
        <f t="array" ref="E637">_xlfn.IFS(
  'Palmoria Group emp-data cleaned'!$D637&lt;10000, "$0-10k",
  'Palmoria Group emp-data cleaned'!$D637&lt;20000, "$10k-20k",
  'Palmoria Group emp-data cleaned'!$D637&lt;30000, "$20k-30k",
  'Palmoria Group emp-data cleaned'!$D637&lt;40000, "$30k-40k",
  'Palmoria Group emp-data cleaned'!$D637&lt;50000, "$40k-50k",
  'Palmoria Group emp-data cleaned'!$D637&lt;60000, "$50k-60k",
  'Palmoria Group emp-data cleaned'!$D637&lt;70000, "$60k-70k",
  'Palmoria Group emp-data cleaned'!$D637&lt;80000, "$70k-80k",
  'Palmoria Group emp-data cleaned'!$D637&lt;90000, "$80k-90k",
  'Palmoria Group emp-data cleaned'!$D637&lt;100000, "$90k-100k",
  'Palmoria Group emp-data cleaned'!$D637&lt;110000, "$100k-110k",
  'Palmoria Group emp-data cleaned'!$D637&gt;=110000, "$110k+"
)</f>
        <v>$70k-80k</v>
      </c>
      <c r="F637" s="35" t="s">
        <v>19</v>
      </c>
      <c r="G637" s="35" t="s">
        <v>14</v>
      </c>
      <c r="H637" s="33">
        <f>INDEX('Bonus Rules'!$C$3:$G$14, MATCH(C637, 'Bonus Rules'!$B$3:$B$14, 0), MATCH(G637, 'Bonus Rules'!$C$2:$G$2, 0))</f>
        <v>5.8000000000000003E-2</v>
      </c>
      <c r="I637" s="42">
        <f t="shared" si="18"/>
        <v>4425.4000000000005</v>
      </c>
      <c r="J637" s="48">
        <f t="shared" si="19"/>
        <v>80725.399999999994</v>
      </c>
    </row>
    <row r="638" spans="1:10" x14ac:dyDescent="0.25">
      <c r="A638" s="33" t="s">
        <v>632</v>
      </c>
      <c r="B638" s="33" t="s">
        <v>7</v>
      </c>
      <c r="C638" s="33" t="s">
        <v>13</v>
      </c>
      <c r="D638" s="48">
        <v>114470</v>
      </c>
      <c r="E638" s="34" t="str" cm="1">
        <f t="array" ref="E638">_xlfn.IFS(
  'Palmoria Group emp-data cleaned'!$D638&lt;10000, "$0-10k",
  'Palmoria Group emp-data cleaned'!$D638&lt;20000, "$10k-20k",
  'Palmoria Group emp-data cleaned'!$D638&lt;30000, "$20k-30k",
  'Palmoria Group emp-data cleaned'!$D638&lt;40000, "$30k-40k",
  'Palmoria Group emp-data cleaned'!$D638&lt;50000, "$40k-50k",
  'Palmoria Group emp-data cleaned'!$D638&lt;60000, "$50k-60k",
  'Palmoria Group emp-data cleaned'!$D638&lt;70000, "$60k-70k",
  'Palmoria Group emp-data cleaned'!$D638&lt;80000, "$70k-80k",
  'Palmoria Group emp-data cleaned'!$D638&lt;90000, "$80k-90k",
  'Palmoria Group emp-data cleaned'!$D638&lt;100000, "$90k-100k",
  'Palmoria Group emp-data cleaned'!$D638&lt;110000, "$100k-110k",
  'Palmoria Group emp-data cleaned'!$D638&gt;=110000, "$110k+"
)</f>
        <v>$110k+</v>
      </c>
      <c r="F638" s="33" t="s">
        <v>9</v>
      </c>
      <c r="G638" s="33" t="s">
        <v>10</v>
      </c>
      <c r="H638" s="33">
        <f>INDEX('Bonus Rules'!$C$3:$G$14, MATCH(C638, 'Bonus Rules'!$B$3:$B$14, 0), MATCH(G638, 'Bonus Rules'!$C$2:$G$2, 0))</f>
        <v>6.0999999999999999E-2</v>
      </c>
      <c r="I638" s="42">
        <f t="shared" si="18"/>
        <v>6982.67</v>
      </c>
      <c r="J638" s="48">
        <f t="shared" si="19"/>
        <v>121452.67</v>
      </c>
    </row>
    <row r="639" spans="1:10" x14ac:dyDescent="0.25">
      <c r="A639" s="35" t="s">
        <v>633</v>
      </c>
      <c r="B639" s="35" t="s">
        <v>12</v>
      </c>
      <c r="C639" s="35" t="s">
        <v>63</v>
      </c>
      <c r="D639" s="49">
        <v>31050</v>
      </c>
      <c r="E639" s="36" t="str" cm="1">
        <f t="array" ref="E639">_xlfn.IFS(
  'Palmoria Group emp-data cleaned'!$D639&lt;10000, "$0-10k",
  'Palmoria Group emp-data cleaned'!$D639&lt;20000, "$10k-20k",
  'Palmoria Group emp-data cleaned'!$D639&lt;30000, "$20k-30k",
  'Palmoria Group emp-data cleaned'!$D639&lt;40000, "$30k-40k",
  'Palmoria Group emp-data cleaned'!$D639&lt;50000, "$40k-50k",
  'Palmoria Group emp-data cleaned'!$D639&lt;60000, "$50k-60k",
  'Palmoria Group emp-data cleaned'!$D639&lt;70000, "$60k-70k",
  'Palmoria Group emp-data cleaned'!$D639&lt;80000, "$70k-80k",
  'Palmoria Group emp-data cleaned'!$D639&lt;90000, "$80k-90k",
  'Palmoria Group emp-data cleaned'!$D639&lt;100000, "$90k-100k",
  'Palmoria Group emp-data cleaned'!$D639&lt;110000, "$100k-110k",
  'Palmoria Group emp-data cleaned'!$D639&gt;=110000, "$110k+"
)</f>
        <v>$30k-40k</v>
      </c>
      <c r="F639" s="35" t="s">
        <v>19</v>
      </c>
      <c r="G639" s="35" t="s">
        <v>14</v>
      </c>
      <c r="H639" s="33">
        <f>INDEX('Bonus Rules'!$C$3:$G$14, MATCH(C639, 'Bonus Rules'!$B$3:$B$14, 0), MATCH(G639, 'Bonus Rules'!$C$2:$G$2, 0))</f>
        <v>5.8000000000000003E-2</v>
      </c>
      <c r="I639" s="42">
        <f t="shared" si="18"/>
        <v>1800.9</v>
      </c>
      <c r="J639" s="48">
        <f t="shared" si="19"/>
        <v>32850.9</v>
      </c>
    </row>
    <row r="640" spans="1:10" x14ac:dyDescent="0.25">
      <c r="A640" s="33" t="s">
        <v>634</v>
      </c>
      <c r="B640" s="33" t="s">
        <v>12</v>
      </c>
      <c r="C640" s="33" t="s">
        <v>39</v>
      </c>
      <c r="D640" s="48">
        <v>76620</v>
      </c>
      <c r="E640" s="34" t="str" cm="1">
        <f t="array" ref="E640">_xlfn.IFS(
  'Palmoria Group emp-data cleaned'!$D640&lt;10000, "$0-10k",
  'Palmoria Group emp-data cleaned'!$D640&lt;20000, "$10k-20k",
  'Palmoria Group emp-data cleaned'!$D640&lt;30000, "$20k-30k",
  'Palmoria Group emp-data cleaned'!$D640&lt;40000, "$30k-40k",
  'Palmoria Group emp-data cleaned'!$D640&lt;50000, "$40k-50k",
  'Palmoria Group emp-data cleaned'!$D640&lt;60000, "$50k-60k",
  'Palmoria Group emp-data cleaned'!$D640&lt;70000, "$60k-70k",
  'Palmoria Group emp-data cleaned'!$D640&lt;80000, "$70k-80k",
  'Palmoria Group emp-data cleaned'!$D640&lt;90000, "$80k-90k",
  'Palmoria Group emp-data cleaned'!$D640&lt;100000, "$90k-100k",
  'Palmoria Group emp-data cleaned'!$D640&lt;110000, "$100k-110k",
  'Palmoria Group emp-data cleaned'!$D640&gt;=110000, "$110k+"
)</f>
        <v>$70k-80k</v>
      </c>
      <c r="F640" s="33" t="s">
        <v>15</v>
      </c>
      <c r="G640" s="33" t="s">
        <v>26</v>
      </c>
      <c r="H640" s="33">
        <f>INDEX('Bonus Rules'!$C$3:$G$14, MATCH(C640, 'Bonus Rules'!$B$3:$B$14, 0), MATCH(G640, 'Bonus Rules'!$C$2:$G$2, 0))</f>
        <v>0.04</v>
      </c>
      <c r="I640" s="42">
        <f t="shared" si="18"/>
        <v>3064.8</v>
      </c>
      <c r="J640" s="48">
        <f t="shared" si="19"/>
        <v>79684.800000000003</v>
      </c>
    </row>
    <row r="641" spans="1:10" x14ac:dyDescent="0.25">
      <c r="A641" s="35" t="s">
        <v>635</v>
      </c>
      <c r="B641" s="35" t="s">
        <v>7</v>
      </c>
      <c r="C641" s="35" t="s">
        <v>13</v>
      </c>
      <c r="D641" s="49">
        <v>76190</v>
      </c>
      <c r="E641" s="36" t="str" cm="1">
        <f t="array" ref="E641">_xlfn.IFS(
  'Palmoria Group emp-data cleaned'!$D641&lt;10000, "$0-10k",
  'Palmoria Group emp-data cleaned'!$D641&lt;20000, "$10k-20k",
  'Palmoria Group emp-data cleaned'!$D641&lt;30000, "$20k-30k",
  'Palmoria Group emp-data cleaned'!$D641&lt;40000, "$30k-40k",
  'Palmoria Group emp-data cleaned'!$D641&lt;50000, "$40k-50k",
  'Palmoria Group emp-data cleaned'!$D641&lt;60000, "$50k-60k",
  'Palmoria Group emp-data cleaned'!$D641&lt;70000, "$60k-70k",
  'Palmoria Group emp-data cleaned'!$D641&lt;80000, "$70k-80k",
  'Palmoria Group emp-data cleaned'!$D641&lt;90000, "$80k-90k",
  'Palmoria Group emp-data cleaned'!$D641&lt;100000, "$90k-100k",
  'Palmoria Group emp-data cleaned'!$D641&lt;110000, "$100k-110k",
  'Palmoria Group emp-data cleaned'!$D641&gt;=110000, "$110k+"
)</f>
        <v>$70k-80k</v>
      </c>
      <c r="F641" s="35" t="s">
        <v>15</v>
      </c>
      <c r="G641" s="35" t="s">
        <v>22</v>
      </c>
      <c r="H641" s="33">
        <f>INDEX('Bonus Rules'!$C$3:$G$14, MATCH(C641, 'Bonus Rules'!$B$3:$B$14, 0), MATCH(G641, 'Bonus Rules'!$C$2:$G$2, 0))</f>
        <v>1.0999999999999999E-2</v>
      </c>
      <c r="I641" s="42">
        <f t="shared" si="18"/>
        <v>838.08999999999992</v>
      </c>
      <c r="J641" s="48">
        <f t="shared" si="19"/>
        <v>77028.09</v>
      </c>
    </row>
    <row r="642" spans="1:10" x14ac:dyDescent="0.25">
      <c r="A642" s="33" t="s">
        <v>636</v>
      </c>
      <c r="B642" s="33" t="s">
        <v>12</v>
      </c>
      <c r="C642" s="33" t="s">
        <v>47</v>
      </c>
      <c r="D642" s="48">
        <v>50450</v>
      </c>
      <c r="E642" s="34" t="str" cm="1">
        <f t="array" ref="E642">_xlfn.IFS(
  'Palmoria Group emp-data cleaned'!$D642&lt;10000, "$0-10k",
  'Palmoria Group emp-data cleaned'!$D642&lt;20000, "$10k-20k",
  'Palmoria Group emp-data cleaned'!$D642&lt;30000, "$20k-30k",
  'Palmoria Group emp-data cleaned'!$D642&lt;40000, "$30k-40k",
  'Palmoria Group emp-data cleaned'!$D642&lt;50000, "$40k-50k",
  'Palmoria Group emp-data cleaned'!$D642&lt;60000, "$50k-60k",
  'Palmoria Group emp-data cleaned'!$D642&lt;70000, "$60k-70k",
  'Palmoria Group emp-data cleaned'!$D642&lt;80000, "$70k-80k",
  'Palmoria Group emp-data cleaned'!$D642&lt;90000, "$80k-90k",
  'Palmoria Group emp-data cleaned'!$D642&lt;100000, "$90k-100k",
  'Palmoria Group emp-data cleaned'!$D642&lt;110000, "$100k-110k",
  'Palmoria Group emp-data cleaned'!$D642&gt;=110000, "$110k+"
)</f>
        <v>$50k-60k</v>
      </c>
      <c r="F642" s="33" t="s">
        <v>9</v>
      </c>
      <c r="G642" s="33" t="s">
        <v>26</v>
      </c>
      <c r="H642" s="33">
        <f>INDEX('Bonus Rules'!$C$3:$G$14, MATCH(C642, 'Bonus Rules'!$B$3:$B$14, 0), MATCH(G642, 'Bonus Rules'!$C$2:$G$2, 0))</f>
        <v>3.3000000000000002E-2</v>
      </c>
      <c r="I642" s="42">
        <f t="shared" si="18"/>
        <v>1664.8500000000001</v>
      </c>
      <c r="J642" s="48">
        <f t="shared" si="19"/>
        <v>52114.85</v>
      </c>
    </row>
    <row r="643" spans="1:10" x14ac:dyDescent="0.25">
      <c r="A643" s="35" t="s">
        <v>637</v>
      </c>
      <c r="B643" s="35" t="s">
        <v>7</v>
      </c>
      <c r="C643" s="35" t="s">
        <v>28</v>
      </c>
      <c r="D643" s="49">
        <v>29330</v>
      </c>
      <c r="E643" s="36" t="str" cm="1">
        <f t="array" ref="E643">_xlfn.IFS(
  'Palmoria Group emp-data cleaned'!$D643&lt;10000, "$0-10k",
  'Palmoria Group emp-data cleaned'!$D643&lt;20000, "$10k-20k",
  'Palmoria Group emp-data cleaned'!$D643&lt;30000, "$20k-30k",
  'Palmoria Group emp-data cleaned'!$D643&lt;40000, "$30k-40k",
  'Palmoria Group emp-data cleaned'!$D643&lt;50000, "$40k-50k",
  'Palmoria Group emp-data cleaned'!$D643&lt;60000, "$50k-60k",
  'Palmoria Group emp-data cleaned'!$D643&lt;70000, "$60k-70k",
  'Palmoria Group emp-data cleaned'!$D643&lt;80000, "$70k-80k",
  'Palmoria Group emp-data cleaned'!$D643&lt;90000, "$80k-90k",
  'Palmoria Group emp-data cleaned'!$D643&lt;100000, "$90k-100k",
  'Palmoria Group emp-data cleaned'!$D643&lt;110000, "$100k-110k",
  'Palmoria Group emp-data cleaned'!$D643&gt;=110000, "$110k+"
)</f>
        <v>$20k-30k</v>
      </c>
      <c r="F643" s="35" t="s">
        <v>19</v>
      </c>
      <c r="G643" s="35" t="s">
        <v>26</v>
      </c>
      <c r="H643" s="33">
        <f>INDEX('Bonus Rules'!$C$3:$G$14, MATCH(C643, 'Bonus Rules'!$B$3:$B$14, 0), MATCH(G643, 'Bonus Rules'!$C$2:$G$2, 0))</f>
        <v>2.3E-2</v>
      </c>
      <c r="I643" s="42">
        <f t="shared" ref="I643:I706" si="20" xml:space="preserve"> D643 * H643</f>
        <v>674.59</v>
      </c>
      <c r="J643" s="48">
        <f t="shared" ref="J643:J706" si="21">D643+I643</f>
        <v>30004.59</v>
      </c>
    </row>
    <row r="644" spans="1:10" x14ac:dyDescent="0.25">
      <c r="A644" s="33" t="s">
        <v>638</v>
      </c>
      <c r="B644" s="33" t="s">
        <v>7</v>
      </c>
      <c r="C644" s="33" t="s">
        <v>63</v>
      </c>
      <c r="D644" s="48">
        <v>76930</v>
      </c>
      <c r="E644" s="34" t="str" cm="1">
        <f t="array" ref="E644">_xlfn.IFS(
  'Palmoria Group emp-data cleaned'!$D644&lt;10000, "$0-10k",
  'Palmoria Group emp-data cleaned'!$D644&lt;20000, "$10k-20k",
  'Palmoria Group emp-data cleaned'!$D644&lt;30000, "$20k-30k",
  'Palmoria Group emp-data cleaned'!$D644&lt;40000, "$30k-40k",
  'Palmoria Group emp-data cleaned'!$D644&lt;50000, "$40k-50k",
  'Palmoria Group emp-data cleaned'!$D644&lt;60000, "$50k-60k",
  'Palmoria Group emp-data cleaned'!$D644&lt;70000, "$60k-70k",
  'Palmoria Group emp-data cleaned'!$D644&lt;80000, "$70k-80k",
  'Palmoria Group emp-data cleaned'!$D644&lt;90000, "$80k-90k",
  'Palmoria Group emp-data cleaned'!$D644&lt;100000, "$90k-100k",
  'Palmoria Group emp-data cleaned'!$D644&lt;110000, "$100k-110k",
  'Palmoria Group emp-data cleaned'!$D644&gt;=110000, "$110k+"
)</f>
        <v>$70k-80k</v>
      </c>
      <c r="F644" s="33" t="s">
        <v>15</v>
      </c>
      <c r="G644" s="33" t="s">
        <v>26</v>
      </c>
      <c r="H644" s="33">
        <f>INDEX('Bonus Rules'!$C$3:$G$14, MATCH(C644, 'Bonus Rules'!$B$3:$B$14, 0), MATCH(G644, 'Bonus Rules'!$C$2:$G$2, 0))</f>
        <v>3.5000000000000003E-2</v>
      </c>
      <c r="I644" s="42">
        <f t="shared" si="20"/>
        <v>2692.55</v>
      </c>
      <c r="J644" s="48">
        <f t="shared" si="21"/>
        <v>79622.55</v>
      </c>
    </row>
    <row r="645" spans="1:10" x14ac:dyDescent="0.25">
      <c r="A645" s="35" t="s">
        <v>639</v>
      </c>
      <c r="B645" s="35" t="s">
        <v>12</v>
      </c>
      <c r="C645" s="35" t="s">
        <v>25</v>
      </c>
      <c r="D645" s="49">
        <v>33800</v>
      </c>
      <c r="E645" s="36" t="str" cm="1">
        <f t="array" ref="E645">_xlfn.IFS(
  'Palmoria Group emp-data cleaned'!$D645&lt;10000, "$0-10k",
  'Palmoria Group emp-data cleaned'!$D645&lt;20000, "$10k-20k",
  'Palmoria Group emp-data cleaned'!$D645&lt;30000, "$20k-30k",
  'Palmoria Group emp-data cleaned'!$D645&lt;40000, "$30k-40k",
  'Palmoria Group emp-data cleaned'!$D645&lt;50000, "$40k-50k",
  'Palmoria Group emp-data cleaned'!$D645&lt;60000, "$50k-60k",
  'Palmoria Group emp-data cleaned'!$D645&lt;70000, "$60k-70k",
  'Palmoria Group emp-data cleaned'!$D645&lt;80000, "$70k-80k",
  'Palmoria Group emp-data cleaned'!$D645&lt;90000, "$80k-90k",
  'Palmoria Group emp-data cleaned'!$D645&lt;100000, "$90k-100k",
  'Palmoria Group emp-data cleaned'!$D645&lt;110000, "$100k-110k",
  'Palmoria Group emp-data cleaned'!$D645&gt;=110000, "$110k+"
)</f>
        <v>$30k-40k</v>
      </c>
      <c r="F645" s="35" t="s">
        <v>15</v>
      </c>
      <c r="G645" s="35" t="s">
        <v>26</v>
      </c>
      <c r="H645" s="33">
        <f>INDEX('Bonus Rules'!$C$3:$G$14, MATCH(C645, 'Bonus Rules'!$B$3:$B$14, 0), MATCH(G645, 'Bonus Rules'!$C$2:$G$2, 0))</f>
        <v>2.7E-2</v>
      </c>
      <c r="I645" s="42">
        <f t="shared" si="20"/>
        <v>912.6</v>
      </c>
      <c r="J645" s="48">
        <f t="shared" si="21"/>
        <v>34712.6</v>
      </c>
    </row>
    <row r="646" spans="1:10" x14ac:dyDescent="0.25">
      <c r="A646" s="33" t="s">
        <v>640</v>
      </c>
      <c r="B646" s="33" t="s">
        <v>12</v>
      </c>
      <c r="C646" s="33" t="s">
        <v>63</v>
      </c>
      <c r="D646" s="48">
        <v>44820</v>
      </c>
      <c r="E646" s="34" t="str" cm="1">
        <f t="array" ref="E646">_xlfn.IFS(
  'Palmoria Group emp-data cleaned'!$D646&lt;10000, "$0-10k",
  'Palmoria Group emp-data cleaned'!$D646&lt;20000, "$10k-20k",
  'Palmoria Group emp-data cleaned'!$D646&lt;30000, "$20k-30k",
  'Palmoria Group emp-data cleaned'!$D646&lt;40000, "$30k-40k",
  'Palmoria Group emp-data cleaned'!$D646&lt;50000, "$40k-50k",
  'Palmoria Group emp-data cleaned'!$D646&lt;60000, "$50k-60k",
  'Palmoria Group emp-data cleaned'!$D646&lt;70000, "$60k-70k",
  'Palmoria Group emp-data cleaned'!$D646&lt;80000, "$70k-80k",
  'Palmoria Group emp-data cleaned'!$D646&lt;90000, "$80k-90k",
  'Palmoria Group emp-data cleaned'!$D646&lt;100000, "$90k-100k",
  'Palmoria Group emp-data cleaned'!$D646&lt;110000, "$100k-110k",
  'Palmoria Group emp-data cleaned'!$D646&gt;=110000, "$110k+"
)</f>
        <v>$40k-50k</v>
      </c>
      <c r="F646" s="33" t="s">
        <v>15</v>
      </c>
      <c r="G646" s="33" t="s">
        <v>26</v>
      </c>
      <c r="H646" s="33">
        <f>INDEX('Bonus Rules'!$C$3:$G$14, MATCH(C646, 'Bonus Rules'!$B$3:$B$14, 0), MATCH(G646, 'Bonus Rules'!$C$2:$G$2, 0))</f>
        <v>3.5000000000000003E-2</v>
      </c>
      <c r="I646" s="42">
        <f t="shared" si="20"/>
        <v>1568.7</v>
      </c>
      <c r="J646" s="48">
        <f t="shared" si="21"/>
        <v>46388.7</v>
      </c>
    </row>
    <row r="647" spans="1:10" x14ac:dyDescent="0.25">
      <c r="A647" s="35" t="s">
        <v>328</v>
      </c>
      <c r="B647" s="35" t="s">
        <v>903</v>
      </c>
      <c r="C647" s="35" t="s">
        <v>13</v>
      </c>
      <c r="D647" s="49">
        <v>67010</v>
      </c>
      <c r="E647" s="36" t="str" cm="1">
        <f t="array" ref="E647">_xlfn.IFS(
  'Palmoria Group emp-data cleaned'!$D647&lt;10000, "$0-10k",
  'Palmoria Group emp-data cleaned'!$D647&lt;20000, "$10k-20k",
  'Palmoria Group emp-data cleaned'!$D647&lt;30000, "$20k-30k",
  'Palmoria Group emp-data cleaned'!$D647&lt;40000, "$30k-40k",
  'Palmoria Group emp-data cleaned'!$D647&lt;50000, "$40k-50k",
  'Palmoria Group emp-data cleaned'!$D647&lt;60000, "$50k-60k",
  'Palmoria Group emp-data cleaned'!$D647&lt;70000, "$60k-70k",
  'Palmoria Group emp-data cleaned'!$D647&lt;80000, "$70k-80k",
  'Palmoria Group emp-data cleaned'!$D647&lt;90000, "$80k-90k",
  'Palmoria Group emp-data cleaned'!$D647&lt;100000, "$90k-100k",
  'Palmoria Group emp-data cleaned'!$D647&lt;110000, "$100k-110k",
  'Palmoria Group emp-data cleaned'!$D647&gt;=110000, "$110k+"
)</f>
        <v>$60k-70k</v>
      </c>
      <c r="F647" s="35" t="s">
        <v>15</v>
      </c>
      <c r="G647" s="35" t="s">
        <v>14</v>
      </c>
      <c r="H647" s="33">
        <f>INDEX('Bonus Rules'!$C$3:$G$14, MATCH(C647, 'Bonus Rules'!$B$3:$B$14, 0), MATCH(G647, 'Bonus Rules'!$C$2:$G$2, 0))</f>
        <v>4.2999999999999997E-2</v>
      </c>
      <c r="I647" s="42">
        <f t="shared" si="20"/>
        <v>2881.43</v>
      </c>
      <c r="J647" s="48">
        <f t="shared" si="21"/>
        <v>69891.429999999993</v>
      </c>
    </row>
    <row r="648" spans="1:10" x14ac:dyDescent="0.25">
      <c r="A648" s="33" t="s">
        <v>641</v>
      </c>
      <c r="B648" s="33" t="s">
        <v>12</v>
      </c>
      <c r="C648" s="33" t="s">
        <v>47</v>
      </c>
      <c r="D648" s="48">
        <v>84310</v>
      </c>
      <c r="E648" s="34" t="str" cm="1">
        <f t="array" ref="E648">_xlfn.IFS(
  'Palmoria Group emp-data cleaned'!$D648&lt;10000, "$0-10k",
  'Palmoria Group emp-data cleaned'!$D648&lt;20000, "$10k-20k",
  'Palmoria Group emp-data cleaned'!$D648&lt;30000, "$20k-30k",
  'Palmoria Group emp-data cleaned'!$D648&lt;40000, "$30k-40k",
  'Palmoria Group emp-data cleaned'!$D648&lt;50000, "$40k-50k",
  'Palmoria Group emp-data cleaned'!$D648&lt;60000, "$50k-60k",
  'Palmoria Group emp-data cleaned'!$D648&lt;70000, "$60k-70k",
  'Palmoria Group emp-data cleaned'!$D648&lt;80000, "$70k-80k",
  'Palmoria Group emp-data cleaned'!$D648&lt;90000, "$80k-90k",
  'Palmoria Group emp-data cleaned'!$D648&lt;100000, "$90k-100k",
  'Palmoria Group emp-data cleaned'!$D648&lt;110000, "$100k-110k",
  'Palmoria Group emp-data cleaned'!$D648&gt;=110000, "$110k+"
)</f>
        <v>$80k-90k</v>
      </c>
      <c r="F648" s="33" t="s">
        <v>9</v>
      </c>
      <c r="G648" s="33" t="s">
        <v>26</v>
      </c>
      <c r="H648" s="33">
        <f>INDEX('Bonus Rules'!$C$3:$G$14, MATCH(C648, 'Bonus Rules'!$B$3:$B$14, 0), MATCH(G648, 'Bonus Rules'!$C$2:$G$2, 0))</f>
        <v>3.3000000000000002E-2</v>
      </c>
      <c r="I648" s="42">
        <f t="shared" si="20"/>
        <v>2782.23</v>
      </c>
      <c r="J648" s="48">
        <f t="shared" si="21"/>
        <v>87092.23</v>
      </c>
    </row>
    <row r="649" spans="1:10" x14ac:dyDescent="0.25">
      <c r="A649" s="35" t="s">
        <v>642</v>
      </c>
      <c r="B649" s="35" t="s">
        <v>7</v>
      </c>
      <c r="C649" s="35" t="s">
        <v>18</v>
      </c>
      <c r="D649" s="49">
        <v>108600</v>
      </c>
      <c r="E649" s="36" t="str" cm="1">
        <f t="array" ref="E649">_xlfn.IFS(
  'Palmoria Group emp-data cleaned'!$D649&lt;10000, "$0-10k",
  'Palmoria Group emp-data cleaned'!$D649&lt;20000, "$10k-20k",
  'Palmoria Group emp-data cleaned'!$D649&lt;30000, "$20k-30k",
  'Palmoria Group emp-data cleaned'!$D649&lt;40000, "$30k-40k",
  'Palmoria Group emp-data cleaned'!$D649&lt;50000, "$40k-50k",
  'Palmoria Group emp-data cleaned'!$D649&lt;60000, "$50k-60k",
  'Palmoria Group emp-data cleaned'!$D649&lt;70000, "$60k-70k",
  'Palmoria Group emp-data cleaned'!$D649&lt;80000, "$70k-80k",
  'Palmoria Group emp-data cleaned'!$D649&lt;90000, "$80k-90k",
  'Palmoria Group emp-data cleaned'!$D649&lt;100000, "$90k-100k",
  'Palmoria Group emp-data cleaned'!$D649&lt;110000, "$100k-110k",
  'Palmoria Group emp-data cleaned'!$D649&gt;=110000, "$110k+"
)</f>
        <v>$100k-110k</v>
      </c>
      <c r="F649" s="35" t="s">
        <v>15</v>
      </c>
      <c r="G649" s="35" t="s">
        <v>10</v>
      </c>
      <c r="H649" s="33">
        <f>INDEX('Bonus Rules'!$C$3:$G$14, MATCH(C649, 'Bonus Rules'!$B$3:$B$14, 0), MATCH(G649, 'Bonus Rules'!$C$2:$G$2, 0))</f>
        <v>6.4000000000000001E-2</v>
      </c>
      <c r="I649" s="42">
        <f t="shared" si="20"/>
        <v>6950.4000000000005</v>
      </c>
      <c r="J649" s="48">
        <f t="shared" si="21"/>
        <v>115550.39999999999</v>
      </c>
    </row>
    <row r="650" spans="1:10" x14ac:dyDescent="0.25">
      <c r="A650" s="33" t="s">
        <v>643</v>
      </c>
      <c r="B650" s="33" t="s">
        <v>7</v>
      </c>
      <c r="C650" s="33" t="s">
        <v>34</v>
      </c>
      <c r="D650" s="48">
        <v>47000</v>
      </c>
      <c r="E650" s="34" t="str" cm="1">
        <f t="array" ref="E650">_xlfn.IFS(
  'Palmoria Group emp-data cleaned'!$D650&lt;10000, "$0-10k",
  'Palmoria Group emp-data cleaned'!$D650&lt;20000, "$10k-20k",
  'Palmoria Group emp-data cleaned'!$D650&lt;30000, "$20k-30k",
  'Palmoria Group emp-data cleaned'!$D650&lt;40000, "$30k-40k",
  'Palmoria Group emp-data cleaned'!$D650&lt;50000, "$40k-50k",
  'Palmoria Group emp-data cleaned'!$D650&lt;60000, "$50k-60k",
  'Palmoria Group emp-data cleaned'!$D650&lt;70000, "$60k-70k",
  'Palmoria Group emp-data cleaned'!$D650&lt;80000, "$70k-80k",
  'Palmoria Group emp-data cleaned'!$D650&lt;90000, "$80k-90k",
  'Palmoria Group emp-data cleaned'!$D650&lt;100000, "$90k-100k",
  'Palmoria Group emp-data cleaned'!$D650&lt;110000, "$100k-110k",
  'Palmoria Group emp-data cleaned'!$D650&gt;=110000, "$110k+"
)</f>
        <v>$40k-50k</v>
      </c>
      <c r="F650" s="33" t="s">
        <v>15</v>
      </c>
      <c r="G650" s="33" t="s">
        <v>14</v>
      </c>
      <c r="H650" s="33">
        <f>INDEX('Bonus Rules'!$C$3:$G$14, MATCH(C650, 'Bonus Rules'!$B$3:$B$14, 0), MATCH(G650, 'Bonus Rules'!$C$2:$G$2, 0))</f>
        <v>4.1000000000000002E-2</v>
      </c>
      <c r="I650" s="42">
        <f t="shared" si="20"/>
        <v>1927</v>
      </c>
      <c r="J650" s="48">
        <f t="shared" si="21"/>
        <v>48927</v>
      </c>
    </row>
    <row r="651" spans="1:10" x14ac:dyDescent="0.25">
      <c r="A651" s="35" t="s">
        <v>644</v>
      </c>
      <c r="B651" s="35" t="s">
        <v>7</v>
      </c>
      <c r="C651" s="35" t="s">
        <v>34</v>
      </c>
      <c r="D651" s="49">
        <v>59810</v>
      </c>
      <c r="E651" s="36" t="str" cm="1">
        <f t="array" ref="E651">_xlfn.IFS(
  'Palmoria Group emp-data cleaned'!$D651&lt;10000, "$0-10k",
  'Palmoria Group emp-data cleaned'!$D651&lt;20000, "$10k-20k",
  'Palmoria Group emp-data cleaned'!$D651&lt;30000, "$20k-30k",
  'Palmoria Group emp-data cleaned'!$D651&lt;40000, "$30k-40k",
  'Palmoria Group emp-data cleaned'!$D651&lt;50000, "$40k-50k",
  'Palmoria Group emp-data cleaned'!$D651&lt;60000, "$50k-60k",
  'Palmoria Group emp-data cleaned'!$D651&lt;70000, "$60k-70k",
  'Palmoria Group emp-data cleaned'!$D651&lt;80000, "$70k-80k",
  'Palmoria Group emp-data cleaned'!$D651&lt;90000, "$80k-90k",
  'Palmoria Group emp-data cleaned'!$D651&lt;100000, "$90k-100k",
  'Palmoria Group emp-data cleaned'!$D651&lt;110000, "$100k-110k",
  'Palmoria Group emp-data cleaned'!$D651&gt;=110000, "$110k+"
)</f>
        <v>$50k-60k</v>
      </c>
      <c r="F651" s="35" t="s">
        <v>9</v>
      </c>
      <c r="G651" s="35" t="s">
        <v>26</v>
      </c>
      <c r="H651" s="33">
        <f>INDEX('Bonus Rules'!$C$3:$G$14, MATCH(C651, 'Bonus Rules'!$B$3:$B$14, 0), MATCH(G651, 'Bonus Rules'!$C$2:$G$2, 0))</f>
        <v>3.2000000000000001E-2</v>
      </c>
      <c r="I651" s="42">
        <f t="shared" si="20"/>
        <v>1913.92</v>
      </c>
      <c r="J651" s="48">
        <f t="shared" si="21"/>
        <v>61723.92</v>
      </c>
    </row>
    <row r="652" spans="1:10" x14ac:dyDescent="0.25">
      <c r="A652" s="33" t="s">
        <v>645</v>
      </c>
      <c r="B652" s="33" t="s">
        <v>7</v>
      </c>
      <c r="C652" s="33" t="s">
        <v>18</v>
      </c>
      <c r="D652" s="48">
        <v>90340</v>
      </c>
      <c r="E652" s="34" t="str" cm="1">
        <f t="array" ref="E652">_xlfn.IFS(
  'Palmoria Group emp-data cleaned'!$D652&lt;10000, "$0-10k",
  'Palmoria Group emp-data cleaned'!$D652&lt;20000, "$10k-20k",
  'Palmoria Group emp-data cleaned'!$D652&lt;30000, "$20k-30k",
  'Palmoria Group emp-data cleaned'!$D652&lt;40000, "$30k-40k",
  'Palmoria Group emp-data cleaned'!$D652&lt;50000, "$40k-50k",
  'Palmoria Group emp-data cleaned'!$D652&lt;60000, "$50k-60k",
  'Palmoria Group emp-data cleaned'!$D652&lt;70000, "$60k-70k",
  'Palmoria Group emp-data cleaned'!$D652&lt;80000, "$70k-80k",
  'Palmoria Group emp-data cleaned'!$D652&lt;90000, "$80k-90k",
  'Palmoria Group emp-data cleaned'!$D652&lt;100000, "$90k-100k",
  'Palmoria Group emp-data cleaned'!$D652&lt;110000, "$100k-110k",
  'Palmoria Group emp-data cleaned'!$D652&gt;=110000, "$110k+"
)</f>
        <v>$90k-100k</v>
      </c>
      <c r="F652" s="33" t="s">
        <v>19</v>
      </c>
      <c r="G652" s="33" t="s">
        <v>26</v>
      </c>
      <c r="H652" s="33">
        <f>INDEX('Bonus Rules'!$C$3:$G$14, MATCH(C652, 'Bonus Rules'!$B$3:$B$14, 0), MATCH(G652, 'Bonus Rules'!$C$2:$G$2, 0))</f>
        <v>2.1000000000000001E-2</v>
      </c>
      <c r="I652" s="42">
        <f t="shared" si="20"/>
        <v>1897.14</v>
      </c>
      <c r="J652" s="48">
        <f t="shared" si="21"/>
        <v>92237.14</v>
      </c>
    </row>
    <row r="653" spans="1:10" x14ac:dyDescent="0.25">
      <c r="A653" s="35" t="s">
        <v>266</v>
      </c>
      <c r="B653" s="35" t="s">
        <v>12</v>
      </c>
      <c r="C653" s="35" t="s">
        <v>39</v>
      </c>
      <c r="D653" s="49">
        <v>41600</v>
      </c>
      <c r="E653" s="36" t="str" cm="1">
        <f t="array" ref="E653">_xlfn.IFS(
  'Palmoria Group emp-data cleaned'!$D653&lt;10000, "$0-10k",
  'Palmoria Group emp-data cleaned'!$D653&lt;20000, "$10k-20k",
  'Palmoria Group emp-data cleaned'!$D653&lt;30000, "$20k-30k",
  'Palmoria Group emp-data cleaned'!$D653&lt;40000, "$30k-40k",
  'Palmoria Group emp-data cleaned'!$D653&lt;50000, "$40k-50k",
  'Palmoria Group emp-data cleaned'!$D653&lt;60000, "$50k-60k",
  'Palmoria Group emp-data cleaned'!$D653&lt;70000, "$60k-70k",
  'Palmoria Group emp-data cleaned'!$D653&lt;80000, "$70k-80k",
  'Palmoria Group emp-data cleaned'!$D653&lt;90000, "$80k-90k",
  'Palmoria Group emp-data cleaned'!$D653&lt;100000, "$90k-100k",
  'Palmoria Group emp-data cleaned'!$D653&lt;110000, "$100k-110k",
  'Palmoria Group emp-data cleaned'!$D653&gt;=110000, "$110k+"
)</f>
        <v>$40k-50k</v>
      </c>
      <c r="F653" s="35" t="s">
        <v>19</v>
      </c>
      <c r="G653" s="35" t="s">
        <v>22</v>
      </c>
      <c r="H653" s="33">
        <f>INDEX('Bonus Rules'!$C$3:$G$14, MATCH(C653, 'Bonus Rules'!$B$3:$B$14, 0), MATCH(G653, 'Bonus Rules'!$C$2:$G$2, 0))</f>
        <v>1.9E-2</v>
      </c>
      <c r="I653" s="42">
        <f t="shared" si="20"/>
        <v>790.4</v>
      </c>
      <c r="J653" s="48">
        <f t="shared" si="21"/>
        <v>42390.400000000001</v>
      </c>
    </row>
    <row r="654" spans="1:10" x14ac:dyDescent="0.25">
      <c r="A654" s="33" t="s">
        <v>410</v>
      </c>
      <c r="B654" s="33" t="s">
        <v>12</v>
      </c>
      <c r="C654" s="33" t="s">
        <v>8</v>
      </c>
      <c r="D654" s="48">
        <v>72350</v>
      </c>
      <c r="E654" s="34" t="str" cm="1">
        <f t="array" ref="E654">_xlfn.IFS(
  'Palmoria Group emp-data cleaned'!$D654&lt;10000, "$0-10k",
  'Palmoria Group emp-data cleaned'!$D654&lt;20000, "$10k-20k",
  'Palmoria Group emp-data cleaned'!$D654&lt;30000, "$20k-30k",
  'Palmoria Group emp-data cleaned'!$D654&lt;40000, "$30k-40k",
  'Palmoria Group emp-data cleaned'!$D654&lt;50000, "$40k-50k",
  'Palmoria Group emp-data cleaned'!$D654&lt;60000, "$50k-60k",
  'Palmoria Group emp-data cleaned'!$D654&lt;70000, "$60k-70k",
  'Palmoria Group emp-data cleaned'!$D654&lt;80000, "$70k-80k",
  'Palmoria Group emp-data cleaned'!$D654&lt;90000, "$80k-90k",
  'Palmoria Group emp-data cleaned'!$D654&lt;100000, "$90k-100k",
  'Palmoria Group emp-data cleaned'!$D654&lt;110000, "$100k-110k",
  'Palmoria Group emp-data cleaned'!$D654&gt;=110000, "$110k+"
)</f>
        <v>$70k-80k</v>
      </c>
      <c r="F654" s="33" t="s">
        <v>19</v>
      </c>
      <c r="G654" s="33" t="s">
        <v>22</v>
      </c>
      <c r="H654" s="33">
        <f>INDEX('Bonus Rules'!$C$3:$G$14, MATCH(C654, 'Bonus Rules'!$B$3:$B$14, 0), MATCH(G654, 'Bonus Rules'!$C$2:$G$2, 0))</f>
        <v>1.2E-2</v>
      </c>
      <c r="I654" s="42">
        <f t="shared" si="20"/>
        <v>868.2</v>
      </c>
      <c r="J654" s="48">
        <f t="shared" si="21"/>
        <v>73218.2</v>
      </c>
    </row>
    <row r="655" spans="1:10" x14ac:dyDescent="0.25">
      <c r="A655" s="35" t="s">
        <v>646</v>
      </c>
      <c r="B655" s="35" t="s">
        <v>7</v>
      </c>
      <c r="C655" s="35" t="s">
        <v>18</v>
      </c>
      <c r="D655" s="49">
        <v>64270</v>
      </c>
      <c r="E655" s="36" t="str" cm="1">
        <f t="array" ref="E655">_xlfn.IFS(
  'Palmoria Group emp-data cleaned'!$D655&lt;10000, "$0-10k",
  'Palmoria Group emp-data cleaned'!$D655&lt;20000, "$10k-20k",
  'Palmoria Group emp-data cleaned'!$D655&lt;30000, "$20k-30k",
  'Palmoria Group emp-data cleaned'!$D655&lt;40000, "$30k-40k",
  'Palmoria Group emp-data cleaned'!$D655&lt;50000, "$40k-50k",
  'Palmoria Group emp-data cleaned'!$D655&lt;60000, "$50k-60k",
  'Palmoria Group emp-data cleaned'!$D655&lt;70000, "$60k-70k",
  'Palmoria Group emp-data cleaned'!$D655&lt;80000, "$70k-80k",
  'Palmoria Group emp-data cleaned'!$D655&lt;90000, "$80k-90k",
  'Palmoria Group emp-data cleaned'!$D655&lt;100000, "$90k-100k",
  'Palmoria Group emp-data cleaned'!$D655&lt;110000, "$100k-110k",
  'Palmoria Group emp-data cleaned'!$D655&gt;=110000, "$110k+"
)</f>
        <v>$60k-70k</v>
      </c>
      <c r="F655" s="35" t="s">
        <v>15</v>
      </c>
      <c r="G655" s="35" t="s">
        <v>26</v>
      </c>
      <c r="H655" s="33">
        <f>INDEX('Bonus Rules'!$C$3:$G$14, MATCH(C655, 'Bonus Rules'!$B$3:$B$14, 0), MATCH(G655, 'Bonus Rules'!$C$2:$G$2, 0))</f>
        <v>2.1000000000000001E-2</v>
      </c>
      <c r="I655" s="42">
        <f t="shared" si="20"/>
        <v>1349.67</v>
      </c>
      <c r="J655" s="48">
        <f t="shared" si="21"/>
        <v>65619.67</v>
      </c>
    </row>
    <row r="656" spans="1:10" x14ac:dyDescent="0.25">
      <c r="A656" s="33" t="s">
        <v>647</v>
      </c>
      <c r="B656" s="33" t="s">
        <v>12</v>
      </c>
      <c r="C656" s="33" t="s">
        <v>50</v>
      </c>
      <c r="D656" s="48">
        <v>103990</v>
      </c>
      <c r="E656" s="34" t="str" cm="1">
        <f t="array" ref="E656">_xlfn.IFS(
  'Palmoria Group emp-data cleaned'!$D656&lt;10000, "$0-10k",
  'Palmoria Group emp-data cleaned'!$D656&lt;20000, "$10k-20k",
  'Palmoria Group emp-data cleaned'!$D656&lt;30000, "$20k-30k",
  'Palmoria Group emp-data cleaned'!$D656&lt;40000, "$30k-40k",
  'Palmoria Group emp-data cleaned'!$D656&lt;50000, "$40k-50k",
  'Palmoria Group emp-data cleaned'!$D656&lt;60000, "$50k-60k",
  'Palmoria Group emp-data cleaned'!$D656&lt;70000, "$60k-70k",
  'Palmoria Group emp-data cleaned'!$D656&lt;80000, "$70k-80k",
  'Palmoria Group emp-data cleaned'!$D656&lt;90000, "$80k-90k",
  'Palmoria Group emp-data cleaned'!$D656&lt;100000, "$90k-100k",
  'Palmoria Group emp-data cleaned'!$D656&lt;110000, "$100k-110k",
  'Palmoria Group emp-data cleaned'!$D656&gt;=110000, "$110k+"
)</f>
        <v>$100k-110k</v>
      </c>
      <c r="F656" s="33" t="s">
        <v>19</v>
      </c>
      <c r="G656" s="33" t="s">
        <v>10</v>
      </c>
      <c r="H656" s="33">
        <f>INDEX('Bonus Rules'!$C$3:$G$14, MATCH(C656, 'Bonus Rules'!$B$3:$B$14, 0), MATCH(G656, 'Bonus Rules'!$C$2:$G$2, 0))</f>
        <v>7.0999999999999994E-2</v>
      </c>
      <c r="I656" s="42">
        <f t="shared" si="20"/>
        <v>7383.2899999999991</v>
      </c>
      <c r="J656" s="48">
        <f t="shared" si="21"/>
        <v>111373.29</v>
      </c>
    </row>
    <row r="657" spans="1:10" x14ac:dyDescent="0.25">
      <c r="A657" s="35" t="s">
        <v>648</v>
      </c>
      <c r="B657" s="35" t="s">
        <v>7</v>
      </c>
      <c r="C657" s="35" t="s">
        <v>8</v>
      </c>
      <c r="D657" s="49">
        <v>70380</v>
      </c>
      <c r="E657" s="36" t="str" cm="1">
        <f t="array" ref="E657">_xlfn.IFS(
  'Palmoria Group emp-data cleaned'!$D657&lt;10000, "$0-10k",
  'Palmoria Group emp-data cleaned'!$D657&lt;20000, "$10k-20k",
  'Palmoria Group emp-data cleaned'!$D657&lt;30000, "$20k-30k",
  'Palmoria Group emp-data cleaned'!$D657&lt;40000, "$30k-40k",
  'Palmoria Group emp-data cleaned'!$D657&lt;50000, "$40k-50k",
  'Palmoria Group emp-data cleaned'!$D657&lt;60000, "$50k-60k",
  'Palmoria Group emp-data cleaned'!$D657&lt;70000, "$60k-70k",
  'Palmoria Group emp-data cleaned'!$D657&lt;80000, "$70k-80k",
  'Palmoria Group emp-data cleaned'!$D657&lt;90000, "$80k-90k",
  'Palmoria Group emp-data cleaned'!$D657&lt;100000, "$90k-100k",
  'Palmoria Group emp-data cleaned'!$D657&lt;110000, "$100k-110k",
  'Palmoria Group emp-data cleaned'!$D657&gt;=110000, "$110k+"
)</f>
        <v>$70k-80k</v>
      </c>
      <c r="F657" s="35" t="s">
        <v>9</v>
      </c>
      <c r="G657" s="35" t="s">
        <v>14</v>
      </c>
      <c r="H657" s="33">
        <f>INDEX('Bonus Rules'!$C$3:$G$14, MATCH(C657, 'Bonus Rules'!$B$3:$B$14, 0), MATCH(G657, 'Bonus Rules'!$C$2:$G$2, 0))</f>
        <v>5.0999999999999997E-2</v>
      </c>
      <c r="I657" s="42">
        <f t="shared" si="20"/>
        <v>3589.3799999999997</v>
      </c>
      <c r="J657" s="48">
        <f t="shared" si="21"/>
        <v>73969.38</v>
      </c>
    </row>
    <row r="658" spans="1:10" x14ac:dyDescent="0.25">
      <c r="A658" s="33" t="s">
        <v>649</v>
      </c>
      <c r="B658" s="33" t="s">
        <v>7</v>
      </c>
      <c r="C658" s="33" t="s">
        <v>18</v>
      </c>
      <c r="D658" s="48">
        <v>89020</v>
      </c>
      <c r="E658" s="34" t="str" cm="1">
        <f t="array" ref="E658">_xlfn.IFS(
  'Palmoria Group emp-data cleaned'!$D658&lt;10000, "$0-10k",
  'Palmoria Group emp-data cleaned'!$D658&lt;20000, "$10k-20k",
  'Palmoria Group emp-data cleaned'!$D658&lt;30000, "$20k-30k",
  'Palmoria Group emp-data cleaned'!$D658&lt;40000, "$30k-40k",
  'Palmoria Group emp-data cleaned'!$D658&lt;50000, "$40k-50k",
  'Palmoria Group emp-data cleaned'!$D658&lt;60000, "$50k-60k",
  'Palmoria Group emp-data cleaned'!$D658&lt;70000, "$60k-70k",
  'Palmoria Group emp-data cleaned'!$D658&lt;80000, "$70k-80k",
  'Palmoria Group emp-data cleaned'!$D658&lt;90000, "$80k-90k",
  'Palmoria Group emp-data cleaned'!$D658&lt;100000, "$90k-100k",
  'Palmoria Group emp-data cleaned'!$D658&lt;110000, "$100k-110k",
  'Palmoria Group emp-data cleaned'!$D658&gt;=110000, "$110k+"
)</f>
        <v>$80k-90k</v>
      </c>
      <c r="F658" s="33" t="s">
        <v>9</v>
      </c>
      <c r="G658" s="33" t="s">
        <v>26</v>
      </c>
      <c r="H658" s="33">
        <f>INDEX('Bonus Rules'!$C$3:$G$14, MATCH(C658, 'Bonus Rules'!$B$3:$B$14, 0), MATCH(G658, 'Bonus Rules'!$C$2:$G$2, 0))</f>
        <v>2.1000000000000001E-2</v>
      </c>
      <c r="I658" s="42">
        <f t="shared" si="20"/>
        <v>1869.42</v>
      </c>
      <c r="J658" s="48">
        <f t="shared" si="21"/>
        <v>90889.42</v>
      </c>
    </row>
    <row r="659" spans="1:10" x14ac:dyDescent="0.25">
      <c r="A659" s="35" t="s">
        <v>650</v>
      </c>
      <c r="B659" s="35" t="s">
        <v>7</v>
      </c>
      <c r="C659" s="35" t="s">
        <v>18</v>
      </c>
      <c r="D659" s="49">
        <v>113750</v>
      </c>
      <c r="E659" s="36" t="str" cm="1">
        <f t="array" ref="E659">_xlfn.IFS(
  'Palmoria Group emp-data cleaned'!$D659&lt;10000, "$0-10k",
  'Palmoria Group emp-data cleaned'!$D659&lt;20000, "$10k-20k",
  'Palmoria Group emp-data cleaned'!$D659&lt;30000, "$20k-30k",
  'Palmoria Group emp-data cleaned'!$D659&lt;40000, "$30k-40k",
  'Palmoria Group emp-data cleaned'!$D659&lt;50000, "$40k-50k",
  'Palmoria Group emp-data cleaned'!$D659&lt;60000, "$50k-60k",
  'Palmoria Group emp-data cleaned'!$D659&lt;70000, "$60k-70k",
  'Palmoria Group emp-data cleaned'!$D659&lt;80000, "$70k-80k",
  'Palmoria Group emp-data cleaned'!$D659&lt;90000, "$80k-90k",
  'Palmoria Group emp-data cleaned'!$D659&lt;100000, "$90k-100k",
  'Palmoria Group emp-data cleaned'!$D659&lt;110000, "$100k-110k",
  'Palmoria Group emp-data cleaned'!$D659&gt;=110000, "$110k+"
)</f>
        <v>$110k+</v>
      </c>
      <c r="F659" s="35" t="s">
        <v>19</v>
      </c>
      <c r="G659" s="35" t="s">
        <v>26</v>
      </c>
      <c r="H659" s="33">
        <f>INDEX('Bonus Rules'!$C$3:$G$14, MATCH(C659, 'Bonus Rules'!$B$3:$B$14, 0), MATCH(G659, 'Bonus Rules'!$C$2:$G$2, 0))</f>
        <v>2.1000000000000001E-2</v>
      </c>
      <c r="I659" s="42">
        <f t="shared" si="20"/>
        <v>2388.75</v>
      </c>
      <c r="J659" s="48">
        <f t="shared" si="21"/>
        <v>116138.75</v>
      </c>
    </row>
    <row r="660" spans="1:10" x14ac:dyDescent="0.25">
      <c r="A660" s="33" t="s">
        <v>651</v>
      </c>
      <c r="B660" s="33" t="s">
        <v>12</v>
      </c>
      <c r="C660" s="33" t="s">
        <v>13</v>
      </c>
      <c r="D660" s="48">
        <v>32720</v>
      </c>
      <c r="E660" s="34" t="str" cm="1">
        <f t="array" ref="E660">_xlfn.IFS(
  'Palmoria Group emp-data cleaned'!$D660&lt;10000, "$0-10k",
  'Palmoria Group emp-data cleaned'!$D660&lt;20000, "$10k-20k",
  'Palmoria Group emp-data cleaned'!$D660&lt;30000, "$20k-30k",
  'Palmoria Group emp-data cleaned'!$D660&lt;40000, "$30k-40k",
  'Palmoria Group emp-data cleaned'!$D660&lt;50000, "$40k-50k",
  'Palmoria Group emp-data cleaned'!$D660&lt;60000, "$50k-60k",
  'Palmoria Group emp-data cleaned'!$D660&lt;70000, "$60k-70k",
  'Palmoria Group emp-data cleaned'!$D660&lt;80000, "$70k-80k",
  'Palmoria Group emp-data cleaned'!$D660&lt;90000, "$80k-90k",
  'Palmoria Group emp-data cleaned'!$D660&lt;100000, "$90k-100k",
  'Palmoria Group emp-data cleaned'!$D660&lt;110000, "$100k-110k",
  'Palmoria Group emp-data cleaned'!$D660&gt;=110000, "$110k+"
)</f>
        <v>$30k-40k</v>
      </c>
      <c r="F660" s="33" t="s">
        <v>19</v>
      </c>
      <c r="G660" s="33" t="s">
        <v>26</v>
      </c>
      <c r="H660" s="33">
        <f>INDEX('Bonus Rules'!$C$3:$G$14, MATCH(C660, 'Bonus Rules'!$B$3:$B$14, 0), MATCH(G660, 'Bonus Rules'!$C$2:$G$2, 0))</f>
        <v>3.5000000000000003E-2</v>
      </c>
      <c r="I660" s="42">
        <f t="shared" si="20"/>
        <v>1145.2</v>
      </c>
      <c r="J660" s="48">
        <f t="shared" si="21"/>
        <v>33865.199999999997</v>
      </c>
    </row>
    <row r="661" spans="1:10" x14ac:dyDescent="0.25">
      <c r="A661" s="35" t="s">
        <v>652</v>
      </c>
      <c r="B661" s="35" t="s">
        <v>7</v>
      </c>
      <c r="C661" s="35" t="s">
        <v>28</v>
      </c>
      <c r="D661" s="49">
        <v>61920</v>
      </c>
      <c r="E661" s="36" t="str" cm="1">
        <f t="array" ref="E661">_xlfn.IFS(
  'Palmoria Group emp-data cleaned'!$D661&lt;10000, "$0-10k",
  'Palmoria Group emp-data cleaned'!$D661&lt;20000, "$10k-20k",
  'Palmoria Group emp-data cleaned'!$D661&lt;30000, "$20k-30k",
  'Palmoria Group emp-data cleaned'!$D661&lt;40000, "$30k-40k",
  'Palmoria Group emp-data cleaned'!$D661&lt;50000, "$40k-50k",
  'Palmoria Group emp-data cleaned'!$D661&lt;60000, "$50k-60k",
  'Palmoria Group emp-data cleaned'!$D661&lt;70000, "$60k-70k",
  'Palmoria Group emp-data cleaned'!$D661&lt;80000, "$70k-80k",
  'Palmoria Group emp-data cleaned'!$D661&lt;90000, "$80k-90k",
  'Palmoria Group emp-data cleaned'!$D661&lt;100000, "$90k-100k",
  'Palmoria Group emp-data cleaned'!$D661&lt;110000, "$100k-110k",
  'Palmoria Group emp-data cleaned'!$D661&gt;=110000, "$110k+"
)</f>
        <v>$60k-70k</v>
      </c>
      <c r="F661" s="35" t="s">
        <v>19</v>
      </c>
      <c r="G661" s="35" t="s">
        <v>26</v>
      </c>
      <c r="H661" s="33">
        <f>INDEX('Bonus Rules'!$C$3:$G$14, MATCH(C661, 'Bonus Rules'!$B$3:$B$14, 0), MATCH(G661, 'Bonus Rules'!$C$2:$G$2, 0))</f>
        <v>2.3E-2</v>
      </c>
      <c r="I661" s="42">
        <f t="shared" si="20"/>
        <v>1424.16</v>
      </c>
      <c r="J661" s="48">
        <f t="shared" si="21"/>
        <v>63344.160000000003</v>
      </c>
    </row>
    <row r="662" spans="1:10" x14ac:dyDescent="0.25">
      <c r="A662" s="33" t="s">
        <v>653</v>
      </c>
      <c r="B662" s="33" t="s">
        <v>12</v>
      </c>
      <c r="C662" s="33" t="s">
        <v>63</v>
      </c>
      <c r="D662" s="48">
        <v>74600</v>
      </c>
      <c r="E662" s="34" t="str" cm="1">
        <f t="array" ref="E662">_xlfn.IFS(
  'Palmoria Group emp-data cleaned'!$D662&lt;10000, "$0-10k",
  'Palmoria Group emp-data cleaned'!$D662&lt;20000, "$10k-20k",
  'Palmoria Group emp-data cleaned'!$D662&lt;30000, "$20k-30k",
  'Palmoria Group emp-data cleaned'!$D662&lt;40000, "$30k-40k",
  'Palmoria Group emp-data cleaned'!$D662&lt;50000, "$40k-50k",
  'Palmoria Group emp-data cleaned'!$D662&lt;60000, "$50k-60k",
  'Palmoria Group emp-data cleaned'!$D662&lt;70000, "$60k-70k",
  'Palmoria Group emp-data cleaned'!$D662&lt;80000, "$70k-80k",
  'Palmoria Group emp-data cleaned'!$D662&lt;90000, "$80k-90k",
  'Palmoria Group emp-data cleaned'!$D662&lt;100000, "$90k-100k",
  'Palmoria Group emp-data cleaned'!$D662&lt;110000, "$100k-110k",
  'Palmoria Group emp-data cleaned'!$D662&gt;=110000, "$110k+"
)</f>
        <v>$70k-80k</v>
      </c>
      <c r="F662" s="33" t="s">
        <v>9</v>
      </c>
      <c r="G662" s="33" t="s">
        <v>10</v>
      </c>
      <c r="H662" s="33">
        <f>INDEX('Bonus Rules'!$C$3:$G$14, MATCH(C662, 'Bonus Rules'!$B$3:$B$14, 0), MATCH(G662, 'Bonus Rules'!$C$2:$G$2, 0))</f>
        <v>9.9000000000000005E-2</v>
      </c>
      <c r="I662" s="42">
        <f t="shared" si="20"/>
        <v>7385.4000000000005</v>
      </c>
      <c r="J662" s="48">
        <f t="shared" si="21"/>
        <v>81985.399999999994</v>
      </c>
    </row>
    <row r="663" spans="1:10" x14ac:dyDescent="0.25">
      <c r="A663" s="35" t="s">
        <v>654</v>
      </c>
      <c r="B663" s="35" t="s">
        <v>7</v>
      </c>
      <c r="C663" s="35" t="s">
        <v>39</v>
      </c>
      <c r="D663" s="49">
        <v>38030</v>
      </c>
      <c r="E663" s="36" t="str" cm="1">
        <f t="array" ref="E663">_xlfn.IFS(
  'Palmoria Group emp-data cleaned'!$D663&lt;10000, "$0-10k",
  'Palmoria Group emp-data cleaned'!$D663&lt;20000, "$10k-20k",
  'Palmoria Group emp-data cleaned'!$D663&lt;30000, "$20k-30k",
  'Palmoria Group emp-data cleaned'!$D663&lt;40000, "$30k-40k",
  'Palmoria Group emp-data cleaned'!$D663&lt;50000, "$40k-50k",
  'Palmoria Group emp-data cleaned'!$D663&lt;60000, "$50k-60k",
  'Palmoria Group emp-data cleaned'!$D663&lt;70000, "$60k-70k",
  'Palmoria Group emp-data cleaned'!$D663&lt;80000, "$70k-80k",
  'Palmoria Group emp-data cleaned'!$D663&lt;90000, "$80k-90k",
  'Palmoria Group emp-data cleaned'!$D663&lt;100000, "$90k-100k",
  'Palmoria Group emp-data cleaned'!$D663&lt;110000, "$100k-110k",
  'Palmoria Group emp-data cleaned'!$D663&gt;=110000, "$110k+"
)</f>
        <v>$30k-40k</v>
      </c>
      <c r="F663" s="35" t="s">
        <v>15</v>
      </c>
      <c r="G663" s="35" t="s">
        <v>26</v>
      </c>
      <c r="H663" s="33">
        <f>INDEX('Bonus Rules'!$C$3:$G$14, MATCH(C663, 'Bonus Rules'!$B$3:$B$14, 0), MATCH(G663, 'Bonus Rules'!$C$2:$G$2, 0))</f>
        <v>0.04</v>
      </c>
      <c r="I663" s="42">
        <f t="shared" si="20"/>
        <v>1521.2</v>
      </c>
      <c r="J663" s="48">
        <f t="shared" si="21"/>
        <v>39551.199999999997</v>
      </c>
    </row>
    <row r="664" spans="1:10" x14ac:dyDescent="0.25">
      <c r="A664" s="33" t="s">
        <v>655</v>
      </c>
      <c r="B664" s="33" t="s">
        <v>12</v>
      </c>
      <c r="C664" s="33" t="s">
        <v>28</v>
      </c>
      <c r="D664" s="48">
        <v>30940</v>
      </c>
      <c r="E664" s="34" t="str" cm="1">
        <f t="array" ref="E664">_xlfn.IFS(
  'Palmoria Group emp-data cleaned'!$D664&lt;10000, "$0-10k",
  'Palmoria Group emp-data cleaned'!$D664&lt;20000, "$10k-20k",
  'Palmoria Group emp-data cleaned'!$D664&lt;30000, "$20k-30k",
  'Palmoria Group emp-data cleaned'!$D664&lt;40000, "$30k-40k",
  'Palmoria Group emp-data cleaned'!$D664&lt;50000, "$40k-50k",
  'Palmoria Group emp-data cleaned'!$D664&lt;60000, "$50k-60k",
  'Palmoria Group emp-data cleaned'!$D664&lt;70000, "$60k-70k",
  'Palmoria Group emp-data cleaned'!$D664&lt;80000, "$70k-80k",
  'Palmoria Group emp-data cleaned'!$D664&lt;90000, "$80k-90k",
  'Palmoria Group emp-data cleaned'!$D664&lt;100000, "$90k-100k",
  'Palmoria Group emp-data cleaned'!$D664&lt;110000, "$100k-110k",
  'Palmoria Group emp-data cleaned'!$D664&gt;=110000, "$110k+"
)</f>
        <v>$30k-40k</v>
      </c>
      <c r="F664" s="33" t="s">
        <v>19</v>
      </c>
      <c r="G664" s="33" t="s">
        <v>48</v>
      </c>
      <c r="H664" s="33">
        <f>INDEX('Bonus Rules'!$C$3:$G$14, MATCH(C664, 'Bonus Rules'!$B$3:$B$14, 0), MATCH(G664, 'Bonus Rules'!$C$2:$G$2, 0))</f>
        <v>5.0000000000000001E-3</v>
      </c>
      <c r="I664" s="42">
        <f t="shared" si="20"/>
        <v>154.70000000000002</v>
      </c>
      <c r="J664" s="48">
        <f t="shared" si="21"/>
        <v>31094.7</v>
      </c>
    </row>
    <row r="665" spans="1:10" x14ac:dyDescent="0.25">
      <c r="A665" s="35" t="s">
        <v>656</v>
      </c>
      <c r="B665" s="35" t="s">
        <v>7</v>
      </c>
      <c r="C665" s="35" t="s">
        <v>28</v>
      </c>
      <c r="D665" s="49">
        <v>28870</v>
      </c>
      <c r="E665" s="36" t="str" cm="1">
        <f t="array" ref="E665">_xlfn.IFS(
  'Palmoria Group emp-data cleaned'!$D665&lt;10000, "$0-10k",
  'Palmoria Group emp-data cleaned'!$D665&lt;20000, "$10k-20k",
  'Palmoria Group emp-data cleaned'!$D665&lt;30000, "$20k-30k",
  'Palmoria Group emp-data cleaned'!$D665&lt;40000, "$30k-40k",
  'Palmoria Group emp-data cleaned'!$D665&lt;50000, "$40k-50k",
  'Palmoria Group emp-data cleaned'!$D665&lt;60000, "$50k-60k",
  'Palmoria Group emp-data cleaned'!$D665&lt;70000, "$60k-70k",
  'Palmoria Group emp-data cleaned'!$D665&lt;80000, "$70k-80k",
  'Palmoria Group emp-data cleaned'!$D665&lt;90000, "$80k-90k",
  'Palmoria Group emp-data cleaned'!$D665&lt;100000, "$90k-100k",
  'Palmoria Group emp-data cleaned'!$D665&lt;110000, "$100k-110k",
  'Palmoria Group emp-data cleaned'!$D665&gt;=110000, "$110k+"
)</f>
        <v>$20k-30k</v>
      </c>
      <c r="F665" s="35" t="s">
        <v>19</v>
      </c>
      <c r="G665" s="35" t="s">
        <v>26</v>
      </c>
      <c r="H665" s="33">
        <f>INDEX('Bonus Rules'!$C$3:$G$14, MATCH(C665, 'Bonus Rules'!$B$3:$B$14, 0), MATCH(G665, 'Bonus Rules'!$C$2:$G$2, 0))</f>
        <v>2.3E-2</v>
      </c>
      <c r="I665" s="42">
        <f t="shared" si="20"/>
        <v>664.01</v>
      </c>
      <c r="J665" s="48">
        <f t="shared" si="21"/>
        <v>29534.01</v>
      </c>
    </row>
    <row r="666" spans="1:10" x14ac:dyDescent="0.25">
      <c r="A666" s="33" t="s">
        <v>657</v>
      </c>
      <c r="B666" s="33" t="s">
        <v>12</v>
      </c>
      <c r="C666" s="33" t="s">
        <v>63</v>
      </c>
      <c r="D666" s="48">
        <v>71210</v>
      </c>
      <c r="E666" s="34" t="str" cm="1">
        <f t="array" ref="E666">_xlfn.IFS(
  'Palmoria Group emp-data cleaned'!$D666&lt;10000, "$0-10k",
  'Palmoria Group emp-data cleaned'!$D666&lt;20000, "$10k-20k",
  'Palmoria Group emp-data cleaned'!$D666&lt;30000, "$20k-30k",
  'Palmoria Group emp-data cleaned'!$D666&lt;40000, "$30k-40k",
  'Palmoria Group emp-data cleaned'!$D666&lt;50000, "$40k-50k",
  'Palmoria Group emp-data cleaned'!$D666&lt;60000, "$50k-60k",
  'Palmoria Group emp-data cleaned'!$D666&lt;70000, "$60k-70k",
  'Palmoria Group emp-data cleaned'!$D666&lt;80000, "$70k-80k",
  'Palmoria Group emp-data cleaned'!$D666&lt;90000, "$80k-90k",
  'Palmoria Group emp-data cleaned'!$D666&lt;100000, "$90k-100k",
  'Palmoria Group emp-data cleaned'!$D666&lt;110000, "$100k-110k",
  'Palmoria Group emp-data cleaned'!$D666&gt;=110000, "$110k+"
)</f>
        <v>$70k-80k</v>
      </c>
      <c r="F666" s="33" t="s">
        <v>15</v>
      </c>
      <c r="G666" s="33" t="s">
        <v>10</v>
      </c>
      <c r="H666" s="33">
        <f>INDEX('Bonus Rules'!$C$3:$G$14, MATCH(C666, 'Bonus Rules'!$B$3:$B$14, 0), MATCH(G666, 'Bonus Rules'!$C$2:$G$2, 0))</f>
        <v>9.9000000000000005E-2</v>
      </c>
      <c r="I666" s="42">
        <f t="shared" si="20"/>
        <v>7049.79</v>
      </c>
      <c r="J666" s="48">
        <f t="shared" si="21"/>
        <v>78259.789999999994</v>
      </c>
    </row>
    <row r="667" spans="1:10" x14ac:dyDescent="0.25">
      <c r="A667" s="35" t="s">
        <v>658</v>
      </c>
      <c r="B667" s="35" t="s">
        <v>7</v>
      </c>
      <c r="C667" s="35" t="s">
        <v>39</v>
      </c>
      <c r="D667" s="49">
        <v>63450</v>
      </c>
      <c r="E667" s="36" t="str" cm="1">
        <f t="array" ref="E667">_xlfn.IFS(
  'Palmoria Group emp-data cleaned'!$D667&lt;10000, "$0-10k",
  'Palmoria Group emp-data cleaned'!$D667&lt;20000, "$10k-20k",
  'Palmoria Group emp-data cleaned'!$D667&lt;30000, "$20k-30k",
  'Palmoria Group emp-data cleaned'!$D667&lt;40000, "$30k-40k",
  'Palmoria Group emp-data cleaned'!$D667&lt;50000, "$40k-50k",
  'Palmoria Group emp-data cleaned'!$D667&lt;60000, "$50k-60k",
  'Palmoria Group emp-data cleaned'!$D667&lt;70000, "$60k-70k",
  'Palmoria Group emp-data cleaned'!$D667&lt;80000, "$70k-80k",
  'Palmoria Group emp-data cleaned'!$D667&lt;90000, "$80k-90k",
  'Palmoria Group emp-data cleaned'!$D667&lt;100000, "$90k-100k",
  'Palmoria Group emp-data cleaned'!$D667&lt;110000, "$100k-110k",
  'Palmoria Group emp-data cleaned'!$D667&gt;=110000, "$110k+"
)</f>
        <v>$60k-70k</v>
      </c>
      <c r="F667" s="35" t="s">
        <v>19</v>
      </c>
      <c r="G667" s="35" t="s">
        <v>14</v>
      </c>
      <c r="H667" s="33">
        <f>INDEX('Bonus Rules'!$C$3:$G$14, MATCH(C667, 'Bonus Rules'!$B$3:$B$14, 0), MATCH(G667, 'Bonus Rules'!$C$2:$G$2, 0))</f>
        <v>5.8999999999999997E-2</v>
      </c>
      <c r="I667" s="42">
        <f t="shared" si="20"/>
        <v>3743.5499999999997</v>
      </c>
      <c r="J667" s="48">
        <f t="shared" si="21"/>
        <v>67193.55</v>
      </c>
    </row>
    <row r="668" spans="1:10" x14ac:dyDescent="0.25">
      <c r="A668" s="33" t="s">
        <v>659</v>
      </c>
      <c r="B668" s="33" t="s">
        <v>12</v>
      </c>
      <c r="C668" s="33" t="s">
        <v>28</v>
      </c>
      <c r="D668" s="48">
        <v>87930</v>
      </c>
      <c r="E668" s="34" t="str" cm="1">
        <f t="array" ref="E668">_xlfn.IFS(
  'Palmoria Group emp-data cleaned'!$D668&lt;10000, "$0-10k",
  'Palmoria Group emp-data cleaned'!$D668&lt;20000, "$10k-20k",
  'Palmoria Group emp-data cleaned'!$D668&lt;30000, "$20k-30k",
  'Palmoria Group emp-data cleaned'!$D668&lt;40000, "$30k-40k",
  'Palmoria Group emp-data cleaned'!$D668&lt;50000, "$40k-50k",
  'Palmoria Group emp-data cleaned'!$D668&lt;60000, "$50k-60k",
  'Palmoria Group emp-data cleaned'!$D668&lt;70000, "$60k-70k",
  'Palmoria Group emp-data cleaned'!$D668&lt;80000, "$70k-80k",
  'Palmoria Group emp-data cleaned'!$D668&lt;90000, "$80k-90k",
  'Palmoria Group emp-data cleaned'!$D668&lt;100000, "$90k-100k",
  'Palmoria Group emp-data cleaned'!$D668&lt;110000, "$100k-110k",
  'Palmoria Group emp-data cleaned'!$D668&gt;=110000, "$110k+"
)</f>
        <v>$80k-90k</v>
      </c>
      <c r="F668" s="33" t="s">
        <v>15</v>
      </c>
      <c r="G668" s="33" t="s">
        <v>48</v>
      </c>
      <c r="H668" s="33">
        <f>INDEX('Bonus Rules'!$C$3:$G$14, MATCH(C668, 'Bonus Rules'!$B$3:$B$14, 0), MATCH(G668, 'Bonus Rules'!$C$2:$G$2, 0))</f>
        <v>5.0000000000000001E-3</v>
      </c>
      <c r="I668" s="42">
        <f t="shared" si="20"/>
        <v>439.65000000000003</v>
      </c>
      <c r="J668" s="48">
        <f t="shared" si="21"/>
        <v>88369.65</v>
      </c>
    </row>
    <row r="669" spans="1:10" x14ac:dyDescent="0.25">
      <c r="A669" s="35" t="s">
        <v>57</v>
      </c>
      <c r="B669" s="35" t="s">
        <v>7</v>
      </c>
      <c r="C669" s="35" t="s">
        <v>47</v>
      </c>
      <c r="D669" s="49">
        <v>69070</v>
      </c>
      <c r="E669" s="36" t="str" cm="1">
        <f t="array" ref="E669">_xlfn.IFS(
  'Palmoria Group emp-data cleaned'!$D669&lt;10000, "$0-10k",
  'Palmoria Group emp-data cleaned'!$D669&lt;20000, "$10k-20k",
  'Palmoria Group emp-data cleaned'!$D669&lt;30000, "$20k-30k",
  'Palmoria Group emp-data cleaned'!$D669&lt;40000, "$30k-40k",
  'Palmoria Group emp-data cleaned'!$D669&lt;50000, "$40k-50k",
  'Palmoria Group emp-data cleaned'!$D669&lt;60000, "$50k-60k",
  'Palmoria Group emp-data cleaned'!$D669&lt;70000, "$60k-70k",
  'Palmoria Group emp-data cleaned'!$D669&lt;80000, "$70k-80k",
  'Palmoria Group emp-data cleaned'!$D669&lt;90000, "$80k-90k",
  'Palmoria Group emp-data cleaned'!$D669&lt;100000, "$90k-100k",
  'Palmoria Group emp-data cleaned'!$D669&lt;110000, "$100k-110k",
  'Palmoria Group emp-data cleaned'!$D669&gt;=110000, "$110k+"
)</f>
        <v>$60k-70k</v>
      </c>
      <c r="F669" s="35" t="s">
        <v>15</v>
      </c>
      <c r="G669" s="35" t="s">
        <v>26</v>
      </c>
      <c r="H669" s="33">
        <f>INDEX('Bonus Rules'!$C$3:$G$14, MATCH(C669, 'Bonus Rules'!$B$3:$B$14, 0), MATCH(G669, 'Bonus Rules'!$C$2:$G$2, 0))</f>
        <v>3.3000000000000002E-2</v>
      </c>
      <c r="I669" s="42">
        <f t="shared" si="20"/>
        <v>2279.31</v>
      </c>
      <c r="J669" s="48">
        <f t="shared" si="21"/>
        <v>71349.31</v>
      </c>
    </row>
    <row r="670" spans="1:10" x14ac:dyDescent="0.25">
      <c r="A670" s="33" t="s">
        <v>660</v>
      </c>
      <c r="B670" s="33" t="s">
        <v>7</v>
      </c>
      <c r="C670" s="33" t="s">
        <v>31</v>
      </c>
      <c r="D670" s="48">
        <v>101610</v>
      </c>
      <c r="E670" s="34" t="str" cm="1">
        <f t="array" ref="E670">_xlfn.IFS(
  'Palmoria Group emp-data cleaned'!$D670&lt;10000, "$0-10k",
  'Palmoria Group emp-data cleaned'!$D670&lt;20000, "$10k-20k",
  'Palmoria Group emp-data cleaned'!$D670&lt;30000, "$20k-30k",
  'Palmoria Group emp-data cleaned'!$D670&lt;40000, "$30k-40k",
  'Palmoria Group emp-data cleaned'!$D670&lt;50000, "$40k-50k",
  'Palmoria Group emp-data cleaned'!$D670&lt;60000, "$50k-60k",
  'Palmoria Group emp-data cleaned'!$D670&lt;70000, "$60k-70k",
  'Palmoria Group emp-data cleaned'!$D670&lt;80000, "$70k-80k",
  'Palmoria Group emp-data cleaned'!$D670&lt;90000, "$80k-90k",
  'Palmoria Group emp-data cleaned'!$D670&lt;100000, "$90k-100k",
  'Palmoria Group emp-data cleaned'!$D670&lt;110000, "$100k-110k",
  'Palmoria Group emp-data cleaned'!$D670&gt;=110000, "$110k+"
)</f>
        <v>$100k-110k</v>
      </c>
      <c r="F670" s="33" t="s">
        <v>19</v>
      </c>
      <c r="G670" s="33" t="s">
        <v>26</v>
      </c>
      <c r="H670" s="33">
        <f>INDEX('Bonus Rules'!$C$3:$G$14, MATCH(C670, 'Bonus Rules'!$B$3:$B$14, 0), MATCH(G670, 'Bonus Rules'!$C$2:$G$2, 0))</f>
        <v>2.4E-2</v>
      </c>
      <c r="I670" s="42">
        <f t="shared" si="20"/>
        <v>2438.64</v>
      </c>
      <c r="J670" s="48">
        <f t="shared" si="21"/>
        <v>104048.64</v>
      </c>
    </row>
    <row r="671" spans="1:10" x14ac:dyDescent="0.25">
      <c r="A671" s="35" t="s">
        <v>661</v>
      </c>
      <c r="B671" s="35" t="s">
        <v>12</v>
      </c>
      <c r="C671" s="35" t="s">
        <v>28</v>
      </c>
      <c r="D671" s="49">
        <v>28310</v>
      </c>
      <c r="E671" s="36" t="str" cm="1">
        <f t="array" ref="E671">_xlfn.IFS(
  'Palmoria Group emp-data cleaned'!$D671&lt;10000, "$0-10k",
  'Palmoria Group emp-data cleaned'!$D671&lt;20000, "$10k-20k",
  'Palmoria Group emp-data cleaned'!$D671&lt;30000, "$20k-30k",
  'Palmoria Group emp-data cleaned'!$D671&lt;40000, "$30k-40k",
  'Palmoria Group emp-data cleaned'!$D671&lt;50000, "$40k-50k",
  'Palmoria Group emp-data cleaned'!$D671&lt;60000, "$50k-60k",
  'Palmoria Group emp-data cleaned'!$D671&lt;70000, "$60k-70k",
  'Palmoria Group emp-data cleaned'!$D671&lt;80000, "$70k-80k",
  'Palmoria Group emp-data cleaned'!$D671&lt;90000, "$80k-90k",
  'Palmoria Group emp-data cleaned'!$D671&lt;100000, "$90k-100k",
  'Palmoria Group emp-data cleaned'!$D671&lt;110000, "$100k-110k",
  'Palmoria Group emp-data cleaned'!$D671&gt;=110000, "$110k+"
)</f>
        <v>$20k-30k</v>
      </c>
      <c r="F671" s="35" t="s">
        <v>15</v>
      </c>
      <c r="G671" s="35" t="s">
        <v>26</v>
      </c>
      <c r="H671" s="33">
        <f>INDEX('Bonus Rules'!$C$3:$G$14, MATCH(C671, 'Bonus Rules'!$B$3:$B$14, 0), MATCH(G671, 'Bonus Rules'!$C$2:$G$2, 0))</f>
        <v>2.3E-2</v>
      </c>
      <c r="I671" s="42">
        <f t="shared" si="20"/>
        <v>651.13</v>
      </c>
      <c r="J671" s="48">
        <f t="shared" si="21"/>
        <v>28961.13</v>
      </c>
    </row>
    <row r="672" spans="1:10" x14ac:dyDescent="0.25">
      <c r="A672" s="33" t="s">
        <v>662</v>
      </c>
      <c r="B672" s="33" t="s">
        <v>7</v>
      </c>
      <c r="C672" s="33" t="s">
        <v>18</v>
      </c>
      <c r="D672" s="48">
        <v>89840</v>
      </c>
      <c r="E672" s="34" t="str" cm="1">
        <f t="array" ref="E672">_xlfn.IFS(
  'Palmoria Group emp-data cleaned'!$D672&lt;10000, "$0-10k",
  'Palmoria Group emp-data cleaned'!$D672&lt;20000, "$10k-20k",
  'Palmoria Group emp-data cleaned'!$D672&lt;30000, "$20k-30k",
  'Palmoria Group emp-data cleaned'!$D672&lt;40000, "$30k-40k",
  'Palmoria Group emp-data cleaned'!$D672&lt;50000, "$40k-50k",
  'Palmoria Group emp-data cleaned'!$D672&lt;60000, "$50k-60k",
  'Palmoria Group emp-data cleaned'!$D672&lt;70000, "$60k-70k",
  'Palmoria Group emp-data cleaned'!$D672&lt;80000, "$70k-80k",
  'Palmoria Group emp-data cleaned'!$D672&lt;90000, "$80k-90k",
  'Palmoria Group emp-data cleaned'!$D672&lt;100000, "$90k-100k",
  'Palmoria Group emp-data cleaned'!$D672&lt;110000, "$100k-110k",
  'Palmoria Group emp-data cleaned'!$D672&gt;=110000, "$110k+"
)</f>
        <v>$80k-90k</v>
      </c>
      <c r="F672" s="33" t="s">
        <v>15</v>
      </c>
      <c r="G672" s="33" t="s">
        <v>10</v>
      </c>
      <c r="H672" s="33">
        <f>INDEX('Bonus Rules'!$C$3:$G$14, MATCH(C672, 'Bonus Rules'!$B$3:$B$14, 0), MATCH(G672, 'Bonus Rules'!$C$2:$G$2, 0))</f>
        <v>6.4000000000000001E-2</v>
      </c>
      <c r="I672" s="42">
        <f t="shared" si="20"/>
        <v>5749.76</v>
      </c>
      <c r="J672" s="48">
        <f t="shared" si="21"/>
        <v>95589.759999999995</v>
      </c>
    </row>
    <row r="673" spans="1:10" x14ac:dyDescent="0.25">
      <c r="A673" s="35" t="s">
        <v>663</v>
      </c>
      <c r="B673" s="35" t="s">
        <v>7</v>
      </c>
      <c r="C673" s="35" t="s">
        <v>21</v>
      </c>
      <c r="D673" s="49">
        <v>96250</v>
      </c>
      <c r="E673" s="36" t="str" cm="1">
        <f t="array" ref="E673">_xlfn.IFS(
  'Palmoria Group emp-data cleaned'!$D673&lt;10000, "$0-10k",
  'Palmoria Group emp-data cleaned'!$D673&lt;20000, "$10k-20k",
  'Palmoria Group emp-data cleaned'!$D673&lt;30000, "$20k-30k",
  'Palmoria Group emp-data cleaned'!$D673&lt;40000, "$30k-40k",
  'Palmoria Group emp-data cleaned'!$D673&lt;50000, "$40k-50k",
  'Palmoria Group emp-data cleaned'!$D673&lt;60000, "$50k-60k",
  'Palmoria Group emp-data cleaned'!$D673&lt;70000, "$60k-70k",
  'Palmoria Group emp-data cleaned'!$D673&lt;80000, "$70k-80k",
  'Palmoria Group emp-data cleaned'!$D673&lt;90000, "$80k-90k",
  'Palmoria Group emp-data cleaned'!$D673&lt;100000, "$90k-100k",
  'Palmoria Group emp-data cleaned'!$D673&lt;110000, "$100k-110k",
  'Palmoria Group emp-data cleaned'!$D673&gt;=110000, "$110k+"
)</f>
        <v>$90k-100k</v>
      </c>
      <c r="F673" s="35" t="s">
        <v>9</v>
      </c>
      <c r="G673" s="35" t="s">
        <v>26</v>
      </c>
      <c r="H673" s="33">
        <f>INDEX('Bonus Rules'!$C$3:$G$14, MATCH(C673, 'Bonus Rules'!$B$3:$B$14, 0), MATCH(G673, 'Bonus Rules'!$C$2:$G$2, 0))</f>
        <v>2.8000000000000001E-2</v>
      </c>
      <c r="I673" s="42">
        <f t="shared" si="20"/>
        <v>2695</v>
      </c>
      <c r="J673" s="48">
        <f t="shared" si="21"/>
        <v>98945</v>
      </c>
    </row>
    <row r="674" spans="1:10" x14ac:dyDescent="0.25">
      <c r="A674" s="33" t="s">
        <v>664</v>
      </c>
      <c r="B674" s="33" t="s">
        <v>7</v>
      </c>
      <c r="C674" s="33" t="s">
        <v>34</v>
      </c>
      <c r="D674" s="48">
        <v>112460</v>
      </c>
      <c r="E674" s="34" t="str" cm="1">
        <f t="array" ref="E674">_xlfn.IFS(
  'Palmoria Group emp-data cleaned'!$D674&lt;10000, "$0-10k",
  'Palmoria Group emp-data cleaned'!$D674&lt;20000, "$10k-20k",
  'Palmoria Group emp-data cleaned'!$D674&lt;30000, "$20k-30k",
  'Palmoria Group emp-data cleaned'!$D674&lt;40000, "$30k-40k",
  'Palmoria Group emp-data cleaned'!$D674&lt;50000, "$40k-50k",
  'Palmoria Group emp-data cleaned'!$D674&lt;60000, "$50k-60k",
  'Palmoria Group emp-data cleaned'!$D674&lt;70000, "$60k-70k",
  'Palmoria Group emp-data cleaned'!$D674&lt;80000, "$70k-80k",
  'Palmoria Group emp-data cleaned'!$D674&lt;90000, "$80k-90k",
  'Palmoria Group emp-data cleaned'!$D674&lt;100000, "$90k-100k",
  'Palmoria Group emp-data cleaned'!$D674&lt;110000, "$100k-110k",
  'Palmoria Group emp-data cleaned'!$D674&gt;=110000, "$110k+"
)</f>
        <v>$110k+</v>
      </c>
      <c r="F674" s="33" t="s">
        <v>19</v>
      </c>
      <c r="G674" s="33" t="s">
        <v>22</v>
      </c>
      <c r="H674" s="33">
        <f>INDEX('Bonus Rules'!$C$3:$G$14, MATCH(C674, 'Bonus Rules'!$B$3:$B$14, 0), MATCH(G674, 'Bonus Rules'!$C$2:$G$2, 0))</f>
        <v>0.01</v>
      </c>
      <c r="I674" s="42">
        <f t="shared" si="20"/>
        <v>1124.6000000000001</v>
      </c>
      <c r="J674" s="48">
        <f t="shared" si="21"/>
        <v>113584.6</v>
      </c>
    </row>
    <row r="675" spans="1:10" x14ac:dyDescent="0.25">
      <c r="A675" s="35" t="s">
        <v>665</v>
      </c>
      <c r="B675" s="35" t="s">
        <v>903</v>
      </c>
      <c r="C675" s="35" t="s">
        <v>25</v>
      </c>
      <c r="D675" s="49">
        <v>115440</v>
      </c>
      <c r="E675" s="36" t="str" cm="1">
        <f t="array" ref="E675">_xlfn.IFS(
  'Palmoria Group emp-data cleaned'!$D675&lt;10000, "$0-10k",
  'Palmoria Group emp-data cleaned'!$D675&lt;20000, "$10k-20k",
  'Palmoria Group emp-data cleaned'!$D675&lt;30000, "$20k-30k",
  'Palmoria Group emp-data cleaned'!$D675&lt;40000, "$30k-40k",
  'Palmoria Group emp-data cleaned'!$D675&lt;50000, "$40k-50k",
  'Palmoria Group emp-data cleaned'!$D675&lt;60000, "$50k-60k",
  'Palmoria Group emp-data cleaned'!$D675&lt;70000, "$60k-70k",
  'Palmoria Group emp-data cleaned'!$D675&lt;80000, "$70k-80k",
  'Palmoria Group emp-data cleaned'!$D675&lt;90000, "$80k-90k",
  'Palmoria Group emp-data cleaned'!$D675&lt;100000, "$90k-100k",
  'Palmoria Group emp-data cleaned'!$D675&lt;110000, "$100k-110k",
  'Palmoria Group emp-data cleaned'!$D675&gt;=110000, "$110k+"
)</f>
        <v>$110k+</v>
      </c>
      <c r="F675" s="35" t="s">
        <v>15</v>
      </c>
      <c r="G675" s="35" t="s">
        <v>26</v>
      </c>
      <c r="H675" s="33">
        <f>INDEX('Bonus Rules'!$C$3:$G$14, MATCH(C675, 'Bonus Rules'!$B$3:$B$14, 0), MATCH(G675, 'Bonus Rules'!$C$2:$G$2, 0))</f>
        <v>2.7E-2</v>
      </c>
      <c r="I675" s="42">
        <f t="shared" si="20"/>
        <v>3116.88</v>
      </c>
      <c r="J675" s="48">
        <f t="shared" si="21"/>
        <v>118556.88</v>
      </c>
    </row>
    <row r="676" spans="1:10" x14ac:dyDescent="0.25">
      <c r="A676" s="33" t="s">
        <v>666</v>
      </c>
      <c r="B676" s="33" t="s">
        <v>12</v>
      </c>
      <c r="C676" s="33" t="s">
        <v>39</v>
      </c>
      <c r="D676" s="48">
        <v>33920</v>
      </c>
      <c r="E676" s="34" t="str" cm="1">
        <f t="array" ref="E676">_xlfn.IFS(
  'Palmoria Group emp-data cleaned'!$D676&lt;10000, "$0-10k",
  'Palmoria Group emp-data cleaned'!$D676&lt;20000, "$10k-20k",
  'Palmoria Group emp-data cleaned'!$D676&lt;30000, "$20k-30k",
  'Palmoria Group emp-data cleaned'!$D676&lt;40000, "$30k-40k",
  'Palmoria Group emp-data cleaned'!$D676&lt;50000, "$40k-50k",
  'Palmoria Group emp-data cleaned'!$D676&lt;60000, "$50k-60k",
  'Palmoria Group emp-data cleaned'!$D676&lt;70000, "$60k-70k",
  'Palmoria Group emp-data cleaned'!$D676&lt;80000, "$70k-80k",
  'Palmoria Group emp-data cleaned'!$D676&lt;90000, "$80k-90k",
  'Palmoria Group emp-data cleaned'!$D676&lt;100000, "$90k-100k",
  'Palmoria Group emp-data cleaned'!$D676&lt;110000, "$100k-110k",
  'Palmoria Group emp-data cleaned'!$D676&gt;=110000, "$110k+"
)</f>
        <v>$30k-40k</v>
      </c>
      <c r="F676" s="33" t="s">
        <v>19</v>
      </c>
      <c r="G676" s="33" t="s">
        <v>26</v>
      </c>
      <c r="H676" s="33">
        <f>INDEX('Bonus Rules'!$C$3:$G$14, MATCH(C676, 'Bonus Rules'!$B$3:$B$14, 0), MATCH(G676, 'Bonus Rules'!$C$2:$G$2, 0))</f>
        <v>0.04</v>
      </c>
      <c r="I676" s="42">
        <f t="shared" si="20"/>
        <v>1356.8</v>
      </c>
      <c r="J676" s="48">
        <f t="shared" si="21"/>
        <v>35276.800000000003</v>
      </c>
    </row>
    <row r="677" spans="1:10" x14ac:dyDescent="0.25">
      <c r="A677" s="35" t="s">
        <v>667</v>
      </c>
      <c r="B677" s="35" t="s">
        <v>7</v>
      </c>
      <c r="C677" s="35" t="s">
        <v>21</v>
      </c>
      <c r="D677" s="49">
        <v>46280</v>
      </c>
      <c r="E677" s="36" t="str" cm="1">
        <f t="array" ref="E677">_xlfn.IFS(
  'Palmoria Group emp-data cleaned'!$D677&lt;10000, "$0-10k",
  'Palmoria Group emp-data cleaned'!$D677&lt;20000, "$10k-20k",
  'Palmoria Group emp-data cleaned'!$D677&lt;30000, "$20k-30k",
  'Palmoria Group emp-data cleaned'!$D677&lt;40000, "$30k-40k",
  'Palmoria Group emp-data cleaned'!$D677&lt;50000, "$40k-50k",
  'Palmoria Group emp-data cleaned'!$D677&lt;60000, "$50k-60k",
  'Palmoria Group emp-data cleaned'!$D677&lt;70000, "$60k-70k",
  'Palmoria Group emp-data cleaned'!$D677&lt;80000, "$70k-80k",
  'Palmoria Group emp-data cleaned'!$D677&lt;90000, "$80k-90k",
  'Palmoria Group emp-data cleaned'!$D677&lt;100000, "$90k-100k",
  'Palmoria Group emp-data cleaned'!$D677&lt;110000, "$100k-110k",
  'Palmoria Group emp-data cleaned'!$D677&gt;=110000, "$110k+"
)</f>
        <v>$40k-50k</v>
      </c>
      <c r="F677" s="35" t="s">
        <v>9</v>
      </c>
      <c r="G677" s="35" t="s">
        <v>26</v>
      </c>
      <c r="H677" s="33">
        <f>INDEX('Bonus Rules'!$C$3:$G$14, MATCH(C677, 'Bonus Rules'!$B$3:$B$14, 0), MATCH(G677, 'Bonus Rules'!$C$2:$G$2, 0))</f>
        <v>2.8000000000000001E-2</v>
      </c>
      <c r="I677" s="42">
        <f t="shared" si="20"/>
        <v>1295.8399999999999</v>
      </c>
      <c r="J677" s="48">
        <f t="shared" si="21"/>
        <v>47575.839999999997</v>
      </c>
    </row>
    <row r="678" spans="1:10" x14ac:dyDescent="0.25">
      <c r="A678" s="33" t="s">
        <v>668</v>
      </c>
      <c r="B678" s="33" t="s">
        <v>12</v>
      </c>
      <c r="C678" s="33" t="s">
        <v>21</v>
      </c>
      <c r="D678" s="48">
        <v>58940</v>
      </c>
      <c r="E678" s="34" t="str" cm="1">
        <f t="array" ref="E678">_xlfn.IFS(
  'Palmoria Group emp-data cleaned'!$D678&lt;10000, "$0-10k",
  'Palmoria Group emp-data cleaned'!$D678&lt;20000, "$10k-20k",
  'Palmoria Group emp-data cleaned'!$D678&lt;30000, "$20k-30k",
  'Palmoria Group emp-data cleaned'!$D678&lt;40000, "$30k-40k",
  'Palmoria Group emp-data cleaned'!$D678&lt;50000, "$40k-50k",
  'Palmoria Group emp-data cleaned'!$D678&lt;60000, "$50k-60k",
  'Palmoria Group emp-data cleaned'!$D678&lt;70000, "$60k-70k",
  'Palmoria Group emp-data cleaned'!$D678&lt;80000, "$70k-80k",
  'Palmoria Group emp-data cleaned'!$D678&lt;90000, "$80k-90k",
  'Palmoria Group emp-data cleaned'!$D678&lt;100000, "$90k-100k",
  'Palmoria Group emp-data cleaned'!$D678&lt;110000, "$100k-110k",
  'Palmoria Group emp-data cleaned'!$D678&gt;=110000, "$110k+"
)</f>
        <v>$50k-60k</v>
      </c>
      <c r="F678" s="33" t="s">
        <v>19</v>
      </c>
      <c r="G678" s="33" t="s">
        <v>26</v>
      </c>
      <c r="H678" s="33">
        <f>INDEX('Bonus Rules'!$C$3:$G$14, MATCH(C678, 'Bonus Rules'!$B$3:$B$14, 0), MATCH(G678, 'Bonus Rules'!$C$2:$G$2, 0))</f>
        <v>2.8000000000000001E-2</v>
      </c>
      <c r="I678" s="42">
        <f t="shared" si="20"/>
        <v>1650.32</v>
      </c>
      <c r="J678" s="48">
        <f t="shared" si="21"/>
        <v>60590.32</v>
      </c>
    </row>
    <row r="679" spans="1:10" x14ac:dyDescent="0.25">
      <c r="A679" s="35" t="s">
        <v>669</v>
      </c>
      <c r="B679" s="35" t="s">
        <v>12</v>
      </c>
      <c r="C679" s="35" t="s">
        <v>63</v>
      </c>
      <c r="D679" s="49">
        <v>118980</v>
      </c>
      <c r="E679" s="36" t="str" cm="1">
        <f t="array" ref="E679">_xlfn.IFS(
  'Palmoria Group emp-data cleaned'!$D679&lt;10000, "$0-10k",
  'Palmoria Group emp-data cleaned'!$D679&lt;20000, "$10k-20k",
  'Palmoria Group emp-data cleaned'!$D679&lt;30000, "$20k-30k",
  'Palmoria Group emp-data cleaned'!$D679&lt;40000, "$30k-40k",
  'Palmoria Group emp-data cleaned'!$D679&lt;50000, "$40k-50k",
  'Palmoria Group emp-data cleaned'!$D679&lt;60000, "$50k-60k",
  'Palmoria Group emp-data cleaned'!$D679&lt;70000, "$60k-70k",
  'Palmoria Group emp-data cleaned'!$D679&lt;80000, "$70k-80k",
  'Palmoria Group emp-data cleaned'!$D679&lt;90000, "$80k-90k",
  'Palmoria Group emp-data cleaned'!$D679&lt;100000, "$90k-100k",
  'Palmoria Group emp-data cleaned'!$D679&lt;110000, "$100k-110k",
  'Palmoria Group emp-data cleaned'!$D679&gt;=110000, "$110k+"
)</f>
        <v>$110k+</v>
      </c>
      <c r="F679" s="35" t="s">
        <v>15</v>
      </c>
      <c r="G679" s="35" t="s">
        <v>16</v>
      </c>
      <c r="H679" s="33"/>
      <c r="I679" s="42"/>
      <c r="J679" s="48"/>
    </row>
    <row r="680" spans="1:10" x14ac:dyDescent="0.25">
      <c r="A680" s="33" t="s">
        <v>670</v>
      </c>
      <c r="B680" s="33" t="s">
        <v>7</v>
      </c>
      <c r="C680" s="33" t="s">
        <v>8</v>
      </c>
      <c r="D680" s="48">
        <v>96750</v>
      </c>
      <c r="E680" s="34" t="str" cm="1">
        <f t="array" ref="E680">_xlfn.IFS(
  'Palmoria Group emp-data cleaned'!$D680&lt;10000, "$0-10k",
  'Palmoria Group emp-data cleaned'!$D680&lt;20000, "$10k-20k",
  'Palmoria Group emp-data cleaned'!$D680&lt;30000, "$20k-30k",
  'Palmoria Group emp-data cleaned'!$D680&lt;40000, "$30k-40k",
  'Palmoria Group emp-data cleaned'!$D680&lt;50000, "$40k-50k",
  'Palmoria Group emp-data cleaned'!$D680&lt;60000, "$50k-60k",
  'Palmoria Group emp-data cleaned'!$D680&lt;70000, "$60k-70k",
  'Palmoria Group emp-data cleaned'!$D680&lt;80000, "$70k-80k",
  'Palmoria Group emp-data cleaned'!$D680&lt;90000, "$80k-90k",
  'Palmoria Group emp-data cleaned'!$D680&lt;100000, "$90k-100k",
  'Palmoria Group emp-data cleaned'!$D680&lt;110000, "$100k-110k",
  'Palmoria Group emp-data cleaned'!$D680&gt;=110000, "$110k+"
)</f>
        <v>$90k-100k</v>
      </c>
      <c r="F680" s="33" t="s">
        <v>19</v>
      </c>
      <c r="G680" s="33" t="s">
        <v>26</v>
      </c>
      <c r="H680" s="33">
        <f>INDEX('Bonus Rules'!$C$3:$G$14, MATCH(C680, 'Bonus Rules'!$B$3:$B$14, 0), MATCH(G680, 'Bonus Rules'!$C$2:$G$2, 0))</f>
        <v>2.1000000000000001E-2</v>
      </c>
      <c r="I680" s="42">
        <f t="shared" si="20"/>
        <v>2031.7500000000002</v>
      </c>
      <c r="J680" s="48">
        <f t="shared" si="21"/>
        <v>98781.75</v>
      </c>
    </row>
    <row r="681" spans="1:10" x14ac:dyDescent="0.25">
      <c r="A681" s="35" t="s">
        <v>671</v>
      </c>
      <c r="B681" s="35" t="s">
        <v>903</v>
      </c>
      <c r="C681" s="35" t="s">
        <v>18</v>
      </c>
      <c r="D681" s="49">
        <v>101220</v>
      </c>
      <c r="E681" s="36" t="str" cm="1">
        <f t="array" ref="E681">_xlfn.IFS(
  'Palmoria Group emp-data cleaned'!$D681&lt;10000, "$0-10k",
  'Palmoria Group emp-data cleaned'!$D681&lt;20000, "$10k-20k",
  'Palmoria Group emp-data cleaned'!$D681&lt;30000, "$20k-30k",
  'Palmoria Group emp-data cleaned'!$D681&lt;40000, "$30k-40k",
  'Palmoria Group emp-data cleaned'!$D681&lt;50000, "$40k-50k",
  'Palmoria Group emp-data cleaned'!$D681&lt;60000, "$50k-60k",
  'Palmoria Group emp-data cleaned'!$D681&lt;70000, "$60k-70k",
  'Palmoria Group emp-data cleaned'!$D681&lt;80000, "$70k-80k",
  'Palmoria Group emp-data cleaned'!$D681&lt;90000, "$80k-90k",
  'Palmoria Group emp-data cleaned'!$D681&lt;100000, "$90k-100k",
  'Palmoria Group emp-data cleaned'!$D681&lt;110000, "$100k-110k",
  'Palmoria Group emp-data cleaned'!$D681&gt;=110000, "$110k+"
)</f>
        <v>$100k-110k</v>
      </c>
      <c r="F681" s="35" t="s">
        <v>19</v>
      </c>
      <c r="G681" s="35" t="s">
        <v>14</v>
      </c>
      <c r="H681" s="33">
        <f>INDEX('Bonus Rules'!$C$3:$G$14, MATCH(C681, 'Bonus Rules'!$B$3:$B$14, 0), MATCH(G681, 'Bonus Rules'!$C$2:$G$2, 0))</f>
        <v>5.3999999999999999E-2</v>
      </c>
      <c r="I681" s="42">
        <f t="shared" si="20"/>
        <v>5465.88</v>
      </c>
      <c r="J681" s="48">
        <f t="shared" si="21"/>
        <v>106685.88</v>
      </c>
    </row>
    <row r="682" spans="1:10" x14ac:dyDescent="0.25">
      <c r="A682" s="33" t="s">
        <v>672</v>
      </c>
      <c r="B682" s="33" t="s">
        <v>7</v>
      </c>
      <c r="C682" s="33" t="s">
        <v>34</v>
      </c>
      <c r="D682" s="48">
        <v>63020</v>
      </c>
      <c r="E682" s="34" t="str" cm="1">
        <f t="array" ref="E682">_xlfn.IFS(
  'Palmoria Group emp-data cleaned'!$D682&lt;10000, "$0-10k",
  'Palmoria Group emp-data cleaned'!$D682&lt;20000, "$10k-20k",
  'Palmoria Group emp-data cleaned'!$D682&lt;30000, "$20k-30k",
  'Palmoria Group emp-data cleaned'!$D682&lt;40000, "$30k-40k",
  'Palmoria Group emp-data cleaned'!$D682&lt;50000, "$40k-50k",
  'Palmoria Group emp-data cleaned'!$D682&lt;60000, "$50k-60k",
  'Palmoria Group emp-data cleaned'!$D682&lt;70000, "$60k-70k",
  'Palmoria Group emp-data cleaned'!$D682&lt;80000, "$70k-80k",
  'Palmoria Group emp-data cleaned'!$D682&lt;90000, "$80k-90k",
  'Palmoria Group emp-data cleaned'!$D682&lt;100000, "$90k-100k",
  'Palmoria Group emp-data cleaned'!$D682&lt;110000, "$100k-110k",
  'Palmoria Group emp-data cleaned'!$D682&gt;=110000, "$110k+"
)</f>
        <v>$60k-70k</v>
      </c>
      <c r="F682" s="33" t="s">
        <v>15</v>
      </c>
      <c r="G682" s="33" t="s">
        <v>26</v>
      </c>
      <c r="H682" s="33">
        <f>INDEX('Bonus Rules'!$C$3:$G$14, MATCH(C682, 'Bonus Rules'!$B$3:$B$14, 0), MATCH(G682, 'Bonus Rules'!$C$2:$G$2, 0))</f>
        <v>3.2000000000000001E-2</v>
      </c>
      <c r="I682" s="42">
        <f t="shared" si="20"/>
        <v>2016.64</v>
      </c>
      <c r="J682" s="48">
        <f t="shared" si="21"/>
        <v>65036.639999999999</v>
      </c>
    </row>
    <row r="683" spans="1:10" x14ac:dyDescent="0.25">
      <c r="A683" s="35" t="s">
        <v>673</v>
      </c>
      <c r="B683" s="35" t="s">
        <v>7</v>
      </c>
      <c r="C683" s="35" t="s">
        <v>31</v>
      </c>
      <c r="D683" s="49">
        <v>75920</v>
      </c>
      <c r="E683" s="36" t="str" cm="1">
        <f t="array" ref="E683">_xlfn.IFS(
  'Palmoria Group emp-data cleaned'!$D683&lt;10000, "$0-10k",
  'Palmoria Group emp-data cleaned'!$D683&lt;20000, "$10k-20k",
  'Palmoria Group emp-data cleaned'!$D683&lt;30000, "$20k-30k",
  'Palmoria Group emp-data cleaned'!$D683&lt;40000, "$30k-40k",
  'Palmoria Group emp-data cleaned'!$D683&lt;50000, "$40k-50k",
  'Palmoria Group emp-data cleaned'!$D683&lt;60000, "$50k-60k",
  'Palmoria Group emp-data cleaned'!$D683&lt;70000, "$60k-70k",
  'Palmoria Group emp-data cleaned'!$D683&lt;80000, "$70k-80k",
  'Palmoria Group emp-data cleaned'!$D683&lt;90000, "$80k-90k",
  'Palmoria Group emp-data cleaned'!$D683&lt;100000, "$90k-100k",
  'Palmoria Group emp-data cleaned'!$D683&lt;110000, "$100k-110k",
  'Palmoria Group emp-data cleaned'!$D683&gt;=110000, "$110k+"
)</f>
        <v>$70k-80k</v>
      </c>
      <c r="F683" s="35" t="s">
        <v>19</v>
      </c>
      <c r="G683" s="35" t="s">
        <v>14</v>
      </c>
      <c r="H683" s="33">
        <f>INDEX('Bonus Rules'!$C$3:$G$14, MATCH(C683, 'Bonus Rules'!$B$3:$B$14, 0), MATCH(G683, 'Bonus Rules'!$C$2:$G$2, 0))</f>
        <v>0.05</v>
      </c>
      <c r="I683" s="42">
        <f t="shared" si="20"/>
        <v>3796</v>
      </c>
      <c r="J683" s="48">
        <f t="shared" si="21"/>
        <v>79716</v>
      </c>
    </row>
    <row r="684" spans="1:10" x14ac:dyDescent="0.25">
      <c r="A684" s="33" t="s">
        <v>674</v>
      </c>
      <c r="B684" s="33" t="s">
        <v>7</v>
      </c>
      <c r="C684" s="33" t="s">
        <v>18</v>
      </c>
      <c r="D684" s="48">
        <v>93080</v>
      </c>
      <c r="E684" s="34" t="str" cm="1">
        <f t="array" ref="E684">_xlfn.IFS(
  'Palmoria Group emp-data cleaned'!$D684&lt;10000, "$0-10k",
  'Palmoria Group emp-data cleaned'!$D684&lt;20000, "$10k-20k",
  'Palmoria Group emp-data cleaned'!$D684&lt;30000, "$20k-30k",
  'Palmoria Group emp-data cleaned'!$D684&lt;40000, "$30k-40k",
  'Palmoria Group emp-data cleaned'!$D684&lt;50000, "$40k-50k",
  'Palmoria Group emp-data cleaned'!$D684&lt;60000, "$50k-60k",
  'Palmoria Group emp-data cleaned'!$D684&lt;70000, "$60k-70k",
  'Palmoria Group emp-data cleaned'!$D684&lt;80000, "$70k-80k",
  'Palmoria Group emp-data cleaned'!$D684&lt;90000, "$80k-90k",
  'Palmoria Group emp-data cleaned'!$D684&lt;100000, "$90k-100k",
  'Palmoria Group emp-data cleaned'!$D684&lt;110000, "$100k-110k",
  'Palmoria Group emp-data cleaned'!$D684&gt;=110000, "$110k+"
)</f>
        <v>$90k-100k</v>
      </c>
      <c r="F684" s="33" t="s">
        <v>9</v>
      </c>
      <c r="G684" s="33" t="s">
        <v>26</v>
      </c>
      <c r="H684" s="33">
        <f>INDEX('Bonus Rules'!$C$3:$G$14, MATCH(C684, 'Bonus Rules'!$B$3:$B$14, 0), MATCH(G684, 'Bonus Rules'!$C$2:$G$2, 0))</f>
        <v>2.1000000000000001E-2</v>
      </c>
      <c r="I684" s="42">
        <f t="shared" si="20"/>
        <v>1954.68</v>
      </c>
      <c r="J684" s="48">
        <f t="shared" si="21"/>
        <v>95034.68</v>
      </c>
    </row>
    <row r="685" spans="1:10" x14ac:dyDescent="0.25">
      <c r="A685" s="35" t="s">
        <v>675</v>
      </c>
      <c r="B685" s="35" t="s">
        <v>7</v>
      </c>
      <c r="C685" s="35" t="s">
        <v>8</v>
      </c>
      <c r="D685" s="49">
        <v>68860</v>
      </c>
      <c r="E685" s="36" t="str" cm="1">
        <f t="array" ref="E685">_xlfn.IFS(
  'Palmoria Group emp-data cleaned'!$D685&lt;10000, "$0-10k",
  'Palmoria Group emp-data cleaned'!$D685&lt;20000, "$10k-20k",
  'Palmoria Group emp-data cleaned'!$D685&lt;30000, "$20k-30k",
  'Palmoria Group emp-data cleaned'!$D685&lt;40000, "$30k-40k",
  'Palmoria Group emp-data cleaned'!$D685&lt;50000, "$40k-50k",
  'Palmoria Group emp-data cleaned'!$D685&lt;60000, "$50k-60k",
  'Palmoria Group emp-data cleaned'!$D685&lt;70000, "$60k-70k",
  'Palmoria Group emp-data cleaned'!$D685&lt;80000, "$70k-80k",
  'Palmoria Group emp-data cleaned'!$D685&lt;90000, "$80k-90k",
  'Palmoria Group emp-data cleaned'!$D685&lt;100000, "$90k-100k",
  'Palmoria Group emp-data cleaned'!$D685&lt;110000, "$100k-110k",
  'Palmoria Group emp-data cleaned'!$D685&gt;=110000, "$110k+"
)</f>
        <v>$60k-70k</v>
      </c>
      <c r="F685" s="35" t="s">
        <v>9</v>
      </c>
      <c r="G685" s="35" t="s">
        <v>14</v>
      </c>
      <c r="H685" s="33">
        <f>INDEX('Bonus Rules'!$C$3:$G$14, MATCH(C685, 'Bonus Rules'!$B$3:$B$14, 0), MATCH(G685, 'Bonus Rules'!$C$2:$G$2, 0))</f>
        <v>5.0999999999999997E-2</v>
      </c>
      <c r="I685" s="42">
        <f t="shared" si="20"/>
        <v>3511.8599999999997</v>
      </c>
      <c r="J685" s="48">
        <f t="shared" si="21"/>
        <v>72371.86</v>
      </c>
    </row>
    <row r="686" spans="1:10" x14ac:dyDescent="0.25">
      <c r="A686" s="33" t="s">
        <v>676</v>
      </c>
      <c r="B686" s="33" t="s">
        <v>7</v>
      </c>
      <c r="C686" s="33" t="s">
        <v>13</v>
      </c>
      <c r="D686" s="48">
        <v>118980</v>
      </c>
      <c r="E686" s="34" t="str" cm="1">
        <f t="array" ref="E686">_xlfn.IFS(
  'Palmoria Group emp-data cleaned'!$D686&lt;10000, "$0-10k",
  'Palmoria Group emp-data cleaned'!$D686&lt;20000, "$10k-20k",
  'Palmoria Group emp-data cleaned'!$D686&lt;30000, "$20k-30k",
  'Palmoria Group emp-data cleaned'!$D686&lt;40000, "$30k-40k",
  'Palmoria Group emp-data cleaned'!$D686&lt;50000, "$40k-50k",
  'Palmoria Group emp-data cleaned'!$D686&lt;60000, "$50k-60k",
  'Palmoria Group emp-data cleaned'!$D686&lt;70000, "$60k-70k",
  'Palmoria Group emp-data cleaned'!$D686&lt;80000, "$70k-80k",
  'Palmoria Group emp-data cleaned'!$D686&lt;90000, "$80k-90k",
  'Palmoria Group emp-data cleaned'!$D686&lt;100000, "$90k-100k",
  'Palmoria Group emp-data cleaned'!$D686&lt;110000, "$100k-110k",
  'Palmoria Group emp-data cleaned'!$D686&gt;=110000, "$110k+"
)</f>
        <v>$110k+</v>
      </c>
      <c r="F686" s="33" t="s">
        <v>15</v>
      </c>
      <c r="G686" s="33" t="s">
        <v>22</v>
      </c>
      <c r="H686" s="33">
        <f>INDEX('Bonus Rules'!$C$3:$G$14, MATCH(C686, 'Bonus Rules'!$B$3:$B$14, 0), MATCH(G686, 'Bonus Rules'!$C$2:$G$2, 0))</f>
        <v>1.0999999999999999E-2</v>
      </c>
      <c r="I686" s="42">
        <f t="shared" si="20"/>
        <v>1308.78</v>
      </c>
      <c r="J686" s="48">
        <f t="shared" si="21"/>
        <v>120288.78</v>
      </c>
    </row>
    <row r="687" spans="1:10" x14ac:dyDescent="0.25">
      <c r="A687" s="35" t="s">
        <v>677</v>
      </c>
      <c r="B687" s="35" t="s">
        <v>903</v>
      </c>
      <c r="C687" s="35" t="s">
        <v>18</v>
      </c>
      <c r="D687" s="49">
        <v>106460</v>
      </c>
      <c r="E687" s="36" t="str" cm="1">
        <f t="array" ref="E687">_xlfn.IFS(
  'Palmoria Group emp-data cleaned'!$D687&lt;10000, "$0-10k",
  'Palmoria Group emp-data cleaned'!$D687&lt;20000, "$10k-20k",
  'Palmoria Group emp-data cleaned'!$D687&lt;30000, "$20k-30k",
  'Palmoria Group emp-data cleaned'!$D687&lt;40000, "$30k-40k",
  'Palmoria Group emp-data cleaned'!$D687&lt;50000, "$40k-50k",
  'Palmoria Group emp-data cleaned'!$D687&lt;60000, "$50k-60k",
  'Palmoria Group emp-data cleaned'!$D687&lt;70000, "$60k-70k",
  'Palmoria Group emp-data cleaned'!$D687&lt;80000, "$70k-80k",
  'Palmoria Group emp-data cleaned'!$D687&lt;90000, "$80k-90k",
  'Palmoria Group emp-data cleaned'!$D687&lt;100000, "$90k-100k",
  'Palmoria Group emp-data cleaned'!$D687&lt;110000, "$100k-110k",
  'Palmoria Group emp-data cleaned'!$D687&gt;=110000, "$110k+"
)</f>
        <v>$100k-110k</v>
      </c>
      <c r="F687" s="35" t="s">
        <v>9</v>
      </c>
      <c r="G687" s="35" t="s">
        <v>14</v>
      </c>
      <c r="H687" s="33">
        <f>INDEX('Bonus Rules'!$C$3:$G$14, MATCH(C687, 'Bonus Rules'!$B$3:$B$14, 0), MATCH(G687, 'Bonus Rules'!$C$2:$G$2, 0))</f>
        <v>5.3999999999999999E-2</v>
      </c>
      <c r="I687" s="42">
        <f t="shared" si="20"/>
        <v>5748.84</v>
      </c>
      <c r="J687" s="48">
        <f t="shared" si="21"/>
        <v>112208.84</v>
      </c>
    </row>
    <row r="688" spans="1:10" x14ac:dyDescent="0.25">
      <c r="A688" s="33" t="s">
        <v>678</v>
      </c>
      <c r="B688" s="33" t="s">
        <v>12</v>
      </c>
      <c r="C688" s="33" t="s">
        <v>31</v>
      </c>
      <c r="D688" s="48">
        <v>70650</v>
      </c>
      <c r="E688" s="34" t="str" cm="1">
        <f t="array" ref="E688">_xlfn.IFS(
  'Palmoria Group emp-data cleaned'!$D688&lt;10000, "$0-10k",
  'Palmoria Group emp-data cleaned'!$D688&lt;20000, "$10k-20k",
  'Palmoria Group emp-data cleaned'!$D688&lt;30000, "$20k-30k",
  'Palmoria Group emp-data cleaned'!$D688&lt;40000, "$30k-40k",
  'Palmoria Group emp-data cleaned'!$D688&lt;50000, "$40k-50k",
  'Palmoria Group emp-data cleaned'!$D688&lt;60000, "$50k-60k",
  'Palmoria Group emp-data cleaned'!$D688&lt;70000, "$60k-70k",
  'Palmoria Group emp-data cleaned'!$D688&lt;80000, "$70k-80k",
  'Palmoria Group emp-data cleaned'!$D688&lt;90000, "$80k-90k",
  'Palmoria Group emp-data cleaned'!$D688&lt;100000, "$90k-100k",
  'Palmoria Group emp-data cleaned'!$D688&lt;110000, "$100k-110k",
  'Palmoria Group emp-data cleaned'!$D688&gt;=110000, "$110k+"
)</f>
        <v>$70k-80k</v>
      </c>
      <c r="F688" s="33" t="s">
        <v>19</v>
      </c>
      <c r="G688" s="33" t="s">
        <v>14</v>
      </c>
      <c r="H688" s="33">
        <f>INDEX('Bonus Rules'!$C$3:$G$14, MATCH(C688, 'Bonus Rules'!$B$3:$B$14, 0), MATCH(G688, 'Bonus Rules'!$C$2:$G$2, 0))</f>
        <v>0.05</v>
      </c>
      <c r="I688" s="42">
        <f t="shared" si="20"/>
        <v>3532.5</v>
      </c>
      <c r="J688" s="48">
        <f t="shared" si="21"/>
        <v>74182.5</v>
      </c>
    </row>
    <row r="689" spans="1:10" x14ac:dyDescent="0.25">
      <c r="A689" s="35" t="s">
        <v>679</v>
      </c>
      <c r="B689" s="35" t="s">
        <v>12</v>
      </c>
      <c r="C689" s="35" t="s">
        <v>8</v>
      </c>
      <c r="D689" s="49">
        <v>77050</v>
      </c>
      <c r="E689" s="36" t="str" cm="1">
        <f t="array" ref="E689">_xlfn.IFS(
  'Palmoria Group emp-data cleaned'!$D689&lt;10000, "$0-10k",
  'Palmoria Group emp-data cleaned'!$D689&lt;20000, "$10k-20k",
  'Palmoria Group emp-data cleaned'!$D689&lt;30000, "$20k-30k",
  'Palmoria Group emp-data cleaned'!$D689&lt;40000, "$30k-40k",
  'Palmoria Group emp-data cleaned'!$D689&lt;50000, "$40k-50k",
  'Palmoria Group emp-data cleaned'!$D689&lt;60000, "$50k-60k",
  'Palmoria Group emp-data cleaned'!$D689&lt;70000, "$60k-70k",
  'Palmoria Group emp-data cleaned'!$D689&lt;80000, "$70k-80k",
  'Palmoria Group emp-data cleaned'!$D689&lt;90000, "$80k-90k",
  'Palmoria Group emp-data cleaned'!$D689&lt;100000, "$90k-100k",
  'Palmoria Group emp-data cleaned'!$D689&lt;110000, "$100k-110k",
  'Palmoria Group emp-data cleaned'!$D689&gt;=110000, "$110k+"
)</f>
        <v>$70k-80k</v>
      </c>
      <c r="F689" s="35" t="s">
        <v>15</v>
      </c>
      <c r="G689" s="35" t="s">
        <v>14</v>
      </c>
      <c r="H689" s="33">
        <f>INDEX('Bonus Rules'!$C$3:$G$14, MATCH(C689, 'Bonus Rules'!$B$3:$B$14, 0), MATCH(G689, 'Bonus Rules'!$C$2:$G$2, 0))</f>
        <v>5.0999999999999997E-2</v>
      </c>
      <c r="I689" s="42">
        <f t="shared" si="20"/>
        <v>3929.5499999999997</v>
      </c>
      <c r="J689" s="48">
        <f t="shared" si="21"/>
        <v>80979.55</v>
      </c>
    </row>
    <row r="690" spans="1:10" x14ac:dyDescent="0.25">
      <c r="A690" s="33" t="s">
        <v>272</v>
      </c>
      <c r="B690" s="33" t="s">
        <v>12</v>
      </c>
      <c r="C690" s="33" t="s">
        <v>8</v>
      </c>
      <c r="D690" s="48">
        <v>41930</v>
      </c>
      <c r="E690" s="34" t="str" cm="1">
        <f t="array" ref="E690">_xlfn.IFS(
  'Palmoria Group emp-data cleaned'!$D690&lt;10000, "$0-10k",
  'Palmoria Group emp-data cleaned'!$D690&lt;20000, "$10k-20k",
  'Palmoria Group emp-data cleaned'!$D690&lt;30000, "$20k-30k",
  'Palmoria Group emp-data cleaned'!$D690&lt;40000, "$30k-40k",
  'Palmoria Group emp-data cleaned'!$D690&lt;50000, "$40k-50k",
  'Palmoria Group emp-data cleaned'!$D690&lt;60000, "$50k-60k",
  'Palmoria Group emp-data cleaned'!$D690&lt;70000, "$60k-70k",
  'Palmoria Group emp-data cleaned'!$D690&lt;80000, "$70k-80k",
  'Palmoria Group emp-data cleaned'!$D690&lt;90000, "$80k-90k",
  'Palmoria Group emp-data cleaned'!$D690&lt;100000, "$90k-100k",
  'Palmoria Group emp-data cleaned'!$D690&lt;110000, "$100k-110k",
  'Palmoria Group emp-data cleaned'!$D690&gt;=110000, "$110k+"
)</f>
        <v>$40k-50k</v>
      </c>
      <c r="F690" s="33" t="s">
        <v>15</v>
      </c>
      <c r="G690" s="33" t="s">
        <v>22</v>
      </c>
      <c r="H690" s="33">
        <f>INDEX('Bonus Rules'!$C$3:$G$14, MATCH(C690, 'Bonus Rules'!$B$3:$B$14, 0), MATCH(G690, 'Bonus Rules'!$C$2:$G$2, 0))</f>
        <v>1.2E-2</v>
      </c>
      <c r="I690" s="42">
        <f t="shared" si="20"/>
        <v>503.16</v>
      </c>
      <c r="J690" s="48">
        <f t="shared" si="21"/>
        <v>42433.16</v>
      </c>
    </row>
    <row r="691" spans="1:10" x14ac:dyDescent="0.25">
      <c r="A691" s="35" t="s">
        <v>680</v>
      </c>
      <c r="B691" s="35" t="s">
        <v>12</v>
      </c>
      <c r="C691" s="35" t="s">
        <v>18</v>
      </c>
      <c r="D691" s="49">
        <v>89360</v>
      </c>
      <c r="E691" s="36" t="str" cm="1">
        <f t="array" ref="E691">_xlfn.IFS(
  'Palmoria Group emp-data cleaned'!$D691&lt;10000, "$0-10k",
  'Palmoria Group emp-data cleaned'!$D691&lt;20000, "$10k-20k",
  'Palmoria Group emp-data cleaned'!$D691&lt;30000, "$20k-30k",
  'Palmoria Group emp-data cleaned'!$D691&lt;40000, "$30k-40k",
  'Palmoria Group emp-data cleaned'!$D691&lt;50000, "$40k-50k",
  'Palmoria Group emp-data cleaned'!$D691&lt;60000, "$50k-60k",
  'Palmoria Group emp-data cleaned'!$D691&lt;70000, "$60k-70k",
  'Palmoria Group emp-data cleaned'!$D691&lt;80000, "$70k-80k",
  'Palmoria Group emp-data cleaned'!$D691&lt;90000, "$80k-90k",
  'Palmoria Group emp-data cleaned'!$D691&lt;100000, "$90k-100k",
  'Palmoria Group emp-data cleaned'!$D691&lt;110000, "$100k-110k",
  'Palmoria Group emp-data cleaned'!$D691&gt;=110000, "$110k+"
)</f>
        <v>$80k-90k</v>
      </c>
      <c r="F691" s="35" t="s">
        <v>15</v>
      </c>
      <c r="G691" s="35" t="s">
        <v>14</v>
      </c>
      <c r="H691" s="33">
        <f>INDEX('Bonus Rules'!$C$3:$G$14, MATCH(C691, 'Bonus Rules'!$B$3:$B$14, 0), MATCH(G691, 'Bonus Rules'!$C$2:$G$2, 0))</f>
        <v>5.3999999999999999E-2</v>
      </c>
      <c r="I691" s="42">
        <f t="shared" si="20"/>
        <v>4825.4399999999996</v>
      </c>
      <c r="J691" s="48">
        <f t="shared" si="21"/>
        <v>94185.44</v>
      </c>
    </row>
    <row r="692" spans="1:10" x14ac:dyDescent="0.25">
      <c r="A692" s="33" t="s">
        <v>681</v>
      </c>
      <c r="B692" s="33" t="s">
        <v>12</v>
      </c>
      <c r="C692" s="33" t="s">
        <v>18</v>
      </c>
      <c r="D692" s="48">
        <v>37840</v>
      </c>
      <c r="E692" s="34" t="str" cm="1">
        <f t="array" ref="E692">_xlfn.IFS(
  'Palmoria Group emp-data cleaned'!$D692&lt;10000, "$0-10k",
  'Palmoria Group emp-data cleaned'!$D692&lt;20000, "$10k-20k",
  'Palmoria Group emp-data cleaned'!$D692&lt;30000, "$20k-30k",
  'Palmoria Group emp-data cleaned'!$D692&lt;40000, "$30k-40k",
  'Palmoria Group emp-data cleaned'!$D692&lt;50000, "$40k-50k",
  'Palmoria Group emp-data cleaned'!$D692&lt;60000, "$50k-60k",
  'Palmoria Group emp-data cleaned'!$D692&lt;70000, "$60k-70k",
  'Palmoria Group emp-data cleaned'!$D692&lt;80000, "$70k-80k",
  'Palmoria Group emp-data cleaned'!$D692&lt;90000, "$80k-90k",
  'Palmoria Group emp-data cleaned'!$D692&lt;100000, "$90k-100k",
  'Palmoria Group emp-data cleaned'!$D692&lt;110000, "$100k-110k",
  'Palmoria Group emp-data cleaned'!$D692&gt;=110000, "$110k+"
)</f>
        <v>$30k-40k</v>
      </c>
      <c r="F692" s="33" t="s">
        <v>19</v>
      </c>
      <c r="G692" s="33" t="s">
        <v>22</v>
      </c>
      <c r="H692" s="33">
        <f>INDEX('Bonus Rules'!$C$3:$G$14, MATCH(C692, 'Bonus Rules'!$B$3:$B$14, 0), MATCH(G692, 'Bonus Rules'!$C$2:$G$2, 0))</f>
        <v>1.9E-2</v>
      </c>
      <c r="I692" s="42">
        <f t="shared" si="20"/>
        <v>718.96</v>
      </c>
      <c r="J692" s="48">
        <f t="shared" si="21"/>
        <v>38558.959999999999</v>
      </c>
    </row>
    <row r="693" spans="1:10" x14ac:dyDescent="0.25">
      <c r="A693" s="35" t="s">
        <v>682</v>
      </c>
      <c r="B693" s="35" t="s">
        <v>7</v>
      </c>
      <c r="C693" s="35" t="s">
        <v>31</v>
      </c>
      <c r="D693" s="49">
        <v>89160</v>
      </c>
      <c r="E693" s="36" t="str" cm="1">
        <f t="array" ref="E693">_xlfn.IFS(
  'Palmoria Group emp-data cleaned'!$D693&lt;10000, "$0-10k",
  'Palmoria Group emp-data cleaned'!$D693&lt;20000, "$10k-20k",
  'Palmoria Group emp-data cleaned'!$D693&lt;30000, "$20k-30k",
  'Palmoria Group emp-data cleaned'!$D693&lt;40000, "$30k-40k",
  'Palmoria Group emp-data cleaned'!$D693&lt;50000, "$40k-50k",
  'Palmoria Group emp-data cleaned'!$D693&lt;60000, "$50k-60k",
  'Palmoria Group emp-data cleaned'!$D693&lt;70000, "$60k-70k",
  'Palmoria Group emp-data cleaned'!$D693&lt;80000, "$70k-80k",
  'Palmoria Group emp-data cleaned'!$D693&lt;90000, "$80k-90k",
  'Palmoria Group emp-data cleaned'!$D693&lt;100000, "$90k-100k",
  'Palmoria Group emp-data cleaned'!$D693&lt;110000, "$100k-110k",
  'Palmoria Group emp-data cleaned'!$D693&gt;=110000, "$110k+"
)</f>
        <v>$80k-90k</v>
      </c>
      <c r="F693" s="35" t="s">
        <v>15</v>
      </c>
      <c r="G693" s="35" t="s">
        <v>26</v>
      </c>
      <c r="H693" s="33">
        <f>INDEX('Bonus Rules'!$C$3:$G$14, MATCH(C693, 'Bonus Rules'!$B$3:$B$14, 0), MATCH(G693, 'Bonus Rules'!$C$2:$G$2, 0))</f>
        <v>2.4E-2</v>
      </c>
      <c r="I693" s="42">
        <f t="shared" si="20"/>
        <v>2139.84</v>
      </c>
      <c r="J693" s="48">
        <f t="shared" si="21"/>
        <v>91299.839999999997</v>
      </c>
    </row>
    <row r="694" spans="1:10" x14ac:dyDescent="0.25">
      <c r="A694" s="33" t="s">
        <v>683</v>
      </c>
      <c r="B694" s="33" t="s">
        <v>12</v>
      </c>
      <c r="C694" s="33" t="s">
        <v>39</v>
      </c>
      <c r="D694" s="48">
        <v>74110</v>
      </c>
      <c r="E694" s="34" t="str" cm="1">
        <f t="array" ref="E694">_xlfn.IFS(
  'Palmoria Group emp-data cleaned'!$D694&lt;10000, "$0-10k",
  'Palmoria Group emp-data cleaned'!$D694&lt;20000, "$10k-20k",
  'Palmoria Group emp-data cleaned'!$D694&lt;30000, "$20k-30k",
  'Palmoria Group emp-data cleaned'!$D694&lt;40000, "$30k-40k",
  'Palmoria Group emp-data cleaned'!$D694&lt;50000, "$40k-50k",
  'Palmoria Group emp-data cleaned'!$D694&lt;60000, "$50k-60k",
  'Palmoria Group emp-data cleaned'!$D694&lt;70000, "$60k-70k",
  'Palmoria Group emp-data cleaned'!$D694&lt;80000, "$70k-80k",
  'Palmoria Group emp-data cleaned'!$D694&lt;90000, "$80k-90k",
  'Palmoria Group emp-data cleaned'!$D694&lt;100000, "$90k-100k",
  'Palmoria Group emp-data cleaned'!$D694&lt;110000, "$100k-110k",
  'Palmoria Group emp-data cleaned'!$D694&gt;=110000, "$110k+"
)</f>
        <v>$70k-80k</v>
      </c>
      <c r="F694" s="33" t="s">
        <v>19</v>
      </c>
      <c r="G694" s="33" t="s">
        <v>10</v>
      </c>
      <c r="H694" s="33">
        <f>INDEX('Bonus Rules'!$C$3:$G$14, MATCH(C694, 'Bonus Rules'!$B$3:$B$14, 0), MATCH(G694, 'Bonus Rules'!$C$2:$G$2, 0))</f>
        <v>6.3E-2</v>
      </c>
      <c r="I694" s="42">
        <f t="shared" si="20"/>
        <v>4668.93</v>
      </c>
      <c r="J694" s="48">
        <f t="shared" si="21"/>
        <v>78778.929999999993</v>
      </c>
    </row>
    <row r="695" spans="1:10" x14ac:dyDescent="0.25">
      <c r="A695" s="35" t="s">
        <v>684</v>
      </c>
      <c r="B695" s="35" t="s">
        <v>7</v>
      </c>
      <c r="C695" s="35" t="s">
        <v>28</v>
      </c>
      <c r="D695" s="49">
        <v>31630</v>
      </c>
      <c r="E695" s="36" t="str" cm="1">
        <f t="array" ref="E695">_xlfn.IFS(
  'Palmoria Group emp-data cleaned'!$D695&lt;10000, "$0-10k",
  'Palmoria Group emp-data cleaned'!$D695&lt;20000, "$10k-20k",
  'Palmoria Group emp-data cleaned'!$D695&lt;30000, "$20k-30k",
  'Palmoria Group emp-data cleaned'!$D695&lt;40000, "$30k-40k",
  'Palmoria Group emp-data cleaned'!$D695&lt;50000, "$40k-50k",
  'Palmoria Group emp-data cleaned'!$D695&lt;60000, "$50k-60k",
  'Palmoria Group emp-data cleaned'!$D695&lt;70000, "$60k-70k",
  'Palmoria Group emp-data cleaned'!$D695&lt;80000, "$70k-80k",
  'Palmoria Group emp-data cleaned'!$D695&lt;90000, "$80k-90k",
  'Palmoria Group emp-data cleaned'!$D695&lt;100000, "$90k-100k",
  'Palmoria Group emp-data cleaned'!$D695&lt;110000, "$100k-110k",
  'Palmoria Group emp-data cleaned'!$D695&gt;=110000, "$110k+"
)</f>
        <v>$30k-40k</v>
      </c>
      <c r="F695" s="35" t="s">
        <v>19</v>
      </c>
      <c r="G695" s="35" t="s">
        <v>22</v>
      </c>
      <c r="H695" s="33">
        <f>INDEX('Bonus Rules'!$C$3:$G$14, MATCH(C695, 'Bonus Rules'!$B$3:$B$14, 0), MATCH(G695, 'Bonus Rules'!$C$2:$G$2, 0))</f>
        <v>1.4999999999999999E-2</v>
      </c>
      <c r="I695" s="42">
        <f t="shared" si="20"/>
        <v>474.45</v>
      </c>
      <c r="J695" s="48">
        <f t="shared" si="21"/>
        <v>32104.45</v>
      </c>
    </row>
    <row r="696" spans="1:10" x14ac:dyDescent="0.25">
      <c r="A696" s="33" t="s">
        <v>685</v>
      </c>
      <c r="B696" s="33" t="s">
        <v>12</v>
      </c>
      <c r="C696" s="33" t="s">
        <v>47</v>
      </c>
      <c r="D696" s="48">
        <v>40910</v>
      </c>
      <c r="E696" s="34" t="str" cm="1">
        <f t="array" ref="E696">_xlfn.IFS(
  'Palmoria Group emp-data cleaned'!$D696&lt;10000, "$0-10k",
  'Palmoria Group emp-data cleaned'!$D696&lt;20000, "$10k-20k",
  'Palmoria Group emp-data cleaned'!$D696&lt;30000, "$20k-30k",
  'Palmoria Group emp-data cleaned'!$D696&lt;40000, "$30k-40k",
  'Palmoria Group emp-data cleaned'!$D696&lt;50000, "$40k-50k",
  'Palmoria Group emp-data cleaned'!$D696&lt;60000, "$50k-60k",
  'Palmoria Group emp-data cleaned'!$D696&lt;70000, "$60k-70k",
  'Palmoria Group emp-data cleaned'!$D696&lt;80000, "$70k-80k",
  'Palmoria Group emp-data cleaned'!$D696&lt;90000, "$80k-90k",
  'Palmoria Group emp-data cleaned'!$D696&lt;100000, "$90k-100k",
  'Palmoria Group emp-data cleaned'!$D696&lt;110000, "$100k-110k",
  'Palmoria Group emp-data cleaned'!$D696&gt;=110000, "$110k+"
)</f>
        <v>$40k-50k</v>
      </c>
      <c r="F696" s="33" t="s">
        <v>15</v>
      </c>
      <c r="G696" s="33" t="s">
        <v>22</v>
      </c>
      <c r="H696" s="33">
        <f>INDEX('Bonus Rules'!$C$3:$G$14, MATCH(C696, 'Bonus Rules'!$B$3:$B$14, 0), MATCH(G696, 'Bonus Rules'!$C$2:$G$2, 0))</f>
        <v>0.02</v>
      </c>
      <c r="I696" s="42">
        <f t="shared" si="20"/>
        <v>818.2</v>
      </c>
      <c r="J696" s="48">
        <f t="shared" si="21"/>
        <v>41728.199999999997</v>
      </c>
    </row>
    <row r="697" spans="1:10" x14ac:dyDescent="0.25">
      <c r="A697" s="35" t="s">
        <v>686</v>
      </c>
      <c r="B697" s="35" t="s">
        <v>7</v>
      </c>
      <c r="C697" s="35" t="s">
        <v>8</v>
      </c>
      <c r="D697" s="49">
        <v>32190</v>
      </c>
      <c r="E697" s="36" t="str" cm="1">
        <f t="array" ref="E697">_xlfn.IFS(
  'Palmoria Group emp-data cleaned'!$D697&lt;10000, "$0-10k",
  'Palmoria Group emp-data cleaned'!$D697&lt;20000, "$10k-20k",
  'Palmoria Group emp-data cleaned'!$D697&lt;30000, "$20k-30k",
  'Palmoria Group emp-data cleaned'!$D697&lt;40000, "$30k-40k",
  'Palmoria Group emp-data cleaned'!$D697&lt;50000, "$40k-50k",
  'Palmoria Group emp-data cleaned'!$D697&lt;60000, "$50k-60k",
  'Palmoria Group emp-data cleaned'!$D697&lt;70000, "$60k-70k",
  'Palmoria Group emp-data cleaned'!$D697&lt;80000, "$70k-80k",
  'Palmoria Group emp-data cleaned'!$D697&lt;90000, "$80k-90k",
  'Palmoria Group emp-data cleaned'!$D697&lt;100000, "$90k-100k",
  'Palmoria Group emp-data cleaned'!$D697&lt;110000, "$100k-110k",
  'Palmoria Group emp-data cleaned'!$D697&gt;=110000, "$110k+"
)</f>
        <v>$30k-40k</v>
      </c>
      <c r="F697" s="35" t="s">
        <v>19</v>
      </c>
      <c r="G697" s="35" t="s">
        <v>26</v>
      </c>
      <c r="H697" s="33">
        <f>INDEX('Bonus Rules'!$C$3:$G$14, MATCH(C697, 'Bonus Rules'!$B$3:$B$14, 0), MATCH(G697, 'Bonus Rules'!$C$2:$G$2, 0))</f>
        <v>2.1000000000000001E-2</v>
      </c>
      <c r="I697" s="42">
        <f t="shared" si="20"/>
        <v>675.99</v>
      </c>
      <c r="J697" s="48">
        <f t="shared" si="21"/>
        <v>32865.99</v>
      </c>
    </row>
    <row r="698" spans="1:10" x14ac:dyDescent="0.25">
      <c r="A698" s="33" t="s">
        <v>687</v>
      </c>
      <c r="B698" s="33" t="s">
        <v>12</v>
      </c>
      <c r="C698" s="33" t="s">
        <v>25</v>
      </c>
      <c r="D698" s="48">
        <v>73490</v>
      </c>
      <c r="E698" s="34" t="str" cm="1">
        <f t="array" ref="E698">_xlfn.IFS(
  'Palmoria Group emp-data cleaned'!$D698&lt;10000, "$0-10k",
  'Palmoria Group emp-data cleaned'!$D698&lt;20000, "$10k-20k",
  'Palmoria Group emp-data cleaned'!$D698&lt;30000, "$20k-30k",
  'Palmoria Group emp-data cleaned'!$D698&lt;40000, "$30k-40k",
  'Palmoria Group emp-data cleaned'!$D698&lt;50000, "$40k-50k",
  'Palmoria Group emp-data cleaned'!$D698&lt;60000, "$50k-60k",
  'Palmoria Group emp-data cleaned'!$D698&lt;70000, "$60k-70k",
  'Palmoria Group emp-data cleaned'!$D698&lt;80000, "$70k-80k",
  'Palmoria Group emp-data cleaned'!$D698&lt;90000, "$80k-90k",
  'Palmoria Group emp-data cleaned'!$D698&lt;100000, "$90k-100k",
  'Palmoria Group emp-data cleaned'!$D698&lt;110000, "$100k-110k",
  'Palmoria Group emp-data cleaned'!$D698&gt;=110000, "$110k+"
)</f>
        <v>$70k-80k</v>
      </c>
      <c r="F698" s="33" t="s">
        <v>19</v>
      </c>
      <c r="G698" s="33" t="s">
        <v>22</v>
      </c>
      <c r="H698" s="33">
        <f>INDEX('Bonus Rules'!$C$3:$G$14, MATCH(C698, 'Bonus Rules'!$B$3:$B$14, 0), MATCH(G698, 'Bonus Rules'!$C$2:$G$2, 0))</f>
        <v>1.2999999999999999E-2</v>
      </c>
      <c r="I698" s="42">
        <f t="shared" si="20"/>
        <v>955.37</v>
      </c>
      <c r="J698" s="48">
        <f t="shared" si="21"/>
        <v>74445.37</v>
      </c>
    </row>
    <row r="699" spans="1:10" x14ac:dyDescent="0.25">
      <c r="A699" s="35" t="s">
        <v>688</v>
      </c>
      <c r="B699" s="35" t="s">
        <v>7</v>
      </c>
      <c r="C699" s="35" t="s">
        <v>34</v>
      </c>
      <c r="D699" s="49">
        <v>52220</v>
      </c>
      <c r="E699" s="36" t="str" cm="1">
        <f t="array" ref="E699">_xlfn.IFS(
  'Palmoria Group emp-data cleaned'!$D699&lt;10000, "$0-10k",
  'Palmoria Group emp-data cleaned'!$D699&lt;20000, "$10k-20k",
  'Palmoria Group emp-data cleaned'!$D699&lt;30000, "$20k-30k",
  'Palmoria Group emp-data cleaned'!$D699&lt;40000, "$30k-40k",
  'Palmoria Group emp-data cleaned'!$D699&lt;50000, "$40k-50k",
  'Palmoria Group emp-data cleaned'!$D699&lt;60000, "$50k-60k",
  'Palmoria Group emp-data cleaned'!$D699&lt;70000, "$60k-70k",
  'Palmoria Group emp-data cleaned'!$D699&lt;80000, "$70k-80k",
  'Palmoria Group emp-data cleaned'!$D699&lt;90000, "$80k-90k",
  'Palmoria Group emp-data cleaned'!$D699&lt;100000, "$90k-100k",
  'Palmoria Group emp-data cleaned'!$D699&lt;110000, "$100k-110k",
  'Palmoria Group emp-data cleaned'!$D699&gt;=110000, "$110k+"
)</f>
        <v>$50k-60k</v>
      </c>
      <c r="F699" s="35" t="s">
        <v>19</v>
      </c>
      <c r="G699" s="35" t="s">
        <v>26</v>
      </c>
      <c r="H699" s="33">
        <f>INDEX('Bonus Rules'!$C$3:$G$14, MATCH(C699, 'Bonus Rules'!$B$3:$B$14, 0), MATCH(G699, 'Bonus Rules'!$C$2:$G$2, 0))</f>
        <v>3.2000000000000001E-2</v>
      </c>
      <c r="I699" s="42">
        <f t="shared" si="20"/>
        <v>1671.04</v>
      </c>
      <c r="J699" s="48">
        <f t="shared" si="21"/>
        <v>53891.040000000001</v>
      </c>
    </row>
    <row r="700" spans="1:10" x14ac:dyDescent="0.25">
      <c r="A700" s="33" t="s">
        <v>689</v>
      </c>
      <c r="B700" s="33" t="s">
        <v>12</v>
      </c>
      <c r="C700" s="33" t="s">
        <v>21</v>
      </c>
      <c r="D700" s="48">
        <v>68900</v>
      </c>
      <c r="E700" s="34" t="str" cm="1">
        <f t="array" ref="E700">_xlfn.IFS(
  'Palmoria Group emp-data cleaned'!$D700&lt;10000, "$0-10k",
  'Palmoria Group emp-data cleaned'!$D700&lt;20000, "$10k-20k",
  'Palmoria Group emp-data cleaned'!$D700&lt;30000, "$20k-30k",
  'Palmoria Group emp-data cleaned'!$D700&lt;40000, "$30k-40k",
  'Palmoria Group emp-data cleaned'!$D700&lt;50000, "$40k-50k",
  'Palmoria Group emp-data cleaned'!$D700&lt;60000, "$50k-60k",
  'Palmoria Group emp-data cleaned'!$D700&lt;70000, "$60k-70k",
  'Palmoria Group emp-data cleaned'!$D700&lt;80000, "$70k-80k",
  'Palmoria Group emp-data cleaned'!$D700&lt;90000, "$80k-90k",
  'Palmoria Group emp-data cleaned'!$D700&lt;100000, "$90k-100k",
  'Palmoria Group emp-data cleaned'!$D700&lt;110000, "$100k-110k",
  'Palmoria Group emp-data cleaned'!$D700&gt;=110000, "$110k+"
)</f>
        <v>$60k-70k</v>
      </c>
      <c r="F700" s="33" t="s">
        <v>15</v>
      </c>
      <c r="G700" s="33" t="s">
        <v>26</v>
      </c>
      <c r="H700" s="33">
        <f>INDEX('Bonus Rules'!$C$3:$G$14, MATCH(C700, 'Bonus Rules'!$B$3:$B$14, 0), MATCH(G700, 'Bonus Rules'!$C$2:$G$2, 0))</f>
        <v>2.8000000000000001E-2</v>
      </c>
      <c r="I700" s="42">
        <f t="shared" si="20"/>
        <v>1929.2</v>
      </c>
      <c r="J700" s="48">
        <f t="shared" si="21"/>
        <v>70829.2</v>
      </c>
    </row>
    <row r="701" spans="1:10" x14ac:dyDescent="0.25">
      <c r="A701" s="35" t="s">
        <v>690</v>
      </c>
      <c r="B701" s="35" t="s">
        <v>12</v>
      </c>
      <c r="C701" s="35" t="s">
        <v>8</v>
      </c>
      <c r="D701" s="49">
        <v>83750</v>
      </c>
      <c r="E701" s="36" t="str" cm="1">
        <f t="array" ref="E701">_xlfn.IFS(
  'Palmoria Group emp-data cleaned'!$D701&lt;10000, "$0-10k",
  'Palmoria Group emp-data cleaned'!$D701&lt;20000, "$10k-20k",
  'Palmoria Group emp-data cleaned'!$D701&lt;30000, "$20k-30k",
  'Palmoria Group emp-data cleaned'!$D701&lt;40000, "$30k-40k",
  'Palmoria Group emp-data cleaned'!$D701&lt;50000, "$40k-50k",
  'Palmoria Group emp-data cleaned'!$D701&lt;60000, "$50k-60k",
  'Palmoria Group emp-data cleaned'!$D701&lt;70000, "$60k-70k",
  'Palmoria Group emp-data cleaned'!$D701&lt;80000, "$70k-80k",
  'Palmoria Group emp-data cleaned'!$D701&lt;90000, "$80k-90k",
  'Palmoria Group emp-data cleaned'!$D701&lt;100000, "$90k-100k",
  'Palmoria Group emp-data cleaned'!$D701&lt;110000, "$100k-110k",
  'Palmoria Group emp-data cleaned'!$D701&gt;=110000, "$110k+"
)</f>
        <v>$80k-90k</v>
      </c>
      <c r="F701" s="35" t="s">
        <v>15</v>
      </c>
      <c r="G701" s="35" t="s">
        <v>26</v>
      </c>
      <c r="H701" s="33">
        <f>INDEX('Bonus Rules'!$C$3:$G$14, MATCH(C701, 'Bonus Rules'!$B$3:$B$14, 0), MATCH(G701, 'Bonus Rules'!$C$2:$G$2, 0))</f>
        <v>2.1000000000000001E-2</v>
      </c>
      <c r="I701" s="42">
        <f t="shared" si="20"/>
        <v>1758.75</v>
      </c>
      <c r="J701" s="48">
        <f t="shared" si="21"/>
        <v>85508.75</v>
      </c>
    </row>
    <row r="702" spans="1:10" x14ac:dyDescent="0.25">
      <c r="A702" s="33" t="s">
        <v>691</v>
      </c>
      <c r="B702" s="33" t="s">
        <v>7</v>
      </c>
      <c r="C702" s="33" t="s">
        <v>21</v>
      </c>
      <c r="D702" s="48">
        <v>110970</v>
      </c>
      <c r="E702" s="34" t="str" cm="1">
        <f t="array" ref="E702">_xlfn.IFS(
  'Palmoria Group emp-data cleaned'!$D702&lt;10000, "$0-10k",
  'Palmoria Group emp-data cleaned'!$D702&lt;20000, "$10k-20k",
  'Palmoria Group emp-data cleaned'!$D702&lt;30000, "$20k-30k",
  'Palmoria Group emp-data cleaned'!$D702&lt;40000, "$30k-40k",
  'Palmoria Group emp-data cleaned'!$D702&lt;50000, "$40k-50k",
  'Palmoria Group emp-data cleaned'!$D702&lt;60000, "$50k-60k",
  'Palmoria Group emp-data cleaned'!$D702&lt;70000, "$60k-70k",
  'Palmoria Group emp-data cleaned'!$D702&lt;80000, "$70k-80k",
  'Palmoria Group emp-data cleaned'!$D702&lt;90000, "$80k-90k",
  'Palmoria Group emp-data cleaned'!$D702&lt;100000, "$90k-100k",
  'Palmoria Group emp-data cleaned'!$D702&lt;110000, "$100k-110k",
  'Palmoria Group emp-data cleaned'!$D702&gt;=110000, "$110k+"
)</f>
        <v>$110k+</v>
      </c>
      <c r="F702" s="33" t="s">
        <v>19</v>
      </c>
      <c r="G702" s="33" t="s">
        <v>16</v>
      </c>
      <c r="H702" s="33"/>
      <c r="I702" s="42"/>
      <c r="J702" s="48"/>
    </row>
    <row r="703" spans="1:10" x14ac:dyDescent="0.25">
      <c r="A703" s="35" t="s">
        <v>692</v>
      </c>
      <c r="B703" s="35" t="s">
        <v>12</v>
      </c>
      <c r="C703" s="35" t="s">
        <v>31</v>
      </c>
      <c r="D703" s="49">
        <v>49520</v>
      </c>
      <c r="E703" s="36" t="str" cm="1">
        <f t="array" ref="E703">_xlfn.IFS(
  'Palmoria Group emp-data cleaned'!$D703&lt;10000, "$0-10k",
  'Palmoria Group emp-data cleaned'!$D703&lt;20000, "$10k-20k",
  'Palmoria Group emp-data cleaned'!$D703&lt;30000, "$20k-30k",
  'Palmoria Group emp-data cleaned'!$D703&lt;40000, "$30k-40k",
  'Palmoria Group emp-data cleaned'!$D703&lt;50000, "$40k-50k",
  'Palmoria Group emp-data cleaned'!$D703&lt;60000, "$50k-60k",
  'Palmoria Group emp-data cleaned'!$D703&lt;70000, "$60k-70k",
  'Palmoria Group emp-data cleaned'!$D703&lt;80000, "$70k-80k",
  'Palmoria Group emp-data cleaned'!$D703&lt;90000, "$80k-90k",
  'Palmoria Group emp-data cleaned'!$D703&lt;100000, "$90k-100k",
  'Palmoria Group emp-data cleaned'!$D703&lt;110000, "$100k-110k",
  'Palmoria Group emp-data cleaned'!$D703&gt;=110000, "$110k+"
)</f>
        <v>$40k-50k</v>
      </c>
      <c r="F703" s="35" t="s">
        <v>15</v>
      </c>
      <c r="G703" s="35" t="s">
        <v>26</v>
      </c>
      <c r="H703" s="33">
        <f>INDEX('Bonus Rules'!$C$3:$G$14, MATCH(C703, 'Bonus Rules'!$B$3:$B$14, 0), MATCH(G703, 'Bonus Rules'!$C$2:$G$2, 0))</f>
        <v>2.4E-2</v>
      </c>
      <c r="I703" s="42">
        <f t="shared" si="20"/>
        <v>1188.48</v>
      </c>
      <c r="J703" s="48">
        <f t="shared" si="21"/>
        <v>50708.480000000003</v>
      </c>
    </row>
    <row r="704" spans="1:10" x14ac:dyDescent="0.25">
      <c r="A704" s="33" t="s">
        <v>693</v>
      </c>
      <c r="B704" s="33" t="s">
        <v>12</v>
      </c>
      <c r="C704" s="33" t="s">
        <v>31</v>
      </c>
      <c r="D704" s="48">
        <v>86560</v>
      </c>
      <c r="E704" s="34" t="str" cm="1">
        <f t="array" ref="E704">_xlfn.IFS(
  'Palmoria Group emp-data cleaned'!$D704&lt;10000, "$0-10k",
  'Palmoria Group emp-data cleaned'!$D704&lt;20000, "$10k-20k",
  'Palmoria Group emp-data cleaned'!$D704&lt;30000, "$20k-30k",
  'Palmoria Group emp-data cleaned'!$D704&lt;40000, "$30k-40k",
  'Palmoria Group emp-data cleaned'!$D704&lt;50000, "$40k-50k",
  'Palmoria Group emp-data cleaned'!$D704&lt;60000, "$50k-60k",
  'Palmoria Group emp-data cleaned'!$D704&lt;70000, "$60k-70k",
  'Palmoria Group emp-data cleaned'!$D704&lt;80000, "$70k-80k",
  'Palmoria Group emp-data cleaned'!$D704&lt;90000, "$80k-90k",
  'Palmoria Group emp-data cleaned'!$D704&lt;100000, "$90k-100k",
  'Palmoria Group emp-data cleaned'!$D704&lt;110000, "$100k-110k",
  'Palmoria Group emp-data cleaned'!$D704&gt;=110000, "$110k+"
)</f>
        <v>$80k-90k</v>
      </c>
      <c r="F704" s="33" t="s">
        <v>19</v>
      </c>
      <c r="G704" s="33" t="s">
        <v>26</v>
      </c>
      <c r="H704" s="33">
        <f>INDEX('Bonus Rules'!$C$3:$G$14, MATCH(C704, 'Bonus Rules'!$B$3:$B$14, 0), MATCH(G704, 'Bonus Rules'!$C$2:$G$2, 0))</f>
        <v>2.4E-2</v>
      </c>
      <c r="I704" s="42">
        <f t="shared" si="20"/>
        <v>2077.44</v>
      </c>
      <c r="J704" s="48">
        <f t="shared" si="21"/>
        <v>88637.440000000002</v>
      </c>
    </row>
    <row r="705" spans="1:10" x14ac:dyDescent="0.25">
      <c r="A705" s="35" t="s">
        <v>694</v>
      </c>
      <c r="B705" s="35" t="s">
        <v>12</v>
      </c>
      <c r="C705" s="35" t="s">
        <v>21</v>
      </c>
      <c r="D705" s="49">
        <v>35830</v>
      </c>
      <c r="E705" s="36" t="str" cm="1">
        <f t="array" ref="E705">_xlfn.IFS(
  'Palmoria Group emp-data cleaned'!$D705&lt;10000, "$0-10k",
  'Palmoria Group emp-data cleaned'!$D705&lt;20000, "$10k-20k",
  'Palmoria Group emp-data cleaned'!$D705&lt;30000, "$20k-30k",
  'Palmoria Group emp-data cleaned'!$D705&lt;40000, "$30k-40k",
  'Palmoria Group emp-data cleaned'!$D705&lt;50000, "$40k-50k",
  'Palmoria Group emp-data cleaned'!$D705&lt;60000, "$50k-60k",
  'Palmoria Group emp-data cleaned'!$D705&lt;70000, "$60k-70k",
  'Palmoria Group emp-data cleaned'!$D705&lt;80000, "$70k-80k",
  'Palmoria Group emp-data cleaned'!$D705&lt;90000, "$80k-90k",
  'Palmoria Group emp-data cleaned'!$D705&lt;100000, "$90k-100k",
  'Palmoria Group emp-data cleaned'!$D705&lt;110000, "$100k-110k",
  'Palmoria Group emp-data cleaned'!$D705&gt;=110000, "$110k+"
)</f>
        <v>$30k-40k</v>
      </c>
      <c r="F705" s="35" t="s">
        <v>19</v>
      </c>
      <c r="G705" s="35" t="s">
        <v>26</v>
      </c>
      <c r="H705" s="33">
        <f>INDEX('Bonus Rules'!$C$3:$G$14, MATCH(C705, 'Bonus Rules'!$B$3:$B$14, 0), MATCH(G705, 'Bonus Rules'!$C$2:$G$2, 0))</f>
        <v>2.8000000000000001E-2</v>
      </c>
      <c r="I705" s="42">
        <f t="shared" si="20"/>
        <v>1003.24</v>
      </c>
      <c r="J705" s="48">
        <f t="shared" si="21"/>
        <v>36833.24</v>
      </c>
    </row>
    <row r="706" spans="1:10" x14ac:dyDescent="0.25">
      <c r="A706" s="33" t="s">
        <v>695</v>
      </c>
      <c r="B706" s="33" t="s">
        <v>12</v>
      </c>
      <c r="C706" s="33" t="s">
        <v>21</v>
      </c>
      <c r="D706" s="48">
        <v>53910</v>
      </c>
      <c r="E706" s="34" t="str" cm="1">
        <f t="array" ref="E706">_xlfn.IFS(
  'Palmoria Group emp-data cleaned'!$D706&lt;10000, "$0-10k",
  'Palmoria Group emp-data cleaned'!$D706&lt;20000, "$10k-20k",
  'Palmoria Group emp-data cleaned'!$D706&lt;30000, "$20k-30k",
  'Palmoria Group emp-data cleaned'!$D706&lt;40000, "$30k-40k",
  'Palmoria Group emp-data cleaned'!$D706&lt;50000, "$40k-50k",
  'Palmoria Group emp-data cleaned'!$D706&lt;60000, "$50k-60k",
  'Palmoria Group emp-data cleaned'!$D706&lt;70000, "$60k-70k",
  'Palmoria Group emp-data cleaned'!$D706&lt;80000, "$70k-80k",
  'Palmoria Group emp-data cleaned'!$D706&lt;90000, "$80k-90k",
  'Palmoria Group emp-data cleaned'!$D706&lt;100000, "$90k-100k",
  'Palmoria Group emp-data cleaned'!$D706&lt;110000, "$100k-110k",
  'Palmoria Group emp-data cleaned'!$D706&gt;=110000, "$110k+"
)</f>
        <v>$50k-60k</v>
      </c>
      <c r="F706" s="33" t="s">
        <v>19</v>
      </c>
      <c r="G706" s="33" t="s">
        <v>14</v>
      </c>
      <c r="H706" s="33">
        <f>INDEX('Bonus Rules'!$C$3:$G$14, MATCH(C706, 'Bonus Rules'!$B$3:$B$14, 0), MATCH(G706, 'Bonus Rules'!$C$2:$G$2, 0))</f>
        <v>4.9000000000000002E-2</v>
      </c>
      <c r="I706" s="42">
        <f t="shared" si="20"/>
        <v>2641.59</v>
      </c>
      <c r="J706" s="48">
        <f t="shared" si="21"/>
        <v>56551.59</v>
      </c>
    </row>
    <row r="707" spans="1:10" x14ac:dyDescent="0.25">
      <c r="A707" s="35" t="s">
        <v>696</v>
      </c>
      <c r="B707" s="35" t="s">
        <v>12</v>
      </c>
      <c r="C707" s="35" t="s">
        <v>13</v>
      </c>
      <c r="D707" s="49">
        <v>109870</v>
      </c>
      <c r="E707" s="36" t="str" cm="1">
        <f t="array" ref="E707">_xlfn.IFS(
  'Palmoria Group emp-data cleaned'!$D707&lt;10000, "$0-10k",
  'Palmoria Group emp-data cleaned'!$D707&lt;20000, "$10k-20k",
  'Palmoria Group emp-data cleaned'!$D707&lt;30000, "$20k-30k",
  'Palmoria Group emp-data cleaned'!$D707&lt;40000, "$30k-40k",
  'Palmoria Group emp-data cleaned'!$D707&lt;50000, "$40k-50k",
  'Palmoria Group emp-data cleaned'!$D707&lt;60000, "$50k-60k",
  'Palmoria Group emp-data cleaned'!$D707&lt;70000, "$60k-70k",
  'Palmoria Group emp-data cleaned'!$D707&lt;80000, "$70k-80k",
  'Palmoria Group emp-data cleaned'!$D707&lt;90000, "$80k-90k",
  'Palmoria Group emp-data cleaned'!$D707&lt;100000, "$90k-100k",
  'Palmoria Group emp-data cleaned'!$D707&lt;110000, "$100k-110k",
  'Palmoria Group emp-data cleaned'!$D707&gt;=110000, "$110k+"
)</f>
        <v>$100k-110k</v>
      </c>
      <c r="F707" s="35" t="s">
        <v>19</v>
      </c>
      <c r="G707" s="35" t="s">
        <v>26</v>
      </c>
      <c r="H707" s="33">
        <f>INDEX('Bonus Rules'!$C$3:$G$14, MATCH(C707, 'Bonus Rules'!$B$3:$B$14, 0), MATCH(G707, 'Bonus Rules'!$C$2:$G$2, 0))</f>
        <v>3.5000000000000003E-2</v>
      </c>
      <c r="I707" s="42">
        <f t="shared" ref="I707:I769" si="22" xml:space="preserve"> D707 * H707</f>
        <v>3845.4500000000003</v>
      </c>
      <c r="J707" s="48">
        <f t="shared" ref="J707:J769" si="23">D707+I707</f>
        <v>113715.45</v>
      </c>
    </row>
    <row r="708" spans="1:10" x14ac:dyDescent="0.25">
      <c r="A708" s="33" t="s">
        <v>697</v>
      </c>
      <c r="B708" s="33" t="s">
        <v>7</v>
      </c>
      <c r="C708" s="33" t="s">
        <v>13</v>
      </c>
      <c r="D708" s="48">
        <v>61620</v>
      </c>
      <c r="E708" s="34" t="str" cm="1">
        <f t="array" ref="E708">_xlfn.IFS(
  'Palmoria Group emp-data cleaned'!$D708&lt;10000, "$0-10k",
  'Palmoria Group emp-data cleaned'!$D708&lt;20000, "$10k-20k",
  'Palmoria Group emp-data cleaned'!$D708&lt;30000, "$20k-30k",
  'Palmoria Group emp-data cleaned'!$D708&lt;40000, "$30k-40k",
  'Palmoria Group emp-data cleaned'!$D708&lt;50000, "$40k-50k",
  'Palmoria Group emp-data cleaned'!$D708&lt;60000, "$50k-60k",
  'Palmoria Group emp-data cleaned'!$D708&lt;70000, "$60k-70k",
  'Palmoria Group emp-data cleaned'!$D708&lt;80000, "$70k-80k",
  'Palmoria Group emp-data cleaned'!$D708&lt;90000, "$80k-90k",
  'Palmoria Group emp-data cleaned'!$D708&lt;100000, "$90k-100k",
  'Palmoria Group emp-data cleaned'!$D708&lt;110000, "$100k-110k",
  'Palmoria Group emp-data cleaned'!$D708&gt;=110000, "$110k+"
)</f>
        <v>$60k-70k</v>
      </c>
      <c r="F708" s="33" t="s">
        <v>15</v>
      </c>
      <c r="G708" s="33" t="s">
        <v>26</v>
      </c>
      <c r="H708" s="33">
        <f>INDEX('Bonus Rules'!$C$3:$G$14, MATCH(C708, 'Bonus Rules'!$B$3:$B$14, 0), MATCH(G708, 'Bonus Rules'!$C$2:$G$2, 0))</f>
        <v>3.5000000000000003E-2</v>
      </c>
      <c r="I708" s="42">
        <f t="shared" si="22"/>
        <v>2156.7000000000003</v>
      </c>
      <c r="J708" s="48">
        <f t="shared" si="23"/>
        <v>63776.7</v>
      </c>
    </row>
    <row r="709" spans="1:10" x14ac:dyDescent="0.25">
      <c r="A709" s="35" t="s">
        <v>698</v>
      </c>
      <c r="B709" s="35" t="s">
        <v>903</v>
      </c>
      <c r="C709" s="35" t="s">
        <v>25</v>
      </c>
      <c r="D709" s="49">
        <v>67960</v>
      </c>
      <c r="E709" s="36" t="str" cm="1">
        <f t="array" ref="E709">_xlfn.IFS(
  'Palmoria Group emp-data cleaned'!$D709&lt;10000, "$0-10k",
  'Palmoria Group emp-data cleaned'!$D709&lt;20000, "$10k-20k",
  'Palmoria Group emp-data cleaned'!$D709&lt;30000, "$20k-30k",
  'Palmoria Group emp-data cleaned'!$D709&lt;40000, "$30k-40k",
  'Palmoria Group emp-data cleaned'!$D709&lt;50000, "$40k-50k",
  'Palmoria Group emp-data cleaned'!$D709&lt;60000, "$50k-60k",
  'Palmoria Group emp-data cleaned'!$D709&lt;70000, "$60k-70k",
  'Palmoria Group emp-data cleaned'!$D709&lt;80000, "$70k-80k",
  'Palmoria Group emp-data cleaned'!$D709&lt;90000, "$80k-90k",
  'Palmoria Group emp-data cleaned'!$D709&lt;100000, "$90k-100k",
  'Palmoria Group emp-data cleaned'!$D709&lt;110000, "$100k-110k",
  'Palmoria Group emp-data cleaned'!$D709&gt;=110000, "$110k+"
)</f>
        <v>$60k-70k</v>
      </c>
      <c r="F709" s="35" t="s">
        <v>15</v>
      </c>
      <c r="G709" s="35" t="s">
        <v>26</v>
      </c>
      <c r="H709" s="33">
        <f>INDEX('Bonus Rules'!$C$3:$G$14, MATCH(C709, 'Bonus Rules'!$B$3:$B$14, 0), MATCH(G709, 'Bonus Rules'!$C$2:$G$2, 0))</f>
        <v>2.7E-2</v>
      </c>
      <c r="I709" s="42">
        <f t="shared" si="22"/>
        <v>1834.92</v>
      </c>
      <c r="J709" s="48">
        <f t="shared" si="23"/>
        <v>69794.92</v>
      </c>
    </row>
    <row r="710" spans="1:10" x14ac:dyDescent="0.25">
      <c r="A710" s="33" t="s">
        <v>699</v>
      </c>
      <c r="B710" s="33" t="s">
        <v>12</v>
      </c>
      <c r="C710" s="33" t="s">
        <v>39</v>
      </c>
      <c r="D710" s="48">
        <v>57000</v>
      </c>
      <c r="E710" s="34" t="str" cm="1">
        <f t="array" ref="E710">_xlfn.IFS(
  'Palmoria Group emp-data cleaned'!$D710&lt;10000, "$0-10k",
  'Palmoria Group emp-data cleaned'!$D710&lt;20000, "$10k-20k",
  'Palmoria Group emp-data cleaned'!$D710&lt;30000, "$20k-30k",
  'Palmoria Group emp-data cleaned'!$D710&lt;40000, "$30k-40k",
  'Palmoria Group emp-data cleaned'!$D710&lt;50000, "$40k-50k",
  'Palmoria Group emp-data cleaned'!$D710&lt;60000, "$50k-60k",
  'Palmoria Group emp-data cleaned'!$D710&lt;70000, "$60k-70k",
  'Palmoria Group emp-data cleaned'!$D710&lt;80000, "$70k-80k",
  'Palmoria Group emp-data cleaned'!$D710&lt;90000, "$80k-90k",
  'Palmoria Group emp-data cleaned'!$D710&lt;100000, "$90k-100k",
  'Palmoria Group emp-data cleaned'!$D710&lt;110000, "$100k-110k",
  'Palmoria Group emp-data cleaned'!$D710&gt;=110000, "$110k+"
)</f>
        <v>$50k-60k</v>
      </c>
      <c r="F710" s="33" t="s">
        <v>15</v>
      </c>
      <c r="G710" s="33" t="s">
        <v>48</v>
      </c>
      <c r="H710" s="33">
        <f>INDEX('Bonus Rules'!$C$3:$G$14, MATCH(C710, 'Bonus Rules'!$B$3:$B$14, 0), MATCH(G710, 'Bonus Rules'!$C$2:$G$2, 0))</f>
        <v>5.0000000000000001E-3</v>
      </c>
      <c r="I710" s="42">
        <f t="shared" si="22"/>
        <v>285</v>
      </c>
      <c r="J710" s="48">
        <f t="shared" si="23"/>
        <v>57285</v>
      </c>
    </row>
    <row r="711" spans="1:10" x14ac:dyDescent="0.25">
      <c r="A711" s="35" t="s">
        <v>700</v>
      </c>
      <c r="B711" s="35" t="s">
        <v>7</v>
      </c>
      <c r="C711" s="35" t="s">
        <v>8</v>
      </c>
      <c r="D711" s="49">
        <v>70610</v>
      </c>
      <c r="E711" s="36" t="str" cm="1">
        <f t="array" ref="E711">_xlfn.IFS(
  'Palmoria Group emp-data cleaned'!$D711&lt;10000, "$0-10k",
  'Palmoria Group emp-data cleaned'!$D711&lt;20000, "$10k-20k",
  'Palmoria Group emp-data cleaned'!$D711&lt;30000, "$20k-30k",
  'Palmoria Group emp-data cleaned'!$D711&lt;40000, "$30k-40k",
  'Palmoria Group emp-data cleaned'!$D711&lt;50000, "$40k-50k",
  'Palmoria Group emp-data cleaned'!$D711&lt;60000, "$50k-60k",
  'Palmoria Group emp-data cleaned'!$D711&lt;70000, "$60k-70k",
  'Palmoria Group emp-data cleaned'!$D711&lt;80000, "$70k-80k",
  'Palmoria Group emp-data cleaned'!$D711&lt;90000, "$80k-90k",
  'Palmoria Group emp-data cleaned'!$D711&lt;100000, "$90k-100k",
  'Palmoria Group emp-data cleaned'!$D711&lt;110000, "$100k-110k",
  'Palmoria Group emp-data cleaned'!$D711&gt;=110000, "$110k+"
)</f>
        <v>$70k-80k</v>
      </c>
      <c r="F711" s="35" t="s">
        <v>9</v>
      </c>
      <c r="G711" s="35" t="s">
        <v>26</v>
      </c>
      <c r="H711" s="33">
        <f>INDEX('Bonus Rules'!$C$3:$G$14, MATCH(C711, 'Bonus Rules'!$B$3:$B$14, 0), MATCH(G711, 'Bonus Rules'!$C$2:$G$2, 0))</f>
        <v>2.1000000000000001E-2</v>
      </c>
      <c r="I711" s="42">
        <f t="shared" si="22"/>
        <v>1482.8100000000002</v>
      </c>
      <c r="J711" s="48">
        <f t="shared" si="23"/>
        <v>72092.81</v>
      </c>
    </row>
    <row r="712" spans="1:10" x14ac:dyDescent="0.25">
      <c r="A712" s="33" t="s">
        <v>701</v>
      </c>
      <c r="B712" s="33" t="s">
        <v>12</v>
      </c>
      <c r="C712" s="33" t="s">
        <v>39</v>
      </c>
      <c r="D712" s="48">
        <v>51860</v>
      </c>
      <c r="E712" s="34" t="str" cm="1">
        <f t="array" ref="E712">_xlfn.IFS(
  'Palmoria Group emp-data cleaned'!$D712&lt;10000, "$0-10k",
  'Palmoria Group emp-data cleaned'!$D712&lt;20000, "$10k-20k",
  'Palmoria Group emp-data cleaned'!$D712&lt;30000, "$20k-30k",
  'Palmoria Group emp-data cleaned'!$D712&lt;40000, "$30k-40k",
  'Palmoria Group emp-data cleaned'!$D712&lt;50000, "$40k-50k",
  'Palmoria Group emp-data cleaned'!$D712&lt;60000, "$50k-60k",
  'Palmoria Group emp-data cleaned'!$D712&lt;70000, "$60k-70k",
  'Palmoria Group emp-data cleaned'!$D712&lt;80000, "$70k-80k",
  'Palmoria Group emp-data cleaned'!$D712&lt;90000, "$80k-90k",
  'Palmoria Group emp-data cleaned'!$D712&lt;100000, "$90k-100k",
  'Palmoria Group emp-data cleaned'!$D712&lt;110000, "$100k-110k",
  'Palmoria Group emp-data cleaned'!$D712&gt;=110000, "$110k+"
)</f>
        <v>$50k-60k</v>
      </c>
      <c r="F712" s="33" t="s">
        <v>15</v>
      </c>
      <c r="G712" s="33" t="s">
        <v>14</v>
      </c>
      <c r="H712" s="33">
        <f>INDEX('Bonus Rules'!$C$3:$G$14, MATCH(C712, 'Bonus Rules'!$B$3:$B$14, 0), MATCH(G712, 'Bonus Rules'!$C$2:$G$2, 0))</f>
        <v>5.8999999999999997E-2</v>
      </c>
      <c r="I712" s="42">
        <f t="shared" si="22"/>
        <v>3059.74</v>
      </c>
      <c r="J712" s="48">
        <f t="shared" si="23"/>
        <v>54919.74</v>
      </c>
    </row>
    <row r="713" spans="1:10" x14ac:dyDescent="0.25">
      <c r="A713" s="35" t="s">
        <v>702</v>
      </c>
      <c r="B713" s="35" t="s">
        <v>12</v>
      </c>
      <c r="C713" s="35" t="s">
        <v>13</v>
      </c>
      <c r="D713" s="49">
        <v>60130</v>
      </c>
      <c r="E713" s="36" t="str" cm="1">
        <f t="array" ref="E713">_xlfn.IFS(
  'Palmoria Group emp-data cleaned'!$D713&lt;10000, "$0-10k",
  'Palmoria Group emp-data cleaned'!$D713&lt;20000, "$10k-20k",
  'Palmoria Group emp-data cleaned'!$D713&lt;30000, "$20k-30k",
  'Palmoria Group emp-data cleaned'!$D713&lt;40000, "$30k-40k",
  'Palmoria Group emp-data cleaned'!$D713&lt;50000, "$40k-50k",
  'Palmoria Group emp-data cleaned'!$D713&lt;60000, "$50k-60k",
  'Palmoria Group emp-data cleaned'!$D713&lt;70000, "$60k-70k",
  'Palmoria Group emp-data cleaned'!$D713&lt;80000, "$70k-80k",
  'Palmoria Group emp-data cleaned'!$D713&lt;90000, "$80k-90k",
  'Palmoria Group emp-data cleaned'!$D713&lt;100000, "$90k-100k",
  'Palmoria Group emp-data cleaned'!$D713&lt;110000, "$100k-110k",
  'Palmoria Group emp-data cleaned'!$D713&gt;=110000, "$110k+"
)</f>
        <v>$60k-70k</v>
      </c>
      <c r="F713" s="35" t="s">
        <v>15</v>
      </c>
      <c r="G713" s="35" t="s">
        <v>26</v>
      </c>
      <c r="H713" s="33">
        <f>INDEX('Bonus Rules'!$C$3:$G$14, MATCH(C713, 'Bonus Rules'!$B$3:$B$14, 0), MATCH(G713, 'Bonus Rules'!$C$2:$G$2, 0))</f>
        <v>3.5000000000000003E-2</v>
      </c>
      <c r="I713" s="42">
        <f t="shared" si="22"/>
        <v>2104.5500000000002</v>
      </c>
      <c r="J713" s="48">
        <f t="shared" si="23"/>
        <v>62234.55</v>
      </c>
    </row>
    <row r="714" spans="1:10" x14ac:dyDescent="0.25">
      <c r="A714" s="33" t="s">
        <v>703</v>
      </c>
      <c r="B714" s="33" t="s">
        <v>7</v>
      </c>
      <c r="C714" s="33" t="s">
        <v>47</v>
      </c>
      <c r="D714" s="48">
        <v>72040</v>
      </c>
      <c r="E714" s="34" t="str" cm="1">
        <f t="array" ref="E714">_xlfn.IFS(
  'Palmoria Group emp-data cleaned'!$D714&lt;10000, "$0-10k",
  'Palmoria Group emp-data cleaned'!$D714&lt;20000, "$10k-20k",
  'Palmoria Group emp-data cleaned'!$D714&lt;30000, "$20k-30k",
  'Palmoria Group emp-data cleaned'!$D714&lt;40000, "$30k-40k",
  'Palmoria Group emp-data cleaned'!$D714&lt;50000, "$40k-50k",
  'Palmoria Group emp-data cleaned'!$D714&lt;60000, "$50k-60k",
  'Palmoria Group emp-data cleaned'!$D714&lt;70000, "$60k-70k",
  'Palmoria Group emp-data cleaned'!$D714&lt;80000, "$70k-80k",
  'Palmoria Group emp-data cleaned'!$D714&lt;90000, "$80k-90k",
  'Palmoria Group emp-data cleaned'!$D714&lt;100000, "$90k-100k",
  'Palmoria Group emp-data cleaned'!$D714&lt;110000, "$100k-110k",
  'Palmoria Group emp-data cleaned'!$D714&gt;=110000, "$110k+"
)</f>
        <v>$70k-80k</v>
      </c>
      <c r="F714" s="33" t="s">
        <v>19</v>
      </c>
      <c r="G714" s="33" t="s">
        <v>22</v>
      </c>
      <c r="H714" s="33">
        <f>INDEX('Bonus Rules'!$C$3:$G$14, MATCH(C714, 'Bonus Rules'!$B$3:$B$14, 0), MATCH(G714, 'Bonus Rules'!$C$2:$G$2, 0))</f>
        <v>0.02</v>
      </c>
      <c r="I714" s="42">
        <f t="shared" si="22"/>
        <v>1440.8</v>
      </c>
      <c r="J714" s="48">
        <f t="shared" si="23"/>
        <v>73480.800000000003</v>
      </c>
    </row>
    <row r="715" spans="1:10" x14ac:dyDescent="0.25">
      <c r="A715" s="35" t="s">
        <v>704</v>
      </c>
      <c r="B715" s="35" t="s">
        <v>12</v>
      </c>
      <c r="C715" s="35" t="s">
        <v>34</v>
      </c>
      <c r="D715" s="49">
        <v>108450</v>
      </c>
      <c r="E715" s="36" t="str" cm="1">
        <f t="array" ref="E715">_xlfn.IFS(
  'Palmoria Group emp-data cleaned'!$D715&lt;10000, "$0-10k",
  'Palmoria Group emp-data cleaned'!$D715&lt;20000, "$10k-20k",
  'Palmoria Group emp-data cleaned'!$D715&lt;30000, "$20k-30k",
  'Palmoria Group emp-data cleaned'!$D715&lt;40000, "$30k-40k",
  'Palmoria Group emp-data cleaned'!$D715&lt;50000, "$40k-50k",
  'Palmoria Group emp-data cleaned'!$D715&lt;60000, "$50k-60k",
  'Palmoria Group emp-data cleaned'!$D715&lt;70000, "$60k-70k",
  'Palmoria Group emp-data cleaned'!$D715&lt;80000, "$70k-80k",
  'Palmoria Group emp-data cleaned'!$D715&lt;90000, "$80k-90k",
  'Palmoria Group emp-data cleaned'!$D715&lt;100000, "$90k-100k",
  'Palmoria Group emp-data cleaned'!$D715&lt;110000, "$100k-110k",
  'Palmoria Group emp-data cleaned'!$D715&gt;=110000, "$110k+"
)</f>
        <v>$100k-110k</v>
      </c>
      <c r="F715" s="35" t="s">
        <v>9</v>
      </c>
      <c r="G715" s="35" t="s">
        <v>14</v>
      </c>
      <c r="H715" s="33">
        <f>INDEX('Bonus Rules'!$C$3:$G$14, MATCH(C715, 'Bonus Rules'!$B$3:$B$14, 0), MATCH(G715, 'Bonus Rules'!$C$2:$G$2, 0))</f>
        <v>4.1000000000000002E-2</v>
      </c>
      <c r="I715" s="42">
        <f t="shared" si="22"/>
        <v>4446.45</v>
      </c>
      <c r="J715" s="48">
        <f t="shared" si="23"/>
        <v>112896.45</v>
      </c>
    </row>
    <row r="716" spans="1:10" x14ac:dyDescent="0.25">
      <c r="A716" s="33" t="s">
        <v>705</v>
      </c>
      <c r="B716" s="33" t="s">
        <v>7</v>
      </c>
      <c r="C716" s="33" t="s">
        <v>63</v>
      </c>
      <c r="D716" s="48">
        <v>58260</v>
      </c>
      <c r="E716" s="34" t="str" cm="1">
        <f t="array" ref="E716">_xlfn.IFS(
  'Palmoria Group emp-data cleaned'!$D716&lt;10000, "$0-10k",
  'Palmoria Group emp-data cleaned'!$D716&lt;20000, "$10k-20k",
  'Palmoria Group emp-data cleaned'!$D716&lt;30000, "$20k-30k",
  'Palmoria Group emp-data cleaned'!$D716&lt;40000, "$30k-40k",
  'Palmoria Group emp-data cleaned'!$D716&lt;50000, "$40k-50k",
  'Palmoria Group emp-data cleaned'!$D716&lt;60000, "$50k-60k",
  'Palmoria Group emp-data cleaned'!$D716&lt;70000, "$60k-70k",
  'Palmoria Group emp-data cleaned'!$D716&lt;80000, "$70k-80k",
  'Palmoria Group emp-data cleaned'!$D716&lt;90000, "$80k-90k",
  'Palmoria Group emp-data cleaned'!$D716&lt;100000, "$90k-100k",
  'Palmoria Group emp-data cleaned'!$D716&lt;110000, "$100k-110k",
  'Palmoria Group emp-data cleaned'!$D716&gt;=110000, "$110k+"
)</f>
        <v>$50k-60k</v>
      </c>
      <c r="F716" s="33" t="s">
        <v>15</v>
      </c>
      <c r="G716" s="33" t="s">
        <v>26</v>
      </c>
      <c r="H716" s="33">
        <f>INDEX('Bonus Rules'!$C$3:$G$14, MATCH(C716, 'Bonus Rules'!$B$3:$B$14, 0), MATCH(G716, 'Bonus Rules'!$C$2:$G$2, 0))</f>
        <v>3.5000000000000003E-2</v>
      </c>
      <c r="I716" s="42">
        <f t="shared" si="22"/>
        <v>2039.1000000000001</v>
      </c>
      <c r="J716" s="48">
        <f t="shared" si="23"/>
        <v>60299.1</v>
      </c>
    </row>
    <row r="717" spans="1:10" x14ac:dyDescent="0.25">
      <c r="A717" s="35" t="s">
        <v>618</v>
      </c>
      <c r="B717" s="35" t="s">
        <v>7</v>
      </c>
      <c r="C717" s="35" t="s">
        <v>25</v>
      </c>
      <c r="D717" s="49">
        <v>106930</v>
      </c>
      <c r="E717" s="36" t="str" cm="1">
        <f t="array" ref="E717">_xlfn.IFS(
  'Palmoria Group emp-data cleaned'!$D717&lt;10000, "$0-10k",
  'Palmoria Group emp-data cleaned'!$D717&lt;20000, "$10k-20k",
  'Palmoria Group emp-data cleaned'!$D717&lt;30000, "$20k-30k",
  'Palmoria Group emp-data cleaned'!$D717&lt;40000, "$30k-40k",
  'Palmoria Group emp-data cleaned'!$D717&lt;50000, "$40k-50k",
  'Palmoria Group emp-data cleaned'!$D717&lt;60000, "$50k-60k",
  'Palmoria Group emp-data cleaned'!$D717&lt;70000, "$60k-70k",
  'Palmoria Group emp-data cleaned'!$D717&lt;80000, "$70k-80k",
  'Palmoria Group emp-data cleaned'!$D717&lt;90000, "$80k-90k",
  'Palmoria Group emp-data cleaned'!$D717&lt;100000, "$90k-100k",
  'Palmoria Group emp-data cleaned'!$D717&lt;110000, "$100k-110k",
  'Palmoria Group emp-data cleaned'!$D717&gt;=110000, "$110k+"
)</f>
        <v>$100k-110k</v>
      </c>
      <c r="F717" s="35" t="s">
        <v>19</v>
      </c>
      <c r="G717" s="35" t="s">
        <v>26</v>
      </c>
      <c r="H717" s="33">
        <f>INDEX('Bonus Rules'!$C$3:$G$14, MATCH(C717, 'Bonus Rules'!$B$3:$B$14, 0), MATCH(G717, 'Bonus Rules'!$C$2:$G$2, 0))</f>
        <v>2.7E-2</v>
      </c>
      <c r="I717" s="42">
        <f t="shared" si="22"/>
        <v>2887.11</v>
      </c>
      <c r="J717" s="48">
        <f t="shared" si="23"/>
        <v>109817.11</v>
      </c>
    </row>
    <row r="718" spans="1:10" x14ac:dyDescent="0.25">
      <c r="A718" s="33" t="s">
        <v>706</v>
      </c>
      <c r="B718" s="33" t="s">
        <v>903</v>
      </c>
      <c r="C718" s="33" t="s">
        <v>47</v>
      </c>
      <c r="D718" s="48">
        <v>70020</v>
      </c>
      <c r="E718" s="34" t="str" cm="1">
        <f t="array" ref="E718">_xlfn.IFS(
  'Palmoria Group emp-data cleaned'!$D718&lt;10000, "$0-10k",
  'Palmoria Group emp-data cleaned'!$D718&lt;20000, "$10k-20k",
  'Palmoria Group emp-data cleaned'!$D718&lt;30000, "$20k-30k",
  'Palmoria Group emp-data cleaned'!$D718&lt;40000, "$30k-40k",
  'Palmoria Group emp-data cleaned'!$D718&lt;50000, "$40k-50k",
  'Palmoria Group emp-data cleaned'!$D718&lt;60000, "$50k-60k",
  'Palmoria Group emp-data cleaned'!$D718&lt;70000, "$60k-70k",
  'Palmoria Group emp-data cleaned'!$D718&lt;80000, "$70k-80k",
  'Palmoria Group emp-data cleaned'!$D718&lt;90000, "$80k-90k",
  'Palmoria Group emp-data cleaned'!$D718&lt;100000, "$90k-100k",
  'Palmoria Group emp-data cleaned'!$D718&lt;110000, "$100k-110k",
  'Palmoria Group emp-data cleaned'!$D718&gt;=110000, "$110k+"
)</f>
        <v>$70k-80k</v>
      </c>
      <c r="F718" s="33" t="s">
        <v>15</v>
      </c>
      <c r="G718" s="33" t="s">
        <v>26</v>
      </c>
      <c r="H718" s="33">
        <f>INDEX('Bonus Rules'!$C$3:$G$14, MATCH(C718, 'Bonus Rules'!$B$3:$B$14, 0), MATCH(G718, 'Bonus Rules'!$C$2:$G$2, 0))</f>
        <v>3.3000000000000002E-2</v>
      </c>
      <c r="I718" s="42">
        <f t="shared" si="22"/>
        <v>2310.6600000000003</v>
      </c>
      <c r="J718" s="48">
        <f t="shared" si="23"/>
        <v>72330.66</v>
      </c>
    </row>
    <row r="719" spans="1:10" x14ac:dyDescent="0.25">
      <c r="A719" s="35" t="s">
        <v>707</v>
      </c>
      <c r="B719" s="35" t="s">
        <v>12</v>
      </c>
      <c r="C719" s="35" t="s">
        <v>25</v>
      </c>
      <c r="D719" s="49">
        <v>35670</v>
      </c>
      <c r="E719" s="36" t="str" cm="1">
        <f t="array" ref="E719">_xlfn.IFS(
  'Palmoria Group emp-data cleaned'!$D719&lt;10000, "$0-10k",
  'Palmoria Group emp-data cleaned'!$D719&lt;20000, "$10k-20k",
  'Palmoria Group emp-data cleaned'!$D719&lt;30000, "$20k-30k",
  'Palmoria Group emp-data cleaned'!$D719&lt;40000, "$30k-40k",
  'Palmoria Group emp-data cleaned'!$D719&lt;50000, "$40k-50k",
  'Palmoria Group emp-data cleaned'!$D719&lt;60000, "$50k-60k",
  'Palmoria Group emp-data cleaned'!$D719&lt;70000, "$60k-70k",
  'Palmoria Group emp-data cleaned'!$D719&lt;80000, "$70k-80k",
  'Palmoria Group emp-data cleaned'!$D719&lt;90000, "$80k-90k",
  'Palmoria Group emp-data cleaned'!$D719&lt;100000, "$90k-100k",
  'Palmoria Group emp-data cleaned'!$D719&lt;110000, "$100k-110k",
  'Palmoria Group emp-data cleaned'!$D719&gt;=110000, "$110k+"
)</f>
        <v>$30k-40k</v>
      </c>
      <c r="F719" s="35" t="s">
        <v>19</v>
      </c>
      <c r="G719" s="35" t="s">
        <v>26</v>
      </c>
      <c r="H719" s="33">
        <f>INDEX('Bonus Rules'!$C$3:$G$14, MATCH(C719, 'Bonus Rules'!$B$3:$B$14, 0), MATCH(G719, 'Bonus Rules'!$C$2:$G$2, 0))</f>
        <v>2.7E-2</v>
      </c>
      <c r="I719" s="42">
        <f t="shared" si="22"/>
        <v>963.09</v>
      </c>
      <c r="J719" s="48">
        <f t="shared" si="23"/>
        <v>36633.089999999997</v>
      </c>
    </row>
    <row r="720" spans="1:10" x14ac:dyDescent="0.25">
      <c r="A720" s="33" t="s">
        <v>708</v>
      </c>
      <c r="B720" s="33" t="s">
        <v>7</v>
      </c>
      <c r="C720" s="33" t="s">
        <v>50</v>
      </c>
      <c r="D720" s="48">
        <v>67630</v>
      </c>
      <c r="E720" s="34" t="str" cm="1">
        <f t="array" ref="E720">_xlfn.IFS(
  'Palmoria Group emp-data cleaned'!$D720&lt;10000, "$0-10k",
  'Palmoria Group emp-data cleaned'!$D720&lt;20000, "$10k-20k",
  'Palmoria Group emp-data cleaned'!$D720&lt;30000, "$20k-30k",
  'Palmoria Group emp-data cleaned'!$D720&lt;40000, "$30k-40k",
  'Palmoria Group emp-data cleaned'!$D720&lt;50000, "$40k-50k",
  'Palmoria Group emp-data cleaned'!$D720&lt;60000, "$50k-60k",
  'Palmoria Group emp-data cleaned'!$D720&lt;70000, "$60k-70k",
  'Palmoria Group emp-data cleaned'!$D720&lt;80000, "$70k-80k",
  'Palmoria Group emp-data cleaned'!$D720&lt;90000, "$80k-90k",
  'Palmoria Group emp-data cleaned'!$D720&lt;100000, "$90k-100k",
  'Palmoria Group emp-data cleaned'!$D720&lt;110000, "$100k-110k",
  'Palmoria Group emp-data cleaned'!$D720&gt;=110000, "$110k+"
)</f>
        <v>$60k-70k</v>
      </c>
      <c r="F720" s="33" t="s">
        <v>15</v>
      </c>
      <c r="G720" s="33" t="s">
        <v>26</v>
      </c>
      <c r="H720" s="33">
        <f>INDEX('Bonus Rules'!$C$3:$G$14, MATCH(C720, 'Bonus Rules'!$B$3:$B$14, 0), MATCH(G720, 'Bonus Rules'!$C$2:$G$2, 0))</f>
        <v>0.02</v>
      </c>
      <c r="I720" s="42">
        <f t="shared" si="22"/>
        <v>1352.6000000000001</v>
      </c>
      <c r="J720" s="48">
        <f t="shared" si="23"/>
        <v>68982.600000000006</v>
      </c>
    </row>
    <row r="721" spans="1:10" x14ac:dyDescent="0.25">
      <c r="A721" s="35" t="s">
        <v>709</v>
      </c>
      <c r="B721" s="35" t="s">
        <v>12</v>
      </c>
      <c r="C721" s="35" t="s">
        <v>25</v>
      </c>
      <c r="D721" s="49">
        <v>82300</v>
      </c>
      <c r="E721" s="36" t="str" cm="1">
        <f t="array" ref="E721">_xlfn.IFS(
  'Palmoria Group emp-data cleaned'!$D721&lt;10000, "$0-10k",
  'Palmoria Group emp-data cleaned'!$D721&lt;20000, "$10k-20k",
  'Palmoria Group emp-data cleaned'!$D721&lt;30000, "$20k-30k",
  'Palmoria Group emp-data cleaned'!$D721&lt;40000, "$30k-40k",
  'Palmoria Group emp-data cleaned'!$D721&lt;50000, "$40k-50k",
  'Palmoria Group emp-data cleaned'!$D721&lt;60000, "$50k-60k",
  'Palmoria Group emp-data cleaned'!$D721&lt;70000, "$60k-70k",
  'Palmoria Group emp-data cleaned'!$D721&lt;80000, "$70k-80k",
  'Palmoria Group emp-data cleaned'!$D721&lt;90000, "$80k-90k",
  'Palmoria Group emp-data cleaned'!$D721&lt;100000, "$90k-100k",
  'Palmoria Group emp-data cleaned'!$D721&lt;110000, "$100k-110k",
  'Palmoria Group emp-data cleaned'!$D721&gt;=110000, "$110k+"
)</f>
        <v>$80k-90k</v>
      </c>
      <c r="F721" s="35" t="s">
        <v>19</v>
      </c>
      <c r="G721" s="35" t="s">
        <v>16</v>
      </c>
      <c r="H721" s="33"/>
      <c r="I721" s="42"/>
      <c r="J721" s="48"/>
    </row>
    <row r="722" spans="1:10" x14ac:dyDescent="0.25">
      <c r="A722" s="33" t="s">
        <v>710</v>
      </c>
      <c r="B722" s="33" t="s">
        <v>12</v>
      </c>
      <c r="C722" s="33" t="s">
        <v>31</v>
      </c>
      <c r="D722" s="48">
        <v>114870</v>
      </c>
      <c r="E722" s="34" t="str" cm="1">
        <f t="array" ref="E722">_xlfn.IFS(
  'Palmoria Group emp-data cleaned'!$D722&lt;10000, "$0-10k",
  'Palmoria Group emp-data cleaned'!$D722&lt;20000, "$10k-20k",
  'Palmoria Group emp-data cleaned'!$D722&lt;30000, "$20k-30k",
  'Palmoria Group emp-data cleaned'!$D722&lt;40000, "$30k-40k",
  'Palmoria Group emp-data cleaned'!$D722&lt;50000, "$40k-50k",
  'Palmoria Group emp-data cleaned'!$D722&lt;60000, "$50k-60k",
  'Palmoria Group emp-data cleaned'!$D722&lt;70000, "$60k-70k",
  'Palmoria Group emp-data cleaned'!$D722&lt;80000, "$70k-80k",
  'Palmoria Group emp-data cleaned'!$D722&lt;90000, "$80k-90k",
  'Palmoria Group emp-data cleaned'!$D722&lt;100000, "$90k-100k",
  'Palmoria Group emp-data cleaned'!$D722&lt;110000, "$100k-110k",
  'Palmoria Group emp-data cleaned'!$D722&gt;=110000, "$110k+"
)</f>
        <v>$110k+</v>
      </c>
      <c r="F722" s="33" t="s">
        <v>9</v>
      </c>
      <c r="G722" s="33" t="s">
        <v>16</v>
      </c>
      <c r="H722" s="33"/>
      <c r="I722" s="42"/>
      <c r="J722" s="48"/>
    </row>
    <row r="723" spans="1:10" x14ac:dyDescent="0.25">
      <c r="A723" s="35" t="s">
        <v>711</v>
      </c>
      <c r="B723" s="35" t="s">
        <v>7</v>
      </c>
      <c r="C723" s="35" t="s">
        <v>8</v>
      </c>
      <c r="D723" s="49">
        <v>71030</v>
      </c>
      <c r="E723" s="36" t="str" cm="1">
        <f t="array" ref="E723">_xlfn.IFS(
  'Palmoria Group emp-data cleaned'!$D723&lt;10000, "$0-10k",
  'Palmoria Group emp-data cleaned'!$D723&lt;20000, "$10k-20k",
  'Palmoria Group emp-data cleaned'!$D723&lt;30000, "$20k-30k",
  'Palmoria Group emp-data cleaned'!$D723&lt;40000, "$30k-40k",
  'Palmoria Group emp-data cleaned'!$D723&lt;50000, "$40k-50k",
  'Palmoria Group emp-data cleaned'!$D723&lt;60000, "$50k-60k",
  'Palmoria Group emp-data cleaned'!$D723&lt;70000, "$60k-70k",
  'Palmoria Group emp-data cleaned'!$D723&lt;80000, "$70k-80k",
  'Palmoria Group emp-data cleaned'!$D723&lt;90000, "$80k-90k",
  'Palmoria Group emp-data cleaned'!$D723&lt;100000, "$90k-100k",
  'Palmoria Group emp-data cleaned'!$D723&lt;110000, "$100k-110k",
  'Palmoria Group emp-data cleaned'!$D723&gt;=110000, "$110k+"
)</f>
        <v>$70k-80k</v>
      </c>
      <c r="F723" s="35" t="s">
        <v>9</v>
      </c>
      <c r="G723" s="35" t="s">
        <v>26</v>
      </c>
      <c r="H723" s="33">
        <f>INDEX('Bonus Rules'!$C$3:$G$14, MATCH(C723, 'Bonus Rules'!$B$3:$B$14, 0), MATCH(G723, 'Bonus Rules'!$C$2:$G$2, 0))</f>
        <v>2.1000000000000001E-2</v>
      </c>
      <c r="I723" s="42">
        <f t="shared" si="22"/>
        <v>1491.63</v>
      </c>
      <c r="J723" s="48">
        <f t="shared" si="23"/>
        <v>72521.63</v>
      </c>
    </row>
    <row r="724" spans="1:10" x14ac:dyDescent="0.25">
      <c r="A724" s="33" t="s">
        <v>473</v>
      </c>
      <c r="B724" s="33" t="s">
        <v>7</v>
      </c>
      <c r="C724" s="33" t="s">
        <v>47</v>
      </c>
      <c r="D724" s="48">
        <v>52750</v>
      </c>
      <c r="E724" s="34" t="str" cm="1">
        <f t="array" ref="E724">_xlfn.IFS(
  'Palmoria Group emp-data cleaned'!$D724&lt;10000, "$0-10k",
  'Palmoria Group emp-data cleaned'!$D724&lt;20000, "$10k-20k",
  'Palmoria Group emp-data cleaned'!$D724&lt;30000, "$20k-30k",
  'Palmoria Group emp-data cleaned'!$D724&lt;40000, "$30k-40k",
  'Palmoria Group emp-data cleaned'!$D724&lt;50000, "$40k-50k",
  'Palmoria Group emp-data cleaned'!$D724&lt;60000, "$50k-60k",
  'Palmoria Group emp-data cleaned'!$D724&lt;70000, "$60k-70k",
  'Palmoria Group emp-data cleaned'!$D724&lt;80000, "$70k-80k",
  'Palmoria Group emp-data cleaned'!$D724&lt;90000, "$80k-90k",
  'Palmoria Group emp-data cleaned'!$D724&lt;100000, "$90k-100k",
  'Palmoria Group emp-data cleaned'!$D724&lt;110000, "$100k-110k",
  'Palmoria Group emp-data cleaned'!$D724&gt;=110000, "$110k+"
)</f>
        <v>$50k-60k</v>
      </c>
      <c r="F724" s="33" t="s">
        <v>15</v>
      </c>
      <c r="G724" s="33" t="s">
        <v>26</v>
      </c>
      <c r="H724" s="33">
        <f>INDEX('Bonus Rules'!$C$3:$G$14, MATCH(C724, 'Bonus Rules'!$B$3:$B$14, 0), MATCH(G724, 'Bonus Rules'!$C$2:$G$2, 0))</f>
        <v>3.3000000000000002E-2</v>
      </c>
      <c r="I724" s="42">
        <f t="shared" si="22"/>
        <v>1740.75</v>
      </c>
      <c r="J724" s="48">
        <f t="shared" si="23"/>
        <v>54490.75</v>
      </c>
    </row>
    <row r="725" spans="1:10" x14ac:dyDescent="0.25">
      <c r="A725" s="35" t="s">
        <v>712</v>
      </c>
      <c r="B725" s="35" t="s">
        <v>12</v>
      </c>
      <c r="C725" s="35" t="s">
        <v>21</v>
      </c>
      <c r="D725" s="49">
        <v>85670</v>
      </c>
      <c r="E725" s="36" t="str" cm="1">
        <f t="array" ref="E725">_xlfn.IFS(
  'Palmoria Group emp-data cleaned'!$D725&lt;10000, "$0-10k",
  'Palmoria Group emp-data cleaned'!$D725&lt;20000, "$10k-20k",
  'Palmoria Group emp-data cleaned'!$D725&lt;30000, "$20k-30k",
  'Palmoria Group emp-data cleaned'!$D725&lt;40000, "$30k-40k",
  'Palmoria Group emp-data cleaned'!$D725&lt;50000, "$40k-50k",
  'Palmoria Group emp-data cleaned'!$D725&lt;60000, "$50k-60k",
  'Palmoria Group emp-data cleaned'!$D725&lt;70000, "$60k-70k",
  'Palmoria Group emp-data cleaned'!$D725&lt;80000, "$70k-80k",
  'Palmoria Group emp-data cleaned'!$D725&lt;90000, "$80k-90k",
  'Palmoria Group emp-data cleaned'!$D725&lt;100000, "$90k-100k",
  'Palmoria Group emp-data cleaned'!$D725&lt;110000, "$100k-110k",
  'Palmoria Group emp-data cleaned'!$D725&gt;=110000, "$110k+"
)</f>
        <v>$80k-90k</v>
      </c>
      <c r="F725" s="35" t="s">
        <v>19</v>
      </c>
      <c r="G725" s="35" t="s">
        <v>26</v>
      </c>
      <c r="H725" s="33">
        <f>INDEX('Bonus Rules'!$C$3:$G$14, MATCH(C725, 'Bonus Rules'!$B$3:$B$14, 0), MATCH(G725, 'Bonus Rules'!$C$2:$G$2, 0))</f>
        <v>2.8000000000000001E-2</v>
      </c>
      <c r="I725" s="42">
        <f t="shared" si="22"/>
        <v>2398.7600000000002</v>
      </c>
      <c r="J725" s="48">
        <f t="shared" si="23"/>
        <v>88068.76</v>
      </c>
    </row>
    <row r="726" spans="1:10" x14ac:dyDescent="0.25">
      <c r="A726" s="33" t="s">
        <v>713</v>
      </c>
      <c r="B726" s="33" t="s">
        <v>7</v>
      </c>
      <c r="C726" s="33" t="s">
        <v>31</v>
      </c>
      <c r="D726" s="48">
        <v>61700</v>
      </c>
      <c r="E726" s="34" t="str" cm="1">
        <f t="array" ref="E726">_xlfn.IFS(
  'Palmoria Group emp-data cleaned'!$D726&lt;10000, "$0-10k",
  'Palmoria Group emp-data cleaned'!$D726&lt;20000, "$10k-20k",
  'Palmoria Group emp-data cleaned'!$D726&lt;30000, "$20k-30k",
  'Palmoria Group emp-data cleaned'!$D726&lt;40000, "$30k-40k",
  'Palmoria Group emp-data cleaned'!$D726&lt;50000, "$40k-50k",
  'Palmoria Group emp-data cleaned'!$D726&lt;60000, "$50k-60k",
  'Palmoria Group emp-data cleaned'!$D726&lt;70000, "$60k-70k",
  'Palmoria Group emp-data cleaned'!$D726&lt;80000, "$70k-80k",
  'Palmoria Group emp-data cleaned'!$D726&lt;90000, "$80k-90k",
  'Palmoria Group emp-data cleaned'!$D726&lt;100000, "$90k-100k",
  'Palmoria Group emp-data cleaned'!$D726&lt;110000, "$100k-110k",
  'Palmoria Group emp-data cleaned'!$D726&gt;=110000, "$110k+"
)</f>
        <v>$60k-70k</v>
      </c>
      <c r="F726" s="33" t="s">
        <v>19</v>
      </c>
      <c r="G726" s="33" t="s">
        <v>26</v>
      </c>
      <c r="H726" s="33">
        <f>INDEX('Bonus Rules'!$C$3:$G$14, MATCH(C726, 'Bonus Rules'!$B$3:$B$14, 0), MATCH(G726, 'Bonus Rules'!$C$2:$G$2, 0))</f>
        <v>2.4E-2</v>
      </c>
      <c r="I726" s="42">
        <f t="shared" si="22"/>
        <v>1480.8</v>
      </c>
      <c r="J726" s="48">
        <f t="shared" si="23"/>
        <v>63180.800000000003</v>
      </c>
    </row>
    <row r="727" spans="1:10" x14ac:dyDescent="0.25">
      <c r="A727" s="35" t="s">
        <v>714</v>
      </c>
      <c r="B727" s="35" t="s">
        <v>7</v>
      </c>
      <c r="C727" s="35" t="s">
        <v>18</v>
      </c>
      <c r="D727" s="49">
        <v>66140</v>
      </c>
      <c r="E727" s="36" t="str" cm="1">
        <f t="array" ref="E727">_xlfn.IFS(
  'Palmoria Group emp-data cleaned'!$D727&lt;10000, "$0-10k",
  'Palmoria Group emp-data cleaned'!$D727&lt;20000, "$10k-20k",
  'Palmoria Group emp-data cleaned'!$D727&lt;30000, "$20k-30k",
  'Palmoria Group emp-data cleaned'!$D727&lt;40000, "$30k-40k",
  'Palmoria Group emp-data cleaned'!$D727&lt;50000, "$40k-50k",
  'Palmoria Group emp-data cleaned'!$D727&lt;60000, "$50k-60k",
  'Palmoria Group emp-data cleaned'!$D727&lt;70000, "$60k-70k",
  'Palmoria Group emp-data cleaned'!$D727&lt;80000, "$70k-80k",
  'Palmoria Group emp-data cleaned'!$D727&lt;90000, "$80k-90k",
  'Palmoria Group emp-data cleaned'!$D727&lt;100000, "$90k-100k",
  'Palmoria Group emp-data cleaned'!$D727&lt;110000, "$100k-110k",
  'Palmoria Group emp-data cleaned'!$D727&gt;=110000, "$110k+"
)</f>
        <v>$60k-70k</v>
      </c>
      <c r="F727" s="35" t="s">
        <v>15</v>
      </c>
      <c r="G727" s="35" t="s">
        <v>14</v>
      </c>
      <c r="H727" s="33">
        <f>INDEX('Bonus Rules'!$C$3:$G$14, MATCH(C727, 'Bonus Rules'!$B$3:$B$14, 0), MATCH(G727, 'Bonus Rules'!$C$2:$G$2, 0))</f>
        <v>5.3999999999999999E-2</v>
      </c>
      <c r="I727" s="42">
        <f t="shared" si="22"/>
        <v>3571.56</v>
      </c>
      <c r="J727" s="48">
        <f t="shared" si="23"/>
        <v>69711.56</v>
      </c>
    </row>
    <row r="728" spans="1:10" x14ac:dyDescent="0.25">
      <c r="A728" s="33" t="s">
        <v>715</v>
      </c>
      <c r="B728" s="33" t="s">
        <v>7</v>
      </c>
      <c r="C728" s="33" t="s">
        <v>63</v>
      </c>
      <c r="D728" s="48">
        <v>51860</v>
      </c>
      <c r="E728" s="34" t="str" cm="1">
        <f t="array" ref="E728">_xlfn.IFS(
  'Palmoria Group emp-data cleaned'!$D728&lt;10000, "$0-10k",
  'Palmoria Group emp-data cleaned'!$D728&lt;20000, "$10k-20k",
  'Palmoria Group emp-data cleaned'!$D728&lt;30000, "$20k-30k",
  'Palmoria Group emp-data cleaned'!$D728&lt;40000, "$30k-40k",
  'Palmoria Group emp-data cleaned'!$D728&lt;50000, "$40k-50k",
  'Palmoria Group emp-data cleaned'!$D728&lt;60000, "$50k-60k",
  'Palmoria Group emp-data cleaned'!$D728&lt;70000, "$60k-70k",
  'Palmoria Group emp-data cleaned'!$D728&lt;80000, "$70k-80k",
  'Palmoria Group emp-data cleaned'!$D728&lt;90000, "$80k-90k",
  'Palmoria Group emp-data cleaned'!$D728&lt;100000, "$90k-100k",
  'Palmoria Group emp-data cleaned'!$D728&lt;110000, "$100k-110k",
  'Palmoria Group emp-data cleaned'!$D728&gt;=110000, "$110k+"
)</f>
        <v>$50k-60k</v>
      </c>
      <c r="F728" s="33" t="s">
        <v>19</v>
      </c>
      <c r="G728" s="33" t="s">
        <v>14</v>
      </c>
      <c r="H728" s="33">
        <f>INDEX('Bonus Rules'!$C$3:$G$14, MATCH(C728, 'Bonus Rules'!$B$3:$B$14, 0), MATCH(G728, 'Bonus Rules'!$C$2:$G$2, 0))</f>
        <v>5.8000000000000003E-2</v>
      </c>
      <c r="I728" s="42">
        <f t="shared" si="22"/>
        <v>3007.88</v>
      </c>
      <c r="J728" s="48">
        <f t="shared" si="23"/>
        <v>54867.88</v>
      </c>
    </row>
    <row r="729" spans="1:10" x14ac:dyDescent="0.25">
      <c r="A729" s="35" t="s">
        <v>250</v>
      </c>
      <c r="B729" s="35" t="s">
        <v>7</v>
      </c>
      <c r="C729" s="35" t="s">
        <v>25</v>
      </c>
      <c r="D729" s="49">
        <v>52670</v>
      </c>
      <c r="E729" s="36" t="str" cm="1">
        <f t="array" ref="E729">_xlfn.IFS(
  'Palmoria Group emp-data cleaned'!$D729&lt;10000, "$0-10k",
  'Palmoria Group emp-data cleaned'!$D729&lt;20000, "$10k-20k",
  'Palmoria Group emp-data cleaned'!$D729&lt;30000, "$20k-30k",
  'Palmoria Group emp-data cleaned'!$D729&lt;40000, "$30k-40k",
  'Palmoria Group emp-data cleaned'!$D729&lt;50000, "$40k-50k",
  'Palmoria Group emp-data cleaned'!$D729&lt;60000, "$50k-60k",
  'Palmoria Group emp-data cleaned'!$D729&lt;70000, "$60k-70k",
  'Palmoria Group emp-data cleaned'!$D729&lt;80000, "$70k-80k",
  'Palmoria Group emp-data cleaned'!$D729&lt;90000, "$80k-90k",
  'Palmoria Group emp-data cleaned'!$D729&lt;100000, "$90k-100k",
  'Palmoria Group emp-data cleaned'!$D729&lt;110000, "$100k-110k",
  'Palmoria Group emp-data cleaned'!$D729&gt;=110000, "$110k+"
)</f>
        <v>$50k-60k</v>
      </c>
      <c r="F729" s="35" t="s">
        <v>15</v>
      </c>
      <c r="G729" s="35" t="s">
        <v>26</v>
      </c>
      <c r="H729" s="33">
        <f>INDEX('Bonus Rules'!$C$3:$G$14, MATCH(C729, 'Bonus Rules'!$B$3:$B$14, 0), MATCH(G729, 'Bonus Rules'!$C$2:$G$2, 0))</f>
        <v>2.7E-2</v>
      </c>
      <c r="I729" s="42">
        <f t="shared" si="22"/>
        <v>1422.09</v>
      </c>
      <c r="J729" s="48">
        <f t="shared" si="23"/>
        <v>54092.09</v>
      </c>
    </row>
    <row r="730" spans="1:10" x14ac:dyDescent="0.25">
      <c r="A730" s="33" t="s">
        <v>716</v>
      </c>
      <c r="B730" s="33" t="s">
        <v>12</v>
      </c>
      <c r="C730" s="33" t="s">
        <v>18</v>
      </c>
      <c r="D730" s="48">
        <v>61210</v>
      </c>
      <c r="E730" s="34" t="str" cm="1">
        <f t="array" ref="E730">_xlfn.IFS(
  'Palmoria Group emp-data cleaned'!$D730&lt;10000, "$0-10k",
  'Palmoria Group emp-data cleaned'!$D730&lt;20000, "$10k-20k",
  'Palmoria Group emp-data cleaned'!$D730&lt;30000, "$20k-30k",
  'Palmoria Group emp-data cleaned'!$D730&lt;40000, "$30k-40k",
  'Palmoria Group emp-data cleaned'!$D730&lt;50000, "$40k-50k",
  'Palmoria Group emp-data cleaned'!$D730&lt;60000, "$50k-60k",
  'Palmoria Group emp-data cleaned'!$D730&lt;70000, "$60k-70k",
  'Palmoria Group emp-data cleaned'!$D730&lt;80000, "$70k-80k",
  'Palmoria Group emp-data cleaned'!$D730&lt;90000, "$80k-90k",
  'Palmoria Group emp-data cleaned'!$D730&lt;100000, "$90k-100k",
  'Palmoria Group emp-data cleaned'!$D730&lt;110000, "$100k-110k",
  'Palmoria Group emp-data cleaned'!$D730&gt;=110000, "$110k+"
)</f>
        <v>$60k-70k</v>
      </c>
      <c r="F730" s="33" t="s">
        <v>19</v>
      </c>
      <c r="G730" s="33" t="s">
        <v>16</v>
      </c>
      <c r="H730" s="33"/>
      <c r="I730" s="42"/>
      <c r="J730" s="48"/>
    </row>
    <row r="731" spans="1:10" x14ac:dyDescent="0.25">
      <c r="A731" s="35" t="s">
        <v>717</v>
      </c>
      <c r="B731" s="35" t="s">
        <v>12</v>
      </c>
      <c r="C731" s="35" t="s">
        <v>31</v>
      </c>
      <c r="D731" s="49">
        <v>68980</v>
      </c>
      <c r="E731" s="36" t="str" cm="1">
        <f t="array" ref="E731">_xlfn.IFS(
  'Palmoria Group emp-data cleaned'!$D731&lt;10000, "$0-10k",
  'Palmoria Group emp-data cleaned'!$D731&lt;20000, "$10k-20k",
  'Palmoria Group emp-data cleaned'!$D731&lt;30000, "$20k-30k",
  'Palmoria Group emp-data cleaned'!$D731&lt;40000, "$30k-40k",
  'Palmoria Group emp-data cleaned'!$D731&lt;50000, "$40k-50k",
  'Palmoria Group emp-data cleaned'!$D731&lt;60000, "$50k-60k",
  'Palmoria Group emp-data cleaned'!$D731&lt;70000, "$60k-70k",
  'Palmoria Group emp-data cleaned'!$D731&lt;80000, "$70k-80k",
  'Palmoria Group emp-data cleaned'!$D731&lt;90000, "$80k-90k",
  'Palmoria Group emp-data cleaned'!$D731&lt;100000, "$90k-100k",
  'Palmoria Group emp-data cleaned'!$D731&lt;110000, "$100k-110k",
  'Palmoria Group emp-data cleaned'!$D731&gt;=110000, "$110k+"
)</f>
        <v>$60k-70k</v>
      </c>
      <c r="F731" s="35" t="s">
        <v>19</v>
      </c>
      <c r="G731" s="35" t="s">
        <v>26</v>
      </c>
      <c r="H731" s="33">
        <f>INDEX('Bonus Rules'!$C$3:$G$14, MATCH(C731, 'Bonus Rules'!$B$3:$B$14, 0), MATCH(G731, 'Bonus Rules'!$C$2:$G$2, 0))</f>
        <v>2.4E-2</v>
      </c>
      <c r="I731" s="42">
        <f t="shared" si="22"/>
        <v>1655.52</v>
      </c>
      <c r="J731" s="48">
        <f t="shared" si="23"/>
        <v>70635.520000000004</v>
      </c>
    </row>
    <row r="732" spans="1:10" x14ac:dyDescent="0.25">
      <c r="A732" s="33" t="s">
        <v>718</v>
      </c>
      <c r="B732" s="33" t="s">
        <v>12</v>
      </c>
      <c r="C732" s="33" t="s">
        <v>50</v>
      </c>
      <c r="D732" s="48">
        <v>29610</v>
      </c>
      <c r="E732" s="34" t="str" cm="1">
        <f t="array" ref="E732">_xlfn.IFS(
  'Palmoria Group emp-data cleaned'!$D732&lt;10000, "$0-10k",
  'Palmoria Group emp-data cleaned'!$D732&lt;20000, "$10k-20k",
  'Palmoria Group emp-data cleaned'!$D732&lt;30000, "$20k-30k",
  'Palmoria Group emp-data cleaned'!$D732&lt;40000, "$30k-40k",
  'Palmoria Group emp-data cleaned'!$D732&lt;50000, "$40k-50k",
  'Palmoria Group emp-data cleaned'!$D732&lt;60000, "$50k-60k",
  'Palmoria Group emp-data cleaned'!$D732&lt;70000, "$60k-70k",
  'Palmoria Group emp-data cleaned'!$D732&lt;80000, "$70k-80k",
  'Palmoria Group emp-data cleaned'!$D732&lt;90000, "$80k-90k",
  'Palmoria Group emp-data cleaned'!$D732&lt;100000, "$90k-100k",
  'Palmoria Group emp-data cleaned'!$D732&lt;110000, "$100k-110k",
  'Palmoria Group emp-data cleaned'!$D732&gt;=110000, "$110k+"
)</f>
        <v>$20k-30k</v>
      </c>
      <c r="F732" s="33" t="s">
        <v>15</v>
      </c>
      <c r="G732" s="33" t="s">
        <v>26</v>
      </c>
      <c r="H732" s="33">
        <f>INDEX('Bonus Rules'!$C$3:$G$14, MATCH(C732, 'Bonus Rules'!$B$3:$B$14, 0), MATCH(G732, 'Bonus Rules'!$C$2:$G$2, 0))</f>
        <v>0.02</v>
      </c>
      <c r="I732" s="42">
        <f t="shared" si="22"/>
        <v>592.20000000000005</v>
      </c>
      <c r="J732" s="48">
        <f t="shared" si="23"/>
        <v>30202.2</v>
      </c>
    </row>
    <row r="733" spans="1:10" x14ac:dyDescent="0.25">
      <c r="A733" s="35" t="s">
        <v>719</v>
      </c>
      <c r="B733" s="35" t="s">
        <v>12</v>
      </c>
      <c r="C733" s="35" t="s">
        <v>13</v>
      </c>
      <c r="D733" s="49">
        <v>114430</v>
      </c>
      <c r="E733" s="36" t="str" cm="1">
        <f t="array" ref="E733">_xlfn.IFS(
  'Palmoria Group emp-data cleaned'!$D733&lt;10000, "$0-10k",
  'Palmoria Group emp-data cleaned'!$D733&lt;20000, "$10k-20k",
  'Palmoria Group emp-data cleaned'!$D733&lt;30000, "$20k-30k",
  'Palmoria Group emp-data cleaned'!$D733&lt;40000, "$30k-40k",
  'Palmoria Group emp-data cleaned'!$D733&lt;50000, "$40k-50k",
  'Palmoria Group emp-data cleaned'!$D733&lt;60000, "$50k-60k",
  'Palmoria Group emp-data cleaned'!$D733&lt;70000, "$60k-70k",
  'Palmoria Group emp-data cleaned'!$D733&lt;80000, "$70k-80k",
  'Palmoria Group emp-data cleaned'!$D733&lt;90000, "$80k-90k",
  'Palmoria Group emp-data cleaned'!$D733&lt;100000, "$90k-100k",
  'Palmoria Group emp-data cleaned'!$D733&lt;110000, "$100k-110k",
  'Palmoria Group emp-data cleaned'!$D733&gt;=110000, "$110k+"
)</f>
        <v>$110k+</v>
      </c>
      <c r="F733" s="35" t="s">
        <v>9</v>
      </c>
      <c r="G733" s="35" t="s">
        <v>14</v>
      </c>
      <c r="H733" s="33">
        <f>INDEX('Bonus Rules'!$C$3:$G$14, MATCH(C733, 'Bonus Rules'!$B$3:$B$14, 0), MATCH(G733, 'Bonus Rules'!$C$2:$G$2, 0))</f>
        <v>4.2999999999999997E-2</v>
      </c>
      <c r="I733" s="42">
        <f t="shared" si="22"/>
        <v>4920.49</v>
      </c>
      <c r="J733" s="48">
        <f t="shared" si="23"/>
        <v>119350.49</v>
      </c>
    </row>
    <row r="734" spans="1:10" x14ac:dyDescent="0.25">
      <c r="A734" s="33" t="s">
        <v>720</v>
      </c>
      <c r="B734" s="33" t="s">
        <v>7</v>
      </c>
      <c r="C734" s="33" t="s">
        <v>34</v>
      </c>
      <c r="D734" s="48">
        <v>53760</v>
      </c>
      <c r="E734" s="34" t="str" cm="1">
        <f t="array" ref="E734">_xlfn.IFS(
  'Palmoria Group emp-data cleaned'!$D734&lt;10000, "$0-10k",
  'Palmoria Group emp-data cleaned'!$D734&lt;20000, "$10k-20k",
  'Palmoria Group emp-data cleaned'!$D734&lt;30000, "$20k-30k",
  'Palmoria Group emp-data cleaned'!$D734&lt;40000, "$30k-40k",
  'Palmoria Group emp-data cleaned'!$D734&lt;50000, "$40k-50k",
  'Palmoria Group emp-data cleaned'!$D734&lt;60000, "$50k-60k",
  'Palmoria Group emp-data cleaned'!$D734&lt;70000, "$60k-70k",
  'Palmoria Group emp-data cleaned'!$D734&lt;80000, "$70k-80k",
  'Palmoria Group emp-data cleaned'!$D734&lt;90000, "$80k-90k",
  'Palmoria Group emp-data cleaned'!$D734&lt;100000, "$90k-100k",
  'Palmoria Group emp-data cleaned'!$D734&lt;110000, "$100k-110k",
  'Palmoria Group emp-data cleaned'!$D734&gt;=110000, "$110k+"
)</f>
        <v>$50k-60k</v>
      </c>
      <c r="F734" s="33" t="s">
        <v>15</v>
      </c>
      <c r="G734" s="33" t="s">
        <v>26</v>
      </c>
      <c r="H734" s="33">
        <f>INDEX('Bonus Rules'!$C$3:$G$14, MATCH(C734, 'Bonus Rules'!$B$3:$B$14, 0), MATCH(G734, 'Bonus Rules'!$C$2:$G$2, 0))</f>
        <v>3.2000000000000001E-2</v>
      </c>
      <c r="I734" s="42">
        <f t="shared" si="22"/>
        <v>1720.32</v>
      </c>
      <c r="J734" s="48">
        <f t="shared" si="23"/>
        <v>55480.32</v>
      </c>
    </row>
    <row r="735" spans="1:10" x14ac:dyDescent="0.25">
      <c r="A735" s="35" t="s">
        <v>721</v>
      </c>
      <c r="B735" s="35" t="s">
        <v>7</v>
      </c>
      <c r="C735" s="35" t="s">
        <v>8</v>
      </c>
      <c r="D735" s="49">
        <v>91310</v>
      </c>
      <c r="E735" s="36" t="str" cm="1">
        <f t="array" ref="E735">_xlfn.IFS(
  'Palmoria Group emp-data cleaned'!$D735&lt;10000, "$0-10k",
  'Palmoria Group emp-data cleaned'!$D735&lt;20000, "$10k-20k",
  'Palmoria Group emp-data cleaned'!$D735&lt;30000, "$20k-30k",
  'Palmoria Group emp-data cleaned'!$D735&lt;40000, "$30k-40k",
  'Palmoria Group emp-data cleaned'!$D735&lt;50000, "$40k-50k",
  'Palmoria Group emp-data cleaned'!$D735&lt;60000, "$50k-60k",
  'Palmoria Group emp-data cleaned'!$D735&lt;70000, "$60k-70k",
  'Palmoria Group emp-data cleaned'!$D735&lt;80000, "$70k-80k",
  'Palmoria Group emp-data cleaned'!$D735&lt;90000, "$80k-90k",
  'Palmoria Group emp-data cleaned'!$D735&lt;100000, "$90k-100k",
  'Palmoria Group emp-data cleaned'!$D735&lt;110000, "$100k-110k",
  'Palmoria Group emp-data cleaned'!$D735&gt;=110000, "$110k+"
)</f>
        <v>$90k-100k</v>
      </c>
      <c r="F735" s="35" t="s">
        <v>15</v>
      </c>
      <c r="G735" s="35" t="s">
        <v>26</v>
      </c>
      <c r="H735" s="33">
        <f>INDEX('Bonus Rules'!$C$3:$G$14, MATCH(C735, 'Bonus Rules'!$B$3:$B$14, 0), MATCH(G735, 'Bonus Rules'!$C$2:$G$2, 0))</f>
        <v>2.1000000000000001E-2</v>
      </c>
      <c r="I735" s="42">
        <f t="shared" si="22"/>
        <v>1917.5100000000002</v>
      </c>
      <c r="J735" s="48">
        <f t="shared" si="23"/>
        <v>93227.51</v>
      </c>
    </row>
    <row r="736" spans="1:10" x14ac:dyDescent="0.25">
      <c r="A736" s="33" t="s">
        <v>722</v>
      </c>
      <c r="B736" s="33" t="s">
        <v>7</v>
      </c>
      <c r="C736" s="33" t="s">
        <v>28</v>
      </c>
      <c r="D736" s="48">
        <v>117840</v>
      </c>
      <c r="E736" s="34" t="str" cm="1">
        <f t="array" ref="E736">_xlfn.IFS(
  'Palmoria Group emp-data cleaned'!$D736&lt;10000, "$0-10k",
  'Palmoria Group emp-data cleaned'!$D736&lt;20000, "$10k-20k",
  'Palmoria Group emp-data cleaned'!$D736&lt;30000, "$20k-30k",
  'Palmoria Group emp-data cleaned'!$D736&lt;40000, "$30k-40k",
  'Palmoria Group emp-data cleaned'!$D736&lt;50000, "$40k-50k",
  'Palmoria Group emp-data cleaned'!$D736&lt;60000, "$50k-60k",
  'Palmoria Group emp-data cleaned'!$D736&lt;70000, "$60k-70k",
  'Palmoria Group emp-data cleaned'!$D736&lt;80000, "$70k-80k",
  'Palmoria Group emp-data cleaned'!$D736&lt;90000, "$80k-90k",
  'Palmoria Group emp-data cleaned'!$D736&lt;100000, "$90k-100k",
  'Palmoria Group emp-data cleaned'!$D736&lt;110000, "$100k-110k",
  'Palmoria Group emp-data cleaned'!$D736&gt;=110000, "$110k+"
)</f>
        <v>$110k+</v>
      </c>
      <c r="F736" s="33" t="s">
        <v>19</v>
      </c>
      <c r="G736" s="33" t="s">
        <v>26</v>
      </c>
      <c r="H736" s="33">
        <f>INDEX('Bonus Rules'!$C$3:$G$14, MATCH(C736, 'Bonus Rules'!$B$3:$B$14, 0), MATCH(G736, 'Bonus Rules'!$C$2:$G$2, 0))</f>
        <v>2.3E-2</v>
      </c>
      <c r="I736" s="42">
        <f t="shared" si="22"/>
        <v>2710.32</v>
      </c>
      <c r="J736" s="48">
        <f t="shared" si="23"/>
        <v>120550.32</v>
      </c>
    </row>
    <row r="737" spans="1:10" x14ac:dyDescent="0.25">
      <c r="A737" s="35" t="s">
        <v>723</v>
      </c>
      <c r="B737" s="35" t="s">
        <v>12</v>
      </c>
      <c r="C737" s="35" t="s">
        <v>34</v>
      </c>
      <c r="D737" s="49">
        <v>31830</v>
      </c>
      <c r="E737" s="36" t="str" cm="1">
        <f t="array" ref="E737">_xlfn.IFS(
  'Palmoria Group emp-data cleaned'!$D737&lt;10000, "$0-10k",
  'Palmoria Group emp-data cleaned'!$D737&lt;20000, "$10k-20k",
  'Palmoria Group emp-data cleaned'!$D737&lt;30000, "$20k-30k",
  'Palmoria Group emp-data cleaned'!$D737&lt;40000, "$30k-40k",
  'Palmoria Group emp-data cleaned'!$D737&lt;50000, "$40k-50k",
  'Palmoria Group emp-data cleaned'!$D737&lt;60000, "$50k-60k",
  'Palmoria Group emp-data cleaned'!$D737&lt;70000, "$60k-70k",
  'Palmoria Group emp-data cleaned'!$D737&lt;80000, "$70k-80k",
  'Palmoria Group emp-data cleaned'!$D737&lt;90000, "$80k-90k",
  'Palmoria Group emp-data cleaned'!$D737&lt;100000, "$90k-100k",
  'Palmoria Group emp-data cleaned'!$D737&lt;110000, "$100k-110k",
  'Palmoria Group emp-data cleaned'!$D737&gt;=110000, "$110k+"
)</f>
        <v>$30k-40k</v>
      </c>
      <c r="F737" s="35" t="s">
        <v>9</v>
      </c>
      <c r="G737" s="35" t="s">
        <v>26</v>
      </c>
      <c r="H737" s="33">
        <f>INDEX('Bonus Rules'!$C$3:$G$14, MATCH(C737, 'Bonus Rules'!$B$3:$B$14, 0), MATCH(G737, 'Bonus Rules'!$C$2:$G$2, 0))</f>
        <v>3.2000000000000001E-2</v>
      </c>
      <c r="I737" s="42">
        <f t="shared" si="22"/>
        <v>1018.5600000000001</v>
      </c>
      <c r="J737" s="48">
        <f t="shared" si="23"/>
        <v>32848.559999999998</v>
      </c>
    </row>
    <row r="738" spans="1:10" x14ac:dyDescent="0.25">
      <c r="A738" s="33" t="s">
        <v>724</v>
      </c>
      <c r="B738" s="33" t="s">
        <v>7</v>
      </c>
      <c r="C738" s="33" t="s">
        <v>18</v>
      </c>
      <c r="D738" s="48">
        <v>32980</v>
      </c>
      <c r="E738" s="34" t="str" cm="1">
        <f t="array" ref="E738">_xlfn.IFS(
  'Palmoria Group emp-data cleaned'!$D738&lt;10000, "$0-10k",
  'Palmoria Group emp-data cleaned'!$D738&lt;20000, "$10k-20k",
  'Palmoria Group emp-data cleaned'!$D738&lt;30000, "$20k-30k",
  'Palmoria Group emp-data cleaned'!$D738&lt;40000, "$30k-40k",
  'Palmoria Group emp-data cleaned'!$D738&lt;50000, "$40k-50k",
  'Palmoria Group emp-data cleaned'!$D738&lt;60000, "$50k-60k",
  'Palmoria Group emp-data cleaned'!$D738&lt;70000, "$60k-70k",
  'Palmoria Group emp-data cleaned'!$D738&lt;80000, "$70k-80k",
  'Palmoria Group emp-data cleaned'!$D738&lt;90000, "$80k-90k",
  'Palmoria Group emp-data cleaned'!$D738&lt;100000, "$90k-100k",
  'Palmoria Group emp-data cleaned'!$D738&lt;110000, "$100k-110k",
  'Palmoria Group emp-data cleaned'!$D738&gt;=110000, "$110k+"
)</f>
        <v>$30k-40k</v>
      </c>
      <c r="F738" s="33" t="s">
        <v>9</v>
      </c>
      <c r="G738" s="33" t="s">
        <v>16</v>
      </c>
      <c r="H738" s="33"/>
      <c r="I738" s="42"/>
      <c r="J738" s="48"/>
    </row>
    <row r="739" spans="1:10" x14ac:dyDescent="0.25">
      <c r="A739" s="35" t="s">
        <v>725</v>
      </c>
      <c r="B739" s="35" t="s">
        <v>7</v>
      </c>
      <c r="C739" s="35" t="s">
        <v>13</v>
      </c>
      <c r="D739" s="49">
        <v>47360</v>
      </c>
      <c r="E739" s="36" t="str" cm="1">
        <f t="array" ref="E739">_xlfn.IFS(
  'Palmoria Group emp-data cleaned'!$D739&lt;10000, "$0-10k",
  'Palmoria Group emp-data cleaned'!$D739&lt;20000, "$10k-20k",
  'Palmoria Group emp-data cleaned'!$D739&lt;30000, "$20k-30k",
  'Palmoria Group emp-data cleaned'!$D739&lt;40000, "$30k-40k",
  'Palmoria Group emp-data cleaned'!$D739&lt;50000, "$40k-50k",
  'Palmoria Group emp-data cleaned'!$D739&lt;60000, "$50k-60k",
  'Palmoria Group emp-data cleaned'!$D739&lt;70000, "$60k-70k",
  'Palmoria Group emp-data cleaned'!$D739&lt;80000, "$70k-80k",
  'Palmoria Group emp-data cleaned'!$D739&lt;90000, "$80k-90k",
  'Palmoria Group emp-data cleaned'!$D739&lt;100000, "$90k-100k",
  'Palmoria Group emp-data cleaned'!$D739&lt;110000, "$100k-110k",
  'Palmoria Group emp-data cleaned'!$D739&gt;=110000, "$110k+"
)</f>
        <v>$40k-50k</v>
      </c>
      <c r="F739" s="35" t="s">
        <v>15</v>
      </c>
      <c r="G739" s="35" t="s">
        <v>22</v>
      </c>
      <c r="H739" s="33">
        <f>INDEX('Bonus Rules'!$C$3:$G$14, MATCH(C739, 'Bonus Rules'!$B$3:$B$14, 0), MATCH(G739, 'Bonus Rules'!$C$2:$G$2, 0))</f>
        <v>1.0999999999999999E-2</v>
      </c>
      <c r="I739" s="42">
        <f t="shared" si="22"/>
        <v>520.95999999999992</v>
      </c>
      <c r="J739" s="48">
        <f t="shared" si="23"/>
        <v>47880.959999999999</v>
      </c>
    </row>
    <row r="740" spans="1:10" x14ac:dyDescent="0.25">
      <c r="A740" s="33" t="s">
        <v>726</v>
      </c>
      <c r="B740" s="33" t="s">
        <v>12</v>
      </c>
      <c r="C740" s="33" t="s">
        <v>13</v>
      </c>
      <c r="D740" s="48">
        <v>86740</v>
      </c>
      <c r="E740" s="34" t="str" cm="1">
        <f t="array" ref="E740">_xlfn.IFS(
  'Palmoria Group emp-data cleaned'!$D740&lt;10000, "$0-10k",
  'Palmoria Group emp-data cleaned'!$D740&lt;20000, "$10k-20k",
  'Palmoria Group emp-data cleaned'!$D740&lt;30000, "$20k-30k",
  'Palmoria Group emp-data cleaned'!$D740&lt;40000, "$30k-40k",
  'Palmoria Group emp-data cleaned'!$D740&lt;50000, "$40k-50k",
  'Palmoria Group emp-data cleaned'!$D740&lt;60000, "$50k-60k",
  'Palmoria Group emp-data cleaned'!$D740&lt;70000, "$60k-70k",
  'Palmoria Group emp-data cleaned'!$D740&lt;80000, "$70k-80k",
  'Palmoria Group emp-data cleaned'!$D740&lt;90000, "$80k-90k",
  'Palmoria Group emp-data cleaned'!$D740&lt;100000, "$90k-100k",
  'Palmoria Group emp-data cleaned'!$D740&lt;110000, "$100k-110k",
  'Palmoria Group emp-data cleaned'!$D740&gt;=110000, "$110k+"
)</f>
        <v>$80k-90k</v>
      </c>
      <c r="F740" s="33" t="s">
        <v>9</v>
      </c>
      <c r="G740" s="33" t="s">
        <v>10</v>
      </c>
      <c r="H740" s="33">
        <f>INDEX('Bonus Rules'!$C$3:$G$14, MATCH(C740, 'Bonus Rules'!$B$3:$B$14, 0), MATCH(G740, 'Bonus Rules'!$C$2:$G$2, 0))</f>
        <v>6.0999999999999999E-2</v>
      </c>
      <c r="I740" s="42">
        <f t="shared" si="22"/>
        <v>5291.14</v>
      </c>
      <c r="J740" s="48">
        <f t="shared" si="23"/>
        <v>92031.14</v>
      </c>
    </row>
    <row r="741" spans="1:10" x14ac:dyDescent="0.25">
      <c r="A741" s="35" t="s">
        <v>727</v>
      </c>
      <c r="B741" s="35" t="s">
        <v>12</v>
      </c>
      <c r="C741" s="35" t="s">
        <v>21</v>
      </c>
      <c r="D741" s="49">
        <v>87400</v>
      </c>
      <c r="E741" s="36" t="str" cm="1">
        <f t="array" ref="E741">_xlfn.IFS(
  'Palmoria Group emp-data cleaned'!$D741&lt;10000, "$0-10k",
  'Palmoria Group emp-data cleaned'!$D741&lt;20000, "$10k-20k",
  'Palmoria Group emp-data cleaned'!$D741&lt;30000, "$20k-30k",
  'Palmoria Group emp-data cleaned'!$D741&lt;40000, "$30k-40k",
  'Palmoria Group emp-data cleaned'!$D741&lt;50000, "$40k-50k",
  'Palmoria Group emp-data cleaned'!$D741&lt;60000, "$50k-60k",
  'Palmoria Group emp-data cleaned'!$D741&lt;70000, "$60k-70k",
  'Palmoria Group emp-data cleaned'!$D741&lt;80000, "$70k-80k",
  'Palmoria Group emp-data cleaned'!$D741&lt;90000, "$80k-90k",
  'Palmoria Group emp-data cleaned'!$D741&lt;100000, "$90k-100k",
  'Palmoria Group emp-data cleaned'!$D741&lt;110000, "$100k-110k",
  'Palmoria Group emp-data cleaned'!$D741&gt;=110000, "$110k+"
)</f>
        <v>$80k-90k</v>
      </c>
      <c r="F741" s="35" t="s">
        <v>19</v>
      </c>
      <c r="G741" s="35" t="s">
        <v>26</v>
      </c>
      <c r="H741" s="33">
        <f>INDEX('Bonus Rules'!$C$3:$G$14, MATCH(C741, 'Bonus Rules'!$B$3:$B$14, 0), MATCH(G741, 'Bonus Rules'!$C$2:$G$2, 0))</f>
        <v>2.8000000000000001E-2</v>
      </c>
      <c r="I741" s="42">
        <f t="shared" si="22"/>
        <v>2447.2000000000003</v>
      </c>
      <c r="J741" s="48">
        <f t="shared" si="23"/>
        <v>89847.2</v>
      </c>
    </row>
    <row r="742" spans="1:10" x14ac:dyDescent="0.25">
      <c r="A742" s="33" t="s">
        <v>697</v>
      </c>
      <c r="B742" s="33" t="s">
        <v>7</v>
      </c>
      <c r="C742" s="33" t="s">
        <v>13</v>
      </c>
      <c r="D742" s="48">
        <v>61620</v>
      </c>
      <c r="E742" s="34" t="str" cm="1">
        <f t="array" ref="E742">_xlfn.IFS(
  'Palmoria Group emp-data cleaned'!$D742&lt;10000, "$0-10k",
  'Palmoria Group emp-data cleaned'!$D742&lt;20000, "$10k-20k",
  'Palmoria Group emp-data cleaned'!$D742&lt;30000, "$20k-30k",
  'Palmoria Group emp-data cleaned'!$D742&lt;40000, "$30k-40k",
  'Palmoria Group emp-data cleaned'!$D742&lt;50000, "$40k-50k",
  'Palmoria Group emp-data cleaned'!$D742&lt;60000, "$50k-60k",
  'Palmoria Group emp-data cleaned'!$D742&lt;70000, "$60k-70k",
  'Palmoria Group emp-data cleaned'!$D742&lt;80000, "$70k-80k",
  'Palmoria Group emp-data cleaned'!$D742&lt;90000, "$80k-90k",
  'Palmoria Group emp-data cleaned'!$D742&lt;100000, "$90k-100k",
  'Palmoria Group emp-data cleaned'!$D742&lt;110000, "$100k-110k",
  'Palmoria Group emp-data cleaned'!$D742&gt;=110000, "$110k+"
)</f>
        <v>$60k-70k</v>
      </c>
      <c r="F742" s="33" t="s">
        <v>9</v>
      </c>
      <c r="G742" s="33" t="s">
        <v>22</v>
      </c>
      <c r="H742" s="33">
        <f>INDEX('Bonus Rules'!$C$3:$G$14, MATCH(C742, 'Bonus Rules'!$B$3:$B$14, 0), MATCH(G742, 'Bonus Rules'!$C$2:$G$2, 0))</f>
        <v>1.0999999999999999E-2</v>
      </c>
      <c r="I742" s="42">
        <f t="shared" si="22"/>
        <v>677.81999999999994</v>
      </c>
      <c r="J742" s="48">
        <f t="shared" si="23"/>
        <v>62297.82</v>
      </c>
    </row>
    <row r="743" spans="1:10" x14ac:dyDescent="0.25">
      <c r="A743" s="35" t="s">
        <v>728</v>
      </c>
      <c r="B743" s="35" t="s">
        <v>12</v>
      </c>
      <c r="C743" s="35" t="s">
        <v>31</v>
      </c>
      <c r="D743" s="49">
        <v>75090</v>
      </c>
      <c r="E743" s="36" t="str" cm="1">
        <f t="array" ref="E743">_xlfn.IFS(
  'Palmoria Group emp-data cleaned'!$D743&lt;10000, "$0-10k",
  'Palmoria Group emp-data cleaned'!$D743&lt;20000, "$10k-20k",
  'Palmoria Group emp-data cleaned'!$D743&lt;30000, "$20k-30k",
  'Palmoria Group emp-data cleaned'!$D743&lt;40000, "$30k-40k",
  'Palmoria Group emp-data cleaned'!$D743&lt;50000, "$40k-50k",
  'Palmoria Group emp-data cleaned'!$D743&lt;60000, "$50k-60k",
  'Palmoria Group emp-data cleaned'!$D743&lt;70000, "$60k-70k",
  'Palmoria Group emp-data cleaned'!$D743&lt;80000, "$70k-80k",
  'Palmoria Group emp-data cleaned'!$D743&lt;90000, "$80k-90k",
  'Palmoria Group emp-data cleaned'!$D743&lt;100000, "$90k-100k",
  'Palmoria Group emp-data cleaned'!$D743&lt;110000, "$100k-110k",
  'Palmoria Group emp-data cleaned'!$D743&gt;=110000, "$110k+"
)</f>
        <v>$70k-80k</v>
      </c>
      <c r="F743" s="35" t="s">
        <v>9</v>
      </c>
      <c r="G743" s="35" t="s">
        <v>26</v>
      </c>
      <c r="H743" s="33">
        <f>INDEX('Bonus Rules'!$C$3:$G$14, MATCH(C743, 'Bonus Rules'!$B$3:$B$14, 0), MATCH(G743, 'Bonus Rules'!$C$2:$G$2, 0))</f>
        <v>2.4E-2</v>
      </c>
      <c r="I743" s="42">
        <f t="shared" si="22"/>
        <v>1802.16</v>
      </c>
      <c r="J743" s="48">
        <f t="shared" si="23"/>
        <v>76892.160000000003</v>
      </c>
    </row>
    <row r="744" spans="1:10" x14ac:dyDescent="0.25">
      <c r="A744" s="33" t="s">
        <v>729</v>
      </c>
      <c r="B744" s="33" t="s">
        <v>7</v>
      </c>
      <c r="C744" s="33" t="s">
        <v>50</v>
      </c>
      <c r="D744" s="48">
        <v>78020</v>
      </c>
      <c r="E744" s="34" t="str" cm="1">
        <f t="array" ref="E744">_xlfn.IFS(
  'Palmoria Group emp-data cleaned'!$D744&lt;10000, "$0-10k",
  'Palmoria Group emp-data cleaned'!$D744&lt;20000, "$10k-20k",
  'Palmoria Group emp-data cleaned'!$D744&lt;30000, "$20k-30k",
  'Palmoria Group emp-data cleaned'!$D744&lt;40000, "$30k-40k",
  'Palmoria Group emp-data cleaned'!$D744&lt;50000, "$40k-50k",
  'Palmoria Group emp-data cleaned'!$D744&lt;60000, "$50k-60k",
  'Palmoria Group emp-data cleaned'!$D744&lt;70000, "$60k-70k",
  'Palmoria Group emp-data cleaned'!$D744&lt;80000, "$70k-80k",
  'Palmoria Group emp-data cleaned'!$D744&lt;90000, "$80k-90k",
  'Palmoria Group emp-data cleaned'!$D744&lt;100000, "$90k-100k",
  'Palmoria Group emp-data cleaned'!$D744&lt;110000, "$100k-110k",
  'Palmoria Group emp-data cleaned'!$D744&gt;=110000, "$110k+"
)</f>
        <v>$70k-80k</v>
      </c>
      <c r="F744" s="33" t="s">
        <v>19</v>
      </c>
      <c r="G744" s="33" t="s">
        <v>26</v>
      </c>
      <c r="H744" s="33">
        <f>INDEX('Bonus Rules'!$C$3:$G$14, MATCH(C744, 'Bonus Rules'!$B$3:$B$14, 0), MATCH(G744, 'Bonus Rules'!$C$2:$G$2, 0))</f>
        <v>0.02</v>
      </c>
      <c r="I744" s="42">
        <f t="shared" si="22"/>
        <v>1560.4</v>
      </c>
      <c r="J744" s="48">
        <f t="shared" si="23"/>
        <v>79580.399999999994</v>
      </c>
    </row>
    <row r="745" spans="1:10" x14ac:dyDescent="0.25">
      <c r="A745" s="35" t="s">
        <v>108</v>
      </c>
      <c r="B745" s="35" t="s">
        <v>7</v>
      </c>
      <c r="C745" s="35" t="s">
        <v>28</v>
      </c>
      <c r="D745" s="49">
        <v>88690</v>
      </c>
      <c r="E745" s="36" t="str" cm="1">
        <f t="array" ref="E745">_xlfn.IFS(
  'Palmoria Group emp-data cleaned'!$D745&lt;10000, "$0-10k",
  'Palmoria Group emp-data cleaned'!$D745&lt;20000, "$10k-20k",
  'Palmoria Group emp-data cleaned'!$D745&lt;30000, "$20k-30k",
  'Palmoria Group emp-data cleaned'!$D745&lt;40000, "$30k-40k",
  'Palmoria Group emp-data cleaned'!$D745&lt;50000, "$40k-50k",
  'Palmoria Group emp-data cleaned'!$D745&lt;60000, "$50k-60k",
  'Palmoria Group emp-data cleaned'!$D745&lt;70000, "$60k-70k",
  'Palmoria Group emp-data cleaned'!$D745&lt;80000, "$70k-80k",
  'Palmoria Group emp-data cleaned'!$D745&lt;90000, "$80k-90k",
  'Palmoria Group emp-data cleaned'!$D745&lt;100000, "$90k-100k",
  'Palmoria Group emp-data cleaned'!$D745&lt;110000, "$100k-110k",
  'Palmoria Group emp-data cleaned'!$D745&gt;=110000, "$110k+"
)</f>
        <v>$80k-90k</v>
      </c>
      <c r="F745" s="35" t="s">
        <v>15</v>
      </c>
      <c r="G745" s="35" t="s">
        <v>10</v>
      </c>
      <c r="H745" s="33">
        <f>INDEX('Bonus Rules'!$C$3:$G$14, MATCH(C745, 'Bonus Rules'!$B$3:$B$14, 0), MATCH(G745, 'Bonus Rules'!$C$2:$G$2, 0))</f>
        <v>7.1999999999999995E-2</v>
      </c>
      <c r="I745" s="42">
        <f t="shared" si="22"/>
        <v>6385.6799999999994</v>
      </c>
      <c r="J745" s="48">
        <f t="shared" si="23"/>
        <v>95075.68</v>
      </c>
    </row>
    <row r="746" spans="1:10" x14ac:dyDescent="0.25">
      <c r="A746" s="33" t="s">
        <v>730</v>
      </c>
      <c r="B746" s="33" t="s">
        <v>12</v>
      </c>
      <c r="C746" s="33" t="s">
        <v>47</v>
      </c>
      <c r="D746" s="48">
        <v>92340</v>
      </c>
      <c r="E746" s="34" t="str" cm="1">
        <f t="array" ref="E746">_xlfn.IFS(
  'Palmoria Group emp-data cleaned'!$D746&lt;10000, "$0-10k",
  'Palmoria Group emp-data cleaned'!$D746&lt;20000, "$10k-20k",
  'Palmoria Group emp-data cleaned'!$D746&lt;30000, "$20k-30k",
  'Palmoria Group emp-data cleaned'!$D746&lt;40000, "$30k-40k",
  'Palmoria Group emp-data cleaned'!$D746&lt;50000, "$40k-50k",
  'Palmoria Group emp-data cleaned'!$D746&lt;60000, "$50k-60k",
  'Palmoria Group emp-data cleaned'!$D746&lt;70000, "$60k-70k",
  'Palmoria Group emp-data cleaned'!$D746&lt;80000, "$70k-80k",
  'Palmoria Group emp-data cleaned'!$D746&lt;90000, "$80k-90k",
  'Palmoria Group emp-data cleaned'!$D746&lt;100000, "$90k-100k",
  'Palmoria Group emp-data cleaned'!$D746&lt;110000, "$100k-110k",
  'Palmoria Group emp-data cleaned'!$D746&gt;=110000, "$110k+"
)</f>
        <v>$90k-100k</v>
      </c>
      <c r="F746" s="33" t="s">
        <v>19</v>
      </c>
      <c r="G746" s="33" t="s">
        <v>14</v>
      </c>
      <c r="H746" s="33">
        <f>INDEX('Bonus Rules'!$C$3:$G$14, MATCH(C746, 'Bonus Rules'!$B$3:$B$14, 0), MATCH(G746, 'Bonus Rules'!$C$2:$G$2, 0))</f>
        <v>5.3999999999999999E-2</v>
      </c>
      <c r="I746" s="42">
        <f t="shared" si="22"/>
        <v>4986.3599999999997</v>
      </c>
      <c r="J746" s="48">
        <f t="shared" si="23"/>
        <v>97326.36</v>
      </c>
    </row>
    <row r="747" spans="1:10" x14ac:dyDescent="0.25">
      <c r="A747" s="35" t="s">
        <v>448</v>
      </c>
      <c r="B747" s="35" t="s">
        <v>12</v>
      </c>
      <c r="C747" s="35" t="s">
        <v>31</v>
      </c>
      <c r="D747" s="49">
        <v>80700</v>
      </c>
      <c r="E747" s="36" t="str" cm="1">
        <f t="array" ref="E747">_xlfn.IFS(
  'Palmoria Group emp-data cleaned'!$D747&lt;10000, "$0-10k",
  'Palmoria Group emp-data cleaned'!$D747&lt;20000, "$10k-20k",
  'Palmoria Group emp-data cleaned'!$D747&lt;30000, "$20k-30k",
  'Palmoria Group emp-data cleaned'!$D747&lt;40000, "$30k-40k",
  'Palmoria Group emp-data cleaned'!$D747&lt;50000, "$40k-50k",
  'Palmoria Group emp-data cleaned'!$D747&lt;60000, "$50k-60k",
  'Palmoria Group emp-data cleaned'!$D747&lt;70000, "$60k-70k",
  'Palmoria Group emp-data cleaned'!$D747&lt;80000, "$70k-80k",
  'Palmoria Group emp-data cleaned'!$D747&lt;90000, "$80k-90k",
  'Palmoria Group emp-data cleaned'!$D747&lt;100000, "$90k-100k",
  'Palmoria Group emp-data cleaned'!$D747&lt;110000, "$100k-110k",
  'Palmoria Group emp-data cleaned'!$D747&gt;=110000, "$110k+"
)</f>
        <v>$80k-90k</v>
      </c>
      <c r="F747" s="35" t="s">
        <v>15</v>
      </c>
      <c r="G747" s="35" t="s">
        <v>22</v>
      </c>
      <c r="H747" s="33">
        <f>INDEX('Bonus Rules'!$C$3:$G$14, MATCH(C747, 'Bonus Rules'!$B$3:$B$14, 0), MATCH(G747, 'Bonus Rules'!$C$2:$G$2, 0))</f>
        <v>1.7999999999999999E-2</v>
      </c>
      <c r="I747" s="42">
        <f t="shared" si="22"/>
        <v>1452.6</v>
      </c>
      <c r="J747" s="48">
        <f t="shared" si="23"/>
        <v>82152.600000000006</v>
      </c>
    </row>
    <row r="748" spans="1:10" x14ac:dyDescent="0.25">
      <c r="A748" s="33" t="s">
        <v>731</v>
      </c>
      <c r="B748" s="33" t="s">
        <v>12</v>
      </c>
      <c r="C748" s="33" t="s">
        <v>31</v>
      </c>
      <c r="D748" s="48">
        <v>58830</v>
      </c>
      <c r="E748" s="34" t="str" cm="1">
        <f t="array" ref="E748">_xlfn.IFS(
  'Palmoria Group emp-data cleaned'!$D748&lt;10000, "$0-10k",
  'Palmoria Group emp-data cleaned'!$D748&lt;20000, "$10k-20k",
  'Palmoria Group emp-data cleaned'!$D748&lt;30000, "$20k-30k",
  'Palmoria Group emp-data cleaned'!$D748&lt;40000, "$30k-40k",
  'Palmoria Group emp-data cleaned'!$D748&lt;50000, "$40k-50k",
  'Palmoria Group emp-data cleaned'!$D748&lt;60000, "$50k-60k",
  'Palmoria Group emp-data cleaned'!$D748&lt;70000, "$60k-70k",
  'Palmoria Group emp-data cleaned'!$D748&lt;80000, "$70k-80k",
  'Palmoria Group emp-data cleaned'!$D748&lt;90000, "$80k-90k",
  'Palmoria Group emp-data cleaned'!$D748&lt;100000, "$90k-100k",
  'Palmoria Group emp-data cleaned'!$D748&lt;110000, "$100k-110k",
  'Palmoria Group emp-data cleaned'!$D748&gt;=110000, "$110k+"
)</f>
        <v>$50k-60k</v>
      </c>
      <c r="F748" s="33" t="s">
        <v>15</v>
      </c>
      <c r="G748" s="33" t="s">
        <v>22</v>
      </c>
      <c r="H748" s="33">
        <f>INDEX('Bonus Rules'!$C$3:$G$14, MATCH(C748, 'Bonus Rules'!$B$3:$B$14, 0), MATCH(G748, 'Bonus Rules'!$C$2:$G$2, 0))</f>
        <v>1.7999999999999999E-2</v>
      </c>
      <c r="I748" s="42">
        <f t="shared" si="22"/>
        <v>1058.9399999999998</v>
      </c>
      <c r="J748" s="48">
        <f t="shared" si="23"/>
        <v>59888.94</v>
      </c>
    </row>
    <row r="749" spans="1:10" x14ac:dyDescent="0.25">
      <c r="A749" s="35" t="s">
        <v>732</v>
      </c>
      <c r="B749" s="35" t="s">
        <v>12</v>
      </c>
      <c r="C749" s="35" t="s">
        <v>47</v>
      </c>
      <c r="D749" s="49">
        <v>32140</v>
      </c>
      <c r="E749" s="36" t="str" cm="1">
        <f t="array" ref="E749">_xlfn.IFS(
  'Palmoria Group emp-data cleaned'!$D749&lt;10000, "$0-10k",
  'Palmoria Group emp-data cleaned'!$D749&lt;20000, "$10k-20k",
  'Palmoria Group emp-data cleaned'!$D749&lt;30000, "$20k-30k",
  'Palmoria Group emp-data cleaned'!$D749&lt;40000, "$30k-40k",
  'Palmoria Group emp-data cleaned'!$D749&lt;50000, "$40k-50k",
  'Palmoria Group emp-data cleaned'!$D749&lt;60000, "$50k-60k",
  'Palmoria Group emp-data cleaned'!$D749&lt;70000, "$60k-70k",
  'Palmoria Group emp-data cleaned'!$D749&lt;80000, "$70k-80k",
  'Palmoria Group emp-data cleaned'!$D749&lt;90000, "$80k-90k",
  'Palmoria Group emp-data cleaned'!$D749&lt;100000, "$90k-100k",
  'Palmoria Group emp-data cleaned'!$D749&lt;110000, "$100k-110k",
  'Palmoria Group emp-data cleaned'!$D749&gt;=110000, "$110k+"
)</f>
        <v>$30k-40k</v>
      </c>
      <c r="F749" s="35" t="s">
        <v>19</v>
      </c>
      <c r="G749" s="35" t="s">
        <v>14</v>
      </c>
      <c r="H749" s="33">
        <f>INDEX('Bonus Rules'!$C$3:$G$14, MATCH(C749, 'Bonus Rules'!$B$3:$B$14, 0), MATCH(G749, 'Bonus Rules'!$C$2:$G$2, 0))</f>
        <v>5.3999999999999999E-2</v>
      </c>
      <c r="I749" s="42">
        <f t="shared" si="22"/>
        <v>1735.56</v>
      </c>
      <c r="J749" s="48">
        <f t="shared" si="23"/>
        <v>33875.56</v>
      </c>
    </row>
    <row r="750" spans="1:10" x14ac:dyDescent="0.25">
      <c r="A750" s="33" t="s">
        <v>733</v>
      </c>
      <c r="B750" s="33" t="s">
        <v>7</v>
      </c>
      <c r="C750" s="33" t="s">
        <v>50</v>
      </c>
      <c r="D750" s="48">
        <v>102520</v>
      </c>
      <c r="E750" s="34" t="str" cm="1">
        <f t="array" ref="E750">_xlfn.IFS(
  'Palmoria Group emp-data cleaned'!$D750&lt;10000, "$0-10k",
  'Palmoria Group emp-data cleaned'!$D750&lt;20000, "$10k-20k",
  'Palmoria Group emp-data cleaned'!$D750&lt;30000, "$20k-30k",
  'Palmoria Group emp-data cleaned'!$D750&lt;40000, "$30k-40k",
  'Palmoria Group emp-data cleaned'!$D750&lt;50000, "$40k-50k",
  'Palmoria Group emp-data cleaned'!$D750&lt;60000, "$50k-60k",
  'Palmoria Group emp-data cleaned'!$D750&lt;70000, "$60k-70k",
  'Palmoria Group emp-data cleaned'!$D750&lt;80000, "$70k-80k",
  'Palmoria Group emp-data cleaned'!$D750&lt;90000, "$80k-90k",
  'Palmoria Group emp-data cleaned'!$D750&lt;100000, "$90k-100k",
  'Palmoria Group emp-data cleaned'!$D750&lt;110000, "$100k-110k",
  'Palmoria Group emp-data cleaned'!$D750&gt;=110000, "$110k+"
)</f>
        <v>$100k-110k</v>
      </c>
      <c r="F750" s="33" t="s">
        <v>15</v>
      </c>
      <c r="G750" s="33" t="s">
        <v>22</v>
      </c>
      <c r="H750" s="33">
        <f>INDEX('Bonus Rules'!$C$3:$G$14, MATCH(C750, 'Bonus Rules'!$B$3:$B$14, 0), MATCH(G750, 'Bonus Rules'!$C$2:$G$2, 0))</f>
        <v>1.2E-2</v>
      </c>
      <c r="I750" s="42">
        <f t="shared" si="22"/>
        <v>1230.24</v>
      </c>
      <c r="J750" s="48">
        <f t="shared" si="23"/>
        <v>103750.24</v>
      </c>
    </row>
    <row r="751" spans="1:10" x14ac:dyDescent="0.25">
      <c r="A751" s="35" t="s">
        <v>734</v>
      </c>
      <c r="B751" s="35" t="s">
        <v>7</v>
      </c>
      <c r="C751" s="35" t="s">
        <v>25</v>
      </c>
      <c r="D751" s="49">
        <v>79590</v>
      </c>
      <c r="E751" s="36" t="str" cm="1">
        <f t="array" ref="E751">_xlfn.IFS(
  'Palmoria Group emp-data cleaned'!$D751&lt;10000, "$0-10k",
  'Palmoria Group emp-data cleaned'!$D751&lt;20000, "$10k-20k",
  'Palmoria Group emp-data cleaned'!$D751&lt;30000, "$20k-30k",
  'Palmoria Group emp-data cleaned'!$D751&lt;40000, "$30k-40k",
  'Palmoria Group emp-data cleaned'!$D751&lt;50000, "$40k-50k",
  'Palmoria Group emp-data cleaned'!$D751&lt;60000, "$50k-60k",
  'Palmoria Group emp-data cleaned'!$D751&lt;70000, "$60k-70k",
  'Palmoria Group emp-data cleaned'!$D751&lt;80000, "$70k-80k",
  'Palmoria Group emp-data cleaned'!$D751&lt;90000, "$80k-90k",
  'Palmoria Group emp-data cleaned'!$D751&lt;100000, "$90k-100k",
  'Palmoria Group emp-data cleaned'!$D751&lt;110000, "$100k-110k",
  'Palmoria Group emp-data cleaned'!$D751&gt;=110000, "$110k+"
)</f>
        <v>$70k-80k</v>
      </c>
      <c r="F751" s="35" t="s">
        <v>15</v>
      </c>
      <c r="G751" s="35" t="s">
        <v>48</v>
      </c>
      <c r="H751" s="33">
        <f>INDEX('Bonus Rules'!$C$3:$G$14, MATCH(C751, 'Bonus Rules'!$B$3:$B$14, 0), MATCH(G751, 'Bonus Rules'!$C$2:$G$2, 0))</f>
        <v>5.0000000000000001E-3</v>
      </c>
      <c r="I751" s="42">
        <f t="shared" si="22"/>
        <v>397.95</v>
      </c>
      <c r="J751" s="48">
        <f t="shared" si="23"/>
        <v>79987.95</v>
      </c>
    </row>
    <row r="752" spans="1:10" x14ac:dyDescent="0.25">
      <c r="A752" s="33" t="s">
        <v>735</v>
      </c>
      <c r="B752" s="33" t="s">
        <v>12</v>
      </c>
      <c r="C752" s="33" t="s">
        <v>21</v>
      </c>
      <c r="D752" s="48">
        <v>28970</v>
      </c>
      <c r="E752" s="34" t="str" cm="1">
        <f t="array" ref="E752">_xlfn.IFS(
  'Palmoria Group emp-data cleaned'!$D752&lt;10000, "$0-10k",
  'Palmoria Group emp-data cleaned'!$D752&lt;20000, "$10k-20k",
  'Palmoria Group emp-data cleaned'!$D752&lt;30000, "$20k-30k",
  'Palmoria Group emp-data cleaned'!$D752&lt;40000, "$30k-40k",
  'Palmoria Group emp-data cleaned'!$D752&lt;50000, "$40k-50k",
  'Palmoria Group emp-data cleaned'!$D752&lt;60000, "$50k-60k",
  'Palmoria Group emp-data cleaned'!$D752&lt;70000, "$60k-70k",
  'Palmoria Group emp-data cleaned'!$D752&lt;80000, "$70k-80k",
  'Palmoria Group emp-data cleaned'!$D752&lt;90000, "$80k-90k",
  'Palmoria Group emp-data cleaned'!$D752&lt;100000, "$90k-100k",
  'Palmoria Group emp-data cleaned'!$D752&lt;110000, "$100k-110k",
  'Palmoria Group emp-data cleaned'!$D752&gt;=110000, "$110k+"
)</f>
        <v>$20k-30k</v>
      </c>
      <c r="F752" s="33" t="s">
        <v>9</v>
      </c>
      <c r="G752" s="33" t="s">
        <v>10</v>
      </c>
      <c r="H752" s="33">
        <f>INDEX('Bonus Rules'!$C$3:$G$14, MATCH(C752, 'Bonus Rules'!$B$3:$B$14, 0), MATCH(G752, 'Bonus Rules'!$C$2:$G$2, 0))</f>
        <v>7.5999999999999998E-2</v>
      </c>
      <c r="I752" s="42">
        <f t="shared" si="22"/>
        <v>2201.7199999999998</v>
      </c>
      <c r="J752" s="48">
        <f t="shared" si="23"/>
        <v>31171.72</v>
      </c>
    </row>
    <row r="753" spans="1:10" x14ac:dyDescent="0.25">
      <c r="A753" s="35" t="s">
        <v>736</v>
      </c>
      <c r="B753" s="35" t="s">
        <v>12</v>
      </c>
      <c r="C753" s="35" t="s">
        <v>25</v>
      </c>
      <c r="D753" s="49">
        <v>92700</v>
      </c>
      <c r="E753" s="36" t="str" cm="1">
        <f t="array" ref="E753">_xlfn.IFS(
  'Palmoria Group emp-data cleaned'!$D753&lt;10000, "$0-10k",
  'Palmoria Group emp-data cleaned'!$D753&lt;20000, "$10k-20k",
  'Palmoria Group emp-data cleaned'!$D753&lt;30000, "$20k-30k",
  'Palmoria Group emp-data cleaned'!$D753&lt;40000, "$30k-40k",
  'Palmoria Group emp-data cleaned'!$D753&lt;50000, "$40k-50k",
  'Palmoria Group emp-data cleaned'!$D753&lt;60000, "$50k-60k",
  'Palmoria Group emp-data cleaned'!$D753&lt;70000, "$60k-70k",
  'Palmoria Group emp-data cleaned'!$D753&lt;80000, "$70k-80k",
  'Palmoria Group emp-data cleaned'!$D753&lt;90000, "$80k-90k",
  'Palmoria Group emp-data cleaned'!$D753&lt;100000, "$90k-100k",
  'Palmoria Group emp-data cleaned'!$D753&lt;110000, "$100k-110k",
  'Palmoria Group emp-data cleaned'!$D753&gt;=110000, "$110k+"
)</f>
        <v>$90k-100k</v>
      </c>
      <c r="F753" s="35" t="s">
        <v>19</v>
      </c>
      <c r="G753" s="35" t="s">
        <v>26</v>
      </c>
      <c r="H753" s="33">
        <f>INDEX('Bonus Rules'!$C$3:$G$14, MATCH(C753, 'Bonus Rules'!$B$3:$B$14, 0), MATCH(G753, 'Bonus Rules'!$C$2:$G$2, 0))</f>
        <v>2.7E-2</v>
      </c>
      <c r="I753" s="42">
        <f t="shared" si="22"/>
        <v>2502.9</v>
      </c>
      <c r="J753" s="48">
        <f t="shared" si="23"/>
        <v>95202.9</v>
      </c>
    </row>
    <row r="754" spans="1:10" x14ac:dyDescent="0.25">
      <c r="A754" s="33" t="s">
        <v>737</v>
      </c>
      <c r="B754" s="33" t="s">
        <v>12</v>
      </c>
      <c r="C754" s="33" t="s">
        <v>50</v>
      </c>
      <c r="D754" s="48">
        <v>36150</v>
      </c>
      <c r="E754" s="34" t="str" cm="1">
        <f t="array" ref="E754">_xlfn.IFS(
  'Palmoria Group emp-data cleaned'!$D754&lt;10000, "$0-10k",
  'Palmoria Group emp-data cleaned'!$D754&lt;20000, "$10k-20k",
  'Palmoria Group emp-data cleaned'!$D754&lt;30000, "$20k-30k",
  'Palmoria Group emp-data cleaned'!$D754&lt;40000, "$30k-40k",
  'Palmoria Group emp-data cleaned'!$D754&lt;50000, "$40k-50k",
  'Palmoria Group emp-data cleaned'!$D754&lt;60000, "$50k-60k",
  'Palmoria Group emp-data cleaned'!$D754&lt;70000, "$60k-70k",
  'Palmoria Group emp-data cleaned'!$D754&lt;80000, "$70k-80k",
  'Palmoria Group emp-data cleaned'!$D754&lt;90000, "$80k-90k",
  'Palmoria Group emp-data cleaned'!$D754&lt;100000, "$90k-100k",
  'Palmoria Group emp-data cleaned'!$D754&lt;110000, "$100k-110k",
  'Palmoria Group emp-data cleaned'!$D754&gt;=110000, "$110k+"
)</f>
        <v>$30k-40k</v>
      </c>
      <c r="F754" s="33" t="s">
        <v>19</v>
      </c>
      <c r="G754" s="33" t="s">
        <v>22</v>
      </c>
      <c r="H754" s="33">
        <f>INDEX('Bonus Rules'!$C$3:$G$14, MATCH(C754, 'Bonus Rules'!$B$3:$B$14, 0), MATCH(G754, 'Bonus Rules'!$C$2:$G$2, 0))</f>
        <v>1.2E-2</v>
      </c>
      <c r="I754" s="42">
        <f t="shared" si="22"/>
        <v>433.8</v>
      </c>
      <c r="J754" s="48">
        <f t="shared" si="23"/>
        <v>36583.800000000003</v>
      </c>
    </row>
    <row r="755" spans="1:10" x14ac:dyDescent="0.25">
      <c r="A755" s="35" t="s">
        <v>716</v>
      </c>
      <c r="B755" s="35" t="s">
        <v>12</v>
      </c>
      <c r="C755" s="35" t="s">
        <v>18</v>
      </c>
      <c r="D755" s="49">
        <v>61210</v>
      </c>
      <c r="E755" s="36" t="str" cm="1">
        <f t="array" ref="E755">_xlfn.IFS(
  'Palmoria Group emp-data cleaned'!$D755&lt;10000, "$0-10k",
  'Palmoria Group emp-data cleaned'!$D755&lt;20000, "$10k-20k",
  'Palmoria Group emp-data cleaned'!$D755&lt;30000, "$20k-30k",
  'Palmoria Group emp-data cleaned'!$D755&lt;40000, "$30k-40k",
  'Palmoria Group emp-data cleaned'!$D755&lt;50000, "$40k-50k",
  'Palmoria Group emp-data cleaned'!$D755&lt;60000, "$50k-60k",
  'Palmoria Group emp-data cleaned'!$D755&lt;70000, "$60k-70k",
  'Palmoria Group emp-data cleaned'!$D755&lt;80000, "$70k-80k",
  'Palmoria Group emp-data cleaned'!$D755&lt;90000, "$80k-90k",
  'Palmoria Group emp-data cleaned'!$D755&lt;100000, "$90k-100k",
  'Palmoria Group emp-data cleaned'!$D755&lt;110000, "$100k-110k",
  'Palmoria Group emp-data cleaned'!$D755&gt;=110000, "$110k+"
)</f>
        <v>$60k-70k</v>
      </c>
      <c r="F755" s="35" t="s">
        <v>15</v>
      </c>
      <c r="G755" s="35" t="s">
        <v>26</v>
      </c>
      <c r="H755" s="33">
        <f>INDEX('Bonus Rules'!$C$3:$G$14, MATCH(C755, 'Bonus Rules'!$B$3:$B$14, 0), MATCH(G755, 'Bonus Rules'!$C$2:$G$2, 0))</f>
        <v>2.1000000000000001E-2</v>
      </c>
      <c r="I755" s="42">
        <f t="shared" si="22"/>
        <v>1285.4100000000001</v>
      </c>
      <c r="J755" s="48">
        <f t="shared" si="23"/>
        <v>62495.41</v>
      </c>
    </row>
    <row r="756" spans="1:10" x14ac:dyDescent="0.25">
      <c r="A756" s="33" t="s">
        <v>738</v>
      </c>
      <c r="B756" s="33" t="s">
        <v>7</v>
      </c>
      <c r="C756" s="33" t="s">
        <v>50</v>
      </c>
      <c r="D756" s="48">
        <v>52960</v>
      </c>
      <c r="E756" s="34" t="str" cm="1">
        <f t="array" ref="E756">_xlfn.IFS(
  'Palmoria Group emp-data cleaned'!$D756&lt;10000, "$0-10k",
  'Palmoria Group emp-data cleaned'!$D756&lt;20000, "$10k-20k",
  'Palmoria Group emp-data cleaned'!$D756&lt;30000, "$20k-30k",
  'Palmoria Group emp-data cleaned'!$D756&lt;40000, "$30k-40k",
  'Palmoria Group emp-data cleaned'!$D756&lt;50000, "$40k-50k",
  'Palmoria Group emp-data cleaned'!$D756&lt;60000, "$50k-60k",
  'Palmoria Group emp-data cleaned'!$D756&lt;70000, "$60k-70k",
  'Palmoria Group emp-data cleaned'!$D756&lt;80000, "$70k-80k",
  'Palmoria Group emp-data cleaned'!$D756&lt;90000, "$80k-90k",
  'Palmoria Group emp-data cleaned'!$D756&lt;100000, "$90k-100k",
  'Palmoria Group emp-data cleaned'!$D756&lt;110000, "$100k-110k",
  'Palmoria Group emp-data cleaned'!$D756&gt;=110000, "$110k+"
)</f>
        <v>$50k-60k</v>
      </c>
      <c r="F756" s="33" t="s">
        <v>9</v>
      </c>
      <c r="G756" s="33" t="s">
        <v>26</v>
      </c>
      <c r="H756" s="33">
        <f>INDEX('Bonus Rules'!$C$3:$G$14, MATCH(C756, 'Bonus Rules'!$B$3:$B$14, 0), MATCH(G756, 'Bonus Rules'!$C$2:$G$2, 0))</f>
        <v>0.02</v>
      </c>
      <c r="I756" s="42">
        <f t="shared" si="22"/>
        <v>1059.2</v>
      </c>
      <c r="J756" s="48">
        <f t="shared" si="23"/>
        <v>54019.199999999997</v>
      </c>
    </row>
    <row r="757" spans="1:10" x14ac:dyDescent="0.25">
      <c r="A757" s="35" t="s">
        <v>314</v>
      </c>
      <c r="B757" s="35" t="s">
        <v>7</v>
      </c>
      <c r="C757" s="35" t="s">
        <v>39</v>
      </c>
      <c r="D757" s="49">
        <v>84170</v>
      </c>
      <c r="E757" s="36" t="str" cm="1">
        <f t="array" ref="E757">_xlfn.IFS(
  'Palmoria Group emp-data cleaned'!$D757&lt;10000, "$0-10k",
  'Palmoria Group emp-data cleaned'!$D757&lt;20000, "$10k-20k",
  'Palmoria Group emp-data cleaned'!$D757&lt;30000, "$20k-30k",
  'Palmoria Group emp-data cleaned'!$D757&lt;40000, "$30k-40k",
  'Palmoria Group emp-data cleaned'!$D757&lt;50000, "$40k-50k",
  'Palmoria Group emp-data cleaned'!$D757&lt;60000, "$50k-60k",
  'Palmoria Group emp-data cleaned'!$D757&lt;70000, "$60k-70k",
  'Palmoria Group emp-data cleaned'!$D757&lt;80000, "$70k-80k",
  'Palmoria Group emp-data cleaned'!$D757&lt;90000, "$80k-90k",
  'Palmoria Group emp-data cleaned'!$D757&lt;100000, "$90k-100k",
  'Palmoria Group emp-data cleaned'!$D757&lt;110000, "$100k-110k",
  'Palmoria Group emp-data cleaned'!$D757&gt;=110000, "$110k+"
)</f>
        <v>$80k-90k</v>
      </c>
      <c r="F757" s="35" t="s">
        <v>9</v>
      </c>
      <c r="G757" s="35" t="s">
        <v>16</v>
      </c>
      <c r="H757" s="33"/>
      <c r="I757" s="42"/>
      <c r="J757" s="48"/>
    </row>
    <row r="758" spans="1:10" x14ac:dyDescent="0.25">
      <c r="A758" s="33" t="s">
        <v>739</v>
      </c>
      <c r="B758" s="33" t="s">
        <v>12</v>
      </c>
      <c r="C758" s="33" t="s">
        <v>34</v>
      </c>
      <c r="D758" s="48">
        <v>31920</v>
      </c>
      <c r="E758" s="34" t="str" cm="1">
        <f t="array" ref="E758">_xlfn.IFS(
  'Palmoria Group emp-data cleaned'!$D758&lt;10000, "$0-10k",
  'Palmoria Group emp-data cleaned'!$D758&lt;20000, "$10k-20k",
  'Palmoria Group emp-data cleaned'!$D758&lt;30000, "$20k-30k",
  'Palmoria Group emp-data cleaned'!$D758&lt;40000, "$30k-40k",
  'Palmoria Group emp-data cleaned'!$D758&lt;50000, "$40k-50k",
  'Palmoria Group emp-data cleaned'!$D758&lt;60000, "$50k-60k",
  'Palmoria Group emp-data cleaned'!$D758&lt;70000, "$60k-70k",
  'Palmoria Group emp-data cleaned'!$D758&lt;80000, "$70k-80k",
  'Palmoria Group emp-data cleaned'!$D758&lt;90000, "$80k-90k",
  'Palmoria Group emp-data cleaned'!$D758&lt;100000, "$90k-100k",
  'Palmoria Group emp-data cleaned'!$D758&lt;110000, "$100k-110k",
  'Palmoria Group emp-data cleaned'!$D758&gt;=110000, "$110k+"
)</f>
        <v>$30k-40k</v>
      </c>
      <c r="F758" s="33" t="s">
        <v>19</v>
      </c>
      <c r="G758" s="33" t="s">
        <v>26</v>
      </c>
      <c r="H758" s="33">
        <f>INDEX('Bonus Rules'!$C$3:$G$14, MATCH(C758, 'Bonus Rules'!$B$3:$B$14, 0), MATCH(G758, 'Bonus Rules'!$C$2:$G$2, 0))</f>
        <v>3.2000000000000001E-2</v>
      </c>
      <c r="I758" s="42">
        <f t="shared" si="22"/>
        <v>1021.44</v>
      </c>
      <c r="J758" s="48">
        <f t="shared" si="23"/>
        <v>32941.440000000002</v>
      </c>
    </row>
    <row r="759" spans="1:10" x14ac:dyDescent="0.25">
      <c r="A759" s="35" t="s">
        <v>740</v>
      </c>
      <c r="B759" s="35" t="s">
        <v>12</v>
      </c>
      <c r="C759" s="35" t="s">
        <v>34</v>
      </c>
      <c r="D759" s="49">
        <v>104210</v>
      </c>
      <c r="E759" s="36" t="str" cm="1">
        <f t="array" ref="E759">_xlfn.IFS(
  'Palmoria Group emp-data cleaned'!$D759&lt;10000, "$0-10k",
  'Palmoria Group emp-data cleaned'!$D759&lt;20000, "$10k-20k",
  'Palmoria Group emp-data cleaned'!$D759&lt;30000, "$20k-30k",
  'Palmoria Group emp-data cleaned'!$D759&lt;40000, "$30k-40k",
  'Palmoria Group emp-data cleaned'!$D759&lt;50000, "$40k-50k",
  'Palmoria Group emp-data cleaned'!$D759&lt;60000, "$50k-60k",
  'Palmoria Group emp-data cleaned'!$D759&lt;70000, "$60k-70k",
  'Palmoria Group emp-data cleaned'!$D759&lt;80000, "$70k-80k",
  'Palmoria Group emp-data cleaned'!$D759&lt;90000, "$80k-90k",
  'Palmoria Group emp-data cleaned'!$D759&lt;100000, "$90k-100k",
  'Palmoria Group emp-data cleaned'!$D759&lt;110000, "$100k-110k",
  'Palmoria Group emp-data cleaned'!$D759&gt;=110000, "$110k+"
)</f>
        <v>$100k-110k</v>
      </c>
      <c r="F759" s="35" t="s">
        <v>15</v>
      </c>
      <c r="G759" s="35" t="s">
        <v>10</v>
      </c>
      <c r="H759" s="33">
        <f>INDEX('Bonus Rules'!$C$3:$G$14, MATCH(C759, 'Bonus Rules'!$B$3:$B$14, 0), MATCH(G759, 'Bonus Rules'!$C$2:$G$2, 0))</f>
        <v>6.2E-2</v>
      </c>
      <c r="I759" s="42">
        <f t="shared" si="22"/>
        <v>6461.0199999999995</v>
      </c>
      <c r="J759" s="48">
        <f t="shared" si="23"/>
        <v>110671.02</v>
      </c>
    </row>
    <row r="760" spans="1:10" x14ac:dyDescent="0.25">
      <c r="A760" s="33" t="s">
        <v>335</v>
      </c>
      <c r="B760" s="33" t="s">
        <v>12</v>
      </c>
      <c r="C760" s="33" t="s">
        <v>34</v>
      </c>
      <c r="D760" s="48">
        <v>38440</v>
      </c>
      <c r="E760" s="34" t="str" cm="1">
        <f t="array" ref="E760">_xlfn.IFS(
  'Palmoria Group emp-data cleaned'!$D760&lt;10000, "$0-10k",
  'Palmoria Group emp-data cleaned'!$D760&lt;20000, "$10k-20k",
  'Palmoria Group emp-data cleaned'!$D760&lt;30000, "$20k-30k",
  'Palmoria Group emp-data cleaned'!$D760&lt;40000, "$30k-40k",
  'Palmoria Group emp-data cleaned'!$D760&lt;50000, "$40k-50k",
  'Palmoria Group emp-data cleaned'!$D760&lt;60000, "$50k-60k",
  'Palmoria Group emp-data cleaned'!$D760&lt;70000, "$60k-70k",
  'Palmoria Group emp-data cleaned'!$D760&lt;80000, "$70k-80k",
  'Palmoria Group emp-data cleaned'!$D760&lt;90000, "$80k-90k",
  'Palmoria Group emp-data cleaned'!$D760&lt;100000, "$90k-100k",
  'Palmoria Group emp-data cleaned'!$D760&lt;110000, "$100k-110k",
  'Palmoria Group emp-data cleaned'!$D760&gt;=110000, "$110k+"
)</f>
        <v>$30k-40k</v>
      </c>
      <c r="F760" s="33" t="s">
        <v>15</v>
      </c>
      <c r="G760" s="33" t="s">
        <v>22</v>
      </c>
      <c r="H760" s="33">
        <f>INDEX('Bonus Rules'!$C$3:$G$14, MATCH(C760, 'Bonus Rules'!$B$3:$B$14, 0), MATCH(G760, 'Bonus Rules'!$C$2:$G$2, 0))</f>
        <v>0.01</v>
      </c>
      <c r="I760" s="42">
        <f t="shared" si="22"/>
        <v>384.40000000000003</v>
      </c>
      <c r="J760" s="48">
        <f t="shared" si="23"/>
        <v>38824.400000000001</v>
      </c>
    </row>
    <row r="761" spans="1:10" x14ac:dyDescent="0.25">
      <c r="A761" s="35" t="s">
        <v>719</v>
      </c>
      <c r="B761" s="35" t="s">
        <v>12</v>
      </c>
      <c r="C761" s="35" t="s">
        <v>13</v>
      </c>
      <c r="D761" s="49">
        <v>114430</v>
      </c>
      <c r="E761" s="36" t="str" cm="1">
        <f t="array" ref="E761">_xlfn.IFS(
  'Palmoria Group emp-data cleaned'!$D761&lt;10000, "$0-10k",
  'Palmoria Group emp-data cleaned'!$D761&lt;20000, "$10k-20k",
  'Palmoria Group emp-data cleaned'!$D761&lt;30000, "$20k-30k",
  'Palmoria Group emp-data cleaned'!$D761&lt;40000, "$30k-40k",
  'Palmoria Group emp-data cleaned'!$D761&lt;50000, "$40k-50k",
  'Palmoria Group emp-data cleaned'!$D761&lt;60000, "$50k-60k",
  'Palmoria Group emp-data cleaned'!$D761&lt;70000, "$60k-70k",
  'Palmoria Group emp-data cleaned'!$D761&lt;80000, "$70k-80k",
  'Palmoria Group emp-data cleaned'!$D761&lt;90000, "$80k-90k",
  'Palmoria Group emp-data cleaned'!$D761&lt;100000, "$90k-100k",
  'Palmoria Group emp-data cleaned'!$D761&lt;110000, "$100k-110k",
  'Palmoria Group emp-data cleaned'!$D761&gt;=110000, "$110k+"
)</f>
        <v>$110k+</v>
      </c>
      <c r="F761" s="35" t="s">
        <v>19</v>
      </c>
      <c r="G761" s="35" t="s">
        <v>10</v>
      </c>
      <c r="H761" s="33">
        <f>INDEX('Bonus Rules'!$C$3:$G$14, MATCH(C761, 'Bonus Rules'!$B$3:$B$14, 0), MATCH(G761, 'Bonus Rules'!$C$2:$G$2, 0))</f>
        <v>6.0999999999999999E-2</v>
      </c>
      <c r="I761" s="42">
        <f t="shared" si="22"/>
        <v>6980.23</v>
      </c>
      <c r="J761" s="48">
        <f t="shared" si="23"/>
        <v>121410.23</v>
      </c>
    </row>
    <row r="762" spans="1:10" x14ac:dyDescent="0.25">
      <c r="A762" s="33" t="s">
        <v>334</v>
      </c>
      <c r="B762" s="33" t="s">
        <v>7</v>
      </c>
      <c r="C762" s="33" t="s">
        <v>34</v>
      </c>
      <c r="D762" s="48">
        <v>104340</v>
      </c>
      <c r="E762" s="34" t="str" cm="1">
        <f t="array" ref="E762">_xlfn.IFS(
  'Palmoria Group emp-data cleaned'!$D762&lt;10000, "$0-10k",
  'Palmoria Group emp-data cleaned'!$D762&lt;20000, "$10k-20k",
  'Palmoria Group emp-data cleaned'!$D762&lt;30000, "$20k-30k",
  'Palmoria Group emp-data cleaned'!$D762&lt;40000, "$30k-40k",
  'Palmoria Group emp-data cleaned'!$D762&lt;50000, "$40k-50k",
  'Palmoria Group emp-data cleaned'!$D762&lt;60000, "$50k-60k",
  'Palmoria Group emp-data cleaned'!$D762&lt;70000, "$60k-70k",
  'Palmoria Group emp-data cleaned'!$D762&lt;80000, "$70k-80k",
  'Palmoria Group emp-data cleaned'!$D762&lt;90000, "$80k-90k",
  'Palmoria Group emp-data cleaned'!$D762&lt;100000, "$90k-100k",
  'Palmoria Group emp-data cleaned'!$D762&lt;110000, "$100k-110k",
  'Palmoria Group emp-data cleaned'!$D762&gt;=110000, "$110k+"
)</f>
        <v>$100k-110k</v>
      </c>
      <c r="F762" s="33" t="s">
        <v>19</v>
      </c>
      <c r="G762" s="33" t="s">
        <v>22</v>
      </c>
      <c r="H762" s="33">
        <f>INDEX('Bonus Rules'!$C$3:$G$14, MATCH(C762, 'Bonus Rules'!$B$3:$B$14, 0), MATCH(G762, 'Bonus Rules'!$C$2:$G$2, 0))</f>
        <v>0.01</v>
      </c>
      <c r="I762" s="42">
        <f t="shared" si="22"/>
        <v>1043.4000000000001</v>
      </c>
      <c r="J762" s="48">
        <f t="shared" si="23"/>
        <v>105383.4</v>
      </c>
    </row>
    <row r="763" spans="1:10" x14ac:dyDescent="0.25">
      <c r="A763" s="35" t="s">
        <v>741</v>
      </c>
      <c r="B763" s="35" t="s">
        <v>7</v>
      </c>
      <c r="C763" s="35" t="s">
        <v>63</v>
      </c>
      <c r="D763" s="49">
        <v>40750</v>
      </c>
      <c r="E763" s="36" t="str" cm="1">
        <f t="array" ref="E763">_xlfn.IFS(
  'Palmoria Group emp-data cleaned'!$D763&lt;10000, "$0-10k",
  'Palmoria Group emp-data cleaned'!$D763&lt;20000, "$10k-20k",
  'Palmoria Group emp-data cleaned'!$D763&lt;30000, "$20k-30k",
  'Palmoria Group emp-data cleaned'!$D763&lt;40000, "$30k-40k",
  'Palmoria Group emp-data cleaned'!$D763&lt;50000, "$40k-50k",
  'Palmoria Group emp-data cleaned'!$D763&lt;60000, "$50k-60k",
  'Palmoria Group emp-data cleaned'!$D763&lt;70000, "$60k-70k",
  'Palmoria Group emp-data cleaned'!$D763&lt;80000, "$70k-80k",
  'Palmoria Group emp-data cleaned'!$D763&lt;90000, "$80k-90k",
  'Palmoria Group emp-data cleaned'!$D763&lt;100000, "$90k-100k",
  'Palmoria Group emp-data cleaned'!$D763&lt;110000, "$100k-110k",
  'Palmoria Group emp-data cleaned'!$D763&gt;=110000, "$110k+"
)</f>
        <v>$40k-50k</v>
      </c>
      <c r="F763" s="35" t="s">
        <v>9</v>
      </c>
      <c r="G763" s="35" t="s">
        <v>48</v>
      </c>
      <c r="H763" s="33">
        <f>INDEX('Bonus Rules'!$C$3:$G$14, MATCH(C763, 'Bonus Rules'!$B$3:$B$14, 0), MATCH(G763, 'Bonus Rules'!$C$2:$G$2, 0))</f>
        <v>5.0000000000000001E-3</v>
      </c>
      <c r="I763" s="42">
        <f t="shared" si="22"/>
        <v>203.75</v>
      </c>
      <c r="J763" s="48">
        <f t="shared" si="23"/>
        <v>40953.75</v>
      </c>
    </row>
    <row r="764" spans="1:10" x14ac:dyDescent="0.25">
      <c r="A764" s="33" t="s">
        <v>742</v>
      </c>
      <c r="B764" s="33" t="s">
        <v>12</v>
      </c>
      <c r="C764" s="33" t="s">
        <v>39</v>
      </c>
      <c r="D764" s="48">
        <v>98020</v>
      </c>
      <c r="E764" s="34" t="str" cm="1">
        <f t="array" ref="E764">_xlfn.IFS(
  'Palmoria Group emp-data cleaned'!$D764&lt;10000, "$0-10k",
  'Palmoria Group emp-data cleaned'!$D764&lt;20000, "$10k-20k",
  'Palmoria Group emp-data cleaned'!$D764&lt;30000, "$20k-30k",
  'Palmoria Group emp-data cleaned'!$D764&lt;40000, "$30k-40k",
  'Palmoria Group emp-data cleaned'!$D764&lt;50000, "$40k-50k",
  'Palmoria Group emp-data cleaned'!$D764&lt;60000, "$50k-60k",
  'Palmoria Group emp-data cleaned'!$D764&lt;70000, "$60k-70k",
  'Palmoria Group emp-data cleaned'!$D764&lt;80000, "$70k-80k",
  'Palmoria Group emp-data cleaned'!$D764&lt;90000, "$80k-90k",
  'Palmoria Group emp-data cleaned'!$D764&lt;100000, "$90k-100k",
  'Palmoria Group emp-data cleaned'!$D764&lt;110000, "$100k-110k",
  'Palmoria Group emp-data cleaned'!$D764&gt;=110000, "$110k+"
)</f>
        <v>$90k-100k</v>
      </c>
      <c r="F764" s="33" t="s">
        <v>15</v>
      </c>
      <c r="G764" s="33" t="s">
        <v>10</v>
      </c>
      <c r="H764" s="33">
        <f>INDEX('Bonus Rules'!$C$3:$G$14, MATCH(C764, 'Bonus Rules'!$B$3:$B$14, 0), MATCH(G764, 'Bonus Rules'!$C$2:$G$2, 0))</f>
        <v>6.3E-2</v>
      </c>
      <c r="I764" s="42">
        <f t="shared" si="22"/>
        <v>6175.26</v>
      </c>
      <c r="J764" s="48">
        <f t="shared" si="23"/>
        <v>104195.26</v>
      </c>
    </row>
    <row r="765" spans="1:10" x14ac:dyDescent="0.25">
      <c r="A765" s="35" t="s">
        <v>743</v>
      </c>
      <c r="B765" s="35" t="s">
        <v>12</v>
      </c>
      <c r="C765" s="35" t="s">
        <v>8</v>
      </c>
      <c r="D765" s="49">
        <v>96620</v>
      </c>
      <c r="E765" s="36" t="str" cm="1">
        <f t="array" ref="E765">_xlfn.IFS(
  'Palmoria Group emp-data cleaned'!$D765&lt;10000, "$0-10k",
  'Palmoria Group emp-data cleaned'!$D765&lt;20000, "$10k-20k",
  'Palmoria Group emp-data cleaned'!$D765&lt;30000, "$20k-30k",
  'Palmoria Group emp-data cleaned'!$D765&lt;40000, "$30k-40k",
  'Palmoria Group emp-data cleaned'!$D765&lt;50000, "$40k-50k",
  'Palmoria Group emp-data cleaned'!$D765&lt;60000, "$50k-60k",
  'Palmoria Group emp-data cleaned'!$D765&lt;70000, "$60k-70k",
  'Palmoria Group emp-data cleaned'!$D765&lt;80000, "$70k-80k",
  'Palmoria Group emp-data cleaned'!$D765&lt;90000, "$80k-90k",
  'Palmoria Group emp-data cleaned'!$D765&lt;100000, "$90k-100k",
  'Palmoria Group emp-data cleaned'!$D765&lt;110000, "$100k-110k",
  'Palmoria Group emp-data cleaned'!$D765&gt;=110000, "$110k+"
)</f>
        <v>$90k-100k</v>
      </c>
      <c r="F765" s="35" t="s">
        <v>9</v>
      </c>
      <c r="G765" s="35" t="s">
        <v>22</v>
      </c>
      <c r="H765" s="33">
        <f>INDEX('Bonus Rules'!$C$3:$G$14, MATCH(C765, 'Bonus Rules'!$B$3:$B$14, 0), MATCH(G765, 'Bonus Rules'!$C$2:$G$2, 0))</f>
        <v>1.2E-2</v>
      </c>
      <c r="I765" s="42">
        <f t="shared" si="22"/>
        <v>1159.44</v>
      </c>
      <c r="J765" s="48">
        <f t="shared" si="23"/>
        <v>97779.44</v>
      </c>
    </row>
    <row r="766" spans="1:10" x14ac:dyDescent="0.25">
      <c r="A766" s="33" t="s">
        <v>744</v>
      </c>
      <c r="B766" s="33" t="s">
        <v>7</v>
      </c>
      <c r="C766" s="33" t="s">
        <v>47</v>
      </c>
      <c r="D766" s="48">
        <v>40400</v>
      </c>
      <c r="E766" s="34" t="str" cm="1">
        <f t="array" ref="E766">_xlfn.IFS(
  'Palmoria Group emp-data cleaned'!$D766&lt;10000, "$0-10k",
  'Palmoria Group emp-data cleaned'!$D766&lt;20000, "$10k-20k",
  'Palmoria Group emp-data cleaned'!$D766&lt;30000, "$20k-30k",
  'Palmoria Group emp-data cleaned'!$D766&lt;40000, "$30k-40k",
  'Palmoria Group emp-data cleaned'!$D766&lt;50000, "$40k-50k",
  'Palmoria Group emp-data cleaned'!$D766&lt;60000, "$50k-60k",
  'Palmoria Group emp-data cleaned'!$D766&lt;70000, "$60k-70k",
  'Palmoria Group emp-data cleaned'!$D766&lt;80000, "$70k-80k",
  'Palmoria Group emp-data cleaned'!$D766&lt;90000, "$80k-90k",
  'Palmoria Group emp-data cleaned'!$D766&lt;100000, "$90k-100k",
  'Palmoria Group emp-data cleaned'!$D766&lt;110000, "$100k-110k",
  'Palmoria Group emp-data cleaned'!$D766&gt;=110000, "$110k+"
)</f>
        <v>$40k-50k</v>
      </c>
      <c r="F766" s="33" t="s">
        <v>15</v>
      </c>
      <c r="G766" s="33" t="s">
        <v>10</v>
      </c>
      <c r="H766" s="33">
        <f>INDEX('Bonus Rules'!$C$3:$G$14, MATCH(C766, 'Bonus Rules'!$B$3:$B$14, 0), MATCH(G766, 'Bonus Rules'!$C$2:$G$2, 0))</f>
        <v>8.4000000000000005E-2</v>
      </c>
      <c r="I766" s="42">
        <f t="shared" si="22"/>
        <v>3393.6000000000004</v>
      </c>
      <c r="J766" s="48">
        <f t="shared" si="23"/>
        <v>43793.599999999999</v>
      </c>
    </row>
    <row r="767" spans="1:10" x14ac:dyDescent="0.25">
      <c r="A767" s="35" t="s">
        <v>745</v>
      </c>
      <c r="B767" s="35" t="s">
        <v>7</v>
      </c>
      <c r="C767" s="35" t="s">
        <v>34</v>
      </c>
      <c r="D767" s="49">
        <v>81220</v>
      </c>
      <c r="E767" s="36" t="str" cm="1">
        <f t="array" ref="E767">_xlfn.IFS(
  'Palmoria Group emp-data cleaned'!$D767&lt;10000, "$0-10k",
  'Palmoria Group emp-data cleaned'!$D767&lt;20000, "$10k-20k",
  'Palmoria Group emp-data cleaned'!$D767&lt;30000, "$20k-30k",
  'Palmoria Group emp-data cleaned'!$D767&lt;40000, "$30k-40k",
  'Palmoria Group emp-data cleaned'!$D767&lt;50000, "$40k-50k",
  'Palmoria Group emp-data cleaned'!$D767&lt;60000, "$50k-60k",
  'Palmoria Group emp-data cleaned'!$D767&lt;70000, "$60k-70k",
  'Palmoria Group emp-data cleaned'!$D767&lt;80000, "$70k-80k",
  'Palmoria Group emp-data cleaned'!$D767&lt;90000, "$80k-90k",
  'Palmoria Group emp-data cleaned'!$D767&lt;100000, "$90k-100k",
  'Palmoria Group emp-data cleaned'!$D767&lt;110000, "$100k-110k",
  'Palmoria Group emp-data cleaned'!$D767&gt;=110000, "$110k+"
)</f>
        <v>$80k-90k</v>
      </c>
      <c r="F767" s="35" t="s">
        <v>9</v>
      </c>
      <c r="G767" s="35" t="s">
        <v>22</v>
      </c>
      <c r="H767" s="33">
        <f>INDEX('Bonus Rules'!$C$3:$G$14, MATCH(C767, 'Bonus Rules'!$B$3:$B$14, 0), MATCH(G767, 'Bonus Rules'!$C$2:$G$2, 0))</f>
        <v>0.01</v>
      </c>
      <c r="I767" s="42">
        <f t="shared" si="22"/>
        <v>812.2</v>
      </c>
      <c r="J767" s="48">
        <f t="shared" si="23"/>
        <v>82032.2</v>
      </c>
    </row>
    <row r="768" spans="1:10" x14ac:dyDescent="0.25">
      <c r="A768" s="33" t="s">
        <v>746</v>
      </c>
      <c r="B768" s="33" t="s">
        <v>7</v>
      </c>
      <c r="C768" s="33" t="s">
        <v>39</v>
      </c>
      <c r="D768" s="48">
        <v>33840</v>
      </c>
      <c r="E768" s="34" t="str" cm="1">
        <f t="array" ref="E768">_xlfn.IFS(
  'Palmoria Group emp-data cleaned'!$D768&lt;10000, "$0-10k",
  'Palmoria Group emp-data cleaned'!$D768&lt;20000, "$10k-20k",
  'Palmoria Group emp-data cleaned'!$D768&lt;30000, "$20k-30k",
  'Palmoria Group emp-data cleaned'!$D768&lt;40000, "$30k-40k",
  'Palmoria Group emp-data cleaned'!$D768&lt;50000, "$40k-50k",
  'Palmoria Group emp-data cleaned'!$D768&lt;60000, "$50k-60k",
  'Palmoria Group emp-data cleaned'!$D768&lt;70000, "$60k-70k",
  'Palmoria Group emp-data cleaned'!$D768&lt;80000, "$70k-80k",
  'Palmoria Group emp-data cleaned'!$D768&lt;90000, "$80k-90k",
  'Palmoria Group emp-data cleaned'!$D768&lt;100000, "$90k-100k",
  'Palmoria Group emp-data cleaned'!$D768&lt;110000, "$100k-110k",
  'Palmoria Group emp-data cleaned'!$D768&gt;=110000, "$110k+"
)</f>
        <v>$30k-40k</v>
      </c>
      <c r="F768" s="33" t="s">
        <v>9</v>
      </c>
      <c r="G768" s="33" t="s">
        <v>16</v>
      </c>
      <c r="H768" s="33"/>
      <c r="I768" s="42"/>
      <c r="J768" s="48"/>
    </row>
    <row r="769" spans="1:10" x14ac:dyDescent="0.25">
      <c r="A769" s="35" t="s">
        <v>747</v>
      </c>
      <c r="B769" s="35" t="s">
        <v>7</v>
      </c>
      <c r="C769" s="35" t="s">
        <v>47</v>
      </c>
      <c r="D769" s="49">
        <v>75880</v>
      </c>
      <c r="E769" s="36" t="str" cm="1">
        <f t="array" ref="E769">_xlfn.IFS(
  'Palmoria Group emp-data cleaned'!$D769&lt;10000, "$0-10k",
  'Palmoria Group emp-data cleaned'!$D769&lt;20000, "$10k-20k",
  'Palmoria Group emp-data cleaned'!$D769&lt;30000, "$20k-30k",
  'Palmoria Group emp-data cleaned'!$D769&lt;40000, "$30k-40k",
  'Palmoria Group emp-data cleaned'!$D769&lt;50000, "$40k-50k",
  'Palmoria Group emp-data cleaned'!$D769&lt;60000, "$50k-60k",
  'Palmoria Group emp-data cleaned'!$D769&lt;70000, "$60k-70k",
  'Palmoria Group emp-data cleaned'!$D769&lt;80000, "$70k-80k",
  'Palmoria Group emp-data cleaned'!$D769&lt;90000, "$80k-90k",
  'Palmoria Group emp-data cleaned'!$D769&lt;100000, "$90k-100k",
  'Palmoria Group emp-data cleaned'!$D769&lt;110000, "$100k-110k",
  'Palmoria Group emp-data cleaned'!$D769&gt;=110000, "$110k+"
)</f>
        <v>$70k-80k</v>
      </c>
      <c r="F769" s="35" t="s">
        <v>9</v>
      </c>
      <c r="G769" s="35" t="s">
        <v>26</v>
      </c>
      <c r="H769" s="33">
        <f>INDEX('Bonus Rules'!$C$3:$G$14, MATCH(C769, 'Bonus Rules'!$B$3:$B$14, 0), MATCH(G769, 'Bonus Rules'!$C$2:$G$2, 0))</f>
        <v>3.3000000000000002E-2</v>
      </c>
      <c r="I769" s="42">
        <f t="shared" si="22"/>
        <v>2504.04</v>
      </c>
      <c r="J769" s="48">
        <f t="shared" si="23"/>
        <v>78384.039999999994</v>
      </c>
    </row>
    <row r="770" spans="1:10" x14ac:dyDescent="0.25">
      <c r="A770" s="33" t="s">
        <v>748</v>
      </c>
      <c r="B770" s="33" t="s">
        <v>7</v>
      </c>
      <c r="C770" s="33" t="s">
        <v>13</v>
      </c>
      <c r="D770" s="48">
        <v>81380</v>
      </c>
      <c r="E770" s="34" t="str" cm="1">
        <f t="array" ref="E770">_xlfn.IFS(
  'Palmoria Group emp-data cleaned'!$D770&lt;10000, "$0-10k",
  'Palmoria Group emp-data cleaned'!$D770&lt;20000, "$10k-20k",
  'Palmoria Group emp-data cleaned'!$D770&lt;30000, "$20k-30k",
  'Palmoria Group emp-data cleaned'!$D770&lt;40000, "$30k-40k",
  'Palmoria Group emp-data cleaned'!$D770&lt;50000, "$40k-50k",
  'Palmoria Group emp-data cleaned'!$D770&lt;60000, "$50k-60k",
  'Palmoria Group emp-data cleaned'!$D770&lt;70000, "$60k-70k",
  'Palmoria Group emp-data cleaned'!$D770&lt;80000, "$70k-80k",
  'Palmoria Group emp-data cleaned'!$D770&lt;90000, "$80k-90k",
  'Palmoria Group emp-data cleaned'!$D770&lt;100000, "$90k-100k",
  'Palmoria Group emp-data cleaned'!$D770&lt;110000, "$100k-110k",
  'Palmoria Group emp-data cleaned'!$D770&gt;=110000, "$110k+"
)</f>
        <v>$80k-90k</v>
      </c>
      <c r="F770" s="33" t="s">
        <v>9</v>
      </c>
      <c r="G770" s="33" t="s">
        <v>16</v>
      </c>
      <c r="H770" s="33"/>
      <c r="I770" s="42"/>
      <c r="J770" s="48"/>
    </row>
    <row r="771" spans="1:10" x14ac:dyDescent="0.25">
      <c r="A771" s="35" t="s">
        <v>749</v>
      </c>
      <c r="B771" s="35" t="s">
        <v>7</v>
      </c>
      <c r="C771" s="35" t="s">
        <v>47</v>
      </c>
      <c r="D771" s="49">
        <v>71490</v>
      </c>
      <c r="E771" s="36" t="str" cm="1">
        <f t="array" ref="E771">_xlfn.IFS(
  'Palmoria Group emp-data cleaned'!$D771&lt;10000, "$0-10k",
  'Palmoria Group emp-data cleaned'!$D771&lt;20000, "$10k-20k",
  'Palmoria Group emp-data cleaned'!$D771&lt;30000, "$20k-30k",
  'Palmoria Group emp-data cleaned'!$D771&lt;40000, "$30k-40k",
  'Palmoria Group emp-data cleaned'!$D771&lt;50000, "$40k-50k",
  'Palmoria Group emp-data cleaned'!$D771&lt;60000, "$50k-60k",
  'Palmoria Group emp-data cleaned'!$D771&lt;70000, "$60k-70k",
  'Palmoria Group emp-data cleaned'!$D771&lt;80000, "$70k-80k",
  'Palmoria Group emp-data cleaned'!$D771&lt;90000, "$80k-90k",
  'Palmoria Group emp-data cleaned'!$D771&lt;100000, "$90k-100k",
  'Palmoria Group emp-data cleaned'!$D771&lt;110000, "$100k-110k",
  'Palmoria Group emp-data cleaned'!$D771&gt;=110000, "$110k+"
)</f>
        <v>$70k-80k</v>
      </c>
      <c r="F771" s="35" t="s">
        <v>15</v>
      </c>
      <c r="G771" s="35" t="s">
        <v>16</v>
      </c>
      <c r="H771" s="33"/>
      <c r="I771" s="42"/>
      <c r="J771" s="48"/>
    </row>
    <row r="772" spans="1:10" x14ac:dyDescent="0.25">
      <c r="A772" s="33" t="s">
        <v>750</v>
      </c>
      <c r="B772" s="33" t="s">
        <v>12</v>
      </c>
      <c r="C772" s="33" t="s">
        <v>34</v>
      </c>
      <c r="D772" s="48">
        <v>91930</v>
      </c>
      <c r="E772" s="34" t="str" cm="1">
        <f t="array" ref="E772">_xlfn.IFS(
  'Palmoria Group emp-data cleaned'!$D772&lt;10000, "$0-10k",
  'Palmoria Group emp-data cleaned'!$D772&lt;20000, "$10k-20k",
  'Palmoria Group emp-data cleaned'!$D772&lt;30000, "$20k-30k",
  'Palmoria Group emp-data cleaned'!$D772&lt;40000, "$30k-40k",
  'Palmoria Group emp-data cleaned'!$D772&lt;50000, "$40k-50k",
  'Palmoria Group emp-data cleaned'!$D772&lt;60000, "$50k-60k",
  'Palmoria Group emp-data cleaned'!$D772&lt;70000, "$60k-70k",
  'Palmoria Group emp-data cleaned'!$D772&lt;80000, "$70k-80k",
  'Palmoria Group emp-data cleaned'!$D772&lt;90000, "$80k-90k",
  'Palmoria Group emp-data cleaned'!$D772&lt;100000, "$90k-100k",
  'Palmoria Group emp-data cleaned'!$D772&lt;110000, "$100k-110k",
  'Palmoria Group emp-data cleaned'!$D772&gt;=110000, "$110k+"
)</f>
        <v>$90k-100k</v>
      </c>
      <c r="F772" s="33" t="s">
        <v>19</v>
      </c>
      <c r="G772" s="33" t="s">
        <v>26</v>
      </c>
      <c r="H772" s="33">
        <f>INDEX('Bonus Rules'!$C$3:$G$14, MATCH(C772, 'Bonus Rules'!$B$3:$B$14, 0), MATCH(G772, 'Bonus Rules'!$C$2:$G$2, 0))</f>
        <v>3.2000000000000001E-2</v>
      </c>
      <c r="I772" s="42">
        <f t="shared" ref="I772:I834" si="24" xml:space="preserve"> D772 * H772</f>
        <v>2941.76</v>
      </c>
      <c r="J772" s="48">
        <f t="shared" ref="J772:J834" si="25">D772+I772</f>
        <v>94871.76</v>
      </c>
    </row>
    <row r="773" spans="1:10" x14ac:dyDescent="0.25">
      <c r="A773" s="35" t="s">
        <v>751</v>
      </c>
      <c r="B773" s="35" t="s">
        <v>12</v>
      </c>
      <c r="C773" s="35" t="s">
        <v>13</v>
      </c>
      <c r="D773" s="49">
        <v>107790</v>
      </c>
      <c r="E773" s="36" t="str" cm="1">
        <f t="array" ref="E773">_xlfn.IFS(
  'Palmoria Group emp-data cleaned'!$D773&lt;10000, "$0-10k",
  'Palmoria Group emp-data cleaned'!$D773&lt;20000, "$10k-20k",
  'Palmoria Group emp-data cleaned'!$D773&lt;30000, "$20k-30k",
  'Palmoria Group emp-data cleaned'!$D773&lt;40000, "$30k-40k",
  'Palmoria Group emp-data cleaned'!$D773&lt;50000, "$40k-50k",
  'Palmoria Group emp-data cleaned'!$D773&lt;60000, "$50k-60k",
  'Palmoria Group emp-data cleaned'!$D773&lt;70000, "$60k-70k",
  'Palmoria Group emp-data cleaned'!$D773&lt;80000, "$70k-80k",
  'Palmoria Group emp-data cleaned'!$D773&lt;90000, "$80k-90k",
  'Palmoria Group emp-data cleaned'!$D773&lt;100000, "$90k-100k",
  'Palmoria Group emp-data cleaned'!$D773&lt;110000, "$100k-110k",
  'Palmoria Group emp-data cleaned'!$D773&gt;=110000, "$110k+"
)</f>
        <v>$100k-110k</v>
      </c>
      <c r="F773" s="35" t="s">
        <v>19</v>
      </c>
      <c r="G773" s="35" t="s">
        <v>26</v>
      </c>
      <c r="H773" s="33">
        <f>INDEX('Bonus Rules'!$C$3:$G$14, MATCH(C773, 'Bonus Rules'!$B$3:$B$14, 0), MATCH(G773, 'Bonus Rules'!$C$2:$G$2, 0))</f>
        <v>3.5000000000000003E-2</v>
      </c>
      <c r="I773" s="42">
        <f t="shared" si="24"/>
        <v>3772.6500000000005</v>
      </c>
      <c r="J773" s="48">
        <f t="shared" si="25"/>
        <v>111562.65</v>
      </c>
    </row>
    <row r="774" spans="1:10" x14ac:dyDescent="0.25">
      <c r="A774" s="33" t="s">
        <v>752</v>
      </c>
      <c r="B774" s="33" t="s">
        <v>12</v>
      </c>
      <c r="C774" s="33" t="s">
        <v>34</v>
      </c>
      <c r="D774" s="48">
        <v>69970</v>
      </c>
      <c r="E774" s="34" t="str" cm="1">
        <f t="array" ref="E774">_xlfn.IFS(
  'Palmoria Group emp-data cleaned'!$D774&lt;10000, "$0-10k",
  'Palmoria Group emp-data cleaned'!$D774&lt;20000, "$10k-20k",
  'Palmoria Group emp-data cleaned'!$D774&lt;30000, "$20k-30k",
  'Palmoria Group emp-data cleaned'!$D774&lt;40000, "$30k-40k",
  'Palmoria Group emp-data cleaned'!$D774&lt;50000, "$40k-50k",
  'Palmoria Group emp-data cleaned'!$D774&lt;60000, "$50k-60k",
  'Palmoria Group emp-data cleaned'!$D774&lt;70000, "$60k-70k",
  'Palmoria Group emp-data cleaned'!$D774&lt;80000, "$70k-80k",
  'Palmoria Group emp-data cleaned'!$D774&lt;90000, "$80k-90k",
  'Palmoria Group emp-data cleaned'!$D774&lt;100000, "$90k-100k",
  'Palmoria Group emp-data cleaned'!$D774&lt;110000, "$100k-110k",
  'Palmoria Group emp-data cleaned'!$D774&gt;=110000, "$110k+"
)</f>
        <v>$60k-70k</v>
      </c>
      <c r="F774" s="33" t="s">
        <v>15</v>
      </c>
      <c r="G774" s="33" t="s">
        <v>26</v>
      </c>
      <c r="H774" s="33">
        <f>INDEX('Bonus Rules'!$C$3:$G$14, MATCH(C774, 'Bonus Rules'!$B$3:$B$14, 0), MATCH(G774, 'Bonus Rules'!$C$2:$G$2, 0))</f>
        <v>3.2000000000000001E-2</v>
      </c>
      <c r="I774" s="42">
        <f t="shared" si="24"/>
        <v>2239.04</v>
      </c>
      <c r="J774" s="48">
        <f t="shared" si="25"/>
        <v>72209.039999999994</v>
      </c>
    </row>
    <row r="775" spans="1:10" x14ac:dyDescent="0.25">
      <c r="A775" s="35" t="s">
        <v>176</v>
      </c>
      <c r="B775" s="35" t="s">
        <v>12</v>
      </c>
      <c r="C775" s="35" t="s">
        <v>13</v>
      </c>
      <c r="D775" s="49">
        <v>44300</v>
      </c>
      <c r="E775" s="36" t="str" cm="1">
        <f t="array" ref="E775">_xlfn.IFS(
  'Palmoria Group emp-data cleaned'!$D775&lt;10000, "$0-10k",
  'Palmoria Group emp-data cleaned'!$D775&lt;20000, "$10k-20k",
  'Palmoria Group emp-data cleaned'!$D775&lt;30000, "$20k-30k",
  'Palmoria Group emp-data cleaned'!$D775&lt;40000, "$30k-40k",
  'Palmoria Group emp-data cleaned'!$D775&lt;50000, "$40k-50k",
  'Palmoria Group emp-data cleaned'!$D775&lt;60000, "$50k-60k",
  'Palmoria Group emp-data cleaned'!$D775&lt;70000, "$60k-70k",
  'Palmoria Group emp-data cleaned'!$D775&lt;80000, "$70k-80k",
  'Palmoria Group emp-data cleaned'!$D775&lt;90000, "$80k-90k",
  'Palmoria Group emp-data cleaned'!$D775&lt;100000, "$90k-100k",
  'Palmoria Group emp-data cleaned'!$D775&lt;110000, "$100k-110k",
  'Palmoria Group emp-data cleaned'!$D775&gt;=110000, "$110k+"
)</f>
        <v>$40k-50k</v>
      </c>
      <c r="F775" s="35" t="s">
        <v>9</v>
      </c>
      <c r="G775" s="35" t="s">
        <v>22</v>
      </c>
      <c r="H775" s="33">
        <f>INDEX('Bonus Rules'!$C$3:$G$14, MATCH(C775, 'Bonus Rules'!$B$3:$B$14, 0), MATCH(G775, 'Bonus Rules'!$C$2:$G$2, 0))</f>
        <v>1.0999999999999999E-2</v>
      </c>
      <c r="I775" s="42">
        <f t="shared" si="24"/>
        <v>487.29999999999995</v>
      </c>
      <c r="J775" s="48">
        <f t="shared" si="25"/>
        <v>44787.3</v>
      </c>
    </row>
    <row r="776" spans="1:10" x14ac:dyDescent="0.25">
      <c r="A776" s="33" t="s">
        <v>753</v>
      </c>
      <c r="B776" s="33" t="s">
        <v>12</v>
      </c>
      <c r="C776" s="33" t="s">
        <v>50</v>
      </c>
      <c r="D776" s="48">
        <v>114180</v>
      </c>
      <c r="E776" s="34" t="str" cm="1">
        <f t="array" ref="E776">_xlfn.IFS(
  'Palmoria Group emp-data cleaned'!$D776&lt;10000, "$0-10k",
  'Palmoria Group emp-data cleaned'!$D776&lt;20000, "$10k-20k",
  'Palmoria Group emp-data cleaned'!$D776&lt;30000, "$20k-30k",
  'Palmoria Group emp-data cleaned'!$D776&lt;40000, "$30k-40k",
  'Palmoria Group emp-data cleaned'!$D776&lt;50000, "$40k-50k",
  'Palmoria Group emp-data cleaned'!$D776&lt;60000, "$50k-60k",
  'Palmoria Group emp-data cleaned'!$D776&lt;70000, "$60k-70k",
  'Palmoria Group emp-data cleaned'!$D776&lt;80000, "$70k-80k",
  'Palmoria Group emp-data cleaned'!$D776&lt;90000, "$80k-90k",
  'Palmoria Group emp-data cleaned'!$D776&lt;100000, "$90k-100k",
  'Palmoria Group emp-data cleaned'!$D776&lt;110000, "$100k-110k",
  'Palmoria Group emp-data cleaned'!$D776&gt;=110000, "$110k+"
)</f>
        <v>$110k+</v>
      </c>
      <c r="F776" s="33" t="s">
        <v>9</v>
      </c>
      <c r="G776" s="33" t="s">
        <v>10</v>
      </c>
      <c r="H776" s="33">
        <f>INDEX('Bonus Rules'!$C$3:$G$14, MATCH(C776, 'Bonus Rules'!$B$3:$B$14, 0), MATCH(G776, 'Bonus Rules'!$C$2:$G$2, 0))</f>
        <v>7.0999999999999994E-2</v>
      </c>
      <c r="I776" s="42">
        <f t="shared" si="24"/>
        <v>8106.7799999999988</v>
      </c>
      <c r="J776" s="48">
        <f t="shared" si="25"/>
        <v>122286.78</v>
      </c>
    </row>
    <row r="777" spans="1:10" x14ac:dyDescent="0.25">
      <c r="A777" s="35" t="s">
        <v>754</v>
      </c>
      <c r="B777" s="35" t="s">
        <v>7</v>
      </c>
      <c r="C777" s="35" t="s">
        <v>25</v>
      </c>
      <c r="D777" s="49">
        <v>85330</v>
      </c>
      <c r="E777" s="36" t="str" cm="1">
        <f t="array" ref="E777">_xlfn.IFS(
  'Palmoria Group emp-data cleaned'!$D777&lt;10000, "$0-10k",
  'Palmoria Group emp-data cleaned'!$D777&lt;20000, "$10k-20k",
  'Palmoria Group emp-data cleaned'!$D777&lt;30000, "$20k-30k",
  'Palmoria Group emp-data cleaned'!$D777&lt;40000, "$30k-40k",
  'Palmoria Group emp-data cleaned'!$D777&lt;50000, "$40k-50k",
  'Palmoria Group emp-data cleaned'!$D777&lt;60000, "$50k-60k",
  'Palmoria Group emp-data cleaned'!$D777&lt;70000, "$60k-70k",
  'Palmoria Group emp-data cleaned'!$D777&lt;80000, "$70k-80k",
  'Palmoria Group emp-data cleaned'!$D777&lt;90000, "$80k-90k",
  'Palmoria Group emp-data cleaned'!$D777&lt;100000, "$90k-100k",
  'Palmoria Group emp-data cleaned'!$D777&lt;110000, "$100k-110k",
  'Palmoria Group emp-data cleaned'!$D777&gt;=110000, "$110k+"
)</f>
        <v>$80k-90k</v>
      </c>
      <c r="F777" s="35" t="s">
        <v>15</v>
      </c>
      <c r="G777" s="35" t="s">
        <v>26</v>
      </c>
      <c r="H777" s="33">
        <f>INDEX('Bonus Rules'!$C$3:$G$14, MATCH(C777, 'Bonus Rules'!$B$3:$B$14, 0), MATCH(G777, 'Bonus Rules'!$C$2:$G$2, 0))</f>
        <v>2.7E-2</v>
      </c>
      <c r="I777" s="42">
        <f t="shared" si="24"/>
        <v>2303.91</v>
      </c>
      <c r="J777" s="48">
        <f t="shared" si="25"/>
        <v>87633.91</v>
      </c>
    </row>
    <row r="778" spans="1:10" x14ac:dyDescent="0.25">
      <c r="A778" s="33" t="s">
        <v>755</v>
      </c>
      <c r="B778" s="33" t="s">
        <v>12</v>
      </c>
      <c r="C778" s="33" t="s">
        <v>8</v>
      </c>
      <c r="D778" s="48">
        <v>36820</v>
      </c>
      <c r="E778" s="34" t="str" cm="1">
        <f t="array" ref="E778">_xlfn.IFS(
  'Palmoria Group emp-data cleaned'!$D778&lt;10000, "$0-10k",
  'Palmoria Group emp-data cleaned'!$D778&lt;20000, "$10k-20k",
  'Palmoria Group emp-data cleaned'!$D778&lt;30000, "$20k-30k",
  'Palmoria Group emp-data cleaned'!$D778&lt;40000, "$30k-40k",
  'Palmoria Group emp-data cleaned'!$D778&lt;50000, "$40k-50k",
  'Palmoria Group emp-data cleaned'!$D778&lt;60000, "$50k-60k",
  'Palmoria Group emp-data cleaned'!$D778&lt;70000, "$60k-70k",
  'Palmoria Group emp-data cleaned'!$D778&lt;80000, "$70k-80k",
  'Palmoria Group emp-data cleaned'!$D778&lt;90000, "$80k-90k",
  'Palmoria Group emp-data cleaned'!$D778&lt;100000, "$90k-100k",
  'Palmoria Group emp-data cleaned'!$D778&lt;110000, "$100k-110k",
  'Palmoria Group emp-data cleaned'!$D778&gt;=110000, "$110k+"
)</f>
        <v>$30k-40k</v>
      </c>
      <c r="F778" s="33" t="s">
        <v>15</v>
      </c>
      <c r="G778" s="33" t="s">
        <v>14</v>
      </c>
      <c r="H778" s="33">
        <f>INDEX('Bonus Rules'!$C$3:$G$14, MATCH(C778, 'Bonus Rules'!$B$3:$B$14, 0), MATCH(G778, 'Bonus Rules'!$C$2:$G$2, 0))</f>
        <v>5.0999999999999997E-2</v>
      </c>
      <c r="I778" s="42">
        <f t="shared" si="24"/>
        <v>1877.82</v>
      </c>
      <c r="J778" s="48">
        <f t="shared" si="25"/>
        <v>38697.82</v>
      </c>
    </row>
    <row r="779" spans="1:10" x14ac:dyDescent="0.25">
      <c r="A779" s="35" t="s">
        <v>756</v>
      </c>
      <c r="B779" s="35" t="s">
        <v>7</v>
      </c>
      <c r="C779" s="35" t="s">
        <v>63</v>
      </c>
      <c r="D779" s="49">
        <v>116890</v>
      </c>
      <c r="E779" s="36" t="str" cm="1">
        <f t="array" ref="E779">_xlfn.IFS(
  'Palmoria Group emp-data cleaned'!$D779&lt;10000, "$0-10k",
  'Palmoria Group emp-data cleaned'!$D779&lt;20000, "$10k-20k",
  'Palmoria Group emp-data cleaned'!$D779&lt;30000, "$20k-30k",
  'Palmoria Group emp-data cleaned'!$D779&lt;40000, "$30k-40k",
  'Palmoria Group emp-data cleaned'!$D779&lt;50000, "$40k-50k",
  'Palmoria Group emp-data cleaned'!$D779&lt;60000, "$50k-60k",
  'Palmoria Group emp-data cleaned'!$D779&lt;70000, "$60k-70k",
  'Palmoria Group emp-data cleaned'!$D779&lt;80000, "$70k-80k",
  'Palmoria Group emp-data cleaned'!$D779&lt;90000, "$80k-90k",
  'Palmoria Group emp-data cleaned'!$D779&lt;100000, "$90k-100k",
  'Palmoria Group emp-data cleaned'!$D779&lt;110000, "$100k-110k",
  'Palmoria Group emp-data cleaned'!$D779&gt;=110000, "$110k+"
)</f>
        <v>$110k+</v>
      </c>
      <c r="F779" s="35" t="s">
        <v>19</v>
      </c>
      <c r="G779" s="35" t="s">
        <v>26</v>
      </c>
      <c r="H779" s="33">
        <f>INDEX('Bonus Rules'!$C$3:$G$14, MATCH(C779, 'Bonus Rules'!$B$3:$B$14, 0), MATCH(G779, 'Bonus Rules'!$C$2:$G$2, 0))</f>
        <v>3.5000000000000003E-2</v>
      </c>
      <c r="I779" s="42">
        <f t="shared" si="24"/>
        <v>4091.1500000000005</v>
      </c>
      <c r="J779" s="48">
        <f t="shared" si="25"/>
        <v>120981.15</v>
      </c>
    </row>
    <row r="780" spans="1:10" x14ac:dyDescent="0.25">
      <c r="A780" s="33" t="s">
        <v>757</v>
      </c>
      <c r="B780" s="33" t="s">
        <v>7</v>
      </c>
      <c r="C780" s="33" t="s">
        <v>47</v>
      </c>
      <c r="D780" s="48">
        <v>78710</v>
      </c>
      <c r="E780" s="34" t="str" cm="1">
        <f t="array" ref="E780">_xlfn.IFS(
  'Palmoria Group emp-data cleaned'!$D780&lt;10000, "$0-10k",
  'Palmoria Group emp-data cleaned'!$D780&lt;20000, "$10k-20k",
  'Palmoria Group emp-data cleaned'!$D780&lt;30000, "$20k-30k",
  'Palmoria Group emp-data cleaned'!$D780&lt;40000, "$30k-40k",
  'Palmoria Group emp-data cleaned'!$D780&lt;50000, "$40k-50k",
  'Palmoria Group emp-data cleaned'!$D780&lt;60000, "$50k-60k",
  'Palmoria Group emp-data cleaned'!$D780&lt;70000, "$60k-70k",
  'Palmoria Group emp-data cleaned'!$D780&lt;80000, "$70k-80k",
  'Palmoria Group emp-data cleaned'!$D780&lt;90000, "$80k-90k",
  'Palmoria Group emp-data cleaned'!$D780&lt;100000, "$90k-100k",
  'Palmoria Group emp-data cleaned'!$D780&lt;110000, "$100k-110k",
  'Palmoria Group emp-data cleaned'!$D780&gt;=110000, "$110k+"
)</f>
        <v>$70k-80k</v>
      </c>
      <c r="F780" s="33" t="s">
        <v>19</v>
      </c>
      <c r="G780" s="33" t="s">
        <v>22</v>
      </c>
      <c r="H780" s="33">
        <f>INDEX('Bonus Rules'!$C$3:$G$14, MATCH(C780, 'Bonus Rules'!$B$3:$B$14, 0), MATCH(G780, 'Bonus Rules'!$C$2:$G$2, 0))</f>
        <v>0.02</v>
      </c>
      <c r="I780" s="42">
        <f t="shared" si="24"/>
        <v>1574.2</v>
      </c>
      <c r="J780" s="48">
        <f t="shared" si="25"/>
        <v>80284.2</v>
      </c>
    </row>
    <row r="781" spans="1:10" x14ac:dyDescent="0.25">
      <c r="A781" s="35" t="s">
        <v>758</v>
      </c>
      <c r="B781" s="35" t="s">
        <v>12</v>
      </c>
      <c r="C781" s="35" t="s">
        <v>50</v>
      </c>
      <c r="D781" s="49">
        <v>86470</v>
      </c>
      <c r="E781" s="36" t="str" cm="1">
        <f t="array" ref="E781">_xlfn.IFS(
  'Palmoria Group emp-data cleaned'!$D781&lt;10000, "$0-10k",
  'Palmoria Group emp-data cleaned'!$D781&lt;20000, "$10k-20k",
  'Palmoria Group emp-data cleaned'!$D781&lt;30000, "$20k-30k",
  'Palmoria Group emp-data cleaned'!$D781&lt;40000, "$30k-40k",
  'Palmoria Group emp-data cleaned'!$D781&lt;50000, "$40k-50k",
  'Palmoria Group emp-data cleaned'!$D781&lt;60000, "$50k-60k",
  'Palmoria Group emp-data cleaned'!$D781&lt;70000, "$60k-70k",
  'Palmoria Group emp-data cleaned'!$D781&lt;80000, "$70k-80k",
  'Palmoria Group emp-data cleaned'!$D781&lt;90000, "$80k-90k",
  'Palmoria Group emp-data cleaned'!$D781&lt;100000, "$90k-100k",
  'Palmoria Group emp-data cleaned'!$D781&lt;110000, "$100k-110k",
  'Palmoria Group emp-data cleaned'!$D781&gt;=110000, "$110k+"
)</f>
        <v>$80k-90k</v>
      </c>
      <c r="F781" s="35" t="s">
        <v>19</v>
      </c>
      <c r="G781" s="35" t="s">
        <v>26</v>
      </c>
      <c r="H781" s="33">
        <f>INDEX('Bonus Rules'!$C$3:$G$14, MATCH(C781, 'Bonus Rules'!$B$3:$B$14, 0), MATCH(G781, 'Bonus Rules'!$C$2:$G$2, 0))</f>
        <v>0.02</v>
      </c>
      <c r="I781" s="42">
        <f t="shared" si="24"/>
        <v>1729.4</v>
      </c>
      <c r="J781" s="48">
        <f t="shared" si="25"/>
        <v>88199.4</v>
      </c>
    </row>
    <row r="782" spans="1:10" x14ac:dyDescent="0.25">
      <c r="A782" s="33" t="s">
        <v>495</v>
      </c>
      <c r="B782" s="33" t="s">
        <v>12</v>
      </c>
      <c r="C782" s="33" t="s">
        <v>47</v>
      </c>
      <c r="D782" s="48">
        <v>35980</v>
      </c>
      <c r="E782" s="34" t="str" cm="1">
        <f t="array" ref="E782">_xlfn.IFS(
  'Palmoria Group emp-data cleaned'!$D782&lt;10000, "$0-10k",
  'Palmoria Group emp-data cleaned'!$D782&lt;20000, "$10k-20k",
  'Palmoria Group emp-data cleaned'!$D782&lt;30000, "$20k-30k",
  'Palmoria Group emp-data cleaned'!$D782&lt;40000, "$30k-40k",
  'Palmoria Group emp-data cleaned'!$D782&lt;50000, "$40k-50k",
  'Palmoria Group emp-data cleaned'!$D782&lt;60000, "$50k-60k",
  'Palmoria Group emp-data cleaned'!$D782&lt;70000, "$60k-70k",
  'Palmoria Group emp-data cleaned'!$D782&lt;80000, "$70k-80k",
  'Palmoria Group emp-data cleaned'!$D782&lt;90000, "$80k-90k",
  'Palmoria Group emp-data cleaned'!$D782&lt;100000, "$90k-100k",
  'Palmoria Group emp-data cleaned'!$D782&lt;110000, "$100k-110k",
  'Palmoria Group emp-data cleaned'!$D782&gt;=110000, "$110k+"
)</f>
        <v>$30k-40k</v>
      </c>
      <c r="F782" s="33" t="s">
        <v>9</v>
      </c>
      <c r="G782" s="33" t="s">
        <v>14</v>
      </c>
      <c r="H782" s="33">
        <f>INDEX('Bonus Rules'!$C$3:$G$14, MATCH(C782, 'Bonus Rules'!$B$3:$B$14, 0), MATCH(G782, 'Bonus Rules'!$C$2:$G$2, 0))</f>
        <v>5.3999999999999999E-2</v>
      </c>
      <c r="I782" s="42">
        <f t="shared" si="24"/>
        <v>1942.92</v>
      </c>
      <c r="J782" s="48">
        <f t="shared" si="25"/>
        <v>37922.92</v>
      </c>
    </row>
    <row r="783" spans="1:10" x14ac:dyDescent="0.25">
      <c r="A783" s="35" t="s">
        <v>759</v>
      </c>
      <c r="B783" s="35" t="s">
        <v>12</v>
      </c>
      <c r="C783" s="35" t="s">
        <v>21</v>
      </c>
      <c r="D783" s="49">
        <v>77110</v>
      </c>
      <c r="E783" s="36" t="str" cm="1">
        <f t="array" ref="E783">_xlfn.IFS(
  'Palmoria Group emp-data cleaned'!$D783&lt;10000, "$0-10k",
  'Palmoria Group emp-data cleaned'!$D783&lt;20000, "$10k-20k",
  'Palmoria Group emp-data cleaned'!$D783&lt;30000, "$20k-30k",
  'Palmoria Group emp-data cleaned'!$D783&lt;40000, "$30k-40k",
  'Palmoria Group emp-data cleaned'!$D783&lt;50000, "$40k-50k",
  'Palmoria Group emp-data cleaned'!$D783&lt;60000, "$50k-60k",
  'Palmoria Group emp-data cleaned'!$D783&lt;70000, "$60k-70k",
  'Palmoria Group emp-data cleaned'!$D783&lt;80000, "$70k-80k",
  'Palmoria Group emp-data cleaned'!$D783&lt;90000, "$80k-90k",
  'Palmoria Group emp-data cleaned'!$D783&lt;100000, "$90k-100k",
  'Palmoria Group emp-data cleaned'!$D783&lt;110000, "$100k-110k",
  'Palmoria Group emp-data cleaned'!$D783&gt;=110000, "$110k+"
)</f>
        <v>$70k-80k</v>
      </c>
      <c r="F783" s="35" t="s">
        <v>15</v>
      </c>
      <c r="G783" s="35" t="s">
        <v>26</v>
      </c>
      <c r="H783" s="33">
        <f>INDEX('Bonus Rules'!$C$3:$G$14, MATCH(C783, 'Bonus Rules'!$B$3:$B$14, 0), MATCH(G783, 'Bonus Rules'!$C$2:$G$2, 0))</f>
        <v>2.8000000000000001E-2</v>
      </c>
      <c r="I783" s="42">
        <f t="shared" si="24"/>
        <v>2159.08</v>
      </c>
      <c r="J783" s="48">
        <f t="shared" si="25"/>
        <v>79269.08</v>
      </c>
    </row>
    <row r="784" spans="1:10" x14ac:dyDescent="0.25">
      <c r="A784" s="33" t="s">
        <v>760</v>
      </c>
      <c r="B784" s="33" t="s">
        <v>12</v>
      </c>
      <c r="C784" s="33" t="s">
        <v>34</v>
      </c>
      <c r="D784" s="48">
        <v>86570</v>
      </c>
      <c r="E784" s="34" t="str" cm="1">
        <f t="array" ref="E784">_xlfn.IFS(
  'Palmoria Group emp-data cleaned'!$D784&lt;10000, "$0-10k",
  'Palmoria Group emp-data cleaned'!$D784&lt;20000, "$10k-20k",
  'Palmoria Group emp-data cleaned'!$D784&lt;30000, "$20k-30k",
  'Palmoria Group emp-data cleaned'!$D784&lt;40000, "$30k-40k",
  'Palmoria Group emp-data cleaned'!$D784&lt;50000, "$40k-50k",
  'Palmoria Group emp-data cleaned'!$D784&lt;60000, "$50k-60k",
  'Palmoria Group emp-data cleaned'!$D784&lt;70000, "$60k-70k",
  'Palmoria Group emp-data cleaned'!$D784&lt;80000, "$70k-80k",
  'Palmoria Group emp-data cleaned'!$D784&lt;90000, "$80k-90k",
  'Palmoria Group emp-data cleaned'!$D784&lt;100000, "$90k-100k",
  'Palmoria Group emp-data cleaned'!$D784&lt;110000, "$100k-110k",
  'Palmoria Group emp-data cleaned'!$D784&gt;=110000, "$110k+"
)</f>
        <v>$80k-90k</v>
      </c>
      <c r="F784" s="33" t="s">
        <v>19</v>
      </c>
      <c r="G784" s="33" t="s">
        <v>48</v>
      </c>
      <c r="H784" s="33">
        <f>INDEX('Bonus Rules'!$C$3:$G$14, MATCH(C784, 'Bonus Rules'!$B$3:$B$14, 0), MATCH(G784, 'Bonus Rules'!$C$2:$G$2, 0))</f>
        <v>5.0000000000000001E-3</v>
      </c>
      <c r="I784" s="42">
        <f t="shared" si="24"/>
        <v>432.85</v>
      </c>
      <c r="J784" s="48">
        <f t="shared" si="25"/>
        <v>87002.85</v>
      </c>
    </row>
    <row r="785" spans="1:10" x14ac:dyDescent="0.25">
      <c r="A785" s="35" t="s">
        <v>761</v>
      </c>
      <c r="B785" s="35" t="s">
        <v>7</v>
      </c>
      <c r="C785" s="35" t="s">
        <v>31</v>
      </c>
      <c r="D785" s="49">
        <v>117850</v>
      </c>
      <c r="E785" s="36" t="str" cm="1">
        <f t="array" ref="E785">_xlfn.IFS(
  'Palmoria Group emp-data cleaned'!$D785&lt;10000, "$0-10k",
  'Palmoria Group emp-data cleaned'!$D785&lt;20000, "$10k-20k",
  'Palmoria Group emp-data cleaned'!$D785&lt;30000, "$20k-30k",
  'Palmoria Group emp-data cleaned'!$D785&lt;40000, "$30k-40k",
  'Palmoria Group emp-data cleaned'!$D785&lt;50000, "$40k-50k",
  'Palmoria Group emp-data cleaned'!$D785&lt;60000, "$50k-60k",
  'Palmoria Group emp-data cleaned'!$D785&lt;70000, "$60k-70k",
  'Palmoria Group emp-data cleaned'!$D785&lt;80000, "$70k-80k",
  'Palmoria Group emp-data cleaned'!$D785&lt;90000, "$80k-90k",
  'Palmoria Group emp-data cleaned'!$D785&lt;100000, "$90k-100k",
  'Palmoria Group emp-data cleaned'!$D785&lt;110000, "$100k-110k",
  'Palmoria Group emp-data cleaned'!$D785&gt;=110000, "$110k+"
)</f>
        <v>$110k+</v>
      </c>
      <c r="F785" s="35" t="s">
        <v>19</v>
      </c>
      <c r="G785" s="35" t="s">
        <v>14</v>
      </c>
      <c r="H785" s="33">
        <f>INDEX('Bonus Rules'!$C$3:$G$14, MATCH(C785, 'Bonus Rules'!$B$3:$B$14, 0), MATCH(G785, 'Bonus Rules'!$C$2:$G$2, 0))</f>
        <v>0.05</v>
      </c>
      <c r="I785" s="42">
        <f t="shared" si="24"/>
        <v>5892.5</v>
      </c>
      <c r="J785" s="48">
        <f t="shared" si="25"/>
        <v>123742.5</v>
      </c>
    </row>
    <row r="786" spans="1:10" x14ac:dyDescent="0.25">
      <c r="A786" s="33" t="s">
        <v>762</v>
      </c>
      <c r="B786" s="33" t="s">
        <v>12</v>
      </c>
      <c r="C786" s="33" t="s">
        <v>63</v>
      </c>
      <c r="D786" s="48">
        <v>116500</v>
      </c>
      <c r="E786" s="34" t="str" cm="1">
        <f t="array" ref="E786">_xlfn.IFS(
  'Palmoria Group emp-data cleaned'!$D786&lt;10000, "$0-10k",
  'Palmoria Group emp-data cleaned'!$D786&lt;20000, "$10k-20k",
  'Palmoria Group emp-data cleaned'!$D786&lt;30000, "$20k-30k",
  'Palmoria Group emp-data cleaned'!$D786&lt;40000, "$30k-40k",
  'Palmoria Group emp-data cleaned'!$D786&lt;50000, "$40k-50k",
  'Palmoria Group emp-data cleaned'!$D786&lt;60000, "$50k-60k",
  'Palmoria Group emp-data cleaned'!$D786&lt;70000, "$60k-70k",
  'Palmoria Group emp-data cleaned'!$D786&lt;80000, "$70k-80k",
  'Palmoria Group emp-data cleaned'!$D786&lt;90000, "$80k-90k",
  'Palmoria Group emp-data cleaned'!$D786&lt;100000, "$90k-100k",
  'Palmoria Group emp-data cleaned'!$D786&lt;110000, "$100k-110k",
  'Palmoria Group emp-data cleaned'!$D786&gt;=110000, "$110k+"
)</f>
        <v>$110k+</v>
      </c>
      <c r="F786" s="33" t="s">
        <v>9</v>
      </c>
      <c r="G786" s="33" t="s">
        <v>16</v>
      </c>
      <c r="H786" s="33"/>
      <c r="I786" s="42"/>
      <c r="J786" s="48"/>
    </row>
    <row r="787" spans="1:10" x14ac:dyDescent="0.25">
      <c r="A787" s="35" t="s">
        <v>763</v>
      </c>
      <c r="B787" s="35" t="s">
        <v>12</v>
      </c>
      <c r="C787" s="35" t="s">
        <v>50</v>
      </c>
      <c r="D787" s="49">
        <v>80030</v>
      </c>
      <c r="E787" s="36" t="str" cm="1">
        <f t="array" ref="E787">_xlfn.IFS(
  'Palmoria Group emp-data cleaned'!$D787&lt;10000, "$0-10k",
  'Palmoria Group emp-data cleaned'!$D787&lt;20000, "$10k-20k",
  'Palmoria Group emp-data cleaned'!$D787&lt;30000, "$20k-30k",
  'Palmoria Group emp-data cleaned'!$D787&lt;40000, "$30k-40k",
  'Palmoria Group emp-data cleaned'!$D787&lt;50000, "$40k-50k",
  'Palmoria Group emp-data cleaned'!$D787&lt;60000, "$50k-60k",
  'Palmoria Group emp-data cleaned'!$D787&lt;70000, "$60k-70k",
  'Palmoria Group emp-data cleaned'!$D787&lt;80000, "$70k-80k",
  'Palmoria Group emp-data cleaned'!$D787&lt;90000, "$80k-90k",
  'Palmoria Group emp-data cleaned'!$D787&lt;100000, "$90k-100k",
  'Palmoria Group emp-data cleaned'!$D787&lt;110000, "$100k-110k",
  'Palmoria Group emp-data cleaned'!$D787&gt;=110000, "$110k+"
)</f>
        <v>$80k-90k</v>
      </c>
      <c r="F787" s="35" t="s">
        <v>19</v>
      </c>
      <c r="G787" s="35" t="s">
        <v>22</v>
      </c>
      <c r="H787" s="33">
        <f>INDEX('Bonus Rules'!$C$3:$G$14, MATCH(C787, 'Bonus Rules'!$B$3:$B$14, 0), MATCH(G787, 'Bonus Rules'!$C$2:$G$2, 0))</f>
        <v>1.2E-2</v>
      </c>
      <c r="I787" s="42">
        <f t="shared" si="24"/>
        <v>960.36</v>
      </c>
      <c r="J787" s="48">
        <f t="shared" si="25"/>
        <v>80990.36</v>
      </c>
    </row>
    <row r="788" spans="1:10" x14ac:dyDescent="0.25">
      <c r="A788" s="33" t="s">
        <v>668</v>
      </c>
      <c r="B788" s="33" t="s">
        <v>12</v>
      </c>
      <c r="C788" s="33" t="s">
        <v>21</v>
      </c>
      <c r="D788" s="48">
        <v>58940</v>
      </c>
      <c r="E788" s="34" t="str" cm="1">
        <f t="array" ref="E788">_xlfn.IFS(
  'Palmoria Group emp-data cleaned'!$D788&lt;10000, "$0-10k",
  'Palmoria Group emp-data cleaned'!$D788&lt;20000, "$10k-20k",
  'Palmoria Group emp-data cleaned'!$D788&lt;30000, "$20k-30k",
  'Palmoria Group emp-data cleaned'!$D788&lt;40000, "$30k-40k",
  'Palmoria Group emp-data cleaned'!$D788&lt;50000, "$40k-50k",
  'Palmoria Group emp-data cleaned'!$D788&lt;60000, "$50k-60k",
  'Palmoria Group emp-data cleaned'!$D788&lt;70000, "$60k-70k",
  'Palmoria Group emp-data cleaned'!$D788&lt;80000, "$70k-80k",
  'Palmoria Group emp-data cleaned'!$D788&lt;90000, "$80k-90k",
  'Palmoria Group emp-data cleaned'!$D788&lt;100000, "$90k-100k",
  'Palmoria Group emp-data cleaned'!$D788&lt;110000, "$100k-110k",
  'Palmoria Group emp-data cleaned'!$D788&gt;=110000, "$110k+"
)</f>
        <v>$50k-60k</v>
      </c>
      <c r="F788" s="33" t="s">
        <v>19</v>
      </c>
      <c r="G788" s="33" t="s">
        <v>26</v>
      </c>
      <c r="H788" s="33">
        <f>INDEX('Bonus Rules'!$C$3:$G$14, MATCH(C788, 'Bonus Rules'!$B$3:$B$14, 0), MATCH(G788, 'Bonus Rules'!$C$2:$G$2, 0))</f>
        <v>2.8000000000000001E-2</v>
      </c>
      <c r="I788" s="42">
        <f t="shared" si="24"/>
        <v>1650.32</v>
      </c>
      <c r="J788" s="48">
        <f t="shared" si="25"/>
        <v>60590.32</v>
      </c>
    </row>
    <row r="789" spans="1:10" x14ac:dyDescent="0.25">
      <c r="A789" s="35" t="s">
        <v>764</v>
      </c>
      <c r="B789" s="35" t="s">
        <v>7</v>
      </c>
      <c r="C789" s="35" t="s">
        <v>25</v>
      </c>
      <c r="D789" s="49">
        <v>76320</v>
      </c>
      <c r="E789" s="36" t="str" cm="1">
        <f t="array" ref="E789">_xlfn.IFS(
  'Palmoria Group emp-data cleaned'!$D789&lt;10000, "$0-10k",
  'Palmoria Group emp-data cleaned'!$D789&lt;20000, "$10k-20k",
  'Palmoria Group emp-data cleaned'!$D789&lt;30000, "$20k-30k",
  'Palmoria Group emp-data cleaned'!$D789&lt;40000, "$30k-40k",
  'Palmoria Group emp-data cleaned'!$D789&lt;50000, "$40k-50k",
  'Palmoria Group emp-data cleaned'!$D789&lt;60000, "$50k-60k",
  'Palmoria Group emp-data cleaned'!$D789&lt;70000, "$60k-70k",
  'Palmoria Group emp-data cleaned'!$D789&lt;80000, "$70k-80k",
  'Palmoria Group emp-data cleaned'!$D789&lt;90000, "$80k-90k",
  'Palmoria Group emp-data cleaned'!$D789&lt;100000, "$90k-100k",
  'Palmoria Group emp-data cleaned'!$D789&lt;110000, "$100k-110k",
  'Palmoria Group emp-data cleaned'!$D789&gt;=110000, "$110k+"
)</f>
        <v>$70k-80k</v>
      </c>
      <c r="F789" s="35" t="s">
        <v>9</v>
      </c>
      <c r="G789" s="35" t="s">
        <v>14</v>
      </c>
      <c r="H789" s="33">
        <f>INDEX('Bonus Rules'!$C$3:$G$14, MATCH(C789, 'Bonus Rules'!$B$3:$B$14, 0), MATCH(G789, 'Bonus Rules'!$C$2:$G$2, 0))</f>
        <v>5.3999999999999999E-2</v>
      </c>
      <c r="I789" s="42">
        <f t="shared" si="24"/>
        <v>4121.28</v>
      </c>
      <c r="J789" s="48">
        <f t="shared" si="25"/>
        <v>80441.279999999999</v>
      </c>
    </row>
    <row r="790" spans="1:10" x14ac:dyDescent="0.25">
      <c r="A790" s="33" t="s">
        <v>765</v>
      </c>
      <c r="B790" s="33" t="s">
        <v>7</v>
      </c>
      <c r="C790" s="33" t="s">
        <v>21</v>
      </c>
      <c r="D790" s="48">
        <v>110730</v>
      </c>
      <c r="E790" s="34" t="str" cm="1">
        <f t="array" ref="E790">_xlfn.IFS(
  'Palmoria Group emp-data cleaned'!$D790&lt;10000, "$0-10k",
  'Palmoria Group emp-data cleaned'!$D790&lt;20000, "$10k-20k",
  'Palmoria Group emp-data cleaned'!$D790&lt;30000, "$20k-30k",
  'Palmoria Group emp-data cleaned'!$D790&lt;40000, "$30k-40k",
  'Palmoria Group emp-data cleaned'!$D790&lt;50000, "$40k-50k",
  'Palmoria Group emp-data cleaned'!$D790&lt;60000, "$50k-60k",
  'Palmoria Group emp-data cleaned'!$D790&lt;70000, "$60k-70k",
  'Palmoria Group emp-data cleaned'!$D790&lt;80000, "$70k-80k",
  'Palmoria Group emp-data cleaned'!$D790&lt;90000, "$80k-90k",
  'Palmoria Group emp-data cleaned'!$D790&lt;100000, "$90k-100k",
  'Palmoria Group emp-data cleaned'!$D790&lt;110000, "$100k-110k",
  'Palmoria Group emp-data cleaned'!$D790&gt;=110000, "$110k+"
)</f>
        <v>$110k+</v>
      </c>
      <c r="F790" s="33" t="s">
        <v>15</v>
      </c>
      <c r="G790" s="33" t="s">
        <v>10</v>
      </c>
      <c r="H790" s="33">
        <f>INDEX('Bonus Rules'!$C$3:$G$14, MATCH(C790, 'Bonus Rules'!$B$3:$B$14, 0), MATCH(G790, 'Bonus Rules'!$C$2:$G$2, 0))</f>
        <v>7.5999999999999998E-2</v>
      </c>
      <c r="I790" s="42">
        <f t="shared" si="24"/>
        <v>8415.48</v>
      </c>
      <c r="J790" s="48">
        <f t="shared" si="25"/>
        <v>119145.48</v>
      </c>
    </row>
    <row r="791" spans="1:10" x14ac:dyDescent="0.25">
      <c r="A791" s="35" t="s">
        <v>766</v>
      </c>
      <c r="B791" s="35" t="s">
        <v>12</v>
      </c>
      <c r="C791" s="35" t="s">
        <v>39</v>
      </c>
      <c r="D791" s="49">
        <v>86990</v>
      </c>
      <c r="E791" s="36" t="str" cm="1">
        <f t="array" ref="E791">_xlfn.IFS(
  'Palmoria Group emp-data cleaned'!$D791&lt;10000, "$0-10k",
  'Palmoria Group emp-data cleaned'!$D791&lt;20000, "$10k-20k",
  'Palmoria Group emp-data cleaned'!$D791&lt;30000, "$20k-30k",
  'Palmoria Group emp-data cleaned'!$D791&lt;40000, "$30k-40k",
  'Palmoria Group emp-data cleaned'!$D791&lt;50000, "$40k-50k",
  'Palmoria Group emp-data cleaned'!$D791&lt;60000, "$50k-60k",
  'Palmoria Group emp-data cleaned'!$D791&lt;70000, "$60k-70k",
  'Palmoria Group emp-data cleaned'!$D791&lt;80000, "$70k-80k",
  'Palmoria Group emp-data cleaned'!$D791&lt;90000, "$80k-90k",
  'Palmoria Group emp-data cleaned'!$D791&lt;100000, "$90k-100k",
  'Palmoria Group emp-data cleaned'!$D791&lt;110000, "$100k-110k",
  'Palmoria Group emp-data cleaned'!$D791&gt;=110000, "$110k+"
)</f>
        <v>$80k-90k</v>
      </c>
      <c r="F791" s="35" t="s">
        <v>15</v>
      </c>
      <c r="G791" s="35" t="s">
        <v>22</v>
      </c>
      <c r="H791" s="33">
        <f>INDEX('Bonus Rules'!$C$3:$G$14, MATCH(C791, 'Bonus Rules'!$B$3:$B$14, 0), MATCH(G791, 'Bonus Rules'!$C$2:$G$2, 0))</f>
        <v>1.9E-2</v>
      </c>
      <c r="I791" s="42">
        <f t="shared" si="24"/>
        <v>1652.81</v>
      </c>
      <c r="J791" s="48">
        <f t="shared" si="25"/>
        <v>88642.81</v>
      </c>
    </row>
    <row r="792" spans="1:10" x14ac:dyDescent="0.25">
      <c r="A792" s="33" t="s">
        <v>767</v>
      </c>
      <c r="B792" s="33" t="s">
        <v>7</v>
      </c>
      <c r="C792" s="33" t="s">
        <v>63</v>
      </c>
      <c r="D792" s="48">
        <v>74410</v>
      </c>
      <c r="E792" s="34" t="str" cm="1">
        <f t="array" ref="E792">_xlfn.IFS(
  'Palmoria Group emp-data cleaned'!$D792&lt;10000, "$0-10k",
  'Palmoria Group emp-data cleaned'!$D792&lt;20000, "$10k-20k",
  'Palmoria Group emp-data cleaned'!$D792&lt;30000, "$20k-30k",
  'Palmoria Group emp-data cleaned'!$D792&lt;40000, "$30k-40k",
  'Palmoria Group emp-data cleaned'!$D792&lt;50000, "$40k-50k",
  'Palmoria Group emp-data cleaned'!$D792&lt;60000, "$50k-60k",
  'Palmoria Group emp-data cleaned'!$D792&lt;70000, "$60k-70k",
  'Palmoria Group emp-data cleaned'!$D792&lt;80000, "$70k-80k",
  'Palmoria Group emp-data cleaned'!$D792&lt;90000, "$80k-90k",
  'Palmoria Group emp-data cleaned'!$D792&lt;100000, "$90k-100k",
  'Palmoria Group emp-data cleaned'!$D792&lt;110000, "$100k-110k",
  'Palmoria Group emp-data cleaned'!$D792&gt;=110000, "$110k+"
)</f>
        <v>$70k-80k</v>
      </c>
      <c r="F792" s="33" t="s">
        <v>15</v>
      </c>
      <c r="G792" s="33" t="s">
        <v>14</v>
      </c>
      <c r="H792" s="33">
        <f>INDEX('Bonus Rules'!$C$3:$G$14, MATCH(C792, 'Bonus Rules'!$B$3:$B$14, 0), MATCH(G792, 'Bonus Rules'!$C$2:$G$2, 0))</f>
        <v>5.8000000000000003E-2</v>
      </c>
      <c r="I792" s="42">
        <f t="shared" si="24"/>
        <v>4315.7800000000007</v>
      </c>
      <c r="J792" s="48">
        <f t="shared" si="25"/>
        <v>78725.78</v>
      </c>
    </row>
    <row r="793" spans="1:10" x14ac:dyDescent="0.25">
      <c r="A793" s="35" t="s">
        <v>768</v>
      </c>
      <c r="B793" s="35" t="s">
        <v>7</v>
      </c>
      <c r="C793" s="35" t="s">
        <v>63</v>
      </c>
      <c r="D793" s="49">
        <v>87610</v>
      </c>
      <c r="E793" s="36" t="str" cm="1">
        <f t="array" ref="E793">_xlfn.IFS(
  'Palmoria Group emp-data cleaned'!$D793&lt;10000, "$0-10k",
  'Palmoria Group emp-data cleaned'!$D793&lt;20000, "$10k-20k",
  'Palmoria Group emp-data cleaned'!$D793&lt;30000, "$20k-30k",
  'Palmoria Group emp-data cleaned'!$D793&lt;40000, "$30k-40k",
  'Palmoria Group emp-data cleaned'!$D793&lt;50000, "$40k-50k",
  'Palmoria Group emp-data cleaned'!$D793&lt;60000, "$50k-60k",
  'Palmoria Group emp-data cleaned'!$D793&lt;70000, "$60k-70k",
  'Palmoria Group emp-data cleaned'!$D793&lt;80000, "$70k-80k",
  'Palmoria Group emp-data cleaned'!$D793&lt;90000, "$80k-90k",
  'Palmoria Group emp-data cleaned'!$D793&lt;100000, "$90k-100k",
  'Palmoria Group emp-data cleaned'!$D793&lt;110000, "$100k-110k",
  'Palmoria Group emp-data cleaned'!$D793&gt;=110000, "$110k+"
)</f>
        <v>$80k-90k</v>
      </c>
      <c r="F793" s="35" t="s">
        <v>9</v>
      </c>
      <c r="G793" s="35" t="s">
        <v>14</v>
      </c>
      <c r="H793" s="33">
        <f>INDEX('Bonus Rules'!$C$3:$G$14, MATCH(C793, 'Bonus Rules'!$B$3:$B$14, 0), MATCH(G793, 'Bonus Rules'!$C$2:$G$2, 0))</f>
        <v>5.8000000000000003E-2</v>
      </c>
      <c r="I793" s="42">
        <f t="shared" si="24"/>
        <v>5081.38</v>
      </c>
      <c r="J793" s="48">
        <f t="shared" si="25"/>
        <v>92691.38</v>
      </c>
    </row>
    <row r="794" spans="1:10" x14ac:dyDescent="0.25">
      <c r="A794" s="33" t="s">
        <v>769</v>
      </c>
      <c r="B794" s="33" t="s">
        <v>12</v>
      </c>
      <c r="C794" s="33" t="s">
        <v>31</v>
      </c>
      <c r="D794" s="48">
        <v>103340</v>
      </c>
      <c r="E794" s="34" t="str" cm="1">
        <f t="array" ref="E794">_xlfn.IFS(
  'Palmoria Group emp-data cleaned'!$D794&lt;10000, "$0-10k",
  'Palmoria Group emp-data cleaned'!$D794&lt;20000, "$10k-20k",
  'Palmoria Group emp-data cleaned'!$D794&lt;30000, "$20k-30k",
  'Palmoria Group emp-data cleaned'!$D794&lt;40000, "$30k-40k",
  'Palmoria Group emp-data cleaned'!$D794&lt;50000, "$40k-50k",
  'Palmoria Group emp-data cleaned'!$D794&lt;60000, "$50k-60k",
  'Palmoria Group emp-data cleaned'!$D794&lt;70000, "$60k-70k",
  'Palmoria Group emp-data cleaned'!$D794&lt;80000, "$70k-80k",
  'Palmoria Group emp-data cleaned'!$D794&lt;90000, "$80k-90k",
  'Palmoria Group emp-data cleaned'!$D794&lt;100000, "$90k-100k",
  'Palmoria Group emp-data cleaned'!$D794&lt;110000, "$100k-110k",
  'Palmoria Group emp-data cleaned'!$D794&gt;=110000, "$110k+"
)</f>
        <v>$100k-110k</v>
      </c>
      <c r="F794" s="33" t="s">
        <v>15</v>
      </c>
      <c r="G794" s="33" t="s">
        <v>14</v>
      </c>
      <c r="H794" s="33">
        <f>INDEX('Bonus Rules'!$C$3:$G$14, MATCH(C794, 'Bonus Rules'!$B$3:$B$14, 0), MATCH(G794, 'Bonus Rules'!$C$2:$G$2, 0))</f>
        <v>0.05</v>
      </c>
      <c r="I794" s="42">
        <f t="shared" si="24"/>
        <v>5167</v>
      </c>
      <c r="J794" s="48">
        <f t="shared" si="25"/>
        <v>108507</v>
      </c>
    </row>
    <row r="795" spans="1:10" x14ac:dyDescent="0.25">
      <c r="A795" s="35" t="s">
        <v>770</v>
      </c>
      <c r="B795" s="35" t="s">
        <v>12</v>
      </c>
      <c r="C795" s="35" t="s">
        <v>31</v>
      </c>
      <c r="D795" s="49">
        <v>46470</v>
      </c>
      <c r="E795" s="36" t="str" cm="1">
        <f t="array" ref="E795">_xlfn.IFS(
  'Palmoria Group emp-data cleaned'!$D795&lt;10000, "$0-10k",
  'Palmoria Group emp-data cleaned'!$D795&lt;20000, "$10k-20k",
  'Palmoria Group emp-data cleaned'!$D795&lt;30000, "$20k-30k",
  'Palmoria Group emp-data cleaned'!$D795&lt;40000, "$30k-40k",
  'Palmoria Group emp-data cleaned'!$D795&lt;50000, "$40k-50k",
  'Palmoria Group emp-data cleaned'!$D795&lt;60000, "$50k-60k",
  'Palmoria Group emp-data cleaned'!$D795&lt;70000, "$60k-70k",
  'Palmoria Group emp-data cleaned'!$D795&lt;80000, "$70k-80k",
  'Palmoria Group emp-data cleaned'!$D795&lt;90000, "$80k-90k",
  'Palmoria Group emp-data cleaned'!$D795&lt;100000, "$90k-100k",
  'Palmoria Group emp-data cleaned'!$D795&lt;110000, "$100k-110k",
  'Palmoria Group emp-data cleaned'!$D795&gt;=110000, "$110k+"
)</f>
        <v>$40k-50k</v>
      </c>
      <c r="F795" s="35" t="s">
        <v>19</v>
      </c>
      <c r="G795" s="35" t="s">
        <v>26</v>
      </c>
      <c r="H795" s="33">
        <f>INDEX('Bonus Rules'!$C$3:$G$14, MATCH(C795, 'Bonus Rules'!$B$3:$B$14, 0), MATCH(G795, 'Bonus Rules'!$C$2:$G$2, 0))</f>
        <v>2.4E-2</v>
      </c>
      <c r="I795" s="42">
        <f t="shared" si="24"/>
        <v>1115.28</v>
      </c>
      <c r="J795" s="48">
        <f t="shared" si="25"/>
        <v>47585.279999999999</v>
      </c>
    </row>
    <row r="796" spans="1:10" x14ac:dyDescent="0.25">
      <c r="A796" s="33" t="s">
        <v>771</v>
      </c>
      <c r="B796" s="33" t="s">
        <v>7</v>
      </c>
      <c r="C796" s="33" t="s">
        <v>18</v>
      </c>
      <c r="D796" s="48">
        <v>108290</v>
      </c>
      <c r="E796" s="34" t="str" cm="1">
        <f t="array" ref="E796">_xlfn.IFS(
  'Palmoria Group emp-data cleaned'!$D796&lt;10000, "$0-10k",
  'Palmoria Group emp-data cleaned'!$D796&lt;20000, "$10k-20k",
  'Palmoria Group emp-data cleaned'!$D796&lt;30000, "$20k-30k",
  'Palmoria Group emp-data cleaned'!$D796&lt;40000, "$30k-40k",
  'Palmoria Group emp-data cleaned'!$D796&lt;50000, "$40k-50k",
  'Palmoria Group emp-data cleaned'!$D796&lt;60000, "$50k-60k",
  'Palmoria Group emp-data cleaned'!$D796&lt;70000, "$60k-70k",
  'Palmoria Group emp-data cleaned'!$D796&lt;80000, "$70k-80k",
  'Palmoria Group emp-data cleaned'!$D796&lt;90000, "$80k-90k",
  'Palmoria Group emp-data cleaned'!$D796&lt;100000, "$90k-100k",
  'Palmoria Group emp-data cleaned'!$D796&lt;110000, "$100k-110k",
  'Palmoria Group emp-data cleaned'!$D796&gt;=110000, "$110k+"
)</f>
        <v>$100k-110k</v>
      </c>
      <c r="F796" s="33" t="s">
        <v>15</v>
      </c>
      <c r="G796" s="33" t="s">
        <v>48</v>
      </c>
      <c r="H796" s="33">
        <f>INDEX('Bonus Rules'!$C$3:$G$14, MATCH(C796, 'Bonus Rules'!$B$3:$B$14, 0), MATCH(G796, 'Bonus Rules'!$C$2:$G$2, 0))</f>
        <v>5.0000000000000001E-3</v>
      </c>
      <c r="I796" s="42">
        <f t="shared" si="24"/>
        <v>541.45000000000005</v>
      </c>
      <c r="J796" s="48">
        <f t="shared" si="25"/>
        <v>108831.45</v>
      </c>
    </row>
    <row r="797" spans="1:10" x14ac:dyDescent="0.25">
      <c r="A797" s="35" t="s">
        <v>772</v>
      </c>
      <c r="B797" s="35" t="s">
        <v>7</v>
      </c>
      <c r="C797" s="35" t="s">
        <v>13</v>
      </c>
      <c r="D797" s="49">
        <v>78640</v>
      </c>
      <c r="E797" s="36" t="str" cm="1">
        <f t="array" ref="E797">_xlfn.IFS(
  'Palmoria Group emp-data cleaned'!$D797&lt;10000, "$0-10k",
  'Palmoria Group emp-data cleaned'!$D797&lt;20000, "$10k-20k",
  'Palmoria Group emp-data cleaned'!$D797&lt;30000, "$20k-30k",
  'Palmoria Group emp-data cleaned'!$D797&lt;40000, "$30k-40k",
  'Palmoria Group emp-data cleaned'!$D797&lt;50000, "$40k-50k",
  'Palmoria Group emp-data cleaned'!$D797&lt;60000, "$50k-60k",
  'Palmoria Group emp-data cleaned'!$D797&lt;70000, "$60k-70k",
  'Palmoria Group emp-data cleaned'!$D797&lt;80000, "$70k-80k",
  'Palmoria Group emp-data cleaned'!$D797&lt;90000, "$80k-90k",
  'Palmoria Group emp-data cleaned'!$D797&lt;100000, "$90k-100k",
  'Palmoria Group emp-data cleaned'!$D797&lt;110000, "$100k-110k",
  'Palmoria Group emp-data cleaned'!$D797&gt;=110000, "$110k+"
)</f>
        <v>$70k-80k</v>
      </c>
      <c r="F797" s="35" t="s">
        <v>9</v>
      </c>
      <c r="G797" s="35" t="s">
        <v>14</v>
      </c>
      <c r="H797" s="33">
        <f>INDEX('Bonus Rules'!$C$3:$G$14, MATCH(C797, 'Bonus Rules'!$B$3:$B$14, 0), MATCH(G797, 'Bonus Rules'!$C$2:$G$2, 0))</f>
        <v>4.2999999999999997E-2</v>
      </c>
      <c r="I797" s="42">
        <f t="shared" si="24"/>
        <v>3381.5199999999995</v>
      </c>
      <c r="J797" s="48">
        <f t="shared" si="25"/>
        <v>82021.52</v>
      </c>
    </row>
    <row r="798" spans="1:10" x14ac:dyDescent="0.25">
      <c r="A798" s="33" t="s">
        <v>773</v>
      </c>
      <c r="B798" s="33" t="s">
        <v>903</v>
      </c>
      <c r="C798" s="33" t="s">
        <v>8</v>
      </c>
      <c r="D798" s="48">
        <v>75990</v>
      </c>
      <c r="E798" s="34" t="str" cm="1">
        <f t="array" ref="E798">_xlfn.IFS(
  'Palmoria Group emp-data cleaned'!$D798&lt;10000, "$0-10k",
  'Palmoria Group emp-data cleaned'!$D798&lt;20000, "$10k-20k",
  'Palmoria Group emp-data cleaned'!$D798&lt;30000, "$20k-30k",
  'Palmoria Group emp-data cleaned'!$D798&lt;40000, "$30k-40k",
  'Palmoria Group emp-data cleaned'!$D798&lt;50000, "$40k-50k",
  'Palmoria Group emp-data cleaned'!$D798&lt;60000, "$50k-60k",
  'Palmoria Group emp-data cleaned'!$D798&lt;70000, "$60k-70k",
  'Palmoria Group emp-data cleaned'!$D798&lt;80000, "$70k-80k",
  'Palmoria Group emp-data cleaned'!$D798&lt;90000, "$80k-90k",
  'Palmoria Group emp-data cleaned'!$D798&lt;100000, "$90k-100k",
  'Palmoria Group emp-data cleaned'!$D798&lt;110000, "$100k-110k",
  'Palmoria Group emp-data cleaned'!$D798&gt;=110000, "$110k+"
)</f>
        <v>$70k-80k</v>
      </c>
      <c r="F798" s="33" t="s">
        <v>19</v>
      </c>
      <c r="G798" s="33" t="s">
        <v>26</v>
      </c>
      <c r="H798" s="33">
        <f>INDEX('Bonus Rules'!$C$3:$G$14, MATCH(C798, 'Bonus Rules'!$B$3:$B$14, 0), MATCH(G798, 'Bonus Rules'!$C$2:$G$2, 0))</f>
        <v>2.1000000000000001E-2</v>
      </c>
      <c r="I798" s="42">
        <f t="shared" si="24"/>
        <v>1595.7900000000002</v>
      </c>
      <c r="J798" s="48">
        <f t="shared" si="25"/>
        <v>77585.789999999994</v>
      </c>
    </row>
    <row r="799" spans="1:10" x14ac:dyDescent="0.25">
      <c r="A799" s="35" t="s">
        <v>774</v>
      </c>
      <c r="B799" s="35" t="s">
        <v>7</v>
      </c>
      <c r="C799" s="35" t="s">
        <v>8</v>
      </c>
      <c r="D799" s="49">
        <v>55280</v>
      </c>
      <c r="E799" s="36" t="str" cm="1">
        <f t="array" ref="E799">_xlfn.IFS(
  'Palmoria Group emp-data cleaned'!$D799&lt;10000, "$0-10k",
  'Palmoria Group emp-data cleaned'!$D799&lt;20000, "$10k-20k",
  'Palmoria Group emp-data cleaned'!$D799&lt;30000, "$20k-30k",
  'Palmoria Group emp-data cleaned'!$D799&lt;40000, "$30k-40k",
  'Palmoria Group emp-data cleaned'!$D799&lt;50000, "$40k-50k",
  'Palmoria Group emp-data cleaned'!$D799&lt;60000, "$50k-60k",
  'Palmoria Group emp-data cleaned'!$D799&lt;70000, "$60k-70k",
  'Palmoria Group emp-data cleaned'!$D799&lt;80000, "$70k-80k",
  'Palmoria Group emp-data cleaned'!$D799&lt;90000, "$80k-90k",
  'Palmoria Group emp-data cleaned'!$D799&lt;100000, "$90k-100k",
  'Palmoria Group emp-data cleaned'!$D799&lt;110000, "$100k-110k",
  'Palmoria Group emp-data cleaned'!$D799&gt;=110000, "$110k+"
)</f>
        <v>$50k-60k</v>
      </c>
      <c r="F799" s="35" t="s">
        <v>19</v>
      </c>
      <c r="G799" s="35" t="s">
        <v>26</v>
      </c>
      <c r="H799" s="33">
        <f>INDEX('Bonus Rules'!$C$3:$G$14, MATCH(C799, 'Bonus Rules'!$B$3:$B$14, 0), MATCH(G799, 'Bonus Rules'!$C$2:$G$2, 0))</f>
        <v>2.1000000000000001E-2</v>
      </c>
      <c r="I799" s="42">
        <f t="shared" si="24"/>
        <v>1160.8800000000001</v>
      </c>
      <c r="J799" s="48">
        <f t="shared" si="25"/>
        <v>56440.88</v>
      </c>
    </row>
    <row r="800" spans="1:10" x14ac:dyDescent="0.25">
      <c r="A800" s="33" t="s">
        <v>775</v>
      </c>
      <c r="B800" s="33" t="s">
        <v>903</v>
      </c>
      <c r="C800" s="33" t="s">
        <v>50</v>
      </c>
      <c r="D800" s="48">
        <v>98010</v>
      </c>
      <c r="E800" s="34" t="str" cm="1">
        <f t="array" ref="E800">_xlfn.IFS(
  'Palmoria Group emp-data cleaned'!$D800&lt;10000, "$0-10k",
  'Palmoria Group emp-data cleaned'!$D800&lt;20000, "$10k-20k",
  'Palmoria Group emp-data cleaned'!$D800&lt;30000, "$20k-30k",
  'Palmoria Group emp-data cleaned'!$D800&lt;40000, "$30k-40k",
  'Palmoria Group emp-data cleaned'!$D800&lt;50000, "$40k-50k",
  'Palmoria Group emp-data cleaned'!$D800&lt;60000, "$50k-60k",
  'Palmoria Group emp-data cleaned'!$D800&lt;70000, "$60k-70k",
  'Palmoria Group emp-data cleaned'!$D800&lt;80000, "$70k-80k",
  'Palmoria Group emp-data cleaned'!$D800&lt;90000, "$80k-90k",
  'Palmoria Group emp-data cleaned'!$D800&lt;100000, "$90k-100k",
  'Palmoria Group emp-data cleaned'!$D800&lt;110000, "$100k-110k",
  'Palmoria Group emp-data cleaned'!$D800&gt;=110000, "$110k+"
)</f>
        <v>$90k-100k</v>
      </c>
      <c r="F800" s="33" t="s">
        <v>9</v>
      </c>
      <c r="G800" s="33" t="s">
        <v>26</v>
      </c>
      <c r="H800" s="33">
        <f>INDEX('Bonus Rules'!$C$3:$G$14, MATCH(C800, 'Bonus Rules'!$B$3:$B$14, 0), MATCH(G800, 'Bonus Rules'!$C$2:$G$2, 0))</f>
        <v>0.02</v>
      </c>
      <c r="I800" s="42">
        <f t="shared" si="24"/>
        <v>1960.2</v>
      </c>
      <c r="J800" s="48">
        <f t="shared" si="25"/>
        <v>99970.2</v>
      </c>
    </row>
    <row r="801" spans="1:10" x14ac:dyDescent="0.25">
      <c r="A801" s="35" t="s">
        <v>776</v>
      </c>
      <c r="B801" s="35" t="s">
        <v>7</v>
      </c>
      <c r="C801" s="35" t="s">
        <v>25</v>
      </c>
      <c r="D801" s="49">
        <v>50310</v>
      </c>
      <c r="E801" s="36" t="str" cm="1">
        <f t="array" ref="E801">_xlfn.IFS(
  'Palmoria Group emp-data cleaned'!$D801&lt;10000, "$0-10k",
  'Palmoria Group emp-data cleaned'!$D801&lt;20000, "$10k-20k",
  'Palmoria Group emp-data cleaned'!$D801&lt;30000, "$20k-30k",
  'Palmoria Group emp-data cleaned'!$D801&lt;40000, "$30k-40k",
  'Palmoria Group emp-data cleaned'!$D801&lt;50000, "$40k-50k",
  'Palmoria Group emp-data cleaned'!$D801&lt;60000, "$50k-60k",
  'Palmoria Group emp-data cleaned'!$D801&lt;70000, "$60k-70k",
  'Palmoria Group emp-data cleaned'!$D801&lt;80000, "$70k-80k",
  'Palmoria Group emp-data cleaned'!$D801&lt;90000, "$80k-90k",
  'Palmoria Group emp-data cleaned'!$D801&lt;100000, "$90k-100k",
  'Palmoria Group emp-data cleaned'!$D801&lt;110000, "$100k-110k",
  'Palmoria Group emp-data cleaned'!$D801&gt;=110000, "$110k+"
)</f>
        <v>$50k-60k</v>
      </c>
      <c r="F801" s="35" t="s">
        <v>19</v>
      </c>
      <c r="G801" s="35" t="s">
        <v>26</v>
      </c>
      <c r="H801" s="33">
        <f>INDEX('Bonus Rules'!$C$3:$G$14, MATCH(C801, 'Bonus Rules'!$B$3:$B$14, 0), MATCH(G801, 'Bonus Rules'!$C$2:$G$2, 0))</f>
        <v>2.7E-2</v>
      </c>
      <c r="I801" s="42">
        <f t="shared" si="24"/>
        <v>1358.37</v>
      </c>
      <c r="J801" s="48">
        <f t="shared" si="25"/>
        <v>51668.37</v>
      </c>
    </row>
    <row r="802" spans="1:10" x14ac:dyDescent="0.25">
      <c r="A802" s="33" t="s">
        <v>777</v>
      </c>
      <c r="B802" s="33" t="s">
        <v>7</v>
      </c>
      <c r="C802" s="33" t="s">
        <v>63</v>
      </c>
      <c r="D802" s="48">
        <v>91360</v>
      </c>
      <c r="E802" s="34" t="str" cm="1">
        <f t="array" ref="E802">_xlfn.IFS(
  'Palmoria Group emp-data cleaned'!$D802&lt;10000, "$0-10k",
  'Palmoria Group emp-data cleaned'!$D802&lt;20000, "$10k-20k",
  'Palmoria Group emp-data cleaned'!$D802&lt;30000, "$20k-30k",
  'Palmoria Group emp-data cleaned'!$D802&lt;40000, "$30k-40k",
  'Palmoria Group emp-data cleaned'!$D802&lt;50000, "$40k-50k",
  'Palmoria Group emp-data cleaned'!$D802&lt;60000, "$50k-60k",
  'Palmoria Group emp-data cleaned'!$D802&lt;70000, "$60k-70k",
  'Palmoria Group emp-data cleaned'!$D802&lt;80000, "$70k-80k",
  'Palmoria Group emp-data cleaned'!$D802&lt;90000, "$80k-90k",
  'Palmoria Group emp-data cleaned'!$D802&lt;100000, "$90k-100k",
  'Palmoria Group emp-data cleaned'!$D802&lt;110000, "$100k-110k",
  'Palmoria Group emp-data cleaned'!$D802&gt;=110000, "$110k+"
)</f>
        <v>$90k-100k</v>
      </c>
      <c r="F802" s="33" t="s">
        <v>19</v>
      </c>
      <c r="G802" s="33" t="s">
        <v>26</v>
      </c>
      <c r="H802" s="33">
        <f>INDEX('Bonus Rules'!$C$3:$G$14, MATCH(C802, 'Bonus Rules'!$B$3:$B$14, 0), MATCH(G802, 'Bonus Rules'!$C$2:$G$2, 0))</f>
        <v>3.5000000000000003E-2</v>
      </c>
      <c r="I802" s="42">
        <f t="shared" si="24"/>
        <v>3197.6000000000004</v>
      </c>
      <c r="J802" s="48">
        <f t="shared" si="25"/>
        <v>94557.6</v>
      </c>
    </row>
    <row r="803" spans="1:10" x14ac:dyDescent="0.25">
      <c r="A803" s="35" t="s">
        <v>778</v>
      </c>
      <c r="B803" s="35" t="s">
        <v>7</v>
      </c>
      <c r="C803" s="35" t="s">
        <v>50</v>
      </c>
      <c r="D803" s="49">
        <v>115920</v>
      </c>
      <c r="E803" s="36" t="str" cm="1">
        <f t="array" ref="E803">_xlfn.IFS(
  'Palmoria Group emp-data cleaned'!$D803&lt;10000, "$0-10k",
  'Palmoria Group emp-data cleaned'!$D803&lt;20000, "$10k-20k",
  'Palmoria Group emp-data cleaned'!$D803&lt;30000, "$20k-30k",
  'Palmoria Group emp-data cleaned'!$D803&lt;40000, "$30k-40k",
  'Palmoria Group emp-data cleaned'!$D803&lt;50000, "$40k-50k",
  'Palmoria Group emp-data cleaned'!$D803&lt;60000, "$50k-60k",
  'Palmoria Group emp-data cleaned'!$D803&lt;70000, "$60k-70k",
  'Palmoria Group emp-data cleaned'!$D803&lt;80000, "$70k-80k",
  'Palmoria Group emp-data cleaned'!$D803&lt;90000, "$80k-90k",
  'Palmoria Group emp-data cleaned'!$D803&lt;100000, "$90k-100k",
  'Palmoria Group emp-data cleaned'!$D803&lt;110000, "$100k-110k",
  'Palmoria Group emp-data cleaned'!$D803&gt;=110000, "$110k+"
)</f>
        <v>$110k+</v>
      </c>
      <c r="F803" s="35" t="s">
        <v>15</v>
      </c>
      <c r="G803" s="35" t="s">
        <v>14</v>
      </c>
      <c r="H803" s="33">
        <f>INDEX('Bonus Rules'!$C$3:$G$14, MATCH(C803, 'Bonus Rules'!$B$3:$B$14, 0), MATCH(G803, 'Bonus Rules'!$C$2:$G$2, 0))</f>
        <v>5.8000000000000003E-2</v>
      </c>
      <c r="I803" s="42">
        <f t="shared" si="24"/>
        <v>6723.3600000000006</v>
      </c>
      <c r="J803" s="48">
        <f t="shared" si="25"/>
        <v>122643.36</v>
      </c>
    </row>
    <row r="804" spans="1:10" x14ac:dyDescent="0.25">
      <c r="A804" s="33" t="s">
        <v>779</v>
      </c>
      <c r="B804" s="33" t="s">
        <v>12</v>
      </c>
      <c r="C804" s="33" t="s">
        <v>13</v>
      </c>
      <c r="D804" s="48">
        <v>56870</v>
      </c>
      <c r="E804" s="34" t="str" cm="1">
        <f t="array" ref="E804">_xlfn.IFS(
  'Palmoria Group emp-data cleaned'!$D804&lt;10000, "$0-10k",
  'Palmoria Group emp-data cleaned'!$D804&lt;20000, "$10k-20k",
  'Palmoria Group emp-data cleaned'!$D804&lt;30000, "$20k-30k",
  'Palmoria Group emp-data cleaned'!$D804&lt;40000, "$30k-40k",
  'Palmoria Group emp-data cleaned'!$D804&lt;50000, "$40k-50k",
  'Palmoria Group emp-data cleaned'!$D804&lt;60000, "$50k-60k",
  'Palmoria Group emp-data cleaned'!$D804&lt;70000, "$60k-70k",
  'Palmoria Group emp-data cleaned'!$D804&lt;80000, "$70k-80k",
  'Palmoria Group emp-data cleaned'!$D804&lt;90000, "$80k-90k",
  'Palmoria Group emp-data cleaned'!$D804&lt;100000, "$90k-100k",
  'Palmoria Group emp-data cleaned'!$D804&lt;110000, "$100k-110k",
  'Palmoria Group emp-data cleaned'!$D804&gt;=110000, "$110k+"
)</f>
        <v>$50k-60k</v>
      </c>
      <c r="F804" s="33" t="s">
        <v>9</v>
      </c>
      <c r="G804" s="33" t="s">
        <v>22</v>
      </c>
      <c r="H804" s="33">
        <f>INDEX('Bonus Rules'!$C$3:$G$14, MATCH(C804, 'Bonus Rules'!$B$3:$B$14, 0), MATCH(G804, 'Bonus Rules'!$C$2:$G$2, 0))</f>
        <v>1.0999999999999999E-2</v>
      </c>
      <c r="I804" s="42">
        <f t="shared" si="24"/>
        <v>625.56999999999994</v>
      </c>
      <c r="J804" s="48">
        <f t="shared" si="25"/>
        <v>57495.57</v>
      </c>
    </row>
    <row r="805" spans="1:10" x14ac:dyDescent="0.25">
      <c r="A805" s="35" t="s">
        <v>780</v>
      </c>
      <c r="B805" s="35" t="s">
        <v>12</v>
      </c>
      <c r="C805" s="35" t="s">
        <v>21</v>
      </c>
      <c r="D805" s="49">
        <v>75970</v>
      </c>
      <c r="E805" s="36" t="str" cm="1">
        <f t="array" ref="E805">_xlfn.IFS(
  'Palmoria Group emp-data cleaned'!$D805&lt;10000, "$0-10k",
  'Palmoria Group emp-data cleaned'!$D805&lt;20000, "$10k-20k",
  'Palmoria Group emp-data cleaned'!$D805&lt;30000, "$20k-30k",
  'Palmoria Group emp-data cleaned'!$D805&lt;40000, "$30k-40k",
  'Palmoria Group emp-data cleaned'!$D805&lt;50000, "$40k-50k",
  'Palmoria Group emp-data cleaned'!$D805&lt;60000, "$50k-60k",
  'Palmoria Group emp-data cleaned'!$D805&lt;70000, "$60k-70k",
  'Palmoria Group emp-data cleaned'!$D805&lt;80000, "$70k-80k",
  'Palmoria Group emp-data cleaned'!$D805&lt;90000, "$80k-90k",
  'Palmoria Group emp-data cleaned'!$D805&lt;100000, "$90k-100k",
  'Palmoria Group emp-data cleaned'!$D805&lt;110000, "$100k-110k",
  'Palmoria Group emp-data cleaned'!$D805&gt;=110000, "$110k+"
)</f>
        <v>$70k-80k</v>
      </c>
      <c r="F805" s="35" t="s">
        <v>15</v>
      </c>
      <c r="G805" s="35" t="s">
        <v>10</v>
      </c>
      <c r="H805" s="33">
        <f>INDEX('Bonus Rules'!$C$3:$G$14, MATCH(C805, 'Bonus Rules'!$B$3:$B$14, 0), MATCH(G805, 'Bonus Rules'!$C$2:$G$2, 0))</f>
        <v>7.5999999999999998E-2</v>
      </c>
      <c r="I805" s="42">
        <f t="shared" si="24"/>
        <v>5773.72</v>
      </c>
      <c r="J805" s="48">
        <f t="shared" si="25"/>
        <v>81743.72</v>
      </c>
    </row>
    <row r="806" spans="1:10" x14ac:dyDescent="0.25">
      <c r="A806" s="33" t="s">
        <v>781</v>
      </c>
      <c r="B806" s="33" t="s">
        <v>7</v>
      </c>
      <c r="C806" s="33" t="s">
        <v>50</v>
      </c>
      <c r="D806" s="48">
        <v>52270</v>
      </c>
      <c r="E806" s="34" t="str" cm="1">
        <f t="array" ref="E806">_xlfn.IFS(
  'Palmoria Group emp-data cleaned'!$D806&lt;10000, "$0-10k",
  'Palmoria Group emp-data cleaned'!$D806&lt;20000, "$10k-20k",
  'Palmoria Group emp-data cleaned'!$D806&lt;30000, "$20k-30k",
  'Palmoria Group emp-data cleaned'!$D806&lt;40000, "$30k-40k",
  'Palmoria Group emp-data cleaned'!$D806&lt;50000, "$40k-50k",
  'Palmoria Group emp-data cleaned'!$D806&lt;60000, "$50k-60k",
  'Palmoria Group emp-data cleaned'!$D806&lt;70000, "$60k-70k",
  'Palmoria Group emp-data cleaned'!$D806&lt;80000, "$70k-80k",
  'Palmoria Group emp-data cleaned'!$D806&lt;90000, "$80k-90k",
  'Palmoria Group emp-data cleaned'!$D806&lt;100000, "$90k-100k",
  'Palmoria Group emp-data cleaned'!$D806&lt;110000, "$100k-110k",
  'Palmoria Group emp-data cleaned'!$D806&gt;=110000, "$110k+"
)</f>
        <v>$50k-60k</v>
      </c>
      <c r="F806" s="33" t="s">
        <v>19</v>
      </c>
      <c r="G806" s="33" t="s">
        <v>14</v>
      </c>
      <c r="H806" s="33">
        <f>INDEX('Bonus Rules'!$C$3:$G$14, MATCH(C806, 'Bonus Rules'!$B$3:$B$14, 0), MATCH(G806, 'Bonus Rules'!$C$2:$G$2, 0))</f>
        <v>5.8000000000000003E-2</v>
      </c>
      <c r="I806" s="42">
        <f t="shared" si="24"/>
        <v>3031.6600000000003</v>
      </c>
      <c r="J806" s="48">
        <f t="shared" si="25"/>
        <v>55301.66</v>
      </c>
    </row>
    <row r="807" spans="1:10" x14ac:dyDescent="0.25">
      <c r="A807" s="35" t="s">
        <v>782</v>
      </c>
      <c r="B807" s="35" t="s">
        <v>7</v>
      </c>
      <c r="C807" s="35" t="s">
        <v>31</v>
      </c>
      <c r="D807" s="49">
        <v>39780</v>
      </c>
      <c r="E807" s="36" t="str" cm="1">
        <f t="array" ref="E807">_xlfn.IFS(
  'Palmoria Group emp-data cleaned'!$D807&lt;10000, "$0-10k",
  'Palmoria Group emp-data cleaned'!$D807&lt;20000, "$10k-20k",
  'Palmoria Group emp-data cleaned'!$D807&lt;30000, "$20k-30k",
  'Palmoria Group emp-data cleaned'!$D807&lt;40000, "$30k-40k",
  'Palmoria Group emp-data cleaned'!$D807&lt;50000, "$40k-50k",
  'Palmoria Group emp-data cleaned'!$D807&lt;60000, "$50k-60k",
  'Palmoria Group emp-data cleaned'!$D807&lt;70000, "$60k-70k",
  'Palmoria Group emp-data cleaned'!$D807&lt;80000, "$70k-80k",
  'Palmoria Group emp-data cleaned'!$D807&lt;90000, "$80k-90k",
  'Palmoria Group emp-data cleaned'!$D807&lt;100000, "$90k-100k",
  'Palmoria Group emp-data cleaned'!$D807&lt;110000, "$100k-110k",
  'Palmoria Group emp-data cleaned'!$D807&gt;=110000, "$110k+"
)</f>
        <v>$30k-40k</v>
      </c>
      <c r="F807" s="35" t="s">
        <v>9</v>
      </c>
      <c r="G807" s="35" t="s">
        <v>16</v>
      </c>
      <c r="H807" s="33"/>
      <c r="I807" s="42"/>
      <c r="J807" s="48"/>
    </row>
    <row r="808" spans="1:10" x14ac:dyDescent="0.25">
      <c r="A808" s="33" t="s">
        <v>783</v>
      </c>
      <c r="B808" s="33" t="s">
        <v>7</v>
      </c>
      <c r="C808" s="33" t="s">
        <v>28</v>
      </c>
      <c r="D808" s="48">
        <v>58960</v>
      </c>
      <c r="E808" s="34" t="str" cm="1">
        <f t="array" ref="E808">_xlfn.IFS(
  'Palmoria Group emp-data cleaned'!$D808&lt;10000, "$0-10k",
  'Palmoria Group emp-data cleaned'!$D808&lt;20000, "$10k-20k",
  'Palmoria Group emp-data cleaned'!$D808&lt;30000, "$20k-30k",
  'Palmoria Group emp-data cleaned'!$D808&lt;40000, "$30k-40k",
  'Palmoria Group emp-data cleaned'!$D808&lt;50000, "$40k-50k",
  'Palmoria Group emp-data cleaned'!$D808&lt;60000, "$50k-60k",
  'Palmoria Group emp-data cleaned'!$D808&lt;70000, "$60k-70k",
  'Palmoria Group emp-data cleaned'!$D808&lt;80000, "$70k-80k",
  'Palmoria Group emp-data cleaned'!$D808&lt;90000, "$80k-90k",
  'Palmoria Group emp-data cleaned'!$D808&lt;100000, "$90k-100k",
  'Palmoria Group emp-data cleaned'!$D808&lt;110000, "$100k-110k",
  'Palmoria Group emp-data cleaned'!$D808&gt;=110000, "$110k+"
)</f>
        <v>$50k-60k</v>
      </c>
      <c r="F808" s="33" t="s">
        <v>9</v>
      </c>
      <c r="G808" s="33" t="s">
        <v>26</v>
      </c>
      <c r="H808" s="33">
        <f>INDEX('Bonus Rules'!$C$3:$G$14, MATCH(C808, 'Bonus Rules'!$B$3:$B$14, 0), MATCH(G808, 'Bonus Rules'!$C$2:$G$2, 0))</f>
        <v>2.3E-2</v>
      </c>
      <c r="I808" s="42">
        <f t="shared" si="24"/>
        <v>1356.08</v>
      </c>
      <c r="J808" s="48">
        <f t="shared" si="25"/>
        <v>60316.08</v>
      </c>
    </row>
    <row r="809" spans="1:10" x14ac:dyDescent="0.25">
      <c r="A809" s="35" t="s">
        <v>784</v>
      </c>
      <c r="B809" s="35" t="s">
        <v>12</v>
      </c>
      <c r="C809" s="35" t="s">
        <v>39</v>
      </c>
      <c r="D809" s="49">
        <v>37900</v>
      </c>
      <c r="E809" s="36" t="str" cm="1">
        <f t="array" ref="E809">_xlfn.IFS(
  'Palmoria Group emp-data cleaned'!$D809&lt;10000, "$0-10k",
  'Palmoria Group emp-data cleaned'!$D809&lt;20000, "$10k-20k",
  'Palmoria Group emp-data cleaned'!$D809&lt;30000, "$20k-30k",
  'Palmoria Group emp-data cleaned'!$D809&lt;40000, "$30k-40k",
  'Palmoria Group emp-data cleaned'!$D809&lt;50000, "$40k-50k",
  'Palmoria Group emp-data cleaned'!$D809&lt;60000, "$50k-60k",
  'Palmoria Group emp-data cleaned'!$D809&lt;70000, "$60k-70k",
  'Palmoria Group emp-data cleaned'!$D809&lt;80000, "$70k-80k",
  'Palmoria Group emp-data cleaned'!$D809&lt;90000, "$80k-90k",
  'Palmoria Group emp-data cleaned'!$D809&lt;100000, "$90k-100k",
  'Palmoria Group emp-data cleaned'!$D809&lt;110000, "$100k-110k",
  'Palmoria Group emp-data cleaned'!$D809&gt;=110000, "$110k+"
)</f>
        <v>$30k-40k</v>
      </c>
      <c r="F809" s="35" t="s">
        <v>15</v>
      </c>
      <c r="G809" s="35" t="s">
        <v>14</v>
      </c>
      <c r="H809" s="33">
        <f>INDEX('Bonus Rules'!$C$3:$G$14, MATCH(C809, 'Bonus Rules'!$B$3:$B$14, 0), MATCH(G809, 'Bonus Rules'!$C$2:$G$2, 0))</f>
        <v>5.8999999999999997E-2</v>
      </c>
      <c r="I809" s="42">
        <f t="shared" si="24"/>
        <v>2236.1</v>
      </c>
      <c r="J809" s="48">
        <f t="shared" si="25"/>
        <v>40136.1</v>
      </c>
    </row>
    <row r="810" spans="1:10" x14ac:dyDescent="0.25">
      <c r="A810" s="33" t="s">
        <v>682</v>
      </c>
      <c r="B810" s="33" t="s">
        <v>7</v>
      </c>
      <c r="C810" s="33" t="s">
        <v>31</v>
      </c>
      <c r="D810" s="48">
        <v>89160</v>
      </c>
      <c r="E810" s="34" t="str" cm="1">
        <f t="array" ref="E810">_xlfn.IFS(
  'Palmoria Group emp-data cleaned'!$D810&lt;10000, "$0-10k",
  'Palmoria Group emp-data cleaned'!$D810&lt;20000, "$10k-20k",
  'Palmoria Group emp-data cleaned'!$D810&lt;30000, "$20k-30k",
  'Palmoria Group emp-data cleaned'!$D810&lt;40000, "$30k-40k",
  'Palmoria Group emp-data cleaned'!$D810&lt;50000, "$40k-50k",
  'Palmoria Group emp-data cleaned'!$D810&lt;60000, "$50k-60k",
  'Palmoria Group emp-data cleaned'!$D810&lt;70000, "$60k-70k",
  'Palmoria Group emp-data cleaned'!$D810&lt;80000, "$70k-80k",
  'Palmoria Group emp-data cleaned'!$D810&lt;90000, "$80k-90k",
  'Palmoria Group emp-data cleaned'!$D810&lt;100000, "$90k-100k",
  'Palmoria Group emp-data cleaned'!$D810&lt;110000, "$100k-110k",
  'Palmoria Group emp-data cleaned'!$D810&gt;=110000, "$110k+"
)</f>
        <v>$80k-90k</v>
      </c>
      <c r="F810" s="33" t="s">
        <v>9</v>
      </c>
      <c r="G810" s="33" t="s">
        <v>14</v>
      </c>
      <c r="H810" s="33">
        <f>INDEX('Bonus Rules'!$C$3:$G$14, MATCH(C810, 'Bonus Rules'!$B$3:$B$14, 0), MATCH(G810, 'Bonus Rules'!$C$2:$G$2, 0))</f>
        <v>0.05</v>
      </c>
      <c r="I810" s="42">
        <f t="shared" si="24"/>
        <v>4458</v>
      </c>
      <c r="J810" s="48">
        <f t="shared" si="25"/>
        <v>93618</v>
      </c>
    </row>
    <row r="811" spans="1:10" x14ac:dyDescent="0.25">
      <c r="A811" s="35" t="s">
        <v>785</v>
      </c>
      <c r="B811" s="35" t="s">
        <v>12</v>
      </c>
      <c r="C811" s="35" t="s">
        <v>8</v>
      </c>
      <c r="D811" s="49">
        <v>45510</v>
      </c>
      <c r="E811" s="36" t="str" cm="1">
        <f t="array" ref="E811">_xlfn.IFS(
  'Palmoria Group emp-data cleaned'!$D811&lt;10000, "$0-10k",
  'Palmoria Group emp-data cleaned'!$D811&lt;20000, "$10k-20k",
  'Palmoria Group emp-data cleaned'!$D811&lt;30000, "$20k-30k",
  'Palmoria Group emp-data cleaned'!$D811&lt;40000, "$30k-40k",
  'Palmoria Group emp-data cleaned'!$D811&lt;50000, "$40k-50k",
  'Palmoria Group emp-data cleaned'!$D811&lt;60000, "$50k-60k",
  'Palmoria Group emp-data cleaned'!$D811&lt;70000, "$60k-70k",
  'Palmoria Group emp-data cleaned'!$D811&lt;80000, "$70k-80k",
  'Palmoria Group emp-data cleaned'!$D811&lt;90000, "$80k-90k",
  'Palmoria Group emp-data cleaned'!$D811&lt;100000, "$90k-100k",
  'Palmoria Group emp-data cleaned'!$D811&lt;110000, "$100k-110k",
  'Palmoria Group emp-data cleaned'!$D811&gt;=110000, "$110k+"
)</f>
        <v>$40k-50k</v>
      </c>
      <c r="F811" s="35" t="s">
        <v>15</v>
      </c>
      <c r="G811" s="35" t="s">
        <v>14</v>
      </c>
      <c r="H811" s="33">
        <f>INDEX('Bonus Rules'!$C$3:$G$14, MATCH(C811, 'Bonus Rules'!$B$3:$B$14, 0), MATCH(G811, 'Bonus Rules'!$C$2:$G$2, 0))</f>
        <v>5.0999999999999997E-2</v>
      </c>
      <c r="I811" s="42">
        <f t="shared" si="24"/>
        <v>2321.0099999999998</v>
      </c>
      <c r="J811" s="48">
        <f t="shared" si="25"/>
        <v>47831.01</v>
      </c>
    </row>
    <row r="812" spans="1:10" x14ac:dyDescent="0.25">
      <c r="A812" s="33" t="s">
        <v>786</v>
      </c>
      <c r="B812" s="33" t="s">
        <v>12</v>
      </c>
      <c r="C812" s="33" t="s">
        <v>34</v>
      </c>
      <c r="D812" s="48">
        <v>66610</v>
      </c>
      <c r="E812" s="34" t="str" cm="1">
        <f t="array" ref="E812">_xlfn.IFS(
  'Palmoria Group emp-data cleaned'!$D812&lt;10000, "$0-10k",
  'Palmoria Group emp-data cleaned'!$D812&lt;20000, "$10k-20k",
  'Palmoria Group emp-data cleaned'!$D812&lt;30000, "$20k-30k",
  'Palmoria Group emp-data cleaned'!$D812&lt;40000, "$30k-40k",
  'Palmoria Group emp-data cleaned'!$D812&lt;50000, "$40k-50k",
  'Palmoria Group emp-data cleaned'!$D812&lt;60000, "$50k-60k",
  'Palmoria Group emp-data cleaned'!$D812&lt;70000, "$60k-70k",
  'Palmoria Group emp-data cleaned'!$D812&lt;80000, "$70k-80k",
  'Palmoria Group emp-data cleaned'!$D812&lt;90000, "$80k-90k",
  'Palmoria Group emp-data cleaned'!$D812&lt;100000, "$90k-100k",
  'Palmoria Group emp-data cleaned'!$D812&lt;110000, "$100k-110k",
  'Palmoria Group emp-data cleaned'!$D812&gt;=110000, "$110k+"
)</f>
        <v>$60k-70k</v>
      </c>
      <c r="F812" s="33" t="s">
        <v>15</v>
      </c>
      <c r="G812" s="33" t="s">
        <v>26</v>
      </c>
      <c r="H812" s="33">
        <f>INDEX('Bonus Rules'!$C$3:$G$14, MATCH(C812, 'Bonus Rules'!$B$3:$B$14, 0), MATCH(G812, 'Bonus Rules'!$C$2:$G$2, 0))</f>
        <v>3.2000000000000001E-2</v>
      </c>
      <c r="I812" s="42">
        <f t="shared" si="24"/>
        <v>2131.52</v>
      </c>
      <c r="J812" s="48">
        <f t="shared" si="25"/>
        <v>68741.52</v>
      </c>
    </row>
    <row r="813" spans="1:10" x14ac:dyDescent="0.25">
      <c r="A813" s="35" t="s">
        <v>787</v>
      </c>
      <c r="B813" s="35" t="s">
        <v>7</v>
      </c>
      <c r="C813" s="35" t="s">
        <v>8</v>
      </c>
      <c r="D813" s="49">
        <v>44120</v>
      </c>
      <c r="E813" s="36" t="str" cm="1">
        <f t="array" ref="E813">_xlfn.IFS(
  'Palmoria Group emp-data cleaned'!$D813&lt;10000, "$0-10k",
  'Palmoria Group emp-data cleaned'!$D813&lt;20000, "$10k-20k",
  'Palmoria Group emp-data cleaned'!$D813&lt;30000, "$20k-30k",
  'Palmoria Group emp-data cleaned'!$D813&lt;40000, "$30k-40k",
  'Palmoria Group emp-data cleaned'!$D813&lt;50000, "$40k-50k",
  'Palmoria Group emp-data cleaned'!$D813&lt;60000, "$50k-60k",
  'Palmoria Group emp-data cleaned'!$D813&lt;70000, "$60k-70k",
  'Palmoria Group emp-data cleaned'!$D813&lt;80000, "$70k-80k",
  'Palmoria Group emp-data cleaned'!$D813&lt;90000, "$80k-90k",
  'Palmoria Group emp-data cleaned'!$D813&lt;100000, "$90k-100k",
  'Palmoria Group emp-data cleaned'!$D813&lt;110000, "$100k-110k",
  'Palmoria Group emp-data cleaned'!$D813&gt;=110000, "$110k+"
)</f>
        <v>$40k-50k</v>
      </c>
      <c r="F813" s="35" t="s">
        <v>9</v>
      </c>
      <c r="G813" s="35" t="s">
        <v>48</v>
      </c>
      <c r="H813" s="33">
        <f>INDEX('Bonus Rules'!$C$3:$G$14, MATCH(C813, 'Bonus Rules'!$B$3:$B$14, 0), MATCH(G813, 'Bonus Rules'!$C$2:$G$2, 0))</f>
        <v>5.0000000000000001E-3</v>
      </c>
      <c r="I813" s="42">
        <f t="shared" si="24"/>
        <v>220.6</v>
      </c>
      <c r="J813" s="48">
        <f t="shared" si="25"/>
        <v>44340.6</v>
      </c>
    </row>
    <row r="814" spans="1:10" x14ac:dyDescent="0.25">
      <c r="A814" s="33" t="s">
        <v>788</v>
      </c>
      <c r="B814" s="33" t="s">
        <v>12</v>
      </c>
      <c r="C814" s="33" t="s">
        <v>28</v>
      </c>
      <c r="D814" s="48">
        <v>32270</v>
      </c>
      <c r="E814" s="34" t="str" cm="1">
        <f t="array" ref="E814">_xlfn.IFS(
  'Palmoria Group emp-data cleaned'!$D814&lt;10000, "$0-10k",
  'Palmoria Group emp-data cleaned'!$D814&lt;20000, "$10k-20k",
  'Palmoria Group emp-data cleaned'!$D814&lt;30000, "$20k-30k",
  'Palmoria Group emp-data cleaned'!$D814&lt;40000, "$30k-40k",
  'Palmoria Group emp-data cleaned'!$D814&lt;50000, "$40k-50k",
  'Palmoria Group emp-data cleaned'!$D814&lt;60000, "$50k-60k",
  'Palmoria Group emp-data cleaned'!$D814&lt;70000, "$60k-70k",
  'Palmoria Group emp-data cleaned'!$D814&lt;80000, "$70k-80k",
  'Palmoria Group emp-data cleaned'!$D814&lt;90000, "$80k-90k",
  'Palmoria Group emp-data cleaned'!$D814&lt;100000, "$90k-100k",
  'Palmoria Group emp-data cleaned'!$D814&lt;110000, "$100k-110k",
  'Palmoria Group emp-data cleaned'!$D814&gt;=110000, "$110k+"
)</f>
        <v>$30k-40k</v>
      </c>
      <c r="F814" s="33" t="s">
        <v>15</v>
      </c>
      <c r="G814" s="33" t="s">
        <v>26</v>
      </c>
      <c r="H814" s="33">
        <f>INDEX('Bonus Rules'!$C$3:$G$14, MATCH(C814, 'Bonus Rules'!$B$3:$B$14, 0), MATCH(G814, 'Bonus Rules'!$C$2:$G$2, 0))</f>
        <v>2.3E-2</v>
      </c>
      <c r="I814" s="42">
        <f t="shared" si="24"/>
        <v>742.21</v>
      </c>
      <c r="J814" s="48">
        <f t="shared" si="25"/>
        <v>33012.21</v>
      </c>
    </row>
    <row r="815" spans="1:10" x14ac:dyDescent="0.25">
      <c r="A815" s="35" t="s">
        <v>789</v>
      </c>
      <c r="B815" s="35" t="s">
        <v>12</v>
      </c>
      <c r="C815" s="35" t="s">
        <v>13</v>
      </c>
      <c r="D815" s="49">
        <v>37130</v>
      </c>
      <c r="E815" s="36" t="str" cm="1">
        <f t="array" ref="E815">_xlfn.IFS(
  'Palmoria Group emp-data cleaned'!$D815&lt;10000, "$0-10k",
  'Palmoria Group emp-data cleaned'!$D815&lt;20000, "$10k-20k",
  'Palmoria Group emp-data cleaned'!$D815&lt;30000, "$20k-30k",
  'Palmoria Group emp-data cleaned'!$D815&lt;40000, "$30k-40k",
  'Palmoria Group emp-data cleaned'!$D815&lt;50000, "$40k-50k",
  'Palmoria Group emp-data cleaned'!$D815&lt;60000, "$50k-60k",
  'Palmoria Group emp-data cleaned'!$D815&lt;70000, "$60k-70k",
  'Palmoria Group emp-data cleaned'!$D815&lt;80000, "$70k-80k",
  'Palmoria Group emp-data cleaned'!$D815&lt;90000, "$80k-90k",
  'Palmoria Group emp-data cleaned'!$D815&lt;100000, "$90k-100k",
  'Palmoria Group emp-data cleaned'!$D815&lt;110000, "$100k-110k",
  'Palmoria Group emp-data cleaned'!$D815&gt;=110000, "$110k+"
)</f>
        <v>$30k-40k</v>
      </c>
      <c r="F815" s="35" t="s">
        <v>9</v>
      </c>
      <c r="G815" s="35" t="s">
        <v>16</v>
      </c>
      <c r="H815" s="33"/>
      <c r="I815" s="42"/>
      <c r="J815" s="48"/>
    </row>
    <row r="816" spans="1:10" x14ac:dyDescent="0.25">
      <c r="A816" s="33" t="s">
        <v>790</v>
      </c>
      <c r="B816" s="33" t="s">
        <v>12</v>
      </c>
      <c r="C816" s="33" t="s">
        <v>8</v>
      </c>
      <c r="D816" s="48">
        <v>45590</v>
      </c>
      <c r="E816" s="34" t="str" cm="1">
        <f t="array" ref="E816">_xlfn.IFS(
  'Palmoria Group emp-data cleaned'!$D816&lt;10000, "$0-10k",
  'Palmoria Group emp-data cleaned'!$D816&lt;20000, "$10k-20k",
  'Palmoria Group emp-data cleaned'!$D816&lt;30000, "$20k-30k",
  'Palmoria Group emp-data cleaned'!$D816&lt;40000, "$30k-40k",
  'Palmoria Group emp-data cleaned'!$D816&lt;50000, "$40k-50k",
  'Palmoria Group emp-data cleaned'!$D816&lt;60000, "$50k-60k",
  'Palmoria Group emp-data cleaned'!$D816&lt;70000, "$60k-70k",
  'Palmoria Group emp-data cleaned'!$D816&lt;80000, "$70k-80k",
  'Palmoria Group emp-data cleaned'!$D816&lt;90000, "$80k-90k",
  'Palmoria Group emp-data cleaned'!$D816&lt;100000, "$90k-100k",
  'Palmoria Group emp-data cleaned'!$D816&lt;110000, "$100k-110k",
  'Palmoria Group emp-data cleaned'!$D816&gt;=110000, "$110k+"
)</f>
        <v>$40k-50k</v>
      </c>
      <c r="F816" s="33" t="s">
        <v>15</v>
      </c>
      <c r="G816" s="33" t="s">
        <v>14</v>
      </c>
      <c r="H816" s="33">
        <f>INDEX('Bonus Rules'!$C$3:$G$14, MATCH(C816, 'Bonus Rules'!$B$3:$B$14, 0), MATCH(G816, 'Bonus Rules'!$C$2:$G$2, 0))</f>
        <v>5.0999999999999997E-2</v>
      </c>
      <c r="I816" s="42">
        <f t="shared" si="24"/>
        <v>2325.0899999999997</v>
      </c>
      <c r="J816" s="48">
        <f t="shared" si="25"/>
        <v>47915.09</v>
      </c>
    </row>
    <row r="817" spans="1:10" x14ac:dyDescent="0.25">
      <c r="A817" s="35" t="s">
        <v>791</v>
      </c>
      <c r="B817" s="35" t="s">
        <v>7</v>
      </c>
      <c r="C817" s="35" t="s">
        <v>50</v>
      </c>
      <c r="D817" s="49">
        <v>94070</v>
      </c>
      <c r="E817" s="36" t="str" cm="1">
        <f t="array" ref="E817">_xlfn.IFS(
  'Palmoria Group emp-data cleaned'!$D817&lt;10000, "$0-10k",
  'Palmoria Group emp-data cleaned'!$D817&lt;20000, "$10k-20k",
  'Palmoria Group emp-data cleaned'!$D817&lt;30000, "$20k-30k",
  'Palmoria Group emp-data cleaned'!$D817&lt;40000, "$30k-40k",
  'Palmoria Group emp-data cleaned'!$D817&lt;50000, "$40k-50k",
  'Palmoria Group emp-data cleaned'!$D817&lt;60000, "$50k-60k",
  'Palmoria Group emp-data cleaned'!$D817&lt;70000, "$60k-70k",
  'Palmoria Group emp-data cleaned'!$D817&lt;80000, "$70k-80k",
  'Palmoria Group emp-data cleaned'!$D817&lt;90000, "$80k-90k",
  'Palmoria Group emp-data cleaned'!$D817&lt;100000, "$90k-100k",
  'Palmoria Group emp-data cleaned'!$D817&lt;110000, "$100k-110k",
  'Palmoria Group emp-data cleaned'!$D817&gt;=110000, "$110k+"
)</f>
        <v>$90k-100k</v>
      </c>
      <c r="F817" s="35" t="s">
        <v>15</v>
      </c>
      <c r="G817" s="35" t="s">
        <v>26</v>
      </c>
      <c r="H817" s="33">
        <f>INDEX('Bonus Rules'!$C$3:$G$14, MATCH(C817, 'Bonus Rules'!$B$3:$B$14, 0), MATCH(G817, 'Bonus Rules'!$C$2:$G$2, 0))</f>
        <v>0.02</v>
      </c>
      <c r="I817" s="42">
        <f t="shared" si="24"/>
        <v>1881.4</v>
      </c>
      <c r="J817" s="48">
        <f t="shared" si="25"/>
        <v>95951.4</v>
      </c>
    </row>
    <row r="818" spans="1:10" x14ac:dyDescent="0.25">
      <c r="A818" s="33" t="s">
        <v>532</v>
      </c>
      <c r="B818" s="33" t="s">
        <v>12</v>
      </c>
      <c r="C818" s="33" t="s">
        <v>28</v>
      </c>
      <c r="D818" s="48">
        <v>89690</v>
      </c>
      <c r="E818" s="34" t="str" cm="1">
        <f t="array" ref="E818">_xlfn.IFS(
  'Palmoria Group emp-data cleaned'!$D818&lt;10000, "$0-10k",
  'Palmoria Group emp-data cleaned'!$D818&lt;20000, "$10k-20k",
  'Palmoria Group emp-data cleaned'!$D818&lt;30000, "$20k-30k",
  'Palmoria Group emp-data cleaned'!$D818&lt;40000, "$30k-40k",
  'Palmoria Group emp-data cleaned'!$D818&lt;50000, "$40k-50k",
  'Palmoria Group emp-data cleaned'!$D818&lt;60000, "$50k-60k",
  'Palmoria Group emp-data cleaned'!$D818&lt;70000, "$60k-70k",
  'Palmoria Group emp-data cleaned'!$D818&lt;80000, "$70k-80k",
  'Palmoria Group emp-data cleaned'!$D818&lt;90000, "$80k-90k",
  'Palmoria Group emp-data cleaned'!$D818&lt;100000, "$90k-100k",
  'Palmoria Group emp-data cleaned'!$D818&lt;110000, "$100k-110k",
  'Palmoria Group emp-data cleaned'!$D818&gt;=110000, "$110k+"
)</f>
        <v>$80k-90k</v>
      </c>
      <c r="F818" s="33" t="s">
        <v>19</v>
      </c>
      <c r="G818" s="33" t="s">
        <v>16</v>
      </c>
      <c r="H818" s="33"/>
      <c r="I818" s="42"/>
      <c r="J818" s="48"/>
    </row>
    <row r="819" spans="1:10" x14ac:dyDescent="0.25">
      <c r="A819" s="35" t="s">
        <v>792</v>
      </c>
      <c r="B819" s="35" t="s">
        <v>12</v>
      </c>
      <c r="C819" s="35" t="s">
        <v>28</v>
      </c>
      <c r="D819" s="49">
        <v>41220</v>
      </c>
      <c r="E819" s="36" t="str" cm="1">
        <f t="array" ref="E819">_xlfn.IFS(
  'Palmoria Group emp-data cleaned'!$D819&lt;10000, "$0-10k",
  'Palmoria Group emp-data cleaned'!$D819&lt;20000, "$10k-20k",
  'Palmoria Group emp-data cleaned'!$D819&lt;30000, "$20k-30k",
  'Palmoria Group emp-data cleaned'!$D819&lt;40000, "$30k-40k",
  'Palmoria Group emp-data cleaned'!$D819&lt;50000, "$40k-50k",
  'Palmoria Group emp-data cleaned'!$D819&lt;60000, "$50k-60k",
  'Palmoria Group emp-data cleaned'!$D819&lt;70000, "$60k-70k",
  'Palmoria Group emp-data cleaned'!$D819&lt;80000, "$70k-80k",
  'Palmoria Group emp-data cleaned'!$D819&lt;90000, "$80k-90k",
  'Palmoria Group emp-data cleaned'!$D819&lt;100000, "$90k-100k",
  'Palmoria Group emp-data cleaned'!$D819&lt;110000, "$100k-110k",
  'Palmoria Group emp-data cleaned'!$D819&gt;=110000, "$110k+"
)</f>
        <v>$40k-50k</v>
      </c>
      <c r="F819" s="35" t="s">
        <v>9</v>
      </c>
      <c r="G819" s="35" t="s">
        <v>26</v>
      </c>
      <c r="H819" s="33">
        <f>INDEX('Bonus Rules'!$C$3:$G$14, MATCH(C819, 'Bonus Rules'!$B$3:$B$14, 0), MATCH(G819, 'Bonus Rules'!$C$2:$G$2, 0))</f>
        <v>2.3E-2</v>
      </c>
      <c r="I819" s="42">
        <f t="shared" si="24"/>
        <v>948.06</v>
      </c>
      <c r="J819" s="48">
        <f t="shared" si="25"/>
        <v>42168.06</v>
      </c>
    </row>
    <row r="820" spans="1:10" x14ac:dyDescent="0.25">
      <c r="A820" s="33" t="s">
        <v>793</v>
      </c>
      <c r="B820" s="33" t="s">
        <v>12</v>
      </c>
      <c r="C820" s="33" t="s">
        <v>50</v>
      </c>
      <c r="D820" s="48">
        <v>119930</v>
      </c>
      <c r="E820" s="34" t="str" cm="1">
        <f t="array" ref="E820">_xlfn.IFS(
  'Palmoria Group emp-data cleaned'!$D820&lt;10000, "$0-10k",
  'Palmoria Group emp-data cleaned'!$D820&lt;20000, "$10k-20k",
  'Palmoria Group emp-data cleaned'!$D820&lt;30000, "$20k-30k",
  'Palmoria Group emp-data cleaned'!$D820&lt;40000, "$30k-40k",
  'Palmoria Group emp-data cleaned'!$D820&lt;50000, "$40k-50k",
  'Palmoria Group emp-data cleaned'!$D820&lt;60000, "$50k-60k",
  'Palmoria Group emp-data cleaned'!$D820&lt;70000, "$60k-70k",
  'Palmoria Group emp-data cleaned'!$D820&lt;80000, "$70k-80k",
  'Palmoria Group emp-data cleaned'!$D820&lt;90000, "$80k-90k",
  'Palmoria Group emp-data cleaned'!$D820&lt;100000, "$90k-100k",
  'Palmoria Group emp-data cleaned'!$D820&lt;110000, "$100k-110k",
  'Palmoria Group emp-data cleaned'!$D820&gt;=110000, "$110k+"
)</f>
        <v>$110k+</v>
      </c>
      <c r="F820" s="33" t="s">
        <v>9</v>
      </c>
      <c r="G820" s="33" t="s">
        <v>26</v>
      </c>
      <c r="H820" s="33">
        <f>INDEX('Bonus Rules'!$C$3:$G$14, MATCH(C820, 'Bonus Rules'!$B$3:$B$14, 0), MATCH(G820, 'Bonus Rules'!$C$2:$G$2, 0))</f>
        <v>0.02</v>
      </c>
      <c r="I820" s="42">
        <f t="shared" si="24"/>
        <v>2398.6</v>
      </c>
      <c r="J820" s="48">
        <f t="shared" si="25"/>
        <v>122328.6</v>
      </c>
    </row>
    <row r="821" spans="1:10" x14ac:dyDescent="0.25">
      <c r="A821" s="35" t="s">
        <v>67</v>
      </c>
      <c r="B821" s="35" t="s">
        <v>12</v>
      </c>
      <c r="C821" s="35" t="s">
        <v>25</v>
      </c>
      <c r="D821" s="49">
        <v>60580</v>
      </c>
      <c r="E821" s="36" t="str" cm="1">
        <f t="array" ref="E821">_xlfn.IFS(
  'Palmoria Group emp-data cleaned'!$D821&lt;10000, "$0-10k",
  'Palmoria Group emp-data cleaned'!$D821&lt;20000, "$10k-20k",
  'Palmoria Group emp-data cleaned'!$D821&lt;30000, "$20k-30k",
  'Palmoria Group emp-data cleaned'!$D821&lt;40000, "$30k-40k",
  'Palmoria Group emp-data cleaned'!$D821&lt;50000, "$40k-50k",
  'Palmoria Group emp-data cleaned'!$D821&lt;60000, "$50k-60k",
  'Palmoria Group emp-data cleaned'!$D821&lt;70000, "$60k-70k",
  'Palmoria Group emp-data cleaned'!$D821&lt;80000, "$70k-80k",
  'Palmoria Group emp-data cleaned'!$D821&lt;90000, "$80k-90k",
  'Palmoria Group emp-data cleaned'!$D821&lt;100000, "$90k-100k",
  'Palmoria Group emp-data cleaned'!$D821&lt;110000, "$100k-110k",
  'Palmoria Group emp-data cleaned'!$D821&gt;=110000, "$110k+"
)</f>
        <v>$60k-70k</v>
      </c>
      <c r="F821" s="35" t="s">
        <v>19</v>
      </c>
      <c r="G821" s="35" t="s">
        <v>16</v>
      </c>
      <c r="H821" s="33"/>
      <c r="I821" s="42"/>
      <c r="J821" s="48"/>
    </row>
    <row r="822" spans="1:10" x14ac:dyDescent="0.25">
      <c r="A822" s="33" t="s">
        <v>794</v>
      </c>
      <c r="B822" s="33" t="s">
        <v>12</v>
      </c>
      <c r="C822" s="33" t="s">
        <v>13</v>
      </c>
      <c r="D822" s="48">
        <v>94820</v>
      </c>
      <c r="E822" s="34" t="str" cm="1">
        <f t="array" ref="E822">_xlfn.IFS(
  'Palmoria Group emp-data cleaned'!$D822&lt;10000, "$0-10k",
  'Palmoria Group emp-data cleaned'!$D822&lt;20000, "$10k-20k",
  'Palmoria Group emp-data cleaned'!$D822&lt;30000, "$20k-30k",
  'Palmoria Group emp-data cleaned'!$D822&lt;40000, "$30k-40k",
  'Palmoria Group emp-data cleaned'!$D822&lt;50000, "$40k-50k",
  'Palmoria Group emp-data cleaned'!$D822&lt;60000, "$50k-60k",
  'Palmoria Group emp-data cleaned'!$D822&lt;70000, "$60k-70k",
  'Palmoria Group emp-data cleaned'!$D822&lt;80000, "$70k-80k",
  'Palmoria Group emp-data cleaned'!$D822&lt;90000, "$80k-90k",
  'Palmoria Group emp-data cleaned'!$D822&lt;100000, "$90k-100k",
  'Palmoria Group emp-data cleaned'!$D822&lt;110000, "$100k-110k",
  'Palmoria Group emp-data cleaned'!$D822&gt;=110000, "$110k+"
)</f>
        <v>$90k-100k</v>
      </c>
      <c r="F822" s="33" t="s">
        <v>15</v>
      </c>
      <c r="G822" s="33" t="s">
        <v>26</v>
      </c>
      <c r="H822" s="33">
        <f>INDEX('Bonus Rules'!$C$3:$G$14, MATCH(C822, 'Bonus Rules'!$B$3:$B$14, 0), MATCH(G822, 'Bonus Rules'!$C$2:$G$2, 0))</f>
        <v>3.5000000000000003E-2</v>
      </c>
      <c r="I822" s="42">
        <f t="shared" si="24"/>
        <v>3318.7000000000003</v>
      </c>
      <c r="J822" s="48">
        <f t="shared" si="25"/>
        <v>98138.7</v>
      </c>
    </row>
    <row r="823" spans="1:10" x14ac:dyDescent="0.25">
      <c r="A823" s="35" t="s">
        <v>795</v>
      </c>
      <c r="B823" s="35" t="s">
        <v>7</v>
      </c>
      <c r="C823" s="35" t="s">
        <v>50</v>
      </c>
      <c r="D823" s="49">
        <v>38830</v>
      </c>
      <c r="E823" s="36" t="str" cm="1">
        <f t="array" ref="E823">_xlfn.IFS(
  'Palmoria Group emp-data cleaned'!$D823&lt;10000, "$0-10k",
  'Palmoria Group emp-data cleaned'!$D823&lt;20000, "$10k-20k",
  'Palmoria Group emp-data cleaned'!$D823&lt;30000, "$20k-30k",
  'Palmoria Group emp-data cleaned'!$D823&lt;40000, "$30k-40k",
  'Palmoria Group emp-data cleaned'!$D823&lt;50000, "$40k-50k",
  'Palmoria Group emp-data cleaned'!$D823&lt;60000, "$50k-60k",
  'Palmoria Group emp-data cleaned'!$D823&lt;70000, "$60k-70k",
  'Palmoria Group emp-data cleaned'!$D823&lt;80000, "$70k-80k",
  'Palmoria Group emp-data cleaned'!$D823&lt;90000, "$80k-90k",
  'Palmoria Group emp-data cleaned'!$D823&lt;100000, "$90k-100k",
  'Palmoria Group emp-data cleaned'!$D823&lt;110000, "$100k-110k",
  'Palmoria Group emp-data cleaned'!$D823&gt;=110000, "$110k+"
)</f>
        <v>$30k-40k</v>
      </c>
      <c r="F823" s="35" t="s">
        <v>19</v>
      </c>
      <c r="G823" s="35" t="s">
        <v>14</v>
      </c>
      <c r="H823" s="33">
        <f>INDEX('Bonus Rules'!$C$3:$G$14, MATCH(C823, 'Bonus Rules'!$B$3:$B$14, 0), MATCH(G823, 'Bonus Rules'!$C$2:$G$2, 0))</f>
        <v>5.8000000000000003E-2</v>
      </c>
      <c r="I823" s="42">
        <f t="shared" si="24"/>
        <v>2252.1400000000003</v>
      </c>
      <c r="J823" s="48">
        <f t="shared" si="25"/>
        <v>41082.14</v>
      </c>
    </row>
    <row r="824" spans="1:10" x14ac:dyDescent="0.25">
      <c r="A824" s="33" t="s">
        <v>796</v>
      </c>
      <c r="B824" s="33" t="s">
        <v>12</v>
      </c>
      <c r="C824" s="33" t="s">
        <v>13</v>
      </c>
      <c r="D824" s="48">
        <v>28870</v>
      </c>
      <c r="E824" s="34" t="str" cm="1">
        <f t="array" ref="E824">_xlfn.IFS(
  'Palmoria Group emp-data cleaned'!$D824&lt;10000, "$0-10k",
  'Palmoria Group emp-data cleaned'!$D824&lt;20000, "$10k-20k",
  'Palmoria Group emp-data cleaned'!$D824&lt;30000, "$20k-30k",
  'Palmoria Group emp-data cleaned'!$D824&lt;40000, "$30k-40k",
  'Palmoria Group emp-data cleaned'!$D824&lt;50000, "$40k-50k",
  'Palmoria Group emp-data cleaned'!$D824&lt;60000, "$50k-60k",
  'Palmoria Group emp-data cleaned'!$D824&lt;70000, "$60k-70k",
  'Palmoria Group emp-data cleaned'!$D824&lt;80000, "$70k-80k",
  'Palmoria Group emp-data cleaned'!$D824&lt;90000, "$80k-90k",
  'Palmoria Group emp-data cleaned'!$D824&lt;100000, "$90k-100k",
  'Palmoria Group emp-data cleaned'!$D824&lt;110000, "$100k-110k",
  'Palmoria Group emp-data cleaned'!$D824&gt;=110000, "$110k+"
)</f>
        <v>$20k-30k</v>
      </c>
      <c r="F824" s="33" t="s">
        <v>15</v>
      </c>
      <c r="G824" s="33" t="s">
        <v>10</v>
      </c>
      <c r="H824" s="33">
        <f>INDEX('Bonus Rules'!$C$3:$G$14, MATCH(C824, 'Bonus Rules'!$B$3:$B$14, 0), MATCH(G824, 'Bonus Rules'!$C$2:$G$2, 0))</f>
        <v>6.0999999999999999E-2</v>
      </c>
      <c r="I824" s="42">
        <f t="shared" si="24"/>
        <v>1761.07</v>
      </c>
      <c r="J824" s="48">
        <f t="shared" si="25"/>
        <v>30631.07</v>
      </c>
    </row>
    <row r="825" spans="1:10" x14ac:dyDescent="0.25">
      <c r="A825" s="35" t="s">
        <v>797</v>
      </c>
      <c r="B825" s="35" t="s">
        <v>12</v>
      </c>
      <c r="C825" s="35" t="s">
        <v>63</v>
      </c>
      <c r="D825" s="49">
        <v>70760</v>
      </c>
      <c r="E825" s="36" t="str" cm="1">
        <f t="array" ref="E825">_xlfn.IFS(
  'Palmoria Group emp-data cleaned'!$D825&lt;10000, "$0-10k",
  'Palmoria Group emp-data cleaned'!$D825&lt;20000, "$10k-20k",
  'Palmoria Group emp-data cleaned'!$D825&lt;30000, "$20k-30k",
  'Palmoria Group emp-data cleaned'!$D825&lt;40000, "$30k-40k",
  'Palmoria Group emp-data cleaned'!$D825&lt;50000, "$40k-50k",
  'Palmoria Group emp-data cleaned'!$D825&lt;60000, "$50k-60k",
  'Palmoria Group emp-data cleaned'!$D825&lt;70000, "$60k-70k",
  'Palmoria Group emp-data cleaned'!$D825&lt;80000, "$70k-80k",
  'Palmoria Group emp-data cleaned'!$D825&lt;90000, "$80k-90k",
  'Palmoria Group emp-data cleaned'!$D825&lt;100000, "$90k-100k",
  'Palmoria Group emp-data cleaned'!$D825&lt;110000, "$100k-110k",
  'Palmoria Group emp-data cleaned'!$D825&gt;=110000, "$110k+"
)</f>
        <v>$70k-80k</v>
      </c>
      <c r="F825" s="35" t="s">
        <v>9</v>
      </c>
      <c r="G825" s="35" t="s">
        <v>14</v>
      </c>
      <c r="H825" s="33">
        <f>INDEX('Bonus Rules'!$C$3:$G$14, MATCH(C825, 'Bonus Rules'!$B$3:$B$14, 0), MATCH(G825, 'Bonus Rules'!$C$2:$G$2, 0))</f>
        <v>5.8000000000000003E-2</v>
      </c>
      <c r="I825" s="42">
        <f t="shared" si="24"/>
        <v>4104.08</v>
      </c>
      <c r="J825" s="48">
        <f t="shared" si="25"/>
        <v>74864.08</v>
      </c>
    </row>
    <row r="826" spans="1:10" x14ac:dyDescent="0.25">
      <c r="A826" s="33" t="s">
        <v>425</v>
      </c>
      <c r="B826" s="33" t="s">
        <v>7</v>
      </c>
      <c r="C826" s="33" t="s">
        <v>34</v>
      </c>
      <c r="D826" s="48">
        <v>106170</v>
      </c>
      <c r="E826" s="34" t="str" cm="1">
        <f t="array" ref="E826">_xlfn.IFS(
  'Palmoria Group emp-data cleaned'!$D826&lt;10000, "$0-10k",
  'Palmoria Group emp-data cleaned'!$D826&lt;20000, "$10k-20k",
  'Palmoria Group emp-data cleaned'!$D826&lt;30000, "$20k-30k",
  'Palmoria Group emp-data cleaned'!$D826&lt;40000, "$30k-40k",
  'Palmoria Group emp-data cleaned'!$D826&lt;50000, "$40k-50k",
  'Palmoria Group emp-data cleaned'!$D826&lt;60000, "$50k-60k",
  'Palmoria Group emp-data cleaned'!$D826&lt;70000, "$60k-70k",
  'Palmoria Group emp-data cleaned'!$D826&lt;80000, "$70k-80k",
  'Palmoria Group emp-data cleaned'!$D826&lt;90000, "$80k-90k",
  'Palmoria Group emp-data cleaned'!$D826&lt;100000, "$90k-100k",
  'Palmoria Group emp-data cleaned'!$D826&lt;110000, "$100k-110k",
  'Palmoria Group emp-data cleaned'!$D826&gt;=110000, "$110k+"
)</f>
        <v>$100k-110k</v>
      </c>
      <c r="F826" s="33" t="s">
        <v>15</v>
      </c>
      <c r="G826" s="33" t="s">
        <v>14</v>
      </c>
      <c r="H826" s="33">
        <f>INDEX('Bonus Rules'!$C$3:$G$14, MATCH(C826, 'Bonus Rules'!$B$3:$B$14, 0), MATCH(G826, 'Bonus Rules'!$C$2:$G$2, 0))</f>
        <v>4.1000000000000002E-2</v>
      </c>
      <c r="I826" s="42">
        <f t="shared" si="24"/>
        <v>4352.97</v>
      </c>
      <c r="J826" s="48">
        <f t="shared" si="25"/>
        <v>110522.97</v>
      </c>
    </row>
    <row r="827" spans="1:10" x14ac:dyDescent="0.25">
      <c r="A827" s="35" t="s">
        <v>798</v>
      </c>
      <c r="B827" s="35" t="s">
        <v>7</v>
      </c>
      <c r="C827" s="35" t="s">
        <v>47</v>
      </c>
      <c r="D827" s="49">
        <v>71540</v>
      </c>
      <c r="E827" s="36" t="str" cm="1">
        <f t="array" ref="E827">_xlfn.IFS(
  'Palmoria Group emp-data cleaned'!$D827&lt;10000, "$0-10k",
  'Palmoria Group emp-data cleaned'!$D827&lt;20000, "$10k-20k",
  'Palmoria Group emp-data cleaned'!$D827&lt;30000, "$20k-30k",
  'Palmoria Group emp-data cleaned'!$D827&lt;40000, "$30k-40k",
  'Palmoria Group emp-data cleaned'!$D827&lt;50000, "$40k-50k",
  'Palmoria Group emp-data cleaned'!$D827&lt;60000, "$50k-60k",
  'Palmoria Group emp-data cleaned'!$D827&lt;70000, "$60k-70k",
  'Palmoria Group emp-data cleaned'!$D827&lt;80000, "$70k-80k",
  'Palmoria Group emp-data cleaned'!$D827&lt;90000, "$80k-90k",
  'Palmoria Group emp-data cleaned'!$D827&lt;100000, "$90k-100k",
  'Palmoria Group emp-data cleaned'!$D827&lt;110000, "$100k-110k",
  'Palmoria Group emp-data cleaned'!$D827&gt;=110000, "$110k+"
)</f>
        <v>$70k-80k</v>
      </c>
      <c r="F827" s="35" t="s">
        <v>19</v>
      </c>
      <c r="G827" s="35" t="s">
        <v>26</v>
      </c>
      <c r="H827" s="33">
        <f>INDEX('Bonus Rules'!$C$3:$G$14, MATCH(C827, 'Bonus Rules'!$B$3:$B$14, 0), MATCH(G827, 'Bonus Rules'!$C$2:$G$2, 0))</f>
        <v>3.3000000000000002E-2</v>
      </c>
      <c r="I827" s="42">
        <f t="shared" si="24"/>
        <v>2360.8200000000002</v>
      </c>
      <c r="J827" s="48">
        <f t="shared" si="25"/>
        <v>73900.820000000007</v>
      </c>
    </row>
    <row r="828" spans="1:10" x14ac:dyDescent="0.25">
      <c r="A828" s="33" t="s">
        <v>799</v>
      </c>
      <c r="B828" s="33" t="s">
        <v>12</v>
      </c>
      <c r="C828" s="33" t="s">
        <v>47</v>
      </c>
      <c r="D828" s="48">
        <v>104680</v>
      </c>
      <c r="E828" s="34" t="str" cm="1">
        <f t="array" ref="E828">_xlfn.IFS(
  'Palmoria Group emp-data cleaned'!$D828&lt;10000, "$0-10k",
  'Palmoria Group emp-data cleaned'!$D828&lt;20000, "$10k-20k",
  'Palmoria Group emp-data cleaned'!$D828&lt;30000, "$20k-30k",
  'Palmoria Group emp-data cleaned'!$D828&lt;40000, "$30k-40k",
  'Palmoria Group emp-data cleaned'!$D828&lt;50000, "$40k-50k",
  'Palmoria Group emp-data cleaned'!$D828&lt;60000, "$50k-60k",
  'Palmoria Group emp-data cleaned'!$D828&lt;70000, "$60k-70k",
  'Palmoria Group emp-data cleaned'!$D828&lt;80000, "$70k-80k",
  'Palmoria Group emp-data cleaned'!$D828&lt;90000, "$80k-90k",
  'Palmoria Group emp-data cleaned'!$D828&lt;100000, "$90k-100k",
  'Palmoria Group emp-data cleaned'!$D828&lt;110000, "$100k-110k",
  'Palmoria Group emp-data cleaned'!$D828&gt;=110000, "$110k+"
)</f>
        <v>$100k-110k</v>
      </c>
      <c r="F828" s="33" t="s">
        <v>9</v>
      </c>
      <c r="G828" s="33" t="s">
        <v>26</v>
      </c>
      <c r="H828" s="33">
        <f>INDEX('Bonus Rules'!$C$3:$G$14, MATCH(C828, 'Bonus Rules'!$B$3:$B$14, 0), MATCH(G828, 'Bonus Rules'!$C$2:$G$2, 0))</f>
        <v>3.3000000000000002E-2</v>
      </c>
      <c r="I828" s="42">
        <f t="shared" si="24"/>
        <v>3454.44</v>
      </c>
      <c r="J828" s="48">
        <f t="shared" si="25"/>
        <v>108134.44</v>
      </c>
    </row>
    <row r="829" spans="1:10" x14ac:dyDescent="0.25">
      <c r="A829" s="35" t="s">
        <v>800</v>
      </c>
      <c r="B829" s="35" t="s">
        <v>7</v>
      </c>
      <c r="C829" s="35" t="s">
        <v>39</v>
      </c>
      <c r="D829" s="49">
        <v>63370</v>
      </c>
      <c r="E829" s="36" t="str" cm="1">
        <f t="array" ref="E829">_xlfn.IFS(
  'Palmoria Group emp-data cleaned'!$D829&lt;10000, "$0-10k",
  'Palmoria Group emp-data cleaned'!$D829&lt;20000, "$10k-20k",
  'Palmoria Group emp-data cleaned'!$D829&lt;30000, "$20k-30k",
  'Palmoria Group emp-data cleaned'!$D829&lt;40000, "$30k-40k",
  'Palmoria Group emp-data cleaned'!$D829&lt;50000, "$40k-50k",
  'Palmoria Group emp-data cleaned'!$D829&lt;60000, "$50k-60k",
  'Palmoria Group emp-data cleaned'!$D829&lt;70000, "$60k-70k",
  'Palmoria Group emp-data cleaned'!$D829&lt;80000, "$70k-80k",
  'Palmoria Group emp-data cleaned'!$D829&lt;90000, "$80k-90k",
  'Palmoria Group emp-data cleaned'!$D829&lt;100000, "$90k-100k",
  'Palmoria Group emp-data cleaned'!$D829&lt;110000, "$100k-110k",
  'Palmoria Group emp-data cleaned'!$D829&gt;=110000, "$110k+"
)</f>
        <v>$60k-70k</v>
      </c>
      <c r="F829" s="35" t="s">
        <v>9</v>
      </c>
      <c r="G829" s="35" t="s">
        <v>26</v>
      </c>
      <c r="H829" s="33">
        <f>INDEX('Bonus Rules'!$C$3:$G$14, MATCH(C829, 'Bonus Rules'!$B$3:$B$14, 0), MATCH(G829, 'Bonus Rules'!$C$2:$G$2, 0))</f>
        <v>0.04</v>
      </c>
      <c r="I829" s="42">
        <f t="shared" si="24"/>
        <v>2534.8000000000002</v>
      </c>
      <c r="J829" s="48">
        <f t="shared" si="25"/>
        <v>65904.800000000003</v>
      </c>
    </row>
    <row r="830" spans="1:10" x14ac:dyDescent="0.25">
      <c r="A830" s="33" t="s">
        <v>366</v>
      </c>
      <c r="B830" s="33" t="s">
        <v>7</v>
      </c>
      <c r="C830" s="33" t="s">
        <v>50</v>
      </c>
      <c r="D830" s="48">
        <v>106460</v>
      </c>
      <c r="E830" s="34" t="str" cm="1">
        <f t="array" ref="E830">_xlfn.IFS(
  'Palmoria Group emp-data cleaned'!$D830&lt;10000, "$0-10k",
  'Palmoria Group emp-data cleaned'!$D830&lt;20000, "$10k-20k",
  'Palmoria Group emp-data cleaned'!$D830&lt;30000, "$20k-30k",
  'Palmoria Group emp-data cleaned'!$D830&lt;40000, "$30k-40k",
  'Palmoria Group emp-data cleaned'!$D830&lt;50000, "$40k-50k",
  'Palmoria Group emp-data cleaned'!$D830&lt;60000, "$50k-60k",
  'Palmoria Group emp-data cleaned'!$D830&lt;70000, "$60k-70k",
  'Palmoria Group emp-data cleaned'!$D830&lt;80000, "$70k-80k",
  'Palmoria Group emp-data cleaned'!$D830&lt;90000, "$80k-90k",
  'Palmoria Group emp-data cleaned'!$D830&lt;100000, "$90k-100k",
  'Palmoria Group emp-data cleaned'!$D830&lt;110000, "$100k-110k",
  'Palmoria Group emp-data cleaned'!$D830&gt;=110000, "$110k+"
)</f>
        <v>$100k-110k</v>
      </c>
      <c r="F830" s="33" t="s">
        <v>9</v>
      </c>
      <c r="G830" s="33" t="s">
        <v>14</v>
      </c>
      <c r="H830" s="33">
        <f>INDEX('Bonus Rules'!$C$3:$G$14, MATCH(C830, 'Bonus Rules'!$B$3:$B$14, 0), MATCH(G830, 'Bonus Rules'!$C$2:$G$2, 0))</f>
        <v>5.8000000000000003E-2</v>
      </c>
      <c r="I830" s="42">
        <f t="shared" si="24"/>
        <v>6174.68</v>
      </c>
      <c r="J830" s="48">
        <f t="shared" si="25"/>
        <v>112634.68</v>
      </c>
    </row>
    <row r="831" spans="1:10" x14ac:dyDescent="0.25">
      <c r="A831" s="35" t="s">
        <v>801</v>
      </c>
      <c r="B831" s="35" t="s">
        <v>7</v>
      </c>
      <c r="C831" s="35" t="s">
        <v>31</v>
      </c>
      <c r="D831" s="49">
        <v>106400</v>
      </c>
      <c r="E831" s="36" t="str" cm="1">
        <f t="array" ref="E831">_xlfn.IFS(
  'Palmoria Group emp-data cleaned'!$D831&lt;10000, "$0-10k",
  'Palmoria Group emp-data cleaned'!$D831&lt;20000, "$10k-20k",
  'Palmoria Group emp-data cleaned'!$D831&lt;30000, "$20k-30k",
  'Palmoria Group emp-data cleaned'!$D831&lt;40000, "$30k-40k",
  'Palmoria Group emp-data cleaned'!$D831&lt;50000, "$40k-50k",
  'Palmoria Group emp-data cleaned'!$D831&lt;60000, "$50k-60k",
  'Palmoria Group emp-data cleaned'!$D831&lt;70000, "$60k-70k",
  'Palmoria Group emp-data cleaned'!$D831&lt;80000, "$70k-80k",
  'Palmoria Group emp-data cleaned'!$D831&lt;90000, "$80k-90k",
  'Palmoria Group emp-data cleaned'!$D831&lt;100000, "$90k-100k",
  'Palmoria Group emp-data cleaned'!$D831&lt;110000, "$100k-110k",
  'Palmoria Group emp-data cleaned'!$D831&gt;=110000, "$110k+"
)</f>
        <v>$100k-110k</v>
      </c>
      <c r="F831" s="35" t="s">
        <v>9</v>
      </c>
      <c r="G831" s="35" t="s">
        <v>26</v>
      </c>
      <c r="H831" s="33">
        <f>INDEX('Bonus Rules'!$C$3:$G$14, MATCH(C831, 'Bonus Rules'!$B$3:$B$14, 0), MATCH(G831, 'Bonus Rules'!$C$2:$G$2, 0))</f>
        <v>2.4E-2</v>
      </c>
      <c r="I831" s="42">
        <f t="shared" si="24"/>
        <v>2553.6</v>
      </c>
      <c r="J831" s="48">
        <f t="shared" si="25"/>
        <v>108953.60000000001</v>
      </c>
    </row>
    <row r="832" spans="1:10" x14ac:dyDescent="0.25">
      <c r="A832" s="33" t="s">
        <v>802</v>
      </c>
      <c r="B832" s="33" t="s">
        <v>12</v>
      </c>
      <c r="C832" s="33" t="s">
        <v>63</v>
      </c>
      <c r="D832" s="48">
        <v>36920</v>
      </c>
      <c r="E832" s="34" t="str" cm="1">
        <f t="array" ref="E832">_xlfn.IFS(
  'Palmoria Group emp-data cleaned'!$D832&lt;10000, "$0-10k",
  'Palmoria Group emp-data cleaned'!$D832&lt;20000, "$10k-20k",
  'Palmoria Group emp-data cleaned'!$D832&lt;30000, "$20k-30k",
  'Palmoria Group emp-data cleaned'!$D832&lt;40000, "$30k-40k",
  'Palmoria Group emp-data cleaned'!$D832&lt;50000, "$40k-50k",
  'Palmoria Group emp-data cleaned'!$D832&lt;60000, "$50k-60k",
  'Palmoria Group emp-data cleaned'!$D832&lt;70000, "$60k-70k",
  'Palmoria Group emp-data cleaned'!$D832&lt;80000, "$70k-80k",
  'Palmoria Group emp-data cleaned'!$D832&lt;90000, "$80k-90k",
  'Palmoria Group emp-data cleaned'!$D832&lt;100000, "$90k-100k",
  'Palmoria Group emp-data cleaned'!$D832&lt;110000, "$100k-110k",
  'Palmoria Group emp-data cleaned'!$D832&gt;=110000, "$110k+"
)</f>
        <v>$30k-40k</v>
      </c>
      <c r="F832" s="33" t="s">
        <v>19</v>
      </c>
      <c r="G832" s="33" t="s">
        <v>26</v>
      </c>
      <c r="H832" s="33">
        <f>INDEX('Bonus Rules'!$C$3:$G$14, MATCH(C832, 'Bonus Rules'!$B$3:$B$14, 0), MATCH(G832, 'Bonus Rules'!$C$2:$G$2, 0))</f>
        <v>3.5000000000000003E-2</v>
      </c>
      <c r="I832" s="42">
        <f t="shared" si="24"/>
        <v>1292.2</v>
      </c>
      <c r="J832" s="48">
        <f t="shared" si="25"/>
        <v>38212.199999999997</v>
      </c>
    </row>
    <row r="833" spans="1:10" x14ac:dyDescent="0.25">
      <c r="A833" s="35" t="s">
        <v>613</v>
      </c>
      <c r="B833" s="35" t="s">
        <v>12</v>
      </c>
      <c r="C833" s="35" t="s">
        <v>28</v>
      </c>
      <c r="D833" s="49">
        <v>42160</v>
      </c>
      <c r="E833" s="36" t="str" cm="1">
        <f t="array" ref="E833">_xlfn.IFS(
  'Palmoria Group emp-data cleaned'!$D833&lt;10000, "$0-10k",
  'Palmoria Group emp-data cleaned'!$D833&lt;20000, "$10k-20k",
  'Palmoria Group emp-data cleaned'!$D833&lt;30000, "$20k-30k",
  'Palmoria Group emp-data cleaned'!$D833&lt;40000, "$30k-40k",
  'Palmoria Group emp-data cleaned'!$D833&lt;50000, "$40k-50k",
  'Palmoria Group emp-data cleaned'!$D833&lt;60000, "$50k-60k",
  'Palmoria Group emp-data cleaned'!$D833&lt;70000, "$60k-70k",
  'Palmoria Group emp-data cleaned'!$D833&lt;80000, "$70k-80k",
  'Palmoria Group emp-data cleaned'!$D833&lt;90000, "$80k-90k",
  'Palmoria Group emp-data cleaned'!$D833&lt;100000, "$90k-100k",
  'Palmoria Group emp-data cleaned'!$D833&lt;110000, "$100k-110k",
  'Palmoria Group emp-data cleaned'!$D833&gt;=110000, "$110k+"
)</f>
        <v>$40k-50k</v>
      </c>
      <c r="F833" s="35" t="s">
        <v>15</v>
      </c>
      <c r="G833" s="35" t="s">
        <v>26</v>
      </c>
      <c r="H833" s="33">
        <f>INDEX('Bonus Rules'!$C$3:$G$14, MATCH(C833, 'Bonus Rules'!$B$3:$B$14, 0), MATCH(G833, 'Bonus Rules'!$C$2:$G$2, 0))</f>
        <v>2.3E-2</v>
      </c>
      <c r="I833" s="42">
        <f t="shared" si="24"/>
        <v>969.68</v>
      </c>
      <c r="J833" s="48">
        <f t="shared" si="25"/>
        <v>43129.68</v>
      </c>
    </row>
    <row r="834" spans="1:10" x14ac:dyDescent="0.25">
      <c r="A834" s="33" t="s">
        <v>803</v>
      </c>
      <c r="B834" s="33" t="s">
        <v>12</v>
      </c>
      <c r="C834" s="33" t="s">
        <v>25</v>
      </c>
      <c r="D834" s="48">
        <v>57820</v>
      </c>
      <c r="E834" s="34" t="str" cm="1">
        <f t="array" ref="E834">_xlfn.IFS(
  'Palmoria Group emp-data cleaned'!$D834&lt;10000, "$0-10k",
  'Palmoria Group emp-data cleaned'!$D834&lt;20000, "$10k-20k",
  'Palmoria Group emp-data cleaned'!$D834&lt;30000, "$20k-30k",
  'Palmoria Group emp-data cleaned'!$D834&lt;40000, "$30k-40k",
  'Palmoria Group emp-data cleaned'!$D834&lt;50000, "$40k-50k",
  'Palmoria Group emp-data cleaned'!$D834&lt;60000, "$50k-60k",
  'Palmoria Group emp-data cleaned'!$D834&lt;70000, "$60k-70k",
  'Palmoria Group emp-data cleaned'!$D834&lt;80000, "$70k-80k",
  'Palmoria Group emp-data cleaned'!$D834&lt;90000, "$80k-90k",
  'Palmoria Group emp-data cleaned'!$D834&lt;100000, "$90k-100k",
  'Palmoria Group emp-data cleaned'!$D834&lt;110000, "$100k-110k",
  'Palmoria Group emp-data cleaned'!$D834&gt;=110000, "$110k+"
)</f>
        <v>$50k-60k</v>
      </c>
      <c r="F834" s="33" t="s">
        <v>19</v>
      </c>
      <c r="G834" s="33" t="s">
        <v>26</v>
      </c>
      <c r="H834" s="33">
        <f>INDEX('Bonus Rules'!$C$3:$G$14, MATCH(C834, 'Bonus Rules'!$B$3:$B$14, 0), MATCH(G834, 'Bonus Rules'!$C$2:$G$2, 0))</f>
        <v>2.7E-2</v>
      </c>
      <c r="I834" s="42">
        <f t="shared" si="24"/>
        <v>1561.1399999999999</v>
      </c>
      <c r="J834" s="48">
        <f t="shared" si="25"/>
        <v>59381.14</v>
      </c>
    </row>
    <row r="835" spans="1:10" x14ac:dyDescent="0.25">
      <c r="A835" s="35" t="s">
        <v>804</v>
      </c>
      <c r="B835" s="35" t="s">
        <v>12</v>
      </c>
      <c r="C835" s="35" t="s">
        <v>31</v>
      </c>
      <c r="D835" s="49">
        <v>93740</v>
      </c>
      <c r="E835" s="36" t="str" cm="1">
        <f t="array" ref="E835">_xlfn.IFS(
  'Palmoria Group emp-data cleaned'!$D835&lt;10000, "$0-10k",
  'Palmoria Group emp-data cleaned'!$D835&lt;20000, "$10k-20k",
  'Palmoria Group emp-data cleaned'!$D835&lt;30000, "$20k-30k",
  'Palmoria Group emp-data cleaned'!$D835&lt;40000, "$30k-40k",
  'Palmoria Group emp-data cleaned'!$D835&lt;50000, "$40k-50k",
  'Palmoria Group emp-data cleaned'!$D835&lt;60000, "$50k-60k",
  'Palmoria Group emp-data cleaned'!$D835&lt;70000, "$60k-70k",
  'Palmoria Group emp-data cleaned'!$D835&lt;80000, "$70k-80k",
  'Palmoria Group emp-data cleaned'!$D835&lt;90000, "$80k-90k",
  'Palmoria Group emp-data cleaned'!$D835&lt;100000, "$90k-100k",
  'Palmoria Group emp-data cleaned'!$D835&lt;110000, "$100k-110k",
  'Palmoria Group emp-data cleaned'!$D835&gt;=110000, "$110k+"
)</f>
        <v>$90k-100k</v>
      </c>
      <c r="F835" s="35" t="s">
        <v>19</v>
      </c>
      <c r="G835" s="35" t="s">
        <v>26</v>
      </c>
      <c r="H835" s="33">
        <f>INDEX('Bonus Rules'!$C$3:$G$14, MATCH(C835, 'Bonus Rules'!$B$3:$B$14, 0), MATCH(G835, 'Bonus Rules'!$C$2:$G$2, 0))</f>
        <v>2.4E-2</v>
      </c>
      <c r="I835" s="42">
        <f t="shared" ref="I835:I898" si="26" xml:space="preserve"> D835 * H835</f>
        <v>2249.7600000000002</v>
      </c>
      <c r="J835" s="48">
        <f t="shared" ref="J835:J898" si="27">D835+I835</f>
        <v>95989.759999999995</v>
      </c>
    </row>
    <row r="836" spans="1:10" x14ac:dyDescent="0.25">
      <c r="A836" s="33" t="s">
        <v>805</v>
      </c>
      <c r="B836" s="33" t="s">
        <v>12</v>
      </c>
      <c r="C836" s="33" t="s">
        <v>39</v>
      </c>
      <c r="D836" s="48">
        <v>93960</v>
      </c>
      <c r="E836" s="34" t="str" cm="1">
        <f t="array" ref="E836">_xlfn.IFS(
  'Palmoria Group emp-data cleaned'!$D836&lt;10000, "$0-10k",
  'Palmoria Group emp-data cleaned'!$D836&lt;20000, "$10k-20k",
  'Palmoria Group emp-data cleaned'!$D836&lt;30000, "$20k-30k",
  'Palmoria Group emp-data cleaned'!$D836&lt;40000, "$30k-40k",
  'Palmoria Group emp-data cleaned'!$D836&lt;50000, "$40k-50k",
  'Palmoria Group emp-data cleaned'!$D836&lt;60000, "$50k-60k",
  'Palmoria Group emp-data cleaned'!$D836&lt;70000, "$60k-70k",
  'Palmoria Group emp-data cleaned'!$D836&lt;80000, "$70k-80k",
  'Palmoria Group emp-data cleaned'!$D836&lt;90000, "$80k-90k",
  'Palmoria Group emp-data cleaned'!$D836&lt;100000, "$90k-100k",
  'Palmoria Group emp-data cleaned'!$D836&lt;110000, "$100k-110k",
  'Palmoria Group emp-data cleaned'!$D836&gt;=110000, "$110k+"
)</f>
        <v>$90k-100k</v>
      </c>
      <c r="F836" s="33" t="s">
        <v>19</v>
      </c>
      <c r="G836" s="33" t="s">
        <v>22</v>
      </c>
      <c r="H836" s="33">
        <f>INDEX('Bonus Rules'!$C$3:$G$14, MATCH(C836, 'Bonus Rules'!$B$3:$B$14, 0), MATCH(G836, 'Bonus Rules'!$C$2:$G$2, 0))</f>
        <v>1.9E-2</v>
      </c>
      <c r="I836" s="42">
        <f t="shared" si="26"/>
        <v>1785.24</v>
      </c>
      <c r="J836" s="48">
        <f t="shared" si="27"/>
        <v>95745.24</v>
      </c>
    </row>
    <row r="837" spans="1:10" x14ac:dyDescent="0.25">
      <c r="A837" s="35" t="s">
        <v>806</v>
      </c>
      <c r="B837" s="35" t="s">
        <v>7</v>
      </c>
      <c r="C837" s="35" t="s">
        <v>63</v>
      </c>
      <c r="D837" s="49">
        <v>107220</v>
      </c>
      <c r="E837" s="36" t="str" cm="1">
        <f t="array" ref="E837">_xlfn.IFS(
  'Palmoria Group emp-data cleaned'!$D837&lt;10000, "$0-10k",
  'Palmoria Group emp-data cleaned'!$D837&lt;20000, "$10k-20k",
  'Palmoria Group emp-data cleaned'!$D837&lt;30000, "$20k-30k",
  'Palmoria Group emp-data cleaned'!$D837&lt;40000, "$30k-40k",
  'Palmoria Group emp-data cleaned'!$D837&lt;50000, "$40k-50k",
  'Palmoria Group emp-data cleaned'!$D837&lt;60000, "$50k-60k",
  'Palmoria Group emp-data cleaned'!$D837&lt;70000, "$60k-70k",
  'Palmoria Group emp-data cleaned'!$D837&lt;80000, "$70k-80k",
  'Palmoria Group emp-data cleaned'!$D837&lt;90000, "$80k-90k",
  'Palmoria Group emp-data cleaned'!$D837&lt;100000, "$90k-100k",
  'Palmoria Group emp-data cleaned'!$D837&lt;110000, "$100k-110k",
  'Palmoria Group emp-data cleaned'!$D837&gt;=110000, "$110k+"
)</f>
        <v>$100k-110k</v>
      </c>
      <c r="F837" s="35" t="s">
        <v>9</v>
      </c>
      <c r="G837" s="35" t="s">
        <v>26</v>
      </c>
      <c r="H837" s="33">
        <f>INDEX('Bonus Rules'!$C$3:$G$14, MATCH(C837, 'Bonus Rules'!$B$3:$B$14, 0), MATCH(G837, 'Bonus Rules'!$C$2:$G$2, 0))</f>
        <v>3.5000000000000003E-2</v>
      </c>
      <c r="I837" s="42">
        <f t="shared" si="26"/>
        <v>3752.7000000000003</v>
      </c>
      <c r="J837" s="48">
        <f t="shared" si="27"/>
        <v>110972.7</v>
      </c>
    </row>
    <row r="838" spans="1:10" x14ac:dyDescent="0.25">
      <c r="A838" s="33" t="s">
        <v>807</v>
      </c>
      <c r="B838" s="33" t="s">
        <v>12</v>
      </c>
      <c r="C838" s="33" t="s">
        <v>39</v>
      </c>
      <c r="D838" s="48">
        <v>90150</v>
      </c>
      <c r="E838" s="34" t="str" cm="1">
        <f t="array" ref="E838">_xlfn.IFS(
  'Palmoria Group emp-data cleaned'!$D838&lt;10000, "$0-10k",
  'Palmoria Group emp-data cleaned'!$D838&lt;20000, "$10k-20k",
  'Palmoria Group emp-data cleaned'!$D838&lt;30000, "$20k-30k",
  'Palmoria Group emp-data cleaned'!$D838&lt;40000, "$30k-40k",
  'Palmoria Group emp-data cleaned'!$D838&lt;50000, "$40k-50k",
  'Palmoria Group emp-data cleaned'!$D838&lt;60000, "$50k-60k",
  'Palmoria Group emp-data cleaned'!$D838&lt;70000, "$60k-70k",
  'Palmoria Group emp-data cleaned'!$D838&lt;80000, "$70k-80k",
  'Palmoria Group emp-data cleaned'!$D838&lt;90000, "$80k-90k",
  'Palmoria Group emp-data cleaned'!$D838&lt;100000, "$90k-100k",
  'Palmoria Group emp-data cleaned'!$D838&lt;110000, "$100k-110k",
  'Palmoria Group emp-data cleaned'!$D838&gt;=110000, "$110k+"
)</f>
        <v>$90k-100k</v>
      </c>
      <c r="F838" s="33" t="s">
        <v>15</v>
      </c>
      <c r="G838" s="33" t="s">
        <v>10</v>
      </c>
      <c r="H838" s="33">
        <f>INDEX('Bonus Rules'!$C$3:$G$14, MATCH(C838, 'Bonus Rules'!$B$3:$B$14, 0), MATCH(G838, 'Bonus Rules'!$C$2:$G$2, 0))</f>
        <v>6.3E-2</v>
      </c>
      <c r="I838" s="42">
        <f t="shared" si="26"/>
        <v>5679.45</v>
      </c>
      <c r="J838" s="48">
        <f t="shared" si="27"/>
        <v>95829.45</v>
      </c>
    </row>
    <row r="839" spans="1:10" x14ac:dyDescent="0.25">
      <c r="A839" s="35" t="s">
        <v>808</v>
      </c>
      <c r="B839" s="35" t="s">
        <v>7</v>
      </c>
      <c r="C839" s="35" t="s">
        <v>13</v>
      </c>
      <c r="D839" s="49">
        <v>94020</v>
      </c>
      <c r="E839" s="36" t="str" cm="1">
        <f t="array" ref="E839">_xlfn.IFS(
  'Palmoria Group emp-data cleaned'!$D839&lt;10000, "$0-10k",
  'Palmoria Group emp-data cleaned'!$D839&lt;20000, "$10k-20k",
  'Palmoria Group emp-data cleaned'!$D839&lt;30000, "$20k-30k",
  'Palmoria Group emp-data cleaned'!$D839&lt;40000, "$30k-40k",
  'Palmoria Group emp-data cleaned'!$D839&lt;50000, "$40k-50k",
  'Palmoria Group emp-data cleaned'!$D839&lt;60000, "$50k-60k",
  'Palmoria Group emp-data cleaned'!$D839&lt;70000, "$60k-70k",
  'Palmoria Group emp-data cleaned'!$D839&lt;80000, "$70k-80k",
  'Palmoria Group emp-data cleaned'!$D839&lt;90000, "$80k-90k",
  'Palmoria Group emp-data cleaned'!$D839&lt;100000, "$90k-100k",
  'Palmoria Group emp-data cleaned'!$D839&lt;110000, "$100k-110k",
  'Palmoria Group emp-data cleaned'!$D839&gt;=110000, "$110k+"
)</f>
        <v>$90k-100k</v>
      </c>
      <c r="F839" s="35" t="s">
        <v>15</v>
      </c>
      <c r="G839" s="35" t="s">
        <v>14</v>
      </c>
      <c r="H839" s="33">
        <f>INDEX('Bonus Rules'!$C$3:$G$14, MATCH(C839, 'Bonus Rules'!$B$3:$B$14, 0), MATCH(G839, 'Bonus Rules'!$C$2:$G$2, 0))</f>
        <v>4.2999999999999997E-2</v>
      </c>
      <c r="I839" s="42">
        <f t="shared" si="26"/>
        <v>4042.8599999999997</v>
      </c>
      <c r="J839" s="48">
        <f t="shared" si="27"/>
        <v>98062.86</v>
      </c>
    </row>
    <row r="840" spans="1:10" x14ac:dyDescent="0.25">
      <c r="A840" s="33" t="s">
        <v>809</v>
      </c>
      <c r="B840" s="33" t="s">
        <v>12</v>
      </c>
      <c r="C840" s="33" t="s">
        <v>63</v>
      </c>
      <c r="D840" s="48">
        <v>42970</v>
      </c>
      <c r="E840" s="34" t="str" cm="1">
        <f t="array" ref="E840">_xlfn.IFS(
  'Palmoria Group emp-data cleaned'!$D840&lt;10000, "$0-10k",
  'Palmoria Group emp-data cleaned'!$D840&lt;20000, "$10k-20k",
  'Palmoria Group emp-data cleaned'!$D840&lt;30000, "$20k-30k",
  'Palmoria Group emp-data cleaned'!$D840&lt;40000, "$30k-40k",
  'Palmoria Group emp-data cleaned'!$D840&lt;50000, "$40k-50k",
  'Palmoria Group emp-data cleaned'!$D840&lt;60000, "$50k-60k",
  'Palmoria Group emp-data cleaned'!$D840&lt;70000, "$60k-70k",
  'Palmoria Group emp-data cleaned'!$D840&lt;80000, "$70k-80k",
  'Palmoria Group emp-data cleaned'!$D840&lt;90000, "$80k-90k",
  'Palmoria Group emp-data cleaned'!$D840&lt;100000, "$90k-100k",
  'Palmoria Group emp-data cleaned'!$D840&lt;110000, "$100k-110k",
  'Palmoria Group emp-data cleaned'!$D840&gt;=110000, "$110k+"
)</f>
        <v>$40k-50k</v>
      </c>
      <c r="F840" s="33" t="s">
        <v>9</v>
      </c>
      <c r="G840" s="33" t="s">
        <v>14</v>
      </c>
      <c r="H840" s="33">
        <f>INDEX('Bonus Rules'!$C$3:$G$14, MATCH(C840, 'Bonus Rules'!$B$3:$B$14, 0), MATCH(G840, 'Bonus Rules'!$C$2:$G$2, 0))</f>
        <v>5.8000000000000003E-2</v>
      </c>
      <c r="I840" s="42">
        <f t="shared" si="26"/>
        <v>2492.2600000000002</v>
      </c>
      <c r="J840" s="48">
        <f t="shared" si="27"/>
        <v>45462.26</v>
      </c>
    </row>
    <row r="841" spans="1:10" x14ac:dyDescent="0.25">
      <c r="A841" s="35" t="s">
        <v>810</v>
      </c>
      <c r="B841" s="35" t="s">
        <v>7</v>
      </c>
      <c r="C841" s="35" t="s">
        <v>18</v>
      </c>
      <c r="D841" s="49">
        <v>33410</v>
      </c>
      <c r="E841" s="36" t="str" cm="1">
        <f t="array" ref="E841">_xlfn.IFS(
  'Palmoria Group emp-data cleaned'!$D841&lt;10000, "$0-10k",
  'Palmoria Group emp-data cleaned'!$D841&lt;20000, "$10k-20k",
  'Palmoria Group emp-data cleaned'!$D841&lt;30000, "$20k-30k",
  'Palmoria Group emp-data cleaned'!$D841&lt;40000, "$30k-40k",
  'Palmoria Group emp-data cleaned'!$D841&lt;50000, "$40k-50k",
  'Palmoria Group emp-data cleaned'!$D841&lt;60000, "$50k-60k",
  'Palmoria Group emp-data cleaned'!$D841&lt;70000, "$60k-70k",
  'Palmoria Group emp-data cleaned'!$D841&lt;80000, "$70k-80k",
  'Palmoria Group emp-data cleaned'!$D841&lt;90000, "$80k-90k",
  'Palmoria Group emp-data cleaned'!$D841&lt;100000, "$90k-100k",
  'Palmoria Group emp-data cleaned'!$D841&lt;110000, "$100k-110k",
  'Palmoria Group emp-data cleaned'!$D841&gt;=110000, "$110k+"
)</f>
        <v>$30k-40k</v>
      </c>
      <c r="F841" s="35" t="s">
        <v>19</v>
      </c>
      <c r="G841" s="35" t="s">
        <v>26</v>
      </c>
      <c r="H841" s="33">
        <f>INDEX('Bonus Rules'!$C$3:$G$14, MATCH(C841, 'Bonus Rules'!$B$3:$B$14, 0), MATCH(G841, 'Bonus Rules'!$C$2:$G$2, 0))</f>
        <v>2.1000000000000001E-2</v>
      </c>
      <c r="I841" s="42">
        <f t="shared" si="26"/>
        <v>701.61</v>
      </c>
      <c r="J841" s="48">
        <f t="shared" si="27"/>
        <v>34111.61</v>
      </c>
    </row>
    <row r="842" spans="1:10" x14ac:dyDescent="0.25">
      <c r="A842" s="33" t="s">
        <v>811</v>
      </c>
      <c r="B842" s="33" t="s">
        <v>7</v>
      </c>
      <c r="C842" s="33" t="s">
        <v>34</v>
      </c>
      <c r="D842" s="48">
        <v>119670</v>
      </c>
      <c r="E842" s="34" t="str" cm="1">
        <f t="array" ref="E842">_xlfn.IFS(
  'Palmoria Group emp-data cleaned'!$D842&lt;10000, "$0-10k",
  'Palmoria Group emp-data cleaned'!$D842&lt;20000, "$10k-20k",
  'Palmoria Group emp-data cleaned'!$D842&lt;30000, "$20k-30k",
  'Palmoria Group emp-data cleaned'!$D842&lt;40000, "$30k-40k",
  'Palmoria Group emp-data cleaned'!$D842&lt;50000, "$40k-50k",
  'Palmoria Group emp-data cleaned'!$D842&lt;60000, "$50k-60k",
  'Palmoria Group emp-data cleaned'!$D842&lt;70000, "$60k-70k",
  'Palmoria Group emp-data cleaned'!$D842&lt;80000, "$70k-80k",
  'Palmoria Group emp-data cleaned'!$D842&lt;90000, "$80k-90k",
  'Palmoria Group emp-data cleaned'!$D842&lt;100000, "$90k-100k",
  'Palmoria Group emp-data cleaned'!$D842&lt;110000, "$100k-110k",
  'Palmoria Group emp-data cleaned'!$D842&gt;=110000, "$110k+"
)</f>
        <v>$110k+</v>
      </c>
      <c r="F842" s="33" t="s">
        <v>9</v>
      </c>
      <c r="G842" s="33" t="s">
        <v>26</v>
      </c>
      <c r="H842" s="33">
        <f>INDEX('Bonus Rules'!$C$3:$G$14, MATCH(C842, 'Bonus Rules'!$B$3:$B$14, 0), MATCH(G842, 'Bonus Rules'!$C$2:$G$2, 0))</f>
        <v>3.2000000000000001E-2</v>
      </c>
      <c r="I842" s="42">
        <f t="shared" si="26"/>
        <v>3829.44</v>
      </c>
      <c r="J842" s="48">
        <f t="shared" si="27"/>
        <v>123499.44</v>
      </c>
    </row>
    <row r="843" spans="1:10" x14ac:dyDescent="0.25">
      <c r="A843" s="35" t="s">
        <v>812</v>
      </c>
      <c r="B843" s="35" t="s">
        <v>7</v>
      </c>
      <c r="C843" s="35" t="s">
        <v>50</v>
      </c>
      <c r="D843" s="49">
        <v>115380</v>
      </c>
      <c r="E843" s="36" t="str" cm="1">
        <f t="array" ref="E843">_xlfn.IFS(
  'Palmoria Group emp-data cleaned'!$D843&lt;10000, "$0-10k",
  'Palmoria Group emp-data cleaned'!$D843&lt;20000, "$10k-20k",
  'Palmoria Group emp-data cleaned'!$D843&lt;30000, "$20k-30k",
  'Palmoria Group emp-data cleaned'!$D843&lt;40000, "$30k-40k",
  'Palmoria Group emp-data cleaned'!$D843&lt;50000, "$40k-50k",
  'Palmoria Group emp-data cleaned'!$D843&lt;60000, "$50k-60k",
  'Palmoria Group emp-data cleaned'!$D843&lt;70000, "$60k-70k",
  'Palmoria Group emp-data cleaned'!$D843&lt;80000, "$70k-80k",
  'Palmoria Group emp-data cleaned'!$D843&lt;90000, "$80k-90k",
  'Palmoria Group emp-data cleaned'!$D843&lt;100000, "$90k-100k",
  'Palmoria Group emp-data cleaned'!$D843&lt;110000, "$100k-110k",
  'Palmoria Group emp-data cleaned'!$D843&gt;=110000, "$110k+"
)</f>
        <v>$110k+</v>
      </c>
      <c r="F843" s="35" t="s">
        <v>19</v>
      </c>
      <c r="G843" s="35" t="s">
        <v>26</v>
      </c>
      <c r="H843" s="33">
        <f>INDEX('Bonus Rules'!$C$3:$G$14, MATCH(C843, 'Bonus Rules'!$B$3:$B$14, 0), MATCH(G843, 'Bonus Rules'!$C$2:$G$2, 0))</f>
        <v>0.02</v>
      </c>
      <c r="I843" s="42">
        <f t="shared" si="26"/>
        <v>2307.6</v>
      </c>
      <c r="J843" s="48">
        <f t="shared" si="27"/>
        <v>117687.6</v>
      </c>
    </row>
    <row r="844" spans="1:10" x14ac:dyDescent="0.25">
      <c r="A844" s="33" t="s">
        <v>813</v>
      </c>
      <c r="B844" s="33" t="s">
        <v>7</v>
      </c>
      <c r="C844" s="33" t="s">
        <v>21</v>
      </c>
      <c r="D844" s="48">
        <v>75010</v>
      </c>
      <c r="E844" s="34" t="str" cm="1">
        <f t="array" ref="E844">_xlfn.IFS(
  'Palmoria Group emp-data cleaned'!$D844&lt;10000, "$0-10k",
  'Palmoria Group emp-data cleaned'!$D844&lt;20000, "$10k-20k",
  'Palmoria Group emp-data cleaned'!$D844&lt;30000, "$20k-30k",
  'Palmoria Group emp-data cleaned'!$D844&lt;40000, "$30k-40k",
  'Palmoria Group emp-data cleaned'!$D844&lt;50000, "$40k-50k",
  'Palmoria Group emp-data cleaned'!$D844&lt;60000, "$50k-60k",
  'Palmoria Group emp-data cleaned'!$D844&lt;70000, "$60k-70k",
  'Palmoria Group emp-data cleaned'!$D844&lt;80000, "$70k-80k",
  'Palmoria Group emp-data cleaned'!$D844&lt;90000, "$80k-90k",
  'Palmoria Group emp-data cleaned'!$D844&lt;100000, "$90k-100k",
  'Palmoria Group emp-data cleaned'!$D844&lt;110000, "$100k-110k",
  'Palmoria Group emp-data cleaned'!$D844&gt;=110000, "$110k+"
)</f>
        <v>$70k-80k</v>
      </c>
      <c r="F844" s="33" t="s">
        <v>19</v>
      </c>
      <c r="G844" s="33" t="s">
        <v>14</v>
      </c>
      <c r="H844" s="33">
        <f>INDEX('Bonus Rules'!$C$3:$G$14, MATCH(C844, 'Bonus Rules'!$B$3:$B$14, 0), MATCH(G844, 'Bonus Rules'!$C$2:$G$2, 0))</f>
        <v>4.9000000000000002E-2</v>
      </c>
      <c r="I844" s="42">
        <f t="shared" si="26"/>
        <v>3675.4900000000002</v>
      </c>
      <c r="J844" s="48">
        <f t="shared" si="27"/>
        <v>78685.490000000005</v>
      </c>
    </row>
    <row r="845" spans="1:10" x14ac:dyDescent="0.25">
      <c r="A845" s="35" t="s">
        <v>814</v>
      </c>
      <c r="B845" s="35" t="s">
        <v>12</v>
      </c>
      <c r="C845" s="35" t="s">
        <v>50</v>
      </c>
      <c r="D845" s="49">
        <v>104120</v>
      </c>
      <c r="E845" s="36" t="str" cm="1">
        <f t="array" ref="E845">_xlfn.IFS(
  'Palmoria Group emp-data cleaned'!$D845&lt;10000, "$0-10k",
  'Palmoria Group emp-data cleaned'!$D845&lt;20000, "$10k-20k",
  'Palmoria Group emp-data cleaned'!$D845&lt;30000, "$20k-30k",
  'Palmoria Group emp-data cleaned'!$D845&lt;40000, "$30k-40k",
  'Palmoria Group emp-data cleaned'!$D845&lt;50000, "$40k-50k",
  'Palmoria Group emp-data cleaned'!$D845&lt;60000, "$50k-60k",
  'Palmoria Group emp-data cleaned'!$D845&lt;70000, "$60k-70k",
  'Palmoria Group emp-data cleaned'!$D845&lt;80000, "$70k-80k",
  'Palmoria Group emp-data cleaned'!$D845&lt;90000, "$80k-90k",
  'Palmoria Group emp-data cleaned'!$D845&lt;100000, "$90k-100k",
  'Palmoria Group emp-data cleaned'!$D845&lt;110000, "$100k-110k",
  'Palmoria Group emp-data cleaned'!$D845&gt;=110000, "$110k+"
)</f>
        <v>$100k-110k</v>
      </c>
      <c r="F845" s="35" t="s">
        <v>15</v>
      </c>
      <c r="G845" s="35" t="s">
        <v>14</v>
      </c>
      <c r="H845" s="33">
        <f>INDEX('Bonus Rules'!$C$3:$G$14, MATCH(C845, 'Bonus Rules'!$B$3:$B$14, 0), MATCH(G845, 'Bonus Rules'!$C$2:$G$2, 0))</f>
        <v>5.8000000000000003E-2</v>
      </c>
      <c r="I845" s="42">
        <f t="shared" si="26"/>
        <v>6038.96</v>
      </c>
      <c r="J845" s="48">
        <f t="shared" si="27"/>
        <v>110158.96</v>
      </c>
    </row>
    <row r="846" spans="1:10" x14ac:dyDescent="0.25">
      <c r="A846" s="33" t="s">
        <v>815</v>
      </c>
      <c r="B846" s="33" t="s">
        <v>7</v>
      </c>
      <c r="C846" s="33" t="s">
        <v>47</v>
      </c>
      <c r="D846" s="48">
        <v>82680</v>
      </c>
      <c r="E846" s="34" t="str" cm="1">
        <f t="array" ref="E846">_xlfn.IFS(
  'Palmoria Group emp-data cleaned'!$D846&lt;10000, "$0-10k",
  'Palmoria Group emp-data cleaned'!$D846&lt;20000, "$10k-20k",
  'Palmoria Group emp-data cleaned'!$D846&lt;30000, "$20k-30k",
  'Palmoria Group emp-data cleaned'!$D846&lt;40000, "$30k-40k",
  'Palmoria Group emp-data cleaned'!$D846&lt;50000, "$40k-50k",
  'Palmoria Group emp-data cleaned'!$D846&lt;60000, "$50k-60k",
  'Palmoria Group emp-data cleaned'!$D846&lt;70000, "$60k-70k",
  'Palmoria Group emp-data cleaned'!$D846&lt;80000, "$70k-80k",
  'Palmoria Group emp-data cleaned'!$D846&lt;90000, "$80k-90k",
  'Palmoria Group emp-data cleaned'!$D846&lt;100000, "$90k-100k",
  'Palmoria Group emp-data cleaned'!$D846&lt;110000, "$100k-110k",
  'Palmoria Group emp-data cleaned'!$D846&gt;=110000, "$110k+"
)</f>
        <v>$80k-90k</v>
      </c>
      <c r="F846" s="33" t="s">
        <v>9</v>
      </c>
      <c r="G846" s="33" t="s">
        <v>48</v>
      </c>
      <c r="H846" s="33">
        <f>INDEX('Bonus Rules'!$C$3:$G$14, MATCH(C846, 'Bonus Rules'!$B$3:$B$14, 0), MATCH(G846, 'Bonus Rules'!$C$2:$G$2, 0))</f>
        <v>5.0000000000000001E-3</v>
      </c>
      <c r="I846" s="42">
        <f t="shared" si="26"/>
        <v>413.40000000000003</v>
      </c>
      <c r="J846" s="48">
        <f t="shared" si="27"/>
        <v>83093.399999999994</v>
      </c>
    </row>
    <row r="847" spans="1:10" x14ac:dyDescent="0.25">
      <c r="A847" s="35" t="s">
        <v>816</v>
      </c>
      <c r="B847" s="35" t="s">
        <v>7</v>
      </c>
      <c r="C847" s="35" t="s">
        <v>50</v>
      </c>
      <c r="D847" s="49">
        <v>52250</v>
      </c>
      <c r="E847" s="36" t="str" cm="1">
        <f t="array" ref="E847">_xlfn.IFS(
  'Palmoria Group emp-data cleaned'!$D847&lt;10000, "$0-10k",
  'Palmoria Group emp-data cleaned'!$D847&lt;20000, "$10k-20k",
  'Palmoria Group emp-data cleaned'!$D847&lt;30000, "$20k-30k",
  'Palmoria Group emp-data cleaned'!$D847&lt;40000, "$30k-40k",
  'Palmoria Group emp-data cleaned'!$D847&lt;50000, "$40k-50k",
  'Palmoria Group emp-data cleaned'!$D847&lt;60000, "$50k-60k",
  'Palmoria Group emp-data cleaned'!$D847&lt;70000, "$60k-70k",
  'Palmoria Group emp-data cleaned'!$D847&lt;80000, "$70k-80k",
  'Palmoria Group emp-data cleaned'!$D847&lt;90000, "$80k-90k",
  'Palmoria Group emp-data cleaned'!$D847&lt;100000, "$90k-100k",
  'Palmoria Group emp-data cleaned'!$D847&lt;110000, "$100k-110k",
  'Palmoria Group emp-data cleaned'!$D847&gt;=110000, "$110k+"
)</f>
        <v>$50k-60k</v>
      </c>
      <c r="F847" s="35" t="s">
        <v>19</v>
      </c>
      <c r="G847" s="35" t="s">
        <v>48</v>
      </c>
      <c r="H847" s="33">
        <f>INDEX('Bonus Rules'!$C$3:$G$14, MATCH(C847, 'Bonus Rules'!$B$3:$B$14, 0), MATCH(G847, 'Bonus Rules'!$C$2:$G$2, 0))</f>
        <v>5.0000000000000001E-3</v>
      </c>
      <c r="I847" s="42">
        <f t="shared" si="26"/>
        <v>261.25</v>
      </c>
      <c r="J847" s="48">
        <f t="shared" si="27"/>
        <v>52511.25</v>
      </c>
    </row>
    <row r="848" spans="1:10" x14ac:dyDescent="0.25">
      <c r="A848" s="33" t="s">
        <v>817</v>
      </c>
      <c r="B848" s="33" t="s">
        <v>7</v>
      </c>
      <c r="C848" s="33" t="s">
        <v>8</v>
      </c>
      <c r="D848" s="48">
        <v>83190</v>
      </c>
      <c r="E848" s="34" t="str" cm="1">
        <f t="array" ref="E848">_xlfn.IFS(
  'Palmoria Group emp-data cleaned'!$D848&lt;10000, "$0-10k",
  'Palmoria Group emp-data cleaned'!$D848&lt;20000, "$10k-20k",
  'Palmoria Group emp-data cleaned'!$D848&lt;30000, "$20k-30k",
  'Palmoria Group emp-data cleaned'!$D848&lt;40000, "$30k-40k",
  'Palmoria Group emp-data cleaned'!$D848&lt;50000, "$40k-50k",
  'Palmoria Group emp-data cleaned'!$D848&lt;60000, "$50k-60k",
  'Palmoria Group emp-data cleaned'!$D848&lt;70000, "$60k-70k",
  'Palmoria Group emp-data cleaned'!$D848&lt;80000, "$70k-80k",
  'Palmoria Group emp-data cleaned'!$D848&lt;90000, "$80k-90k",
  'Palmoria Group emp-data cleaned'!$D848&lt;100000, "$90k-100k",
  'Palmoria Group emp-data cleaned'!$D848&lt;110000, "$100k-110k",
  'Palmoria Group emp-data cleaned'!$D848&gt;=110000, "$110k+"
)</f>
        <v>$80k-90k</v>
      </c>
      <c r="F848" s="33" t="s">
        <v>9</v>
      </c>
      <c r="G848" s="33" t="s">
        <v>26</v>
      </c>
      <c r="H848" s="33">
        <f>INDEX('Bonus Rules'!$C$3:$G$14, MATCH(C848, 'Bonus Rules'!$B$3:$B$14, 0), MATCH(G848, 'Bonus Rules'!$C$2:$G$2, 0))</f>
        <v>2.1000000000000001E-2</v>
      </c>
      <c r="I848" s="42">
        <f t="shared" si="26"/>
        <v>1746.99</v>
      </c>
      <c r="J848" s="48">
        <f t="shared" si="27"/>
        <v>84936.99</v>
      </c>
    </row>
    <row r="849" spans="1:10" x14ac:dyDescent="0.25">
      <c r="A849" s="35" t="s">
        <v>611</v>
      </c>
      <c r="B849" s="35" t="s">
        <v>7</v>
      </c>
      <c r="C849" s="35" t="s">
        <v>34</v>
      </c>
      <c r="D849" s="49">
        <v>69120</v>
      </c>
      <c r="E849" s="36" t="str" cm="1">
        <f t="array" ref="E849">_xlfn.IFS(
  'Palmoria Group emp-data cleaned'!$D849&lt;10000, "$0-10k",
  'Palmoria Group emp-data cleaned'!$D849&lt;20000, "$10k-20k",
  'Palmoria Group emp-data cleaned'!$D849&lt;30000, "$20k-30k",
  'Palmoria Group emp-data cleaned'!$D849&lt;40000, "$30k-40k",
  'Palmoria Group emp-data cleaned'!$D849&lt;50000, "$40k-50k",
  'Palmoria Group emp-data cleaned'!$D849&lt;60000, "$50k-60k",
  'Palmoria Group emp-data cleaned'!$D849&lt;70000, "$60k-70k",
  'Palmoria Group emp-data cleaned'!$D849&lt;80000, "$70k-80k",
  'Palmoria Group emp-data cleaned'!$D849&lt;90000, "$80k-90k",
  'Palmoria Group emp-data cleaned'!$D849&lt;100000, "$90k-100k",
  'Palmoria Group emp-data cleaned'!$D849&lt;110000, "$100k-110k",
  'Palmoria Group emp-data cleaned'!$D849&gt;=110000, "$110k+"
)</f>
        <v>$60k-70k</v>
      </c>
      <c r="F849" s="35" t="s">
        <v>19</v>
      </c>
      <c r="G849" s="35" t="s">
        <v>26</v>
      </c>
      <c r="H849" s="33">
        <f>INDEX('Bonus Rules'!$C$3:$G$14, MATCH(C849, 'Bonus Rules'!$B$3:$B$14, 0), MATCH(G849, 'Bonus Rules'!$C$2:$G$2, 0))</f>
        <v>3.2000000000000001E-2</v>
      </c>
      <c r="I849" s="42">
        <f t="shared" si="26"/>
        <v>2211.84</v>
      </c>
      <c r="J849" s="48">
        <f t="shared" si="27"/>
        <v>71331.839999999997</v>
      </c>
    </row>
    <row r="850" spans="1:10" x14ac:dyDescent="0.25">
      <c r="A850" s="33" t="s">
        <v>818</v>
      </c>
      <c r="B850" s="33" t="s">
        <v>7</v>
      </c>
      <c r="C850" s="33" t="s">
        <v>50</v>
      </c>
      <c r="D850" s="48">
        <v>83590</v>
      </c>
      <c r="E850" s="34" t="str" cm="1">
        <f t="array" ref="E850">_xlfn.IFS(
  'Palmoria Group emp-data cleaned'!$D850&lt;10000, "$0-10k",
  'Palmoria Group emp-data cleaned'!$D850&lt;20000, "$10k-20k",
  'Palmoria Group emp-data cleaned'!$D850&lt;30000, "$20k-30k",
  'Palmoria Group emp-data cleaned'!$D850&lt;40000, "$30k-40k",
  'Palmoria Group emp-data cleaned'!$D850&lt;50000, "$40k-50k",
  'Palmoria Group emp-data cleaned'!$D850&lt;60000, "$50k-60k",
  'Palmoria Group emp-data cleaned'!$D850&lt;70000, "$60k-70k",
  'Palmoria Group emp-data cleaned'!$D850&lt;80000, "$70k-80k",
  'Palmoria Group emp-data cleaned'!$D850&lt;90000, "$80k-90k",
  'Palmoria Group emp-data cleaned'!$D850&lt;100000, "$90k-100k",
  'Palmoria Group emp-data cleaned'!$D850&lt;110000, "$100k-110k",
  'Palmoria Group emp-data cleaned'!$D850&gt;=110000, "$110k+"
)</f>
        <v>$80k-90k</v>
      </c>
      <c r="F850" s="33" t="s">
        <v>15</v>
      </c>
      <c r="G850" s="33" t="s">
        <v>22</v>
      </c>
      <c r="H850" s="33">
        <f>INDEX('Bonus Rules'!$C$3:$G$14, MATCH(C850, 'Bonus Rules'!$B$3:$B$14, 0), MATCH(G850, 'Bonus Rules'!$C$2:$G$2, 0))</f>
        <v>1.2E-2</v>
      </c>
      <c r="I850" s="42">
        <f t="shared" si="26"/>
        <v>1003.08</v>
      </c>
      <c r="J850" s="48">
        <f t="shared" si="27"/>
        <v>84593.08</v>
      </c>
    </row>
    <row r="851" spans="1:10" x14ac:dyDescent="0.25">
      <c r="A851" s="35" t="s">
        <v>819</v>
      </c>
      <c r="B851" s="35" t="s">
        <v>7</v>
      </c>
      <c r="C851" s="35" t="s">
        <v>47</v>
      </c>
      <c r="D851" s="49">
        <v>107700</v>
      </c>
      <c r="E851" s="36" t="str" cm="1">
        <f t="array" ref="E851">_xlfn.IFS(
  'Palmoria Group emp-data cleaned'!$D851&lt;10000, "$0-10k",
  'Palmoria Group emp-data cleaned'!$D851&lt;20000, "$10k-20k",
  'Palmoria Group emp-data cleaned'!$D851&lt;30000, "$20k-30k",
  'Palmoria Group emp-data cleaned'!$D851&lt;40000, "$30k-40k",
  'Palmoria Group emp-data cleaned'!$D851&lt;50000, "$40k-50k",
  'Palmoria Group emp-data cleaned'!$D851&lt;60000, "$50k-60k",
  'Palmoria Group emp-data cleaned'!$D851&lt;70000, "$60k-70k",
  'Palmoria Group emp-data cleaned'!$D851&lt;80000, "$70k-80k",
  'Palmoria Group emp-data cleaned'!$D851&lt;90000, "$80k-90k",
  'Palmoria Group emp-data cleaned'!$D851&lt;100000, "$90k-100k",
  'Palmoria Group emp-data cleaned'!$D851&lt;110000, "$100k-110k",
  'Palmoria Group emp-data cleaned'!$D851&gt;=110000, "$110k+"
)</f>
        <v>$100k-110k</v>
      </c>
      <c r="F851" s="35" t="s">
        <v>15</v>
      </c>
      <c r="G851" s="35" t="s">
        <v>10</v>
      </c>
      <c r="H851" s="33">
        <f>INDEX('Bonus Rules'!$C$3:$G$14, MATCH(C851, 'Bonus Rules'!$B$3:$B$14, 0), MATCH(G851, 'Bonus Rules'!$C$2:$G$2, 0))</f>
        <v>8.4000000000000005E-2</v>
      </c>
      <c r="I851" s="42">
        <f t="shared" si="26"/>
        <v>9046.8000000000011</v>
      </c>
      <c r="J851" s="48">
        <f t="shared" si="27"/>
        <v>116746.8</v>
      </c>
    </row>
    <row r="852" spans="1:10" x14ac:dyDescent="0.25">
      <c r="A852" s="33" t="s">
        <v>820</v>
      </c>
      <c r="B852" s="33" t="s">
        <v>12</v>
      </c>
      <c r="C852" s="33" t="s">
        <v>8</v>
      </c>
      <c r="D852" s="48">
        <v>102130</v>
      </c>
      <c r="E852" s="34" t="str" cm="1">
        <f t="array" ref="E852">_xlfn.IFS(
  'Palmoria Group emp-data cleaned'!$D852&lt;10000, "$0-10k",
  'Palmoria Group emp-data cleaned'!$D852&lt;20000, "$10k-20k",
  'Palmoria Group emp-data cleaned'!$D852&lt;30000, "$20k-30k",
  'Palmoria Group emp-data cleaned'!$D852&lt;40000, "$30k-40k",
  'Palmoria Group emp-data cleaned'!$D852&lt;50000, "$40k-50k",
  'Palmoria Group emp-data cleaned'!$D852&lt;60000, "$50k-60k",
  'Palmoria Group emp-data cleaned'!$D852&lt;70000, "$60k-70k",
  'Palmoria Group emp-data cleaned'!$D852&lt;80000, "$70k-80k",
  'Palmoria Group emp-data cleaned'!$D852&lt;90000, "$80k-90k",
  'Palmoria Group emp-data cleaned'!$D852&lt;100000, "$90k-100k",
  'Palmoria Group emp-data cleaned'!$D852&lt;110000, "$100k-110k",
  'Palmoria Group emp-data cleaned'!$D852&gt;=110000, "$110k+"
)</f>
        <v>$100k-110k</v>
      </c>
      <c r="F852" s="33" t="s">
        <v>19</v>
      </c>
      <c r="G852" s="33" t="s">
        <v>26</v>
      </c>
      <c r="H852" s="33">
        <f>INDEX('Bonus Rules'!$C$3:$G$14, MATCH(C852, 'Bonus Rules'!$B$3:$B$14, 0), MATCH(G852, 'Bonus Rules'!$C$2:$G$2, 0))</f>
        <v>2.1000000000000001E-2</v>
      </c>
      <c r="I852" s="42">
        <f t="shared" si="26"/>
        <v>2144.73</v>
      </c>
      <c r="J852" s="48">
        <f t="shared" si="27"/>
        <v>104274.73</v>
      </c>
    </row>
    <row r="853" spans="1:10" x14ac:dyDescent="0.25">
      <c r="A853" s="35" t="s">
        <v>597</v>
      </c>
      <c r="B853" s="35" t="s">
        <v>7</v>
      </c>
      <c r="C853" s="35" t="s">
        <v>18</v>
      </c>
      <c r="D853" s="49">
        <v>116090</v>
      </c>
      <c r="E853" s="36" t="str" cm="1">
        <f t="array" ref="E853">_xlfn.IFS(
  'Palmoria Group emp-data cleaned'!$D853&lt;10000, "$0-10k",
  'Palmoria Group emp-data cleaned'!$D853&lt;20000, "$10k-20k",
  'Palmoria Group emp-data cleaned'!$D853&lt;30000, "$20k-30k",
  'Palmoria Group emp-data cleaned'!$D853&lt;40000, "$30k-40k",
  'Palmoria Group emp-data cleaned'!$D853&lt;50000, "$40k-50k",
  'Palmoria Group emp-data cleaned'!$D853&lt;60000, "$50k-60k",
  'Palmoria Group emp-data cleaned'!$D853&lt;70000, "$60k-70k",
  'Palmoria Group emp-data cleaned'!$D853&lt;80000, "$70k-80k",
  'Palmoria Group emp-data cleaned'!$D853&lt;90000, "$80k-90k",
  'Palmoria Group emp-data cleaned'!$D853&lt;100000, "$90k-100k",
  'Palmoria Group emp-data cleaned'!$D853&lt;110000, "$100k-110k",
  'Palmoria Group emp-data cleaned'!$D853&gt;=110000, "$110k+"
)</f>
        <v>$110k+</v>
      </c>
      <c r="F853" s="35" t="s">
        <v>19</v>
      </c>
      <c r="G853" s="35" t="s">
        <v>26</v>
      </c>
      <c r="H853" s="33">
        <f>INDEX('Bonus Rules'!$C$3:$G$14, MATCH(C853, 'Bonus Rules'!$B$3:$B$14, 0), MATCH(G853, 'Bonus Rules'!$C$2:$G$2, 0))</f>
        <v>2.1000000000000001E-2</v>
      </c>
      <c r="I853" s="42">
        <f t="shared" si="26"/>
        <v>2437.8900000000003</v>
      </c>
      <c r="J853" s="48">
        <f t="shared" si="27"/>
        <v>118527.89</v>
      </c>
    </row>
    <row r="854" spans="1:10" x14ac:dyDescent="0.25">
      <c r="A854" s="33" t="s">
        <v>821</v>
      </c>
      <c r="B854" s="33" t="s">
        <v>7</v>
      </c>
      <c r="C854" s="33" t="s">
        <v>13</v>
      </c>
      <c r="D854" s="48">
        <v>74360</v>
      </c>
      <c r="E854" s="34" t="str" cm="1">
        <f t="array" ref="E854">_xlfn.IFS(
  'Palmoria Group emp-data cleaned'!$D854&lt;10000, "$0-10k",
  'Palmoria Group emp-data cleaned'!$D854&lt;20000, "$10k-20k",
  'Palmoria Group emp-data cleaned'!$D854&lt;30000, "$20k-30k",
  'Palmoria Group emp-data cleaned'!$D854&lt;40000, "$30k-40k",
  'Palmoria Group emp-data cleaned'!$D854&lt;50000, "$40k-50k",
  'Palmoria Group emp-data cleaned'!$D854&lt;60000, "$50k-60k",
  'Palmoria Group emp-data cleaned'!$D854&lt;70000, "$60k-70k",
  'Palmoria Group emp-data cleaned'!$D854&lt;80000, "$70k-80k",
  'Palmoria Group emp-data cleaned'!$D854&lt;90000, "$80k-90k",
  'Palmoria Group emp-data cleaned'!$D854&lt;100000, "$90k-100k",
  'Palmoria Group emp-data cleaned'!$D854&lt;110000, "$100k-110k",
  'Palmoria Group emp-data cleaned'!$D854&gt;=110000, "$110k+"
)</f>
        <v>$70k-80k</v>
      </c>
      <c r="F854" s="33" t="s">
        <v>9</v>
      </c>
      <c r="G854" s="33" t="s">
        <v>14</v>
      </c>
      <c r="H854" s="33">
        <f>INDEX('Bonus Rules'!$C$3:$G$14, MATCH(C854, 'Bonus Rules'!$B$3:$B$14, 0), MATCH(G854, 'Bonus Rules'!$C$2:$G$2, 0))</f>
        <v>4.2999999999999997E-2</v>
      </c>
      <c r="I854" s="42">
        <f t="shared" si="26"/>
        <v>3197.4799999999996</v>
      </c>
      <c r="J854" s="48">
        <f t="shared" si="27"/>
        <v>77557.48</v>
      </c>
    </row>
    <row r="855" spans="1:10" x14ac:dyDescent="0.25">
      <c r="A855" s="35" t="s">
        <v>822</v>
      </c>
      <c r="B855" s="35" t="s">
        <v>12</v>
      </c>
      <c r="C855" s="35" t="s">
        <v>28</v>
      </c>
      <c r="D855" s="49">
        <v>42310</v>
      </c>
      <c r="E855" s="36" t="str" cm="1">
        <f t="array" ref="E855">_xlfn.IFS(
  'Palmoria Group emp-data cleaned'!$D855&lt;10000, "$0-10k",
  'Palmoria Group emp-data cleaned'!$D855&lt;20000, "$10k-20k",
  'Palmoria Group emp-data cleaned'!$D855&lt;30000, "$20k-30k",
  'Palmoria Group emp-data cleaned'!$D855&lt;40000, "$30k-40k",
  'Palmoria Group emp-data cleaned'!$D855&lt;50000, "$40k-50k",
  'Palmoria Group emp-data cleaned'!$D855&lt;60000, "$50k-60k",
  'Palmoria Group emp-data cleaned'!$D855&lt;70000, "$60k-70k",
  'Palmoria Group emp-data cleaned'!$D855&lt;80000, "$70k-80k",
  'Palmoria Group emp-data cleaned'!$D855&lt;90000, "$80k-90k",
  'Palmoria Group emp-data cleaned'!$D855&lt;100000, "$90k-100k",
  'Palmoria Group emp-data cleaned'!$D855&lt;110000, "$100k-110k",
  'Palmoria Group emp-data cleaned'!$D855&gt;=110000, "$110k+"
)</f>
        <v>$40k-50k</v>
      </c>
      <c r="F855" s="35" t="s">
        <v>15</v>
      </c>
      <c r="G855" s="35" t="s">
        <v>16</v>
      </c>
      <c r="H855" s="33"/>
      <c r="I855" s="42"/>
      <c r="J855" s="48"/>
    </row>
    <row r="856" spans="1:10" x14ac:dyDescent="0.25">
      <c r="A856" s="33" t="s">
        <v>823</v>
      </c>
      <c r="B856" s="33" t="s">
        <v>7</v>
      </c>
      <c r="C856" s="33" t="s">
        <v>13</v>
      </c>
      <c r="D856" s="48">
        <v>78440</v>
      </c>
      <c r="E856" s="34" t="str" cm="1">
        <f t="array" ref="E856">_xlfn.IFS(
  'Palmoria Group emp-data cleaned'!$D856&lt;10000, "$0-10k",
  'Palmoria Group emp-data cleaned'!$D856&lt;20000, "$10k-20k",
  'Palmoria Group emp-data cleaned'!$D856&lt;30000, "$20k-30k",
  'Palmoria Group emp-data cleaned'!$D856&lt;40000, "$30k-40k",
  'Palmoria Group emp-data cleaned'!$D856&lt;50000, "$40k-50k",
  'Palmoria Group emp-data cleaned'!$D856&lt;60000, "$50k-60k",
  'Palmoria Group emp-data cleaned'!$D856&lt;70000, "$60k-70k",
  'Palmoria Group emp-data cleaned'!$D856&lt;80000, "$70k-80k",
  'Palmoria Group emp-data cleaned'!$D856&lt;90000, "$80k-90k",
  'Palmoria Group emp-data cleaned'!$D856&lt;100000, "$90k-100k",
  'Palmoria Group emp-data cleaned'!$D856&lt;110000, "$100k-110k",
  'Palmoria Group emp-data cleaned'!$D856&gt;=110000, "$110k+"
)</f>
        <v>$70k-80k</v>
      </c>
      <c r="F856" s="33" t="s">
        <v>9</v>
      </c>
      <c r="G856" s="33" t="s">
        <v>22</v>
      </c>
      <c r="H856" s="33">
        <f>INDEX('Bonus Rules'!$C$3:$G$14, MATCH(C856, 'Bonus Rules'!$B$3:$B$14, 0), MATCH(G856, 'Bonus Rules'!$C$2:$G$2, 0))</f>
        <v>1.0999999999999999E-2</v>
      </c>
      <c r="I856" s="42">
        <f t="shared" si="26"/>
        <v>862.83999999999992</v>
      </c>
      <c r="J856" s="48">
        <f t="shared" si="27"/>
        <v>79302.84</v>
      </c>
    </row>
    <row r="857" spans="1:10" x14ac:dyDescent="0.25">
      <c r="A857" s="35" t="s">
        <v>824</v>
      </c>
      <c r="B857" s="35" t="s">
        <v>12</v>
      </c>
      <c r="C857" s="35" t="s">
        <v>21</v>
      </c>
      <c r="D857" s="49">
        <v>113760</v>
      </c>
      <c r="E857" s="36" t="str" cm="1">
        <f t="array" ref="E857">_xlfn.IFS(
  'Palmoria Group emp-data cleaned'!$D857&lt;10000, "$0-10k",
  'Palmoria Group emp-data cleaned'!$D857&lt;20000, "$10k-20k",
  'Palmoria Group emp-data cleaned'!$D857&lt;30000, "$20k-30k",
  'Palmoria Group emp-data cleaned'!$D857&lt;40000, "$30k-40k",
  'Palmoria Group emp-data cleaned'!$D857&lt;50000, "$40k-50k",
  'Palmoria Group emp-data cleaned'!$D857&lt;60000, "$50k-60k",
  'Palmoria Group emp-data cleaned'!$D857&lt;70000, "$60k-70k",
  'Palmoria Group emp-data cleaned'!$D857&lt;80000, "$70k-80k",
  'Palmoria Group emp-data cleaned'!$D857&lt;90000, "$80k-90k",
  'Palmoria Group emp-data cleaned'!$D857&lt;100000, "$90k-100k",
  'Palmoria Group emp-data cleaned'!$D857&lt;110000, "$100k-110k",
  'Palmoria Group emp-data cleaned'!$D857&gt;=110000, "$110k+"
)</f>
        <v>$110k+</v>
      </c>
      <c r="F857" s="35" t="s">
        <v>19</v>
      </c>
      <c r="G857" s="35" t="s">
        <v>14</v>
      </c>
      <c r="H857" s="33">
        <f>INDEX('Bonus Rules'!$C$3:$G$14, MATCH(C857, 'Bonus Rules'!$B$3:$B$14, 0), MATCH(G857, 'Bonus Rules'!$C$2:$G$2, 0))</f>
        <v>4.9000000000000002E-2</v>
      </c>
      <c r="I857" s="42">
        <f t="shared" si="26"/>
        <v>5574.24</v>
      </c>
      <c r="J857" s="48">
        <f t="shared" si="27"/>
        <v>119334.24</v>
      </c>
    </row>
    <row r="858" spans="1:10" x14ac:dyDescent="0.25">
      <c r="A858" s="33" t="s">
        <v>825</v>
      </c>
      <c r="B858" s="33" t="s">
        <v>12</v>
      </c>
      <c r="C858" s="33" t="s">
        <v>28</v>
      </c>
      <c r="D858" s="48">
        <v>93880</v>
      </c>
      <c r="E858" s="34" t="str" cm="1">
        <f t="array" ref="E858">_xlfn.IFS(
  'Palmoria Group emp-data cleaned'!$D858&lt;10000, "$0-10k",
  'Palmoria Group emp-data cleaned'!$D858&lt;20000, "$10k-20k",
  'Palmoria Group emp-data cleaned'!$D858&lt;30000, "$20k-30k",
  'Palmoria Group emp-data cleaned'!$D858&lt;40000, "$30k-40k",
  'Palmoria Group emp-data cleaned'!$D858&lt;50000, "$40k-50k",
  'Palmoria Group emp-data cleaned'!$D858&lt;60000, "$50k-60k",
  'Palmoria Group emp-data cleaned'!$D858&lt;70000, "$60k-70k",
  'Palmoria Group emp-data cleaned'!$D858&lt;80000, "$70k-80k",
  'Palmoria Group emp-data cleaned'!$D858&lt;90000, "$80k-90k",
  'Palmoria Group emp-data cleaned'!$D858&lt;100000, "$90k-100k",
  'Palmoria Group emp-data cleaned'!$D858&lt;110000, "$100k-110k",
  'Palmoria Group emp-data cleaned'!$D858&gt;=110000, "$110k+"
)</f>
        <v>$90k-100k</v>
      </c>
      <c r="F858" s="33" t="s">
        <v>19</v>
      </c>
      <c r="G858" s="33" t="s">
        <v>26</v>
      </c>
      <c r="H858" s="33">
        <f>INDEX('Bonus Rules'!$C$3:$G$14, MATCH(C858, 'Bonus Rules'!$B$3:$B$14, 0), MATCH(G858, 'Bonus Rules'!$C$2:$G$2, 0))</f>
        <v>2.3E-2</v>
      </c>
      <c r="I858" s="42">
        <f t="shared" si="26"/>
        <v>2159.2399999999998</v>
      </c>
      <c r="J858" s="48">
        <f t="shared" si="27"/>
        <v>96039.24</v>
      </c>
    </row>
    <row r="859" spans="1:10" x14ac:dyDescent="0.25">
      <c r="A859" s="35" t="s">
        <v>826</v>
      </c>
      <c r="B859" s="35" t="s">
        <v>12</v>
      </c>
      <c r="C859" s="35" t="s">
        <v>18</v>
      </c>
      <c r="D859" s="49">
        <v>85000</v>
      </c>
      <c r="E859" s="36" t="str" cm="1">
        <f t="array" ref="E859">_xlfn.IFS(
  'Palmoria Group emp-data cleaned'!$D859&lt;10000, "$0-10k",
  'Palmoria Group emp-data cleaned'!$D859&lt;20000, "$10k-20k",
  'Palmoria Group emp-data cleaned'!$D859&lt;30000, "$20k-30k",
  'Palmoria Group emp-data cleaned'!$D859&lt;40000, "$30k-40k",
  'Palmoria Group emp-data cleaned'!$D859&lt;50000, "$40k-50k",
  'Palmoria Group emp-data cleaned'!$D859&lt;60000, "$50k-60k",
  'Palmoria Group emp-data cleaned'!$D859&lt;70000, "$60k-70k",
  'Palmoria Group emp-data cleaned'!$D859&lt;80000, "$70k-80k",
  'Palmoria Group emp-data cleaned'!$D859&lt;90000, "$80k-90k",
  'Palmoria Group emp-data cleaned'!$D859&lt;100000, "$90k-100k",
  'Palmoria Group emp-data cleaned'!$D859&lt;110000, "$100k-110k",
  'Palmoria Group emp-data cleaned'!$D859&gt;=110000, "$110k+"
)</f>
        <v>$80k-90k</v>
      </c>
      <c r="F859" s="35" t="s">
        <v>19</v>
      </c>
      <c r="G859" s="35" t="s">
        <v>22</v>
      </c>
      <c r="H859" s="33">
        <f>INDEX('Bonus Rules'!$C$3:$G$14, MATCH(C859, 'Bonus Rules'!$B$3:$B$14, 0), MATCH(G859, 'Bonus Rules'!$C$2:$G$2, 0))</f>
        <v>1.9E-2</v>
      </c>
      <c r="I859" s="42">
        <f t="shared" si="26"/>
        <v>1615</v>
      </c>
      <c r="J859" s="48">
        <f t="shared" si="27"/>
        <v>86615</v>
      </c>
    </row>
    <row r="860" spans="1:10" x14ac:dyDescent="0.25">
      <c r="A860" s="33" t="s">
        <v>827</v>
      </c>
      <c r="B860" s="33" t="s">
        <v>7</v>
      </c>
      <c r="C860" s="33" t="s">
        <v>25</v>
      </c>
      <c r="D860" s="48">
        <v>72550</v>
      </c>
      <c r="E860" s="34" t="str" cm="1">
        <f t="array" ref="E860">_xlfn.IFS(
  'Palmoria Group emp-data cleaned'!$D860&lt;10000, "$0-10k",
  'Palmoria Group emp-data cleaned'!$D860&lt;20000, "$10k-20k",
  'Palmoria Group emp-data cleaned'!$D860&lt;30000, "$20k-30k",
  'Palmoria Group emp-data cleaned'!$D860&lt;40000, "$30k-40k",
  'Palmoria Group emp-data cleaned'!$D860&lt;50000, "$40k-50k",
  'Palmoria Group emp-data cleaned'!$D860&lt;60000, "$50k-60k",
  'Palmoria Group emp-data cleaned'!$D860&lt;70000, "$60k-70k",
  'Palmoria Group emp-data cleaned'!$D860&lt;80000, "$70k-80k",
  'Palmoria Group emp-data cleaned'!$D860&lt;90000, "$80k-90k",
  'Palmoria Group emp-data cleaned'!$D860&lt;100000, "$90k-100k",
  'Palmoria Group emp-data cleaned'!$D860&lt;110000, "$100k-110k",
  'Palmoria Group emp-data cleaned'!$D860&gt;=110000, "$110k+"
)</f>
        <v>$70k-80k</v>
      </c>
      <c r="F860" s="33" t="s">
        <v>9</v>
      </c>
      <c r="G860" s="33" t="s">
        <v>26</v>
      </c>
      <c r="H860" s="33">
        <f>INDEX('Bonus Rules'!$C$3:$G$14, MATCH(C860, 'Bonus Rules'!$B$3:$B$14, 0), MATCH(G860, 'Bonus Rules'!$C$2:$G$2, 0))</f>
        <v>2.7E-2</v>
      </c>
      <c r="I860" s="42">
        <f t="shared" si="26"/>
        <v>1958.85</v>
      </c>
      <c r="J860" s="48">
        <f t="shared" si="27"/>
        <v>74508.850000000006</v>
      </c>
    </row>
    <row r="861" spans="1:10" x14ac:dyDescent="0.25">
      <c r="A861" s="35" t="s">
        <v>828</v>
      </c>
      <c r="B861" s="35" t="s">
        <v>12</v>
      </c>
      <c r="C861" s="35" t="s">
        <v>18</v>
      </c>
      <c r="D861" s="49">
        <v>72360</v>
      </c>
      <c r="E861" s="36" t="str" cm="1">
        <f t="array" ref="E861">_xlfn.IFS(
  'Palmoria Group emp-data cleaned'!$D861&lt;10000, "$0-10k",
  'Palmoria Group emp-data cleaned'!$D861&lt;20000, "$10k-20k",
  'Palmoria Group emp-data cleaned'!$D861&lt;30000, "$20k-30k",
  'Palmoria Group emp-data cleaned'!$D861&lt;40000, "$30k-40k",
  'Palmoria Group emp-data cleaned'!$D861&lt;50000, "$40k-50k",
  'Palmoria Group emp-data cleaned'!$D861&lt;60000, "$50k-60k",
  'Palmoria Group emp-data cleaned'!$D861&lt;70000, "$60k-70k",
  'Palmoria Group emp-data cleaned'!$D861&lt;80000, "$70k-80k",
  'Palmoria Group emp-data cleaned'!$D861&lt;90000, "$80k-90k",
  'Palmoria Group emp-data cleaned'!$D861&lt;100000, "$90k-100k",
  'Palmoria Group emp-data cleaned'!$D861&lt;110000, "$100k-110k",
  'Palmoria Group emp-data cleaned'!$D861&gt;=110000, "$110k+"
)</f>
        <v>$70k-80k</v>
      </c>
      <c r="F861" s="35" t="s">
        <v>19</v>
      </c>
      <c r="G861" s="35" t="s">
        <v>22</v>
      </c>
      <c r="H861" s="33">
        <f>INDEX('Bonus Rules'!$C$3:$G$14, MATCH(C861, 'Bonus Rules'!$B$3:$B$14, 0), MATCH(G861, 'Bonus Rules'!$C$2:$G$2, 0))</f>
        <v>1.9E-2</v>
      </c>
      <c r="I861" s="42">
        <f t="shared" si="26"/>
        <v>1374.84</v>
      </c>
      <c r="J861" s="48">
        <f t="shared" si="27"/>
        <v>73734.84</v>
      </c>
    </row>
    <row r="862" spans="1:10" x14ac:dyDescent="0.25">
      <c r="A862" s="33" t="s">
        <v>829</v>
      </c>
      <c r="B862" s="33" t="s">
        <v>12</v>
      </c>
      <c r="C862" s="33" t="s">
        <v>50</v>
      </c>
      <c r="D862" s="48">
        <v>114890</v>
      </c>
      <c r="E862" s="34" t="str" cm="1">
        <f t="array" ref="E862">_xlfn.IFS(
  'Palmoria Group emp-data cleaned'!$D862&lt;10000, "$0-10k",
  'Palmoria Group emp-data cleaned'!$D862&lt;20000, "$10k-20k",
  'Palmoria Group emp-data cleaned'!$D862&lt;30000, "$20k-30k",
  'Palmoria Group emp-data cleaned'!$D862&lt;40000, "$30k-40k",
  'Palmoria Group emp-data cleaned'!$D862&lt;50000, "$40k-50k",
  'Palmoria Group emp-data cleaned'!$D862&lt;60000, "$50k-60k",
  'Palmoria Group emp-data cleaned'!$D862&lt;70000, "$60k-70k",
  'Palmoria Group emp-data cleaned'!$D862&lt;80000, "$70k-80k",
  'Palmoria Group emp-data cleaned'!$D862&lt;90000, "$80k-90k",
  'Palmoria Group emp-data cleaned'!$D862&lt;100000, "$90k-100k",
  'Palmoria Group emp-data cleaned'!$D862&lt;110000, "$100k-110k",
  'Palmoria Group emp-data cleaned'!$D862&gt;=110000, "$110k+"
)</f>
        <v>$110k+</v>
      </c>
      <c r="F862" s="33" t="s">
        <v>15</v>
      </c>
      <c r="G862" s="33" t="s">
        <v>26</v>
      </c>
      <c r="H862" s="33">
        <f>INDEX('Bonus Rules'!$C$3:$G$14, MATCH(C862, 'Bonus Rules'!$B$3:$B$14, 0), MATCH(G862, 'Bonus Rules'!$C$2:$G$2, 0))</f>
        <v>0.02</v>
      </c>
      <c r="I862" s="42">
        <f t="shared" si="26"/>
        <v>2297.8000000000002</v>
      </c>
      <c r="J862" s="48">
        <f t="shared" si="27"/>
        <v>117187.8</v>
      </c>
    </row>
    <row r="863" spans="1:10" x14ac:dyDescent="0.25">
      <c r="A863" s="35" t="s">
        <v>830</v>
      </c>
      <c r="B863" s="35" t="s">
        <v>12</v>
      </c>
      <c r="C863" s="35" t="s">
        <v>63</v>
      </c>
      <c r="D863" s="49">
        <v>107580</v>
      </c>
      <c r="E863" s="36" t="str" cm="1">
        <f t="array" ref="E863">_xlfn.IFS(
  'Palmoria Group emp-data cleaned'!$D863&lt;10000, "$0-10k",
  'Palmoria Group emp-data cleaned'!$D863&lt;20000, "$10k-20k",
  'Palmoria Group emp-data cleaned'!$D863&lt;30000, "$20k-30k",
  'Palmoria Group emp-data cleaned'!$D863&lt;40000, "$30k-40k",
  'Palmoria Group emp-data cleaned'!$D863&lt;50000, "$40k-50k",
  'Palmoria Group emp-data cleaned'!$D863&lt;60000, "$50k-60k",
  'Palmoria Group emp-data cleaned'!$D863&lt;70000, "$60k-70k",
  'Palmoria Group emp-data cleaned'!$D863&lt;80000, "$70k-80k",
  'Palmoria Group emp-data cleaned'!$D863&lt;90000, "$80k-90k",
  'Palmoria Group emp-data cleaned'!$D863&lt;100000, "$90k-100k",
  'Palmoria Group emp-data cleaned'!$D863&lt;110000, "$100k-110k",
  'Palmoria Group emp-data cleaned'!$D863&gt;=110000, "$110k+"
)</f>
        <v>$100k-110k</v>
      </c>
      <c r="F863" s="35" t="s">
        <v>15</v>
      </c>
      <c r="G863" s="35" t="s">
        <v>22</v>
      </c>
      <c r="H863" s="33">
        <f>INDEX('Bonus Rules'!$C$3:$G$14, MATCH(C863, 'Bonus Rules'!$B$3:$B$14, 0), MATCH(G863, 'Bonus Rules'!$C$2:$G$2, 0))</f>
        <v>1.2999999999999999E-2</v>
      </c>
      <c r="I863" s="42">
        <f t="shared" si="26"/>
        <v>1398.54</v>
      </c>
      <c r="J863" s="48">
        <f t="shared" si="27"/>
        <v>108978.54</v>
      </c>
    </row>
    <row r="864" spans="1:10" x14ac:dyDescent="0.25">
      <c r="A864" s="33" t="s">
        <v>831</v>
      </c>
      <c r="B864" s="33" t="s">
        <v>7</v>
      </c>
      <c r="C864" s="33" t="s">
        <v>47</v>
      </c>
      <c r="D864" s="48">
        <v>36040</v>
      </c>
      <c r="E864" s="34" t="str" cm="1">
        <f t="array" ref="E864">_xlfn.IFS(
  'Palmoria Group emp-data cleaned'!$D864&lt;10000, "$0-10k",
  'Palmoria Group emp-data cleaned'!$D864&lt;20000, "$10k-20k",
  'Palmoria Group emp-data cleaned'!$D864&lt;30000, "$20k-30k",
  'Palmoria Group emp-data cleaned'!$D864&lt;40000, "$30k-40k",
  'Palmoria Group emp-data cleaned'!$D864&lt;50000, "$40k-50k",
  'Palmoria Group emp-data cleaned'!$D864&lt;60000, "$50k-60k",
  'Palmoria Group emp-data cleaned'!$D864&lt;70000, "$60k-70k",
  'Palmoria Group emp-data cleaned'!$D864&lt;80000, "$70k-80k",
  'Palmoria Group emp-data cleaned'!$D864&lt;90000, "$80k-90k",
  'Palmoria Group emp-data cleaned'!$D864&lt;100000, "$90k-100k",
  'Palmoria Group emp-data cleaned'!$D864&lt;110000, "$100k-110k",
  'Palmoria Group emp-data cleaned'!$D864&gt;=110000, "$110k+"
)</f>
        <v>$30k-40k</v>
      </c>
      <c r="F864" s="33" t="s">
        <v>15</v>
      </c>
      <c r="G864" s="33" t="s">
        <v>26</v>
      </c>
      <c r="H864" s="33">
        <f>INDEX('Bonus Rules'!$C$3:$G$14, MATCH(C864, 'Bonus Rules'!$B$3:$B$14, 0), MATCH(G864, 'Bonus Rules'!$C$2:$G$2, 0))</f>
        <v>3.3000000000000002E-2</v>
      </c>
      <c r="I864" s="42">
        <f t="shared" si="26"/>
        <v>1189.3200000000002</v>
      </c>
      <c r="J864" s="48">
        <f t="shared" si="27"/>
        <v>37229.32</v>
      </c>
    </row>
    <row r="865" spans="1:10" x14ac:dyDescent="0.25">
      <c r="A865" s="35" t="s">
        <v>832</v>
      </c>
      <c r="B865" s="35" t="s">
        <v>7</v>
      </c>
      <c r="C865" s="35" t="s">
        <v>34</v>
      </c>
      <c r="D865" s="49">
        <v>35010</v>
      </c>
      <c r="E865" s="36" t="str" cm="1">
        <f t="array" ref="E865">_xlfn.IFS(
  'Palmoria Group emp-data cleaned'!$D865&lt;10000, "$0-10k",
  'Palmoria Group emp-data cleaned'!$D865&lt;20000, "$10k-20k",
  'Palmoria Group emp-data cleaned'!$D865&lt;30000, "$20k-30k",
  'Palmoria Group emp-data cleaned'!$D865&lt;40000, "$30k-40k",
  'Palmoria Group emp-data cleaned'!$D865&lt;50000, "$40k-50k",
  'Palmoria Group emp-data cleaned'!$D865&lt;60000, "$50k-60k",
  'Palmoria Group emp-data cleaned'!$D865&lt;70000, "$60k-70k",
  'Palmoria Group emp-data cleaned'!$D865&lt;80000, "$70k-80k",
  'Palmoria Group emp-data cleaned'!$D865&lt;90000, "$80k-90k",
  'Palmoria Group emp-data cleaned'!$D865&lt;100000, "$90k-100k",
  'Palmoria Group emp-data cleaned'!$D865&lt;110000, "$100k-110k",
  'Palmoria Group emp-data cleaned'!$D865&gt;=110000, "$110k+"
)</f>
        <v>$30k-40k</v>
      </c>
      <c r="F865" s="35" t="s">
        <v>19</v>
      </c>
      <c r="G865" s="35" t="s">
        <v>26</v>
      </c>
      <c r="H865" s="33">
        <f>INDEX('Bonus Rules'!$C$3:$G$14, MATCH(C865, 'Bonus Rules'!$B$3:$B$14, 0), MATCH(G865, 'Bonus Rules'!$C$2:$G$2, 0))</f>
        <v>3.2000000000000001E-2</v>
      </c>
      <c r="I865" s="42">
        <f t="shared" si="26"/>
        <v>1120.32</v>
      </c>
      <c r="J865" s="48">
        <f t="shared" si="27"/>
        <v>36130.32</v>
      </c>
    </row>
    <row r="866" spans="1:10" x14ac:dyDescent="0.25">
      <c r="A866" s="33" t="s">
        <v>833</v>
      </c>
      <c r="B866" s="33" t="s">
        <v>7</v>
      </c>
      <c r="C866" s="33" t="s">
        <v>47</v>
      </c>
      <c r="D866" s="48">
        <v>74280</v>
      </c>
      <c r="E866" s="34" t="str" cm="1">
        <f t="array" ref="E866">_xlfn.IFS(
  'Palmoria Group emp-data cleaned'!$D866&lt;10000, "$0-10k",
  'Palmoria Group emp-data cleaned'!$D866&lt;20000, "$10k-20k",
  'Palmoria Group emp-data cleaned'!$D866&lt;30000, "$20k-30k",
  'Palmoria Group emp-data cleaned'!$D866&lt;40000, "$30k-40k",
  'Palmoria Group emp-data cleaned'!$D866&lt;50000, "$40k-50k",
  'Palmoria Group emp-data cleaned'!$D866&lt;60000, "$50k-60k",
  'Palmoria Group emp-data cleaned'!$D866&lt;70000, "$60k-70k",
  'Palmoria Group emp-data cleaned'!$D866&lt;80000, "$70k-80k",
  'Palmoria Group emp-data cleaned'!$D866&lt;90000, "$80k-90k",
  'Palmoria Group emp-data cleaned'!$D866&lt;100000, "$90k-100k",
  'Palmoria Group emp-data cleaned'!$D866&lt;110000, "$100k-110k",
  'Palmoria Group emp-data cleaned'!$D866&gt;=110000, "$110k+"
)</f>
        <v>$70k-80k</v>
      </c>
      <c r="F866" s="33" t="s">
        <v>9</v>
      </c>
      <c r="G866" s="33" t="s">
        <v>26</v>
      </c>
      <c r="H866" s="33">
        <f>INDEX('Bonus Rules'!$C$3:$G$14, MATCH(C866, 'Bonus Rules'!$B$3:$B$14, 0), MATCH(G866, 'Bonus Rules'!$C$2:$G$2, 0))</f>
        <v>3.3000000000000002E-2</v>
      </c>
      <c r="I866" s="42">
        <f t="shared" si="26"/>
        <v>2451.2400000000002</v>
      </c>
      <c r="J866" s="48">
        <f t="shared" si="27"/>
        <v>76731.240000000005</v>
      </c>
    </row>
    <row r="867" spans="1:10" x14ac:dyDescent="0.25">
      <c r="A867" s="35" t="s">
        <v>834</v>
      </c>
      <c r="B867" s="35" t="s">
        <v>7</v>
      </c>
      <c r="C867" s="35" t="s">
        <v>47</v>
      </c>
      <c r="D867" s="49">
        <v>115790</v>
      </c>
      <c r="E867" s="36" t="str" cm="1">
        <f t="array" ref="E867">_xlfn.IFS(
  'Palmoria Group emp-data cleaned'!$D867&lt;10000, "$0-10k",
  'Palmoria Group emp-data cleaned'!$D867&lt;20000, "$10k-20k",
  'Palmoria Group emp-data cleaned'!$D867&lt;30000, "$20k-30k",
  'Palmoria Group emp-data cleaned'!$D867&lt;40000, "$30k-40k",
  'Palmoria Group emp-data cleaned'!$D867&lt;50000, "$40k-50k",
  'Palmoria Group emp-data cleaned'!$D867&lt;60000, "$50k-60k",
  'Palmoria Group emp-data cleaned'!$D867&lt;70000, "$60k-70k",
  'Palmoria Group emp-data cleaned'!$D867&lt;80000, "$70k-80k",
  'Palmoria Group emp-data cleaned'!$D867&lt;90000, "$80k-90k",
  'Palmoria Group emp-data cleaned'!$D867&lt;100000, "$90k-100k",
  'Palmoria Group emp-data cleaned'!$D867&lt;110000, "$100k-110k",
  'Palmoria Group emp-data cleaned'!$D867&gt;=110000, "$110k+"
)</f>
        <v>$110k+</v>
      </c>
      <c r="F867" s="35" t="s">
        <v>9</v>
      </c>
      <c r="G867" s="35" t="s">
        <v>48</v>
      </c>
      <c r="H867" s="33">
        <f>INDEX('Bonus Rules'!$C$3:$G$14, MATCH(C867, 'Bonus Rules'!$B$3:$B$14, 0), MATCH(G867, 'Bonus Rules'!$C$2:$G$2, 0))</f>
        <v>5.0000000000000001E-3</v>
      </c>
      <c r="I867" s="42">
        <f t="shared" si="26"/>
        <v>578.95000000000005</v>
      </c>
      <c r="J867" s="48">
        <f t="shared" si="27"/>
        <v>116368.95</v>
      </c>
    </row>
    <row r="868" spans="1:10" x14ac:dyDescent="0.25">
      <c r="A868" s="33" t="s">
        <v>835</v>
      </c>
      <c r="B868" s="33" t="s">
        <v>7</v>
      </c>
      <c r="C868" s="33" t="s">
        <v>21</v>
      </c>
      <c r="D868" s="48">
        <v>38330</v>
      </c>
      <c r="E868" s="34" t="str" cm="1">
        <f t="array" ref="E868">_xlfn.IFS(
  'Palmoria Group emp-data cleaned'!$D868&lt;10000, "$0-10k",
  'Palmoria Group emp-data cleaned'!$D868&lt;20000, "$10k-20k",
  'Palmoria Group emp-data cleaned'!$D868&lt;30000, "$20k-30k",
  'Palmoria Group emp-data cleaned'!$D868&lt;40000, "$30k-40k",
  'Palmoria Group emp-data cleaned'!$D868&lt;50000, "$40k-50k",
  'Palmoria Group emp-data cleaned'!$D868&lt;60000, "$50k-60k",
  'Palmoria Group emp-data cleaned'!$D868&lt;70000, "$60k-70k",
  'Palmoria Group emp-data cleaned'!$D868&lt;80000, "$70k-80k",
  'Palmoria Group emp-data cleaned'!$D868&lt;90000, "$80k-90k",
  'Palmoria Group emp-data cleaned'!$D868&lt;100000, "$90k-100k",
  'Palmoria Group emp-data cleaned'!$D868&lt;110000, "$100k-110k",
  'Palmoria Group emp-data cleaned'!$D868&gt;=110000, "$110k+"
)</f>
        <v>$30k-40k</v>
      </c>
      <c r="F868" s="33" t="s">
        <v>9</v>
      </c>
      <c r="G868" s="33" t="s">
        <v>26</v>
      </c>
      <c r="H868" s="33">
        <f>INDEX('Bonus Rules'!$C$3:$G$14, MATCH(C868, 'Bonus Rules'!$B$3:$B$14, 0), MATCH(G868, 'Bonus Rules'!$C$2:$G$2, 0))</f>
        <v>2.8000000000000001E-2</v>
      </c>
      <c r="I868" s="42">
        <f t="shared" si="26"/>
        <v>1073.24</v>
      </c>
      <c r="J868" s="48">
        <f t="shared" si="27"/>
        <v>39403.24</v>
      </c>
    </row>
    <row r="869" spans="1:10" x14ac:dyDescent="0.25">
      <c r="A869" s="35" t="s">
        <v>836</v>
      </c>
      <c r="B869" s="35" t="s">
        <v>7</v>
      </c>
      <c r="C869" s="35" t="s">
        <v>31</v>
      </c>
      <c r="D869" s="49">
        <v>70270</v>
      </c>
      <c r="E869" s="36" t="str" cm="1">
        <f t="array" ref="E869">_xlfn.IFS(
  'Palmoria Group emp-data cleaned'!$D869&lt;10000, "$0-10k",
  'Palmoria Group emp-data cleaned'!$D869&lt;20000, "$10k-20k",
  'Palmoria Group emp-data cleaned'!$D869&lt;30000, "$20k-30k",
  'Palmoria Group emp-data cleaned'!$D869&lt;40000, "$30k-40k",
  'Palmoria Group emp-data cleaned'!$D869&lt;50000, "$40k-50k",
  'Palmoria Group emp-data cleaned'!$D869&lt;60000, "$50k-60k",
  'Palmoria Group emp-data cleaned'!$D869&lt;70000, "$60k-70k",
  'Palmoria Group emp-data cleaned'!$D869&lt;80000, "$70k-80k",
  'Palmoria Group emp-data cleaned'!$D869&lt;90000, "$80k-90k",
  'Palmoria Group emp-data cleaned'!$D869&lt;100000, "$90k-100k",
  'Palmoria Group emp-data cleaned'!$D869&lt;110000, "$100k-110k",
  'Palmoria Group emp-data cleaned'!$D869&gt;=110000, "$110k+"
)</f>
        <v>$70k-80k</v>
      </c>
      <c r="F869" s="35" t="s">
        <v>15</v>
      </c>
      <c r="G869" s="35" t="s">
        <v>10</v>
      </c>
      <c r="H869" s="33">
        <f>INDEX('Bonus Rules'!$C$3:$G$14, MATCH(C869, 'Bonus Rules'!$B$3:$B$14, 0), MATCH(G869, 'Bonus Rules'!$C$2:$G$2, 0))</f>
        <v>7.2999999999999995E-2</v>
      </c>
      <c r="I869" s="42">
        <f t="shared" si="26"/>
        <v>5129.71</v>
      </c>
      <c r="J869" s="48">
        <f t="shared" si="27"/>
        <v>75399.710000000006</v>
      </c>
    </row>
    <row r="870" spans="1:10" x14ac:dyDescent="0.25">
      <c r="A870" s="33" t="s">
        <v>837</v>
      </c>
      <c r="B870" s="33" t="s">
        <v>7</v>
      </c>
      <c r="C870" s="33" t="s">
        <v>21</v>
      </c>
      <c r="D870" s="48">
        <v>37060</v>
      </c>
      <c r="E870" s="34" t="str" cm="1">
        <f t="array" ref="E870">_xlfn.IFS(
  'Palmoria Group emp-data cleaned'!$D870&lt;10000, "$0-10k",
  'Palmoria Group emp-data cleaned'!$D870&lt;20000, "$10k-20k",
  'Palmoria Group emp-data cleaned'!$D870&lt;30000, "$20k-30k",
  'Palmoria Group emp-data cleaned'!$D870&lt;40000, "$30k-40k",
  'Palmoria Group emp-data cleaned'!$D870&lt;50000, "$40k-50k",
  'Palmoria Group emp-data cleaned'!$D870&lt;60000, "$50k-60k",
  'Palmoria Group emp-data cleaned'!$D870&lt;70000, "$60k-70k",
  'Palmoria Group emp-data cleaned'!$D870&lt;80000, "$70k-80k",
  'Palmoria Group emp-data cleaned'!$D870&lt;90000, "$80k-90k",
  'Palmoria Group emp-data cleaned'!$D870&lt;100000, "$90k-100k",
  'Palmoria Group emp-data cleaned'!$D870&lt;110000, "$100k-110k",
  'Palmoria Group emp-data cleaned'!$D870&gt;=110000, "$110k+"
)</f>
        <v>$30k-40k</v>
      </c>
      <c r="F870" s="33" t="s">
        <v>19</v>
      </c>
      <c r="G870" s="33" t="s">
        <v>26</v>
      </c>
      <c r="H870" s="33">
        <f>INDEX('Bonus Rules'!$C$3:$G$14, MATCH(C870, 'Bonus Rules'!$B$3:$B$14, 0), MATCH(G870, 'Bonus Rules'!$C$2:$G$2, 0))</f>
        <v>2.8000000000000001E-2</v>
      </c>
      <c r="I870" s="42">
        <f t="shared" si="26"/>
        <v>1037.68</v>
      </c>
      <c r="J870" s="48">
        <f t="shared" si="27"/>
        <v>38097.68</v>
      </c>
    </row>
    <row r="871" spans="1:10" x14ac:dyDescent="0.25">
      <c r="A871" s="35" t="s">
        <v>489</v>
      </c>
      <c r="B871" s="35" t="s">
        <v>7</v>
      </c>
      <c r="C871" s="35" t="s">
        <v>39</v>
      </c>
      <c r="D871" s="49">
        <v>53870</v>
      </c>
      <c r="E871" s="36" t="str" cm="1">
        <f t="array" ref="E871">_xlfn.IFS(
  'Palmoria Group emp-data cleaned'!$D871&lt;10000, "$0-10k",
  'Palmoria Group emp-data cleaned'!$D871&lt;20000, "$10k-20k",
  'Palmoria Group emp-data cleaned'!$D871&lt;30000, "$20k-30k",
  'Palmoria Group emp-data cleaned'!$D871&lt;40000, "$30k-40k",
  'Palmoria Group emp-data cleaned'!$D871&lt;50000, "$40k-50k",
  'Palmoria Group emp-data cleaned'!$D871&lt;60000, "$50k-60k",
  'Palmoria Group emp-data cleaned'!$D871&lt;70000, "$60k-70k",
  'Palmoria Group emp-data cleaned'!$D871&lt;80000, "$70k-80k",
  'Palmoria Group emp-data cleaned'!$D871&lt;90000, "$80k-90k",
  'Palmoria Group emp-data cleaned'!$D871&lt;100000, "$90k-100k",
  'Palmoria Group emp-data cleaned'!$D871&lt;110000, "$100k-110k",
  'Palmoria Group emp-data cleaned'!$D871&gt;=110000, "$110k+"
)</f>
        <v>$50k-60k</v>
      </c>
      <c r="F871" s="35" t="s">
        <v>15</v>
      </c>
      <c r="G871" s="35" t="s">
        <v>14</v>
      </c>
      <c r="H871" s="33">
        <f>INDEX('Bonus Rules'!$C$3:$G$14, MATCH(C871, 'Bonus Rules'!$B$3:$B$14, 0), MATCH(G871, 'Bonus Rules'!$C$2:$G$2, 0))</f>
        <v>5.8999999999999997E-2</v>
      </c>
      <c r="I871" s="42">
        <f t="shared" si="26"/>
        <v>3178.33</v>
      </c>
      <c r="J871" s="48">
        <f t="shared" si="27"/>
        <v>57048.33</v>
      </c>
    </row>
    <row r="872" spans="1:10" x14ac:dyDescent="0.25">
      <c r="A872" s="33" t="s">
        <v>641</v>
      </c>
      <c r="B872" s="33" t="s">
        <v>12</v>
      </c>
      <c r="C872" s="33" t="s">
        <v>47</v>
      </c>
      <c r="D872" s="48">
        <v>84310</v>
      </c>
      <c r="E872" s="34" t="str" cm="1">
        <f t="array" ref="E872">_xlfn.IFS(
  'Palmoria Group emp-data cleaned'!$D872&lt;10000, "$0-10k",
  'Palmoria Group emp-data cleaned'!$D872&lt;20000, "$10k-20k",
  'Palmoria Group emp-data cleaned'!$D872&lt;30000, "$20k-30k",
  'Palmoria Group emp-data cleaned'!$D872&lt;40000, "$30k-40k",
  'Palmoria Group emp-data cleaned'!$D872&lt;50000, "$40k-50k",
  'Palmoria Group emp-data cleaned'!$D872&lt;60000, "$50k-60k",
  'Palmoria Group emp-data cleaned'!$D872&lt;70000, "$60k-70k",
  'Palmoria Group emp-data cleaned'!$D872&lt;80000, "$70k-80k",
  'Palmoria Group emp-data cleaned'!$D872&lt;90000, "$80k-90k",
  'Palmoria Group emp-data cleaned'!$D872&lt;100000, "$90k-100k",
  'Palmoria Group emp-data cleaned'!$D872&lt;110000, "$100k-110k",
  'Palmoria Group emp-data cleaned'!$D872&gt;=110000, "$110k+"
)</f>
        <v>$80k-90k</v>
      </c>
      <c r="F872" s="33" t="s">
        <v>15</v>
      </c>
      <c r="G872" s="33" t="s">
        <v>14</v>
      </c>
      <c r="H872" s="33">
        <f>INDEX('Bonus Rules'!$C$3:$G$14, MATCH(C872, 'Bonus Rules'!$B$3:$B$14, 0), MATCH(G872, 'Bonus Rules'!$C$2:$G$2, 0))</f>
        <v>5.3999999999999999E-2</v>
      </c>
      <c r="I872" s="42">
        <f t="shared" si="26"/>
        <v>4552.74</v>
      </c>
      <c r="J872" s="48">
        <f t="shared" si="27"/>
        <v>88862.74</v>
      </c>
    </row>
    <row r="873" spans="1:10" x14ac:dyDescent="0.25">
      <c r="A873" s="35" t="s">
        <v>838</v>
      </c>
      <c r="B873" s="35" t="s">
        <v>12</v>
      </c>
      <c r="C873" s="35" t="s">
        <v>47</v>
      </c>
      <c r="D873" s="49">
        <v>58100</v>
      </c>
      <c r="E873" s="36" t="str" cm="1">
        <f t="array" ref="E873">_xlfn.IFS(
  'Palmoria Group emp-data cleaned'!$D873&lt;10000, "$0-10k",
  'Palmoria Group emp-data cleaned'!$D873&lt;20000, "$10k-20k",
  'Palmoria Group emp-data cleaned'!$D873&lt;30000, "$20k-30k",
  'Palmoria Group emp-data cleaned'!$D873&lt;40000, "$30k-40k",
  'Palmoria Group emp-data cleaned'!$D873&lt;50000, "$40k-50k",
  'Palmoria Group emp-data cleaned'!$D873&lt;60000, "$50k-60k",
  'Palmoria Group emp-data cleaned'!$D873&lt;70000, "$60k-70k",
  'Palmoria Group emp-data cleaned'!$D873&lt;80000, "$70k-80k",
  'Palmoria Group emp-data cleaned'!$D873&lt;90000, "$80k-90k",
  'Palmoria Group emp-data cleaned'!$D873&lt;100000, "$90k-100k",
  'Palmoria Group emp-data cleaned'!$D873&lt;110000, "$100k-110k",
  'Palmoria Group emp-data cleaned'!$D873&gt;=110000, "$110k+"
)</f>
        <v>$50k-60k</v>
      </c>
      <c r="F873" s="35" t="s">
        <v>19</v>
      </c>
      <c r="G873" s="35" t="s">
        <v>10</v>
      </c>
      <c r="H873" s="33">
        <f>INDEX('Bonus Rules'!$C$3:$G$14, MATCH(C873, 'Bonus Rules'!$B$3:$B$14, 0), MATCH(G873, 'Bonus Rules'!$C$2:$G$2, 0))</f>
        <v>8.4000000000000005E-2</v>
      </c>
      <c r="I873" s="42">
        <f t="shared" si="26"/>
        <v>4880.4000000000005</v>
      </c>
      <c r="J873" s="48">
        <f t="shared" si="27"/>
        <v>62980.4</v>
      </c>
    </row>
    <row r="874" spans="1:10" x14ac:dyDescent="0.25">
      <c r="A874" s="33" t="s">
        <v>839</v>
      </c>
      <c r="B874" s="33" t="s">
        <v>7</v>
      </c>
      <c r="C874" s="33" t="s">
        <v>21</v>
      </c>
      <c r="D874" s="48">
        <v>99780</v>
      </c>
      <c r="E874" s="34" t="str" cm="1">
        <f t="array" ref="E874">_xlfn.IFS(
  'Palmoria Group emp-data cleaned'!$D874&lt;10000, "$0-10k",
  'Palmoria Group emp-data cleaned'!$D874&lt;20000, "$10k-20k",
  'Palmoria Group emp-data cleaned'!$D874&lt;30000, "$20k-30k",
  'Palmoria Group emp-data cleaned'!$D874&lt;40000, "$30k-40k",
  'Palmoria Group emp-data cleaned'!$D874&lt;50000, "$40k-50k",
  'Palmoria Group emp-data cleaned'!$D874&lt;60000, "$50k-60k",
  'Palmoria Group emp-data cleaned'!$D874&lt;70000, "$60k-70k",
  'Palmoria Group emp-data cleaned'!$D874&lt;80000, "$70k-80k",
  'Palmoria Group emp-data cleaned'!$D874&lt;90000, "$80k-90k",
  'Palmoria Group emp-data cleaned'!$D874&lt;100000, "$90k-100k",
  'Palmoria Group emp-data cleaned'!$D874&lt;110000, "$100k-110k",
  'Palmoria Group emp-data cleaned'!$D874&gt;=110000, "$110k+"
)</f>
        <v>$90k-100k</v>
      </c>
      <c r="F874" s="33" t="s">
        <v>19</v>
      </c>
      <c r="G874" s="33" t="s">
        <v>10</v>
      </c>
      <c r="H874" s="33">
        <f>INDEX('Bonus Rules'!$C$3:$G$14, MATCH(C874, 'Bonus Rules'!$B$3:$B$14, 0), MATCH(G874, 'Bonus Rules'!$C$2:$G$2, 0))</f>
        <v>7.5999999999999998E-2</v>
      </c>
      <c r="I874" s="42">
        <f t="shared" si="26"/>
        <v>7583.28</v>
      </c>
      <c r="J874" s="48">
        <f t="shared" si="27"/>
        <v>107363.28</v>
      </c>
    </row>
    <row r="875" spans="1:10" x14ac:dyDescent="0.25">
      <c r="A875" s="35" t="s">
        <v>840</v>
      </c>
      <c r="B875" s="35" t="s">
        <v>7</v>
      </c>
      <c r="C875" s="35" t="s">
        <v>50</v>
      </c>
      <c r="D875" s="49">
        <v>119020</v>
      </c>
      <c r="E875" s="36" t="str" cm="1">
        <f t="array" ref="E875">_xlfn.IFS(
  'Palmoria Group emp-data cleaned'!$D875&lt;10000, "$0-10k",
  'Palmoria Group emp-data cleaned'!$D875&lt;20000, "$10k-20k",
  'Palmoria Group emp-data cleaned'!$D875&lt;30000, "$20k-30k",
  'Palmoria Group emp-data cleaned'!$D875&lt;40000, "$30k-40k",
  'Palmoria Group emp-data cleaned'!$D875&lt;50000, "$40k-50k",
  'Palmoria Group emp-data cleaned'!$D875&lt;60000, "$50k-60k",
  'Palmoria Group emp-data cleaned'!$D875&lt;70000, "$60k-70k",
  'Palmoria Group emp-data cleaned'!$D875&lt;80000, "$70k-80k",
  'Palmoria Group emp-data cleaned'!$D875&lt;90000, "$80k-90k",
  'Palmoria Group emp-data cleaned'!$D875&lt;100000, "$90k-100k",
  'Palmoria Group emp-data cleaned'!$D875&lt;110000, "$100k-110k",
  'Palmoria Group emp-data cleaned'!$D875&gt;=110000, "$110k+"
)</f>
        <v>$110k+</v>
      </c>
      <c r="F875" s="35" t="s">
        <v>9</v>
      </c>
      <c r="G875" s="35" t="s">
        <v>22</v>
      </c>
      <c r="H875" s="33">
        <f>INDEX('Bonus Rules'!$C$3:$G$14, MATCH(C875, 'Bonus Rules'!$B$3:$B$14, 0), MATCH(G875, 'Bonus Rules'!$C$2:$G$2, 0))</f>
        <v>1.2E-2</v>
      </c>
      <c r="I875" s="42">
        <f t="shared" si="26"/>
        <v>1428.24</v>
      </c>
      <c r="J875" s="48">
        <f t="shared" si="27"/>
        <v>120448.24</v>
      </c>
    </row>
    <row r="876" spans="1:10" x14ac:dyDescent="0.25">
      <c r="A876" s="33" t="s">
        <v>841</v>
      </c>
      <c r="B876" s="33" t="s">
        <v>7</v>
      </c>
      <c r="C876" s="33" t="s">
        <v>13</v>
      </c>
      <c r="D876" s="48">
        <v>92940</v>
      </c>
      <c r="E876" s="34" t="str" cm="1">
        <f t="array" ref="E876">_xlfn.IFS(
  'Palmoria Group emp-data cleaned'!$D876&lt;10000, "$0-10k",
  'Palmoria Group emp-data cleaned'!$D876&lt;20000, "$10k-20k",
  'Palmoria Group emp-data cleaned'!$D876&lt;30000, "$20k-30k",
  'Palmoria Group emp-data cleaned'!$D876&lt;40000, "$30k-40k",
  'Palmoria Group emp-data cleaned'!$D876&lt;50000, "$40k-50k",
  'Palmoria Group emp-data cleaned'!$D876&lt;60000, "$50k-60k",
  'Palmoria Group emp-data cleaned'!$D876&lt;70000, "$60k-70k",
  'Palmoria Group emp-data cleaned'!$D876&lt;80000, "$70k-80k",
  'Palmoria Group emp-data cleaned'!$D876&lt;90000, "$80k-90k",
  'Palmoria Group emp-data cleaned'!$D876&lt;100000, "$90k-100k",
  'Palmoria Group emp-data cleaned'!$D876&lt;110000, "$100k-110k",
  'Palmoria Group emp-data cleaned'!$D876&gt;=110000, "$110k+"
)</f>
        <v>$90k-100k</v>
      </c>
      <c r="F876" s="33" t="s">
        <v>9</v>
      </c>
      <c r="G876" s="33" t="s">
        <v>14</v>
      </c>
      <c r="H876" s="33">
        <f>INDEX('Bonus Rules'!$C$3:$G$14, MATCH(C876, 'Bonus Rules'!$B$3:$B$14, 0), MATCH(G876, 'Bonus Rules'!$C$2:$G$2, 0))</f>
        <v>4.2999999999999997E-2</v>
      </c>
      <c r="I876" s="42">
        <f t="shared" si="26"/>
        <v>3996.4199999999996</v>
      </c>
      <c r="J876" s="48">
        <f t="shared" si="27"/>
        <v>96936.42</v>
      </c>
    </row>
    <row r="877" spans="1:10" x14ac:dyDescent="0.25">
      <c r="A877" s="35" t="s">
        <v>842</v>
      </c>
      <c r="B877" s="35" t="s">
        <v>7</v>
      </c>
      <c r="C877" s="35" t="s">
        <v>39</v>
      </c>
      <c r="D877" s="49">
        <v>59670</v>
      </c>
      <c r="E877" s="36" t="str" cm="1">
        <f t="array" ref="E877">_xlfn.IFS(
  'Palmoria Group emp-data cleaned'!$D877&lt;10000, "$0-10k",
  'Palmoria Group emp-data cleaned'!$D877&lt;20000, "$10k-20k",
  'Palmoria Group emp-data cleaned'!$D877&lt;30000, "$20k-30k",
  'Palmoria Group emp-data cleaned'!$D877&lt;40000, "$30k-40k",
  'Palmoria Group emp-data cleaned'!$D877&lt;50000, "$40k-50k",
  'Palmoria Group emp-data cleaned'!$D877&lt;60000, "$50k-60k",
  'Palmoria Group emp-data cleaned'!$D877&lt;70000, "$60k-70k",
  'Palmoria Group emp-data cleaned'!$D877&lt;80000, "$70k-80k",
  'Palmoria Group emp-data cleaned'!$D877&lt;90000, "$80k-90k",
  'Palmoria Group emp-data cleaned'!$D877&lt;100000, "$90k-100k",
  'Palmoria Group emp-data cleaned'!$D877&lt;110000, "$100k-110k",
  'Palmoria Group emp-data cleaned'!$D877&gt;=110000, "$110k+"
)</f>
        <v>$50k-60k</v>
      </c>
      <c r="F877" s="35" t="s">
        <v>19</v>
      </c>
      <c r="G877" s="35" t="s">
        <v>16</v>
      </c>
      <c r="H877" s="33"/>
      <c r="I877" s="42"/>
      <c r="J877" s="48"/>
    </row>
    <row r="878" spans="1:10" x14ac:dyDescent="0.25">
      <c r="A878" s="33" t="s">
        <v>843</v>
      </c>
      <c r="B878" s="33" t="s">
        <v>7</v>
      </c>
      <c r="C878" s="33" t="s">
        <v>63</v>
      </c>
      <c r="D878" s="48">
        <v>77470</v>
      </c>
      <c r="E878" s="34" t="str" cm="1">
        <f t="array" ref="E878">_xlfn.IFS(
  'Palmoria Group emp-data cleaned'!$D878&lt;10000, "$0-10k",
  'Palmoria Group emp-data cleaned'!$D878&lt;20000, "$10k-20k",
  'Palmoria Group emp-data cleaned'!$D878&lt;30000, "$20k-30k",
  'Palmoria Group emp-data cleaned'!$D878&lt;40000, "$30k-40k",
  'Palmoria Group emp-data cleaned'!$D878&lt;50000, "$40k-50k",
  'Palmoria Group emp-data cleaned'!$D878&lt;60000, "$50k-60k",
  'Palmoria Group emp-data cleaned'!$D878&lt;70000, "$60k-70k",
  'Palmoria Group emp-data cleaned'!$D878&lt;80000, "$70k-80k",
  'Palmoria Group emp-data cleaned'!$D878&lt;90000, "$80k-90k",
  'Palmoria Group emp-data cleaned'!$D878&lt;100000, "$90k-100k",
  'Palmoria Group emp-data cleaned'!$D878&lt;110000, "$100k-110k",
  'Palmoria Group emp-data cleaned'!$D878&gt;=110000, "$110k+"
)</f>
        <v>$70k-80k</v>
      </c>
      <c r="F878" s="33" t="s">
        <v>19</v>
      </c>
      <c r="G878" s="33" t="s">
        <v>14</v>
      </c>
      <c r="H878" s="33">
        <f>INDEX('Bonus Rules'!$C$3:$G$14, MATCH(C878, 'Bonus Rules'!$B$3:$B$14, 0), MATCH(G878, 'Bonus Rules'!$C$2:$G$2, 0))</f>
        <v>5.8000000000000003E-2</v>
      </c>
      <c r="I878" s="42">
        <f t="shared" si="26"/>
        <v>4493.26</v>
      </c>
      <c r="J878" s="48">
        <f t="shared" si="27"/>
        <v>81963.259999999995</v>
      </c>
    </row>
    <row r="879" spans="1:10" x14ac:dyDescent="0.25">
      <c r="A879" s="35" t="s">
        <v>844</v>
      </c>
      <c r="B879" s="35" t="s">
        <v>7</v>
      </c>
      <c r="C879" s="35" t="s">
        <v>13</v>
      </c>
      <c r="D879" s="49">
        <v>45650</v>
      </c>
      <c r="E879" s="36" t="str" cm="1">
        <f t="array" ref="E879">_xlfn.IFS(
  'Palmoria Group emp-data cleaned'!$D879&lt;10000, "$0-10k",
  'Palmoria Group emp-data cleaned'!$D879&lt;20000, "$10k-20k",
  'Palmoria Group emp-data cleaned'!$D879&lt;30000, "$20k-30k",
  'Palmoria Group emp-data cleaned'!$D879&lt;40000, "$30k-40k",
  'Palmoria Group emp-data cleaned'!$D879&lt;50000, "$40k-50k",
  'Palmoria Group emp-data cleaned'!$D879&lt;60000, "$50k-60k",
  'Palmoria Group emp-data cleaned'!$D879&lt;70000, "$60k-70k",
  'Palmoria Group emp-data cleaned'!$D879&lt;80000, "$70k-80k",
  'Palmoria Group emp-data cleaned'!$D879&lt;90000, "$80k-90k",
  'Palmoria Group emp-data cleaned'!$D879&lt;100000, "$90k-100k",
  'Palmoria Group emp-data cleaned'!$D879&lt;110000, "$100k-110k",
  'Palmoria Group emp-data cleaned'!$D879&gt;=110000, "$110k+"
)</f>
        <v>$40k-50k</v>
      </c>
      <c r="F879" s="35" t="s">
        <v>9</v>
      </c>
      <c r="G879" s="35" t="s">
        <v>14</v>
      </c>
      <c r="H879" s="33">
        <f>INDEX('Bonus Rules'!$C$3:$G$14, MATCH(C879, 'Bonus Rules'!$B$3:$B$14, 0), MATCH(G879, 'Bonus Rules'!$C$2:$G$2, 0))</f>
        <v>4.2999999999999997E-2</v>
      </c>
      <c r="I879" s="42">
        <f t="shared" si="26"/>
        <v>1962.9499999999998</v>
      </c>
      <c r="J879" s="48">
        <f t="shared" si="27"/>
        <v>47612.95</v>
      </c>
    </row>
    <row r="880" spans="1:10" x14ac:dyDescent="0.25">
      <c r="A880" s="33" t="s">
        <v>845</v>
      </c>
      <c r="B880" s="33" t="s">
        <v>12</v>
      </c>
      <c r="C880" s="33" t="s">
        <v>13</v>
      </c>
      <c r="D880" s="48">
        <v>88430</v>
      </c>
      <c r="E880" s="34" t="str" cm="1">
        <f t="array" ref="E880">_xlfn.IFS(
  'Palmoria Group emp-data cleaned'!$D880&lt;10000, "$0-10k",
  'Palmoria Group emp-data cleaned'!$D880&lt;20000, "$10k-20k",
  'Palmoria Group emp-data cleaned'!$D880&lt;30000, "$20k-30k",
  'Palmoria Group emp-data cleaned'!$D880&lt;40000, "$30k-40k",
  'Palmoria Group emp-data cleaned'!$D880&lt;50000, "$40k-50k",
  'Palmoria Group emp-data cleaned'!$D880&lt;60000, "$50k-60k",
  'Palmoria Group emp-data cleaned'!$D880&lt;70000, "$60k-70k",
  'Palmoria Group emp-data cleaned'!$D880&lt;80000, "$70k-80k",
  'Palmoria Group emp-data cleaned'!$D880&lt;90000, "$80k-90k",
  'Palmoria Group emp-data cleaned'!$D880&lt;100000, "$90k-100k",
  'Palmoria Group emp-data cleaned'!$D880&lt;110000, "$100k-110k",
  'Palmoria Group emp-data cleaned'!$D880&gt;=110000, "$110k+"
)</f>
        <v>$80k-90k</v>
      </c>
      <c r="F880" s="33" t="s">
        <v>9</v>
      </c>
      <c r="G880" s="33" t="s">
        <v>26</v>
      </c>
      <c r="H880" s="33">
        <f>INDEX('Bonus Rules'!$C$3:$G$14, MATCH(C880, 'Bonus Rules'!$B$3:$B$14, 0), MATCH(G880, 'Bonus Rules'!$C$2:$G$2, 0))</f>
        <v>3.5000000000000003E-2</v>
      </c>
      <c r="I880" s="42">
        <f t="shared" si="26"/>
        <v>3095.05</v>
      </c>
      <c r="J880" s="48">
        <f t="shared" si="27"/>
        <v>91525.05</v>
      </c>
    </row>
    <row r="881" spans="1:10" x14ac:dyDescent="0.25">
      <c r="A881" s="35" t="s">
        <v>846</v>
      </c>
      <c r="B881" s="35" t="s">
        <v>7</v>
      </c>
      <c r="C881" s="35" t="s">
        <v>25</v>
      </c>
      <c r="D881" s="49">
        <v>36880</v>
      </c>
      <c r="E881" s="36" t="str" cm="1">
        <f t="array" ref="E881">_xlfn.IFS(
  'Palmoria Group emp-data cleaned'!$D881&lt;10000, "$0-10k",
  'Palmoria Group emp-data cleaned'!$D881&lt;20000, "$10k-20k",
  'Palmoria Group emp-data cleaned'!$D881&lt;30000, "$20k-30k",
  'Palmoria Group emp-data cleaned'!$D881&lt;40000, "$30k-40k",
  'Palmoria Group emp-data cleaned'!$D881&lt;50000, "$40k-50k",
  'Palmoria Group emp-data cleaned'!$D881&lt;60000, "$50k-60k",
  'Palmoria Group emp-data cleaned'!$D881&lt;70000, "$60k-70k",
  'Palmoria Group emp-data cleaned'!$D881&lt;80000, "$70k-80k",
  'Palmoria Group emp-data cleaned'!$D881&lt;90000, "$80k-90k",
  'Palmoria Group emp-data cleaned'!$D881&lt;100000, "$90k-100k",
  'Palmoria Group emp-data cleaned'!$D881&lt;110000, "$100k-110k",
  'Palmoria Group emp-data cleaned'!$D881&gt;=110000, "$110k+"
)</f>
        <v>$30k-40k</v>
      </c>
      <c r="F881" s="35" t="s">
        <v>19</v>
      </c>
      <c r="G881" s="35" t="s">
        <v>14</v>
      </c>
      <c r="H881" s="33">
        <f>INDEX('Bonus Rules'!$C$3:$G$14, MATCH(C881, 'Bonus Rules'!$B$3:$B$14, 0), MATCH(G881, 'Bonus Rules'!$C$2:$G$2, 0))</f>
        <v>5.3999999999999999E-2</v>
      </c>
      <c r="I881" s="42">
        <f t="shared" si="26"/>
        <v>1991.52</v>
      </c>
      <c r="J881" s="48">
        <f t="shared" si="27"/>
        <v>38871.519999999997</v>
      </c>
    </row>
    <row r="882" spans="1:10" x14ac:dyDescent="0.25">
      <c r="A882" s="33" t="s">
        <v>801</v>
      </c>
      <c r="B882" s="33" t="s">
        <v>7</v>
      </c>
      <c r="C882" s="33" t="s">
        <v>31</v>
      </c>
      <c r="D882" s="48">
        <v>106400</v>
      </c>
      <c r="E882" s="34" t="str" cm="1">
        <f t="array" ref="E882">_xlfn.IFS(
  'Palmoria Group emp-data cleaned'!$D882&lt;10000, "$0-10k",
  'Palmoria Group emp-data cleaned'!$D882&lt;20000, "$10k-20k",
  'Palmoria Group emp-data cleaned'!$D882&lt;30000, "$20k-30k",
  'Palmoria Group emp-data cleaned'!$D882&lt;40000, "$30k-40k",
  'Palmoria Group emp-data cleaned'!$D882&lt;50000, "$40k-50k",
  'Palmoria Group emp-data cleaned'!$D882&lt;60000, "$50k-60k",
  'Palmoria Group emp-data cleaned'!$D882&lt;70000, "$60k-70k",
  'Palmoria Group emp-data cleaned'!$D882&lt;80000, "$70k-80k",
  'Palmoria Group emp-data cleaned'!$D882&lt;90000, "$80k-90k",
  'Palmoria Group emp-data cleaned'!$D882&lt;100000, "$90k-100k",
  'Palmoria Group emp-data cleaned'!$D882&lt;110000, "$100k-110k",
  'Palmoria Group emp-data cleaned'!$D882&gt;=110000, "$110k+"
)</f>
        <v>$100k-110k</v>
      </c>
      <c r="F882" s="33" t="s">
        <v>15</v>
      </c>
      <c r="G882" s="33" t="s">
        <v>22</v>
      </c>
      <c r="H882" s="33">
        <f>INDEX('Bonus Rules'!$C$3:$G$14, MATCH(C882, 'Bonus Rules'!$B$3:$B$14, 0), MATCH(G882, 'Bonus Rules'!$C$2:$G$2, 0))</f>
        <v>1.7999999999999999E-2</v>
      </c>
      <c r="I882" s="42">
        <f t="shared" si="26"/>
        <v>1915.1999999999998</v>
      </c>
      <c r="J882" s="48">
        <f t="shared" si="27"/>
        <v>108315.2</v>
      </c>
    </row>
    <row r="883" spans="1:10" x14ac:dyDescent="0.25">
      <c r="A883" s="35" t="s">
        <v>847</v>
      </c>
      <c r="B883" s="35" t="s">
        <v>7</v>
      </c>
      <c r="C883" s="35" t="s">
        <v>28</v>
      </c>
      <c r="D883" s="49">
        <v>111820</v>
      </c>
      <c r="E883" s="36" t="str" cm="1">
        <f t="array" ref="E883">_xlfn.IFS(
  'Palmoria Group emp-data cleaned'!$D883&lt;10000, "$0-10k",
  'Palmoria Group emp-data cleaned'!$D883&lt;20000, "$10k-20k",
  'Palmoria Group emp-data cleaned'!$D883&lt;30000, "$20k-30k",
  'Palmoria Group emp-data cleaned'!$D883&lt;40000, "$30k-40k",
  'Palmoria Group emp-data cleaned'!$D883&lt;50000, "$40k-50k",
  'Palmoria Group emp-data cleaned'!$D883&lt;60000, "$50k-60k",
  'Palmoria Group emp-data cleaned'!$D883&lt;70000, "$60k-70k",
  'Palmoria Group emp-data cleaned'!$D883&lt;80000, "$70k-80k",
  'Palmoria Group emp-data cleaned'!$D883&lt;90000, "$80k-90k",
  'Palmoria Group emp-data cleaned'!$D883&lt;100000, "$90k-100k",
  'Palmoria Group emp-data cleaned'!$D883&lt;110000, "$100k-110k",
  'Palmoria Group emp-data cleaned'!$D883&gt;=110000, "$110k+"
)</f>
        <v>$110k+</v>
      </c>
      <c r="F883" s="35" t="s">
        <v>9</v>
      </c>
      <c r="G883" s="35" t="s">
        <v>10</v>
      </c>
      <c r="H883" s="33">
        <f>INDEX('Bonus Rules'!$C$3:$G$14, MATCH(C883, 'Bonus Rules'!$B$3:$B$14, 0), MATCH(G883, 'Bonus Rules'!$C$2:$G$2, 0))</f>
        <v>7.1999999999999995E-2</v>
      </c>
      <c r="I883" s="42">
        <f t="shared" si="26"/>
        <v>8051.0399999999991</v>
      </c>
      <c r="J883" s="48">
        <f t="shared" si="27"/>
        <v>119871.03999999999</v>
      </c>
    </row>
    <row r="884" spans="1:10" x14ac:dyDescent="0.25">
      <c r="A884" s="33" t="s">
        <v>848</v>
      </c>
      <c r="B884" s="33" t="s">
        <v>7</v>
      </c>
      <c r="C884" s="33" t="s">
        <v>25</v>
      </c>
      <c r="D884" s="48">
        <v>92870</v>
      </c>
      <c r="E884" s="34" t="str" cm="1">
        <f t="array" ref="E884">_xlfn.IFS(
  'Palmoria Group emp-data cleaned'!$D884&lt;10000, "$0-10k",
  'Palmoria Group emp-data cleaned'!$D884&lt;20000, "$10k-20k",
  'Palmoria Group emp-data cleaned'!$D884&lt;30000, "$20k-30k",
  'Palmoria Group emp-data cleaned'!$D884&lt;40000, "$30k-40k",
  'Palmoria Group emp-data cleaned'!$D884&lt;50000, "$40k-50k",
  'Palmoria Group emp-data cleaned'!$D884&lt;60000, "$50k-60k",
  'Palmoria Group emp-data cleaned'!$D884&lt;70000, "$60k-70k",
  'Palmoria Group emp-data cleaned'!$D884&lt;80000, "$70k-80k",
  'Palmoria Group emp-data cleaned'!$D884&lt;90000, "$80k-90k",
  'Palmoria Group emp-data cleaned'!$D884&lt;100000, "$90k-100k",
  'Palmoria Group emp-data cleaned'!$D884&lt;110000, "$100k-110k",
  'Palmoria Group emp-data cleaned'!$D884&gt;=110000, "$110k+"
)</f>
        <v>$90k-100k</v>
      </c>
      <c r="F884" s="33" t="s">
        <v>15</v>
      </c>
      <c r="G884" s="33" t="s">
        <v>26</v>
      </c>
      <c r="H884" s="33">
        <f>INDEX('Bonus Rules'!$C$3:$G$14, MATCH(C884, 'Bonus Rules'!$B$3:$B$14, 0), MATCH(G884, 'Bonus Rules'!$C$2:$G$2, 0))</f>
        <v>2.7E-2</v>
      </c>
      <c r="I884" s="42">
        <f t="shared" si="26"/>
        <v>2507.4899999999998</v>
      </c>
      <c r="J884" s="48">
        <f t="shared" si="27"/>
        <v>95377.49</v>
      </c>
    </row>
    <row r="885" spans="1:10" x14ac:dyDescent="0.25">
      <c r="A885" s="35" t="s">
        <v>849</v>
      </c>
      <c r="B885" s="35" t="s">
        <v>7</v>
      </c>
      <c r="C885" s="35" t="s">
        <v>31</v>
      </c>
      <c r="D885" s="49">
        <v>100360</v>
      </c>
      <c r="E885" s="36" t="str" cm="1">
        <f t="array" ref="E885">_xlfn.IFS(
  'Palmoria Group emp-data cleaned'!$D885&lt;10000, "$0-10k",
  'Palmoria Group emp-data cleaned'!$D885&lt;20000, "$10k-20k",
  'Palmoria Group emp-data cleaned'!$D885&lt;30000, "$20k-30k",
  'Palmoria Group emp-data cleaned'!$D885&lt;40000, "$30k-40k",
  'Palmoria Group emp-data cleaned'!$D885&lt;50000, "$40k-50k",
  'Palmoria Group emp-data cleaned'!$D885&lt;60000, "$50k-60k",
  'Palmoria Group emp-data cleaned'!$D885&lt;70000, "$60k-70k",
  'Palmoria Group emp-data cleaned'!$D885&lt;80000, "$70k-80k",
  'Palmoria Group emp-data cleaned'!$D885&lt;90000, "$80k-90k",
  'Palmoria Group emp-data cleaned'!$D885&lt;100000, "$90k-100k",
  'Palmoria Group emp-data cleaned'!$D885&lt;110000, "$100k-110k",
  'Palmoria Group emp-data cleaned'!$D885&gt;=110000, "$110k+"
)</f>
        <v>$100k-110k</v>
      </c>
      <c r="F885" s="35" t="s">
        <v>9</v>
      </c>
      <c r="G885" s="35" t="s">
        <v>26</v>
      </c>
      <c r="H885" s="33">
        <f>INDEX('Bonus Rules'!$C$3:$G$14, MATCH(C885, 'Bonus Rules'!$B$3:$B$14, 0), MATCH(G885, 'Bonus Rules'!$C$2:$G$2, 0))</f>
        <v>2.4E-2</v>
      </c>
      <c r="I885" s="42">
        <f t="shared" si="26"/>
        <v>2408.64</v>
      </c>
      <c r="J885" s="48">
        <f t="shared" si="27"/>
        <v>102768.64</v>
      </c>
    </row>
    <row r="886" spans="1:10" x14ac:dyDescent="0.25">
      <c r="A886" s="33" t="s">
        <v>616</v>
      </c>
      <c r="B886" s="33" t="s">
        <v>12</v>
      </c>
      <c r="C886" s="33" t="s">
        <v>47</v>
      </c>
      <c r="D886" s="48">
        <v>46750</v>
      </c>
      <c r="E886" s="34" t="str" cm="1">
        <f t="array" ref="E886">_xlfn.IFS(
  'Palmoria Group emp-data cleaned'!$D886&lt;10000, "$0-10k",
  'Palmoria Group emp-data cleaned'!$D886&lt;20000, "$10k-20k",
  'Palmoria Group emp-data cleaned'!$D886&lt;30000, "$20k-30k",
  'Palmoria Group emp-data cleaned'!$D886&lt;40000, "$30k-40k",
  'Palmoria Group emp-data cleaned'!$D886&lt;50000, "$40k-50k",
  'Palmoria Group emp-data cleaned'!$D886&lt;60000, "$50k-60k",
  'Palmoria Group emp-data cleaned'!$D886&lt;70000, "$60k-70k",
  'Palmoria Group emp-data cleaned'!$D886&lt;80000, "$70k-80k",
  'Palmoria Group emp-data cleaned'!$D886&lt;90000, "$80k-90k",
  'Palmoria Group emp-data cleaned'!$D886&lt;100000, "$90k-100k",
  'Palmoria Group emp-data cleaned'!$D886&lt;110000, "$100k-110k",
  'Palmoria Group emp-data cleaned'!$D886&gt;=110000, "$110k+"
)</f>
        <v>$40k-50k</v>
      </c>
      <c r="F886" s="33" t="s">
        <v>9</v>
      </c>
      <c r="G886" s="33" t="s">
        <v>26</v>
      </c>
      <c r="H886" s="33">
        <f>INDEX('Bonus Rules'!$C$3:$G$14, MATCH(C886, 'Bonus Rules'!$B$3:$B$14, 0), MATCH(G886, 'Bonus Rules'!$C$2:$G$2, 0))</f>
        <v>3.3000000000000002E-2</v>
      </c>
      <c r="I886" s="42">
        <f t="shared" si="26"/>
        <v>1542.75</v>
      </c>
      <c r="J886" s="48">
        <f t="shared" si="27"/>
        <v>48292.75</v>
      </c>
    </row>
    <row r="887" spans="1:10" x14ac:dyDescent="0.25">
      <c r="A887" s="35" t="s">
        <v>850</v>
      </c>
      <c r="B887" s="35" t="s">
        <v>7</v>
      </c>
      <c r="C887" s="35" t="s">
        <v>31</v>
      </c>
      <c r="D887" s="49">
        <v>48950</v>
      </c>
      <c r="E887" s="36" t="str" cm="1">
        <f t="array" ref="E887">_xlfn.IFS(
  'Palmoria Group emp-data cleaned'!$D887&lt;10000, "$0-10k",
  'Palmoria Group emp-data cleaned'!$D887&lt;20000, "$10k-20k",
  'Palmoria Group emp-data cleaned'!$D887&lt;30000, "$20k-30k",
  'Palmoria Group emp-data cleaned'!$D887&lt;40000, "$30k-40k",
  'Palmoria Group emp-data cleaned'!$D887&lt;50000, "$40k-50k",
  'Palmoria Group emp-data cleaned'!$D887&lt;60000, "$50k-60k",
  'Palmoria Group emp-data cleaned'!$D887&lt;70000, "$60k-70k",
  'Palmoria Group emp-data cleaned'!$D887&lt;80000, "$70k-80k",
  'Palmoria Group emp-data cleaned'!$D887&lt;90000, "$80k-90k",
  'Palmoria Group emp-data cleaned'!$D887&lt;100000, "$90k-100k",
  'Palmoria Group emp-data cleaned'!$D887&lt;110000, "$100k-110k",
  'Palmoria Group emp-data cleaned'!$D887&gt;=110000, "$110k+"
)</f>
        <v>$40k-50k</v>
      </c>
      <c r="F887" s="35" t="s">
        <v>15</v>
      </c>
      <c r="G887" s="35" t="s">
        <v>14</v>
      </c>
      <c r="H887" s="33">
        <f>INDEX('Bonus Rules'!$C$3:$G$14, MATCH(C887, 'Bonus Rules'!$B$3:$B$14, 0), MATCH(G887, 'Bonus Rules'!$C$2:$G$2, 0))</f>
        <v>0.05</v>
      </c>
      <c r="I887" s="42">
        <f t="shared" si="26"/>
        <v>2447.5</v>
      </c>
      <c r="J887" s="48">
        <f t="shared" si="27"/>
        <v>51397.5</v>
      </c>
    </row>
    <row r="888" spans="1:10" x14ac:dyDescent="0.25">
      <c r="A888" s="33" t="s">
        <v>851</v>
      </c>
      <c r="B888" s="33" t="s">
        <v>7</v>
      </c>
      <c r="C888" s="33" t="s">
        <v>8</v>
      </c>
      <c r="D888" s="48">
        <v>52810</v>
      </c>
      <c r="E888" s="34" t="str" cm="1">
        <f t="array" ref="E888">_xlfn.IFS(
  'Palmoria Group emp-data cleaned'!$D888&lt;10000, "$0-10k",
  'Palmoria Group emp-data cleaned'!$D888&lt;20000, "$10k-20k",
  'Palmoria Group emp-data cleaned'!$D888&lt;30000, "$20k-30k",
  'Palmoria Group emp-data cleaned'!$D888&lt;40000, "$30k-40k",
  'Palmoria Group emp-data cleaned'!$D888&lt;50000, "$40k-50k",
  'Palmoria Group emp-data cleaned'!$D888&lt;60000, "$50k-60k",
  'Palmoria Group emp-data cleaned'!$D888&lt;70000, "$60k-70k",
  'Palmoria Group emp-data cleaned'!$D888&lt;80000, "$70k-80k",
  'Palmoria Group emp-data cleaned'!$D888&lt;90000, "$80k-90k",
  'Palmoria Group emp-data cleaned'!$D888&lt;100000, "$90k-100k",
  'Palmoria Group emp-data cleaned'!$D888&lt;110000, "$100k-110k",
  'Palmoria Group emp-data cleaned'!$D888&gt;=110000, "$110k+"
)</f>
        <v>$50k-60k</v>
      </c>
      <c r="F888" s="33" t="s">
        <v>15</v>
      </c>
      <c r="G888" s="33" t="s">
        <v>22</v>
      </c>
      <c r="H888" s="33">
        <f>INDEX('Bonus Rules'!$C$3:$G$14, MATCH(C888, 'Bonus Rules'!$B$3:$B$14, 0), MATCH(G888, 'Bonus Rules'!$C$2:$G$2, 0))</f>
        <v>1.2E-2</v>
      </c>
      <c r="I888" s="42">
        <f t="shared" si="26"/>
        <v>633.72</v>
      </c>
      <c r="J888" s="48">
        <f t="shared" si="27"/>
        <v>53443.72</v>
      </c>
    </row>
    <row r="889" spans="1:10" x14ac:dyDescent="0.25">
      <c r="A889" s="35" t="s">
        <v>852</v>
      </c>
      <c r="B889" s="35" t="s">
        <v>7</v>
      </c>
      <c r="C889" s="35" t="s">
        <v>18</v>
      </c>
      <c r="D889" s="49">
        <v>78560</v>
      </c>
      <c r="E889" s="36" t="str" cm="1">
        <f t="array" ref="E889">_xlfn.IFS(
  'Palmoria Group emp-data cleaned'!$D889&lt;10000, "$0-10k",
  'Palmoria Group emp-data cleaned'!$D889&lt;20000, "$10k-20k",
  'Palmoria Group emp-data cleaned'!$D889&lt;30000, "$20k-30k",
  'Palmoria Group emp-data cleaned'!$D889&lt;40000, "$30k-40k",
  'Palmoria Group emp-data cleaned'!$D889&lt;50000, "$40k-50k",
  'Palmoria Group emp-data cleaned'!$D889&lt;60000, "$50k-60k",
  'Palmoria Group emp-data cleaned'!$D889&lt;70000, "$60k-70k",
  'Palmoria Group emp-data cleaned'!$D889&lt;80000, "$70k-80k",
  'Palmoria Group emp-data cleaned'!$D889&lt;90000, "$80k-90k",
  'Palmoria Group emp-data cleaned'!$D889&lt;100000, "$90k-100k",
  'Palmoria Group emp-data cleaned'!$D889&lt;110000, "$100k-110k",
  'Palmoria Group emp-data cleaned'!$D889&gt;=110000, "$110k+"
)</f>
        <v>$70k-80k</v>
      </c>
      <c r="F889" s="35" t="s">
        <v>19</v>
      </c>
      <c r="G889" s="35" t="s">
        <v>48</v>
      </c>
      <c r="H889" s="33">
        <f>INDEX('Bonus Rules'!$C$3:$G$14, MATCH(C889, 'Bonus Rules'!$B$3:$B$14, 0), MATCH(G889, 'Bonus Rules'!$C$2:$G$2, 0))</f>
        <v>5.0000000000000001E-3</v>
      </c>
      <c r="I889" s="42">
        <f t="shared" si="26"/>
        <v>392.8</v>
      </c>
      <c r="J889" s="48">
        <f t="shared" si="27"/>
        <v>78952.800000000003</v>
      </c>
    </row>
    <row r="890" spans="1:10" x14ac:dyDescent="0.25">
      <c r="A890" s="33" t="s">
        <v>853</v>
      </c>
      <c r="B890" s="33" t="s">
        <v>12</v>
      </c>
      <c r="C890" s="33" t="s">
        <v>21</v>
      </c>
      <c r="D890" s="48">
        <v>75280</v>
      </c>
      <c r="E890" s="34" t="str" cm="1">
        <f t="array" ref="E890">_xlfn.IFS(
  'Palmoria Group emp-data cleaned'!$D890&lt;10000, "$0-10k",
  'Palmoria Group emp-data cleaned'!$D890&lt;20000, "$10k-20k",
  'Palmoria Group emp-data cleaned'!$D890&lt;30000, "$20k-30k",
  'Palmoria Group emp-data cleaned'!$D890&lt;40000, "$30k-40k",
  'Palmoria Group emp-data cleaned'!$D890&lt;50000, "$40k-50k",
  'Palmoria Group emp-data cleaned'!$D890&lt;60000, "$50k-60k",
  'Palmoria Group emp-data cleaned'!$D890&lt;70000, "$60k-70k",
  'Palmoria Group emp-data cleaned'!$D890&lt;80000, "$70k-80k",
  'Palmoria Group emp-data cleaned'!$D890&lt;90000, "$80k-90k",
  'Palmoria Group emp-data cleaned'!$D890&lt;100000, "$90k-100k",
  'Palmoria Group emp-data cleaned'!$D890&lt;110000, "$100k-110k",
  'Palmoria Group emp-data cleaned'!$D890&gt;=110000, "$110k+"
)</f>
        <v>$70k-80k</v>
      </c>
      <c r="F890" s="33" t="s">
        <v>19</v>
      </c>
      <c r="G890" s="33" t="s">
        <v>26</v>
      </c>
      <c r="H890" s="33">
        <f>INDEX('Bonus Rules'!$C$3:$G$14, MATCH(C890, 'Bonus Rules'!$B$3:$B$14, 0), MATCH(G890, 'Bonus Rules'!$C$2:$G$2, 0))</f>
        <v>2.8000000000000001E-2</v>
      </c>
      <c r="I890" s="42">
        <f t="shared" si="26"/>
        <v>2107.84</v>
      </c>
      <c r="J890" s="48">
        <f t="shared" si="27"/>
        <v>77387.839999999997</v>
      </c>
    </row>
    <row r="891" spans="1:10" x14ac:dyDescent="0.25">
      <c r="A891" s="35" t="s">
        <v>854</v>
      </c>
      <c r="B891" s="35" t="s">
        <v>12</v>
      </c>
      <c r="C891" s="35" t="s">
        <v>39</v>
      </c>
      <c r="D891" s="49">
        <v>93130</v>
      </c>
      <c r="E891" s="36" t="str" cm="1">
        <f t="array" ref="E891">_xlfn.IFS(
  'Palmoria Group emp-data cleaned'!$D891&lt;10000, "$0-10k",
  'Palmoria Group emp-data cleaned'!$D891&lt;20000, "$10k-20k",
  'Palmoria Group emp-data cleaned'!$D891&lt;30000, "$20k-30k",
  'Palmoria Group emp-data cleaned'!$D891&lt;40000, "$30k-40k",
  'Palmoria Group emp-data cleaned'!$D891&lt;50000, "$40k-50k",
  'Palmoria Group emp-data cleaned'!$D891&lt;60000, "$50k-60k",
  'Palmoria Group emp-data cleaned'!$D891&lt;70000, "$60k-70k",
  'Palmoria Group emp-data cleaned'!$D891&lt;80000, "$70k-80k",
  'Palmoria Group emp-data cleaned'!$D891&lt;90000, "$80k-90k",
  'Palmoria Group emp-data cleaned'!$D891&lt;100000, "$90k-100k",
  'Palmoria Group emp-data cleaned'!$D891&lt;110000, "$100k-110k",
  'Palmoria Group emp-data cleaned'!$D891&gt;=110000, "$110k+"
)</f>
        <v>$90k-100k</v>
      </c>
      <c r="F891" s="35" t="s">
        <v>19</v>
      </c>
      <c r="G891" s="35" t="s">
        <v>22</v>
      </c>
      <c r="H891" s="33">
        <f>INDEX('Bonus Rules'!$C$3:$G$14, MATCH(C891, 'Bonus Rules'!$B$3:$B$14, 0), MATCH(G891, 'Bonus Rules'!$C$2:$G$2, 0))</f>
        <v>1.9E-2</v>
      </c>
      <c r="I891" s="42">
        <f t="shared" si="26"/>
        <v>1769.47</v>
      </c>
      <c r="J891" s="48">
        <f t="shared" si="27"/>
        <v>94899.47</v>
      </c>
    </row>
    <row r="892" spans="1:10" x14ac:dyDescent="0.25">
      <c r="A892" s="33" t="s">
        <v>855</v>
      </c>
      <c r="B892" s="33" t="s">
        <v>12</v>
      </c>
      <c r="C892" s="33" t="s">
        <v>31</v>
      </c>
      <c r="D892" s="48">
        <v>105290</v>
      </c>
      <c r="E892" s="34" t="str" cm="1">
        <f t="array" ref="E892">_xlfn.IFS(
  'Palmoria Group emp-data cleaned'!$D892&lt;10000, "$0-10k",
  'Palmoria Group emp-data cleaned'!$D892&lt;20000, "$10k-20k",
  'Palmoria Group emp-data cleaned'!$D892&lt;30000, "$20k-30k",
  'Palmoria Group emp-data cleaned'!$D892&lt;40000, "$30k-40k",
  'Palmoria Group emp-data cleaned'!$D892&lt;50000, "$40k-50k",
  'Palmoria Group emp-data cleaned'!$D892&lt;60000, "$50k-60k",
  'Palmoria Group emp-data cleaned'!$D892&lt;70000, "$60k-70k",
  'Palmoria Group emp-data cleaned'!$D892&lt;80000, "$70k-80k",
  'Palmoria Group emp-data cleaned'!$D892&lt;90000, "$80k-90k",
  'Palmoria Group emp-data cleaned'!$D892&lt;100000, "$90k-100k",
  'Palmoria Group emp-data cleaned'!$D892&lt;110000, "$100k-110k",
  'Palmoria Group emp-data cleaned'!$D892&gt;=110000, "$110k+"
)</f>
        <v>$100k-110k</v>
      </c>
      <c r="F892" s="33" t="s">
        <v>19</v>
      </c>
      <c r="G892" s="33" t="s">
        <v>48</v>
      </c>
      <c r="H892" s="33">
        <f>INDEX('Bonus Rules'!$C$3:$G$14, MATCH(C892, 'Bonus Rules'!$B$3:$B$14, 0), MATCH(G892, 'Bonus Rules'!$C$2:$G$2, 0))</f>
        <v>5.0000000000000001E-3</v>
      </c>
      <c r="I892" s="42">
        <f t="shared" si="26"/>
        <v>526.45000000000005</v>
      </c>
      <c r="J892" s="48">
        <f t="shared" si="27"/>
        <v>105816.45</v>
      </c>
    </row>
    <row r="893" spans="1:10" x14ac:dyDescent="0.25">
      <c r="A893" s="35" t="s">
        <v>856</v>
      </c>
      <c r="B893" s="35" t="s">
        <v>7</v>
      </c>
      <c r="C893" s="35" t="s">
        <v>39</v>
      </c>
      <c r="D893" s="49">
        <v>108340</v>
      </c>
      <c r="E893" s="36" t="str" cm="1">
        <f t="array" ref="E893">_xlfn.IFS(
  'Palmoria Group emp-data cleaned'!$D893&lt;10000, "$0-10k",
  'Palmoria Group emp-data cleaned'!$D893&lt;20000, "$10k-20k",
  'Palmoria Group emp-data cleaned'!$D893&lt;30000, "$20k-30k",
  'Palmoria Group emp-data cleaned'!$D893&lt;40000, "$30k-40k",
  'Palmoria Group emp-data cleaned'!$D893&lt;50000, "$40k-50k",
  'Palmoria Group emp-data cleaned'!$D893&lt;60000, "$50k-60k",
  'Palmoria Group emp-data cleaned'!$D893&lt;70000, "$60k-70k",
  'Palmoria Group emp-data cleaned'!$D893&lt;80000, "$70k-80k",
  'Palmoria Group emp-data cleaned'!$D893&lt;90000, "$80k-90k",
  'Palmoria Group emp-data cleaned'!$D893&lt;100000, "$90k-100k",
  'Palmoria Group emp-data cleaned'!$D893&lt;110000, "$100k-110k",
  'Palmoria Group emp-data cleaned'!$D893&gt;=110000, "$110k+"
)</f>
        <v>$100k-110k</v>
      </c>
      <c r="F893" s="35" t="s">
        <v>19</v>
      </c>
      <c r="G893" s="35" t="s">
        <v>16</v>
      </c>
      <c r="H893" s="33"/>
      <c r="I893" s="42"/>
      <c r="J893" s="48"/>
    </row>
    <row r="894" spans="1:10" x14ac:dyDescent="0.25">
      <c r="A894" s="33" t="s">
        <v>200</v>
      </c>
      <c r="B894" s="33" t="s">
        <v>12</v>
      </c>
      <c r="C894" s="33" t="s">
        <v>18</v>
      </c>
      <c r="D894" s="48">
        <v>31090</v>
      </c>
      <c r="E894" s="34" t="str" cm="1">
        <f t="array" ref="E894">_xlfn.IFS(
  'Palmoria Group emp-data cleaned'!$D894&lt;10000, "$0-10k",
  'Palmoria Group emp-data cleaned'!$D894&lt;20000, "$10k-20k",
  'Palmoria Group emp-data cleaned'!$D894&lt;30000, "$20k-30k",
  'Palmoria Group emp-data cleaned'!$D894&lt;40000, "$30k-40k",
  'Palmoria Group emp-data cleaned'!$D894&lt;50000, "$40k-50k",
  'Palmoria Group emp-data cleaned'!$D894&lt;60000, "$50k-60k",
  'Palmoria Group emp-data cleaned'!$D894&lt;70000, "$60k-70k",
  'Palmoria Group emp-data cleaned'!$D894&lt;80000, "$70k-80k",
  'Palmoria Group emp-data cleaned'!$D894&lt;90000, "$80k-90k",
  'Palmoria Group emp-data cleaned'!$D894&lt;100000, "$90k-100k",
  'Palmoria Group emp-data cleaned'!$D894&lt;110000, "$100k-110k",
  'Palmoria Group emp-data cleaned'!$D894&gt;=110000, "$110k+"
)</f>
        <v>$30k-40k</v>
      </c>
      <c r="F894" s="33" t="s">
        <v>19</v>
      </c>
      <c r="G894" s="33" t="s">
        <v>26</v>
      </c>
      <c r="H894" s="33">
        <f>INDEX('Bonus Rules'!$C$3:$G$14, MATCH(C894, 'Bonus Rules'!$B$3:$B$14, 0), MATCH(G894, 'Bonus Rules'!$C$2:$G$2, 0))</f>
        <v>2.1000000000000001E-2</v>
      </c>
      <c r="I894" s="42">
        <f t="shared" si="26"/>
        <v>652.89</v>
      </c>
      <c r="J894" s="48">
        <f t="shared" si="27"/>
        <v>31742.89</v>
      </c>
    </row>
    <row r="895" spans="1:10" x14ac:dyDescent="0.25">
      <c r="A895" s="35" t="s">
        <v>857</v>
      </c>
      <c r="B895" s="35" t="s">
        <v>7</v>
      </c>
      <c r="C895" s="35" t="s">
        <v>31</v>
      </c>
      <c r="D895" s="49">
        <v>101420</v>
      </c>
      <c r="E895" s="36" t="str" cm="1">
        <f t="array" ref="E895">_xlfn.IFS(
  'Palmoria Group emp-data cleaned'!$D895&lt;10000, "$0-10k",
  'Palmoria Group emp-data cleaned'!$D895&lt;20000, "$10k-20k",
  'Palmoria Group emp-data cleaned'!$D895&lt;30000, "$20k-30k",
  'Palmoria Group emp-data cleaned'!$D895&lt;40000, "$30k-40k",
  'Palmoria Group emp-data cleaned'!$D895&lt;50000, "$40k-50k",
  'Palmoria Group emp-data cleaned'!$D895&lt;60000, "$50k-60k",
  'Palmoria Group emp-data cleaned'!$D895&lt;70000, "$60k-70k",
  'Palmoria Group emp-data cleaned'!$D895&lt;80000, "$70k-80k",
  'Palmoria Group emp-data cleaned'!$D895&lt;90000, "$80k-90k",
  'Palmoria Group emp-data cleaned'!$D895&lt;100000, "$90k-100k",
  'Palmoria Group emp-data cleaned'!$D895&lt;110000, "$100k-110k",
  'Palmoria Group emp-data cleaned'!$D895&gt;=110000, "$110k+"
)</f>
        <v>$100k-110k</v>
      </c>
      <c r="F895" s="35" t="s">
        <v>9</v>
      </c>
      <c r="G895" s="35" t="s">
        <v>26</v>
      </c>
      <c r="H895" s="33">
        <f>INDEX('Bonus Rules'!$C$3:$G$14, MATCH(C895, 'Bonus Rules'!$B$3:$B$14, 0), MATCH(G895, 'Bonus Rules'!$C$2:$G$2, 0))</f>
        <v>2.4E-2</v>
      </c>
      <c r="I895" s="42">
        <f t="shared" si="26"/>
        <v>2434.08</v>
      </c>
      <c r="J895" s="48">
        <f t="shared" si="27"/>
        <v>103854.08</v>
      </c>
    </row>
    <row r="896" spans="1:10" x14ac:dyDescent="0.25">
      <c r="A896" s="33" t="s">
        <v>858</v>
      </c>
      <c r="B896" s="33" t="s">
        <v>903</v>
      </c>
      <c r="C896" s="33" t="s">
        <v>31</v>
      </c>
      <c r="D896" s="48">
        <v>54780</v>
      </c>
      <c r="E896" s="34" t="str" cm="1">
        <f t="array" ref="E896">_xlfn.IFS(
  'Palmoria Group emp-data cleaned'!$D896&lt;10000, "$0-10k",
  'Palmoria Group emp-data cleaned'!$D896&lt;20000, "$10k-20k",
  'Palmoria Group emp-data cleaned'!$D896&lt;30000, "$20k-30k",
  'Palmoria Group emp-data cleaned'!$D896&lt;40000, "$30k-40k",
  'Palmoria Group emp-data cleaned'!$D896&lt;50000, "$40k-50k",
  'Palmoria Group emp-data cleaned'!$D896&lt;60000, "$50k-60k",
  'Palmoria Group emp-data cleaned'!$D896&lt;70000, "$60k-70k",
  'Palmoria Group emp-data cleaned'!$D896&lt;80000, "$70k-80k",
  'Palmoria Group emp-data cleaned'!$D896&lt;90000, "$80k-90k",
  'Palmoria Group emp-data cleaned'!$D896&lt;100000, "$90k-100k",
  'Palmoria Group emp-data cleaned'!$D896&lt;110000, "$100k-110k",
  'Palmoria Group emp-data cleaned'!$D896&gt;=110000, "$110k+"
)</f>
        <v>$50k-60k</v>
      </c>
      <c r="F896" s="33" t="s">
        <v>19</v>
      </c>
      <c r="G896" s="33" t="s">
        <v>10</v>
      </c>
      <c r="H896" s="33">
        <f>INDEX('Bonus Rules'!$C$3:$G$14, MATCH(C896, 'Bonus Rules'!$B$3:$B$14, 0), MATCH(G896, 'Bonus Rules'!$C$2:$G$2, 0))</f>
        <v>7.2999999999999995E-2</v>
      </c>
      <c r="I896" s="42">
        <f t="shared" si="26"/>
        <v>3998.9399999999996</v>
      </c>
      <c r="J896" s="48">
        <f t="shared" si="27"/>
        <v>58778.94</v>
      </c>
    </row>
    <row r="897" spans="1:10" x14ac:dyDescent="0.25">
      <c r="A897" s="35" t="s">
        <v>859</v>
      </c>
      <c r="B897" s="35" t="s">
        <v>12</v>
      </c>
      <c r="C897" s="35" t="s">
        <v>21</v>
      </c>
      <c r="D897" s="49">
        <v>63560</v>
      </c>
      <c r="E897" s="36" t="str" cm="1">
        <f t="array" ref="E897">_xlfn.IFS(
  'Palmoria Group emp-data cleaned'!$D897&lt;10000, "$0-10k",
  'Palmoria Group emp-data cleaned'!$D897&lt;20000, "$10k-20k",
  'Palmoria Group emp-data cleaned'!$D897&lt;30000, "$20k-30k",
  'Palmoria Group emp-data cleaned'!$D897&lt;40000, "$30k-40k",
  'Palmoria Group emp-data cleaned'!$D897&lt;50000, "$40k-50k",
  'Palmoria Group emp-data cleaned'!$D897&lt;60000, "$50k-60k",
  'Palmoria Group emp-data cleaned'!$D897&lt;70000, "$60k-70k",
  'Palmoria Group emp-data cleaned'!$D897&lt;80000, "$70k-80k",
  'Palmoria Group emp-data cleaned'!$D897&lt;90000, "$80k-90k",
  'Palmoria Group emp-data cleaned'!$D897&lt;100000, "$90k-100k",
  'Palmoria Group emp-data cleaned'!$D897&lt;110000, "$100k-110k",
  'Palmoria Group emp-data cleaned'!$D897&gt;=110000, "$110k+"
)</f>
        <v>$60k-70k</v>
      </c>
      <c r="F897" s="35" t="s">
        <v>15</v>
      </c>
      <c r="G897" s="35" t="s">
        <v>10</v>
      </c>
      <c r="H897" s="33">
        <f>INDEX('Bonus Rules'!$C$3:$G$14, MATCH(C897, 'Bonus Rules'!$B$3:$B$14, 0), MATCH(G897, 'Bonus Rules'!$C$2:$G$2, 0))</f>
        <v>7.5999999999999998E-2</v>
      </c>
      <c r="I897" s="42">
        <f t="shared" si="26"/>
        <v>4830.5599999999995</v>
      </c>
      <c r="J897" s="48">
        <f t="shared" si="27"/>
        <v>68390.559999999998</v>
      </c>
    </row>
    <row r="898" spans="1:10" x14ac:dyDescent="0.25">
      <c r="A898" s="33" t="s">
        <v>860</v>
      </c>
      <c r="B898" s="33" t="s">
        <v>7</v>
      </c>
      <c r="C898" s="33" t="s">
        <v>47</v>
      </c>
      <c r="D898" s="48">
        <v>68480</v>
      </c>
      <c r="E898" s="34" t="str" cm="1">
        <f t="array" ref="E898">_xlfn.IFS(
  'Palmoria Group emp-data cleaned'!$D898&lt;10000, "$0-10k",
  'Palmoria Group emp-data cleaned'!$D898&lt;20000, "$10k-20k",
  'Palmoria Group emp-data cleaned'!$D898&lt;30000, "$20k-30k",
  'Palmoria Group emp-data cleaned'!$D898&lt;40000, "$30k-40k",
  'Palmoria Group emp-data cleaned'!$D898&lt;50000, "$40k-50k",
  'Palmoria Group emp-data cleaned'!$D898&lt;60000, "$50k-60k",
  'Palmoria Group emp-data cleaned'!$D898&lt;70000, "$60k-70k",
  'Palmoria Group emp-data cleaned'!$D898&lt;80000, "$70k-80k",
  'Palmoria Group emp-data cleaned'!$D898&lt;90000, "$80k-90k",
  'Palmoria Group emp-data cleaned'!$D898&lt;100000, "$90k-100k",
  'Palmoria Group emp-data cleaned'!$D898&lt;110000, "$100k-110k",
  'Palmoria Group emp-data cleaned'!$D898&gt;=110000, "$110k+"
)</f>
        <v>$60k-70k</v>
      </c>
      <c r="F898" s="33" t="s">
        <v>9</v>
      </c>
      <c r="G898" s="33" t="s">
        <v>22</v>
      </c>
      <c r="H898" s="33">
        <f>INDEX('Bonus Rules'!$C$3:$G$14, MATCH(C898, 'Bonus Rules'!$B$3:$B$14, 0), MATCH(G898, 'Bonus Rules'!$C$2:$G$2, 0))</f>
        <v>0.02</v>
      </c>
      <c r="I898" s="42">
        <f t="shared" si="26"/>
        <v>1369.6000000000001</v>
      </c>
      <c r="J898" s="48">
        <f t="shared" si="27"/>
        <v>69849.600000000006</v>
      </c>
    </row>
    <row r="899" spans="1:10" x14ac:dyDescent="0.25">
      <c r="A899" s="35" t="s">
        <v>861</v>
      </c>
      <c r="B899" s="35" t="s">
        <v>7</v>
      </c>
      <c r="C899" s="35" t="s">
        <v>18</v>
      </c>
      <c r="D899" s="49">
        <v>99460</v>
      </c>
      <c r="E899" s="36" t="str" cm="1">
        <f t="array" ref="E899">_xlfn.IFS(
  'Palmoria Group emp-data cleaned'!$D899&lt;10000, "$0-10k",
  'Palmoria Group emp-data cleaned'!$D899&lt;20000, "$10k-20k",
  'Palmoria Group emp-data cleaned'!$D899&lt;30000, "$20k-30k",
  'Palmoria Group emp-data cleaned'!$D899&lt;40000, "$30k-40k",
  'Palmoria Group emp-data cleaned'!$D899&lt;50000, "$40k-50k",
  'Palmoria Group emp-data cleaned'!$D899&lt;60000, "$50k-60k",
  'Palmoria Group emp-data cleaned'!$D899&lt;70000, "$60k-70k",
  'Palmoria Group emp-data cleaned'!$D899&lt;80000, "$70k-80k",
  'Palmoria Group emp-data cleaned'!$D899&lt;90000, "$80k-90k",
  'Palmoria Group emp-data cleaned'!$D899&lt;100000, "$90k-100k",
  'Palmoria Group emp-data cleaned'!$D899&lt;110000, "$100k-110k",
  'Palmoria Group emp-data cleaned'!$D899&gt;=110000, "$110k+"
)</f>
        <v>$90k-100k</v>
      </c>
      <c r="F899" s="35" t="s">
        <v>15</v>
      </c>
      <c r="G899" s="35" t="s">
        <v>26</v>
      </c>
      <c r="H899" s="33">
        <f>INDEX('Bonus Rules'!$C$3:$G$14, MATCH(C899, 'Bonus Rules'!$B$3:$B$14, 0), MATCH(G899, 'Bonus Rules'!$C$2:$G$2, 0))</f>
        <v>2.1000000000000001E-2</v>
      </c>
      <c r="I899" s="42">
        <f t="shared" ref="I899:I947" si="28" xml:space="preserve"> D899 * H899</f>
        <v>2088.6600000000003</v>
      </c>
      <c r="J899" s="48">
        <f t="shared" ref="J899:J947" si="29">D899+I899</f>
        <v>101548.66</v>
      </c>
    </row>
    <row r="900" spans="1:10" x14ac:dyDescent="0.25">
      <c r="A900" s="33" t="s">
        <v>862</v>
      </c>
      <c r="B900" s="33" t="s">
        <v>7</v>
      </c>
      <c r="C900" s="33" t="s">
        <v>28</v>
      </c>
      <c r="D900" s="48">
        <v>100420</v>
      </c>
      <c r="E900" s="34" t="str" cm="1">
        <f t="array" ref="E900">_xlfn.IFS(
  'Palmoria Group emp-data cleaned'!$D900&lt;10000, "$0-10k",
  'Palmoria Group emp-data cleaned'!$D900&lt;20000, "$10k-20k",
  'Palmoria Group emp-data cleaned'!$D900&lt;30000, "$20k-30k",
  'Palmoria Group emp-data cleaned'!$D900&lt;40000, "$30k-40k",
  'Palmoria Group emp-data cleaned'!$D900&lt;50000, "$40k-50k",
  'Palmoria Group emp-data cleaned'!$D900&lt;60000, "$50k-60k",
  'Palmoria Group emp-data cleaned'!$D900&lt;70000, "$60k-70k",
  'Palmoria Group emp-data cleaned'!$D900&lt;80000, "$70k-80k",
  'Palmoria Group emp-data cleaned'!$D900&lt;90000, "$80k-90k",
  'Palmoria Group emp-data cleaned'!$D900&lt;100000, "$90k-100k",
  'Palmoria Group emp-data cleaned'!$D900&lt;110000, "$100k-110k",
  'Palmoria Group emp-data cleaned'!$D900&gt;=110000, "$110k+"
)</f>
        <v>$100k-110k</v>
      </c>
      <c r="F900" s="33" t="s">
        <v>15</v>
      </c>
      <c r="G900" s="33" t="s">
        <v>22</v>
      </c>
      <c r="H900" s="33">
        <f>INDEX('Bonus Rules'!$C$3:$G$14, MATCH(C900, 'Bonus Rules'!$B$3:$B$14, 0), MATCH(G900, 'Bonus Rules'!$C$2:$G$2, 0))</f>
        <v>1.4999999999999999E-2</v>
      </c>
      <c r="I900" s="42">
        <f t="shared" si="28"/>
        <v>1506.3</v>
      </c>
      <c r="J900" s="48">
        <f t="shared" si="29"/>
        <v>101926.3</v>
      </c>
    </row>
    <row r="901" spans="1:10" x14ac:dyDescent="0.25">
      <c r="A901" s="35" t="s">
        <v>863</v>
      </c>
      <c r="B901" s="35" t="s">
        <v>12</v>
      </c>
      <c r="C901" s="35" t="s">
        <v>25</v>
      </c>
      <c r="D901" s="49">
        <v>39650</v>
      </c>
      <c r="E901" s="36" t="str" cm="1">
        <f t="array" ref="E901">_xlfn.IFS(
  'Palmoria Group emp-data cleaned'!$D901&lt;10000, "$0-10k",
  'Palmoria Group emp-data cleaned'!$D901&lt;20000, "$10k-20k",
  'Palmoria Group emp-data cleaned'!$D901&lt;30000, "$20k-30k",
  'Palmoria Group emp-data cleaned'!$D901&lt;40000, "$30k-40k",
  'Palmoria Group emp-data cleaned'!$D901&lt;50000, "$40k-50k",
  'Palmoria Group emp-data cleaned'!$D901&lt;60000, "$50k-60k",
  'Palmoria Group emp-data cleaned'!$D901&lt;70000, "$60k-70k",
  'Palmoria Group emp-data cleaned'!$D901&lt;80000, "$70k-80k",
  'Palmoria Group emp-data cleaned'!$D901&lt;90000, "$80k-90k",
  'Palmoria Group emp-data cleaned'!$D901&lt;100000, "$90k-100k",
  'Palmoria Group emp-data cleaned'!$D901&lt;110000, "$100k-110k",
  'Palmoria Group emp-data cleaned'!$D901&gt;=110000, "$110k+"
)</f>
        <v>$30k-40k</v>
      </c>
      <c r="F901" s="35" t="s">
        <v>15</v>
      </c>
      <c r="G901" s="35" t="s">
        <v>26</v>
      </c>
      <c r="H901" s="33">
        <f>INDEX('Bonus Rules'!$C$3:$G$14, MATCH(C901, 'Bonus Rules'!$B$3:$B$14, 0), MATCH(G901, 'Bonus Rules'!$C$2:$G$2, 0))</f>
        <v>2.7E-2</v>
      </c>
      <c r="I901" s="42">
        <f t="shared" si="28"/>
        <v>1070.55</v>
      </c>
      <c r="J901" s="48">
        <f t="shared" si="29"/>
        <v>40720.550000000003</v>
      </c>
    </row>
    <row r="902" spans="1:10" x14ac:dyDescent="0.25">
      <c r="A902" s="33" t="s">
        <v>864</v>
      </c>
      <c r="B902" s="33" t="s">
        <v>12</v>
      </c>
      <c r="C902" s="33" t="s">
        <v>39</v>
      </c>
      <c r="D902" s="48">
        <v>56250</v>
      </c>
      <c r="E902" s="34" t="str" cm="1">
        <f t="array" ref="E902">_xlfn.IFS(
  'Palmoria Group emp-data cleaned'!$D902&lt;10000, "$0-10k",
  'Palmoria Group emp-data cleaned'!$D902&lt;20000, "$10k-20k",
  'Palmoria Group emp-data cleaned'!$D902&lt;30000, "$20k-30k",
  'Palmoria Group emp-data cleaned'!$D902&lt;40000, "$30k-40k",
  'Palmoria Group emp-data cleaned'!$D902&lt;50000, "$40k-50k",
  'Palmoria Group emp-data cleaned'!$D902&lt;60000, "$50k-60k",
  'Palmoria Group emp-data cleaned'!$D902&lt;70000, "$60k-70k",
  'Palmoria Group emp-data cleaned'!$D902&lt;80000, "$70k-80k",
  'Palmoria Group emp-data cleaned'!$D902&lt;90000, "$80k-90k",
  'Palmoria Group emp-data cleaned'!$D902&lt;100000, "$90k-100k",
  'Palmoria Group emp-data cleaned'!$D902&lt;110000, "$100k-110k",
  'Palmoria Group emp-data cleaned'!$D902&gt;=110000, "$110k+"
)</f>
        <v>$50k-60k</v>
      </c>
      <c r="F902" s="33" t="s">
        <v>15</v>
      </c>
      <c r="G902" s="33" t="s">
        <v>26</v>
      </c>
      <c r="H902" s="33">
        <f>INDEX('Bonus Rules'!$C$3:$G$14, MATCH(C902, 'Bonus Rules'!$B$3:$B$14, 0), MATCH(G902, 'Bonus Rules'!$C$2:$G$2, 0))</f>
        <v>0.04</v>
      </c>
      <c r="I902" s="42">
        <f t="shared" si="28"/>
        <v>2250</v>
      </c>
      <c r="J902" s="48">
        <f t="shared" si="29"/>
        <v>58500</v>
      </c>
    </row>
    <row r="903" spans="1:10" x14ac:dyDescent="0.25">
      <c r="A903" s="35" t="s">
        <v>865</v>
      </c>
      <c r="B903" s="35" t="s">
        <v>12</v>
      </c>
      <c r="C903" s="35" t="s">
        <v>63</v>
      </c>
      <c r="D903" s="49">
        <v>57640</v>
      </c>
      <c r="E903" s="36" t="str" cm="1">
        <f t="array" ref="E903">_xlfn.IFS(
  'Palmoria Group emp-data cleaned'!$D903&lt;10000, "$0-10k",
  'Palmoria Group emp-data cleaned'!$D903&lt;20000, "$10k-20k",
  'Palmoria Group emp-data cleaned'!$D903&lt;30000, "$20k-30k",
  'Palmoria Group emp-data cleaned'!$D903&lt;40000, "$30k-40k",
  'Palmoria Group emp-data cleaned'!$D903&lt;50000, "$40k-50k",
  'Palmoria Group emp-data cleaned'!$D903&lt;60000, "$50k-60k",
  'Palmoria Group emp-data cleaned'!$D903&lt;70000, "$60k-70k",
  'Palmoria Group emp-data cleaned'!$D903&lt;80000, "$70k-80k",
  'Palmoria Group emp-data cleaned'!$D903&lt;90000, "$80k-90k",
  'Palmoria Group emp-data cleaned'!$D903&lt;100000, "$90k-100k",
  'Palmoria Group emp-data cleaned'!$D903&lt;110000, "$100k-110k",
  'Palmoria Group emp-data cleaned'!$D903&gt;=110000, "$110k+"
)</f>
        <v>$50k-60k</v>
      </c>
      <c r="F903" s="35" t="s">
        <v>15</v>
      </c>
      <c r="G903" s="35" t="s">
        <v>26</v>
      </c>
      <c r="H903" s="33">
        <f>INDEX('Bonus Rules'!$C$3:$G$14, MATCH(C903, 'Bonus Rules'!$B$3:$B$14, 0), MATCH(G903, 'Bonus Rules'!$C$2:$G$2, 0))</f>
        <v>3.5000000000000003E-2</v>
      </c>
      <c r="I903" s="42">
        <f t="shared" si="28"/>
        <v>2017.4</v>
      </c>
      <c r="J903" s="48">
        <f t="shared" si="29"/>
        <v>59657.4</v>
      </c>
    </row>
    <row r="904" spans="1:10" x14ac:dyDescent="0.25">
      <c r="A904" s="33" t="s">
        <v>866</v>
      </c>
      <c r="B904" s="33" t="s">
        <v>7</v>
      </c>
      <c r="C904" s="33" t="s">
        <v>13</v>
      </c>
      <c r="D904" s="48">
        <v>43150</v>
      </c>
      <c r="E904" s="34" t="str" cm="1">
        <f t="array" ref="E904">_xlfn.IFS(
  'Palmoria Group emp-data cleaned'!$D904&lt;10000, "$0-10k",
  'Palmoria Group emp-data cleaned'!$D904&lt;20000, "$10k-20k",
  'Palmoria Group emp-data cleaned'!$D904&lt;30000, "$20k-30k",
  'Palmoria Group emp-data cleaned'!$D904&lt;40000, "$30k-40k",
  'Palmoria Group emp-data cleaned'!$D904&lt;50000, "$40k-50k",
  'Palmoria Group emp-data cleaned'!$D904&lt;60000, "$50k-60k",
  'Palmoria Group emp-data cleaned'!$D904&lt;70000, "$60k-70k",
  'Palmoria Group emp-data cleaned'!$D904&lt;80000, "$70k-80k",
  'Palmoria Group emp-data cleaned'!$D904&lt;90000, "$80k-90k",
  'Palmoria Group emp-data cleaned'!$D904&lt;100000, "$90k-100k",
  'Palmoria Group emp-data cleaned'!$D904&lt;110000, "$100k-110k",
  'Palmoria Group emp-data cleaned'!$D904&gt;=110000, "$110k+"
)</f>
        <v>$40k-50k</v>
      </c>
      <c r="F904" s="33" t="s">
        <v>15</v>
      </c>
      <c r="G904" s="33" t="s">
        <v>10</v>
      </c>
      <c r="H904" s="33">
        <f>INDEX('Bonus Rules'!$C$3:$G$14, MATCH(C904, 'Bonus Rules'!$B$3:$B$14, 0), MATCH(G904, 'Bonus Rules'!$C$2:$G$2, 0))</f>
        <v>6.0999999999999999E-2</v>
      </c>
      <c r="I904" s="42">
        <f t="shared" si="28"/>
        <v>2632.15</v>
      </c>
      <c r="J904" s="48">
        <f t="shared" si="29"/>
        <v>45782.15</v>
      </c>
    </row>
    <row r="905" spans="1:10" x14ac:dyDescent="0.25">
      <c r="A905" s="35" t="s">
        <v>867</v>
      </c>
      <c r="B905" s="35" t="s">
        <v>12</v>
      </c>
      <c r="C905" s="35" t="s">
        <v>50</v>
      </c>
      <c r="D905" s="49">
        <v>106080</v>
      </c>
      <c r="E905" s="36" t="str" cm="1">
        <f t="array" ref="E905">_xlfn.IFS(
  'Palmoria Group emp-data cleaned'!$D905&lt;10000, "$0-10k",
  'Palmoria Group emp-data cleaned'!$D905&lt;20000, "$10k-20k",
  'Palmoria Group emp-data cleaned'!$D905&lt;30000, "$20k-30k",
  'Palmoria Group emp-data cleaned'!$D905&lt;40000, "$30k-40k",
  'Palmoria Group emp-data cleaned'!$D905&lt;50000, "$40k-50k",
  'Palmoria Group emp-data cleaned'!$D905&lt;60000, "$50k-60k",
  'Palmoria Group emp-data cleaned'!$D905&lt;70000, "$60k-70k",
  'Palmoria Group emp-data cleaned'!$D905&lt;80000, "$70k-80k",
  'Palmoria Group emp-data cleaned'!$D905&lt;90000, "$80k-90k",
  'Palmoria Group emp-data cleaned'!$D905&lt;100000, "$90k-100k",
  'Palmoria Group emp-data cleaned'!$D905&lt;110000, "$100k-110k",
  'Palmoria Group emp-data cleaned'!$D905&gt;=110000, "$110k+"
)</f>
        <v>$100k-110k</v>
      </c>
      <c r="F905" s="35" t="s">
        <v>15</v>
      </c>
      <c r="G905" s="35" t="s">
        <v>16</v>
      </c>
      <c r="H905" s="33"/>
      <c r="I905" s="42"/>
      <c r="J905" s="48"/>
    </row>
    <row r="906" spans="1:10" x14ac:dyDescent="0.25">
      <c r="A906" s="33" t="s">
        <v>868</v>
      </c>
      <c r="B906" s="33" t="s">
        <v>7</v>
      </c>
      <c r="C906" s="33" t="s">
        <v>8</v>
      </c>
      <c r="D906" s="48">
        <v>29590</v>
      </c>
      <c r="E906" s="34" t="str" cm="1">
        <f t="array" ref="E906">_xlfn.IFS(
  'Palmoria Group emp-data cleaned'!$D906&lt;10000, "$0-10k",
  'Palmoria Group emp-data cleaned'!$D906&lt;20000, "$10k-20k",
  'Palmoria Group emp-data cleaned'!$D906&lt;30000, "$20k-30k",
  'Palmoria Group emp-data cleaned'!$D906&lt;40000, "$30k-40k",
  'Palmoria Group emp-data cleaned'!$D906&lt;50000, "$40k-50k",
  'Palmoria Group emp-data cleaned'!$D906&lt;60000, "$50k-60k",
  'Palmoria Group emp-data cleaned'!$D906&lt;70000, "$60k-70k",
  'Palmoria Group emp-data cleaned'!$D906&lt;80000, "$70k-80k",
  'Palmoria Group emp-data cleaned'!$D906&lt;90000, "$80k-90k",
  'Palmoria Group emp-data cleaned'!$D906&lt;100000, "$90k-100k",
  'Palmoria Group emp-data cleaned'!$D906&lt;110000, "$100k-110k",
  'Palmoria Group emp-data cleaned'!$D906&gt;=110000, "$110k+"
)</f>
        <v>$20k-30k</v>
      </c>
      <c r="F906" s="33" t="s">
        <v>19</v>
      </c>
      <c r="G906" s="33" t="s">
        <v>14</v>
      </c>
      <c r="H906" s="33">
        <f>INDEX('Bonus Rules'!$C$3:$G$14, MATCH(C906, 'Bonus Rules'!$B$3:$B$14, 0), MATCH(G906, 'Bonus Rules'!$C$2:$G$2, 0))</f>
        <v>5.0999999999999997E-2</v>
      </c>
      <c r="I906" s="42">
        <f t="shared" si="28"/>
        <v>1509.09</v>
      </c>
      <c r="J906" s="48">
        <f t="shared" si="29"/>
        <v>31099.09</v>
      </c>
    </row>
    <row r="907" spans="1:10" x14ac:dyDescent="0.25">
      <c r="A907" s="35" t="s">
        <v>869</v>
      </c>
      <c r="B907" s="35" t="s">
        <v>12</v>
      </c>
      <c r="C907" s="35" t="s">
        <v>50</v>
      </c>
      <c r="D907" s="49">
        <v>86240</v>
      </c>
      <c r="E907" s="36" t="str" cm="1">
        <f t="array" ref="E907">_xlfn.IFS(
  'Palmoria Group emp-data cleaned'!$D907&lt;10000, "$0-10k",
  'Palmoria Group emp-data cleaned'!$D907&lt;20000, "$10k-20k",
  'Palmoria Group emp-data cleaned'!$D907&lt;30000, "$20k-30k",
  'Palmoria Group emp-data cleaned'!$D907&lt;40000, "$30k-40k",
  'Palmoria Group emp-data cleaned'!$D907&lt;50000, "$40k-50k",
  'Palmoria Group emp-data cleaned'!$D907&lt;60000, "$50k-60k",
  'Palmoria Group emp-data cleaned'!$D907&lt;70000, "$60k-70k",
  'Palmoria Group emp-data cleaned'!$D907&lt;80000, "$70k-80k",
  'Palmoria Group emp-data cleaned'!$D907&lt;90000, "$80k-90k",
  'Palmoria Group emp-data cleaned'!$D907&lt;100000, "$90k-100k",
  'Palmoria Group emp-data cleaned'!$D907&lt;110000, "$100k-110k",
  'Palmoria Group emp-data cleaned'!$D907&gt;=110000, "$110k+"
)</f>
        <v>$80k-90k</v>
      </c>
      <c r="F907" s="35" t="s">
        <v>9</v>
      </c>
      <c r="G907" s="35" t="s">
        <v>26</v>
      </c>
      <c r="H907" s="33">
        <f>INDEX('Bonus Rules'!$C$3:$G$14, MATCH(C907, 'Bonus Rules'!$B$3:$B$14, 0), MATCH(G907, 'Bonus Rules'!$C$2:$G$2, 0))</f>
        <v>0.02</v>
      </c>
      <c r="I907" s="42">
        <f t="shared" si="28"/>
        <v>1724.8</v>
      </c>
      <c r="J907" s="48">
        <f t="shared" si="29"/>
        <v>87964.800000000003</v>
      </c>
    </row>
    <row r="908" spans="1:10" x14ac:dyDescent="0.25">
      <c r="A908" s="33" t="s">
        <v>870</v>
      </c>
      <c r="B908" s="33" t="s">
        <v>903</v>
      </c>
      <c r="C908" s="33" t="s">
        <v>34</v>
      </c>
      <c r="D908" s="48">
        <v>36480</v>
      </c>
      <c r="E908" s="34" t="str" cm="1">
        <f t="array" ref="E908">_xlfn.IFS(
  'Palmoria Group emp-data cleaned'!$D908&lt;10000, "$0-10k",
  'Palmoria Group emp-data cleaned'!$D908&lt;20000, "$10k-20k",
  'Palmoria Group emp-data cleaned'!$D908&lt;30000, "$20k-30k",
  'Palmoria Group emp-data cleaned'!$D908&lt;40000, "$30k-40k",
  'Palmoria Group emp-data cleaned'!$D908&lt;50000, "$40k-50k",
  'Palmoria Group emp-data cleaned'!$D908&lt;60000, "$50k-60k",
  'Palmoria Group emp-data cleaned'!$D908&lt;70000, "$60k-70k",
  'Palmoria Group emp-data cleaned'!$D908&lt;80000, "$70k-80k",
  'Palmoria Group emp-data cleaned'!$D908&lt;90000, "$80k-90k",
  'Palmoria Group emp-data cleaned'!$D908&lt;100000, "$90k-100k",
  'Palmoria Group emp-data cleaned'!$D908&lt;110000, "$100k-110k",
  'Palmoria Group emp-data cleaned'!$D908&gt;=110000, "$110k+"
)</f>
        <v>$30k-40k</v>
      </c>
      <c r="F908" s="33" t="s">
        <v>15</v>
      </c>
      <c r="G908" s="33" t="s">
        <v>26</v>
      </c>
      <c r="H908" s="33">
        <f>INDEX('Bonus Rules'!$C$3:$G$14, MATCH(C908, 'Bonus Rules'!$B$3:$B$14, 0), MATCH(G908, 'Bonus Rules'!$C$2:$G$2, 0))</f>
        <v>3.2000000000000001E-2</v>
      </c>
      <c r="I908" s="42">
        <f t="shared" si="28"/>
        <v>1167.3600000000001</v>
      </c>
      <c r="J908" s="48">
        <f t="shared" si="29"/>
        <v>37647.360000000001</v>
      </c>
    </row>
    <row r="909" spans="1:10" x14ac:dyDescent="0.25">
      <c r="A909" s="35" t="s">
        <v>871</v>
      </c>
      <c r="B909" s="35" t="s">
        <v>12</v>
      </c>
      <c r="C909" s="35" t="s">
        <v>63</v>
      </c>
      <c r="D909" s="49">
        <v>48590</v>
      </c>
      <c r="E909" s="36" t="str" cm="1">
        <f t="array" ref="E909">_xlfn.IFS(
  'Palmoria Group emp-data cleaned'!$D909&lt;10000, "$0-10k",
  'Palmoria Group emp-data cleaned'!$D909&lt;20000, "$10k-20k",
  'Palmoria Group emp-data cleaned'!$D909&lt;30000, "$20k-30k",
  'Palmoria Group emp-data cleaned'!$D909&lt;40000, "$30k-40k",
  'Palmoria Group emp-data cleaned'!$D909&lt;50000, "$40k-50k",
  'Palmoria Group emp-data cleaned'!$D909&lt;60000, "$50k-60k",
  'Palmoria Group emp-data cleaned'!$D909&lt;70000, "$60k-70k",
  'Palmoria Group emp-data cleaned'!$D909&lt;80000, "$70k-80k",
  'Palmoria Group emp-data cleaned'!$D909&lt;90000, "$80k-90k",
  'Palmoria Group emp-data cleaned'!$D909&lt;100000, "$90k-100k",
  'Palmoria Group emp-data cleaned'!$D909&lt;110000, "$100k-110k",
  'Palmoria Group emp-data cleaned'!$D909&gt;=110000, "$110k+"
)</f>
        <v>$40k-50k</v>
      </c>
      <c r="F909" s="35" t="s">
        <v>19</v>
      </c>
      <c r="G909" s="35" t="s">
        <v>48</v>
      </c>
      <c r="H909" s="33">
        <f>INDEX('Bonus Rules'!$C$3:$G$14, MATCH(C909, 'Bonus Rules'!$B$3:$B$14, 0), MATCH(G909, 'Bonus Rules'!$C$2:$G$2, 0))</f>
        <v>5.0000000000000001E-3</v>
      </c>
      <c r="I909" s="42">
        <f t="shared" si="28"/>
        <v>242.95000000000002</v>
      </c>
      <c r="J909" s="48">
        <f t="shared" si="29"/>
        <v>48832.95</v>
      </c>
    </row>
    <row r="910" spans="1:10" x14ac:dyDescent="0.25">
      <c r="A910" s="33" t="s">
        <v>872</v>
      </c>
      <c r="B910" s="33" t="s">
        <v>7</v>
      </c>
      <c r="C910" s="33" t="s">
        <v>13</v>
      </c>
      <c r="D910" s="48">
        <v>41670</v>
      </c>
      <c r="E910" s="34" t="str" cm="1">
        <f t="array" ref="E910">_xlfn.IFS(
  'Palmoria Group emp-data cleaned'!$D910&lt;10000, "$0-10k",
  'Palmoria Group emp-data cleaned'!$D910&lt;20000, "$10k-20k",
  'Palmoria Group emp-data cleaned'!$D910&lt;30000, "$20k-30k",
  'Palmoria Group emp-data cleaned'!$D910&lt;40000, "$30k-40k",
  'Palmoria Group emp-data cleaned'!$D910&lt;50000, "$40k-50k",
  'Palmoria Group emp-data cleaned'!$D910&lt;60000, "$50k-60k",
  'Palmoria Group emp-data cleaned'!$D910&lt;70000, "$60k-70k",
  'Palmoria Group emp-data cleaned'!$D910&lt;80000, "$70k-80k",
  'Palmoria Group emp-data cleaned'!$D910&lt;90000, "$80k-90k",
  'Palmoria Group emp-data cleaned'!$D910&lt;100000, "$90k-100k",
  'Palmoria Group emp-data cleaned'!$D910&lt;110000, "$100k-110k",
  'Palmoria Group emp-data cleaned'!$D910&gt;=110000, "$110k+"
)</f>
        <v>$40k-50k</v>
      </c>
      <c r="F910" s="33" t="s">
        <v>9</v>
      </c>
      <c r="G910" s="33" t="s">
        <v>26</v>
      </c>
      <c r="H910" s="33">
        <f>INDEX('Bonus Rules'!$C$3:$G$14, MATCH(C910, 'Bonus Rules'!$B$3:$B$14, 0), MATCH(G910, 'Bonus Rules'!$C$2:$G$2, 0))</f>
        <v>3.5000000000000003E-2</v>
      </c>
      <c r="I910" s="42">
        <f t="shared" si="28"/>
        <v>1458.45</v>
      </c>
      <c r="J910" s="48">
        <f t="shared" si="29"/>
        <v>43128.45</v>
      </c>
    </row>
    <row r="911" spans="1:10" x14ac:dyDescent="0.25">
      <c r="A911" s="35" t="s">
        <v>245</v>
      </c>
      <c r="B911" s="35" t="s">
        <v>12</v>
      </c>
      <c r="C911" s="35" t="s">
        <v>21</v>
      </c>
      <c r="D911" s="49">
        <v>107340</v>
      </c>
      <c r="E911" s="36" t="str" cm="1">
        <f t="array" ref="E911">_xlfn.IFS(
  'Palmoria Group emp-data cleaned'!$D911&lt;10000, "$0-10k",
  'Palmoria Group emp-data cleaned'!$D911&lt;20000, "$10k-20k",
  'Palmoria Group emp-data cleaned'!$D911&lt;30000, "$20k-30k",
  'Palmoria Group emp-data cleaned'!$D911&lt;40000, "$30k-40k",
  'Palmoria Group emp-data cleaned'!$D911&lt;50000, "$40k-50k",
  'Palmoria Group emp-data cleaned'!$D911&lt;60000, "$50k-60k",
  'Palmoria Group emp-data cleaned'!$D911&lt;70000, "$60k-70k",
  'Palmoria Group emp-data cleaned'!$D911&lt;80000, "$70k-80k",
  'Palmoria Group emp-data cleaned'!$D911&lt;90000, "$80k-90k",
  'Palmoria Group emp-data cleaned'!$D911&lt;100000, "$90k-100k",
  'Palmoria Group emp-data cleaned'!$D911&lt;110000, "$100k-110k",
  'Palmoria Group emp-data cleaned'!$D911&gt;=110000, "$110k+"
)</f>
        <v>$100k-110k</v>
      </c>
      <c r="F911" s="35" t="s">
        <v>9</v>
      </c>
      <c r="G911" s="35" t="s">
        <v>10</v>
      </c>
      <c r="H911" s="33">
        <f>INDEX('Bonus Rules'!$C$3:$G$14, MATCH(C911, 'Bonus Rules'!$B$3:$B$14, 0), MATCH(G911, 'Bonus Rules'!$C$2:$G$2, 0))</f>
        <v>7.5999999999999998E-2</v>
      </c>
      <c r="I911" s="42">
        <f t="shared" si="28"/>
        <v>8157.84</v>
      </c>
      <c r="J911" s="48">
        <f t="shared" si="29"/>
        <v>115497.84</v>
      </c>
    </row>
    <row r="912" spans="1:10" x14ac:dyDescent="0.25">
      <c r="A912" s="33" t="s">
        <v>873</v>
      </c>
      <c r="B912" s="33" t="s">
        <v>7</v>
      </c>
      <c r="C912" s="33" t="s">
        <v>47</v>
      </c>
      <c r="D912" s="48">
        <v>62280</v>
      </c>
      <c r="E912" s="34" t="str" cm="1">
        <f t="array" ref="E912">_xlfn.IFS(
  'Palmoria Group emp-data cleaned'!$D912&lt;10000, "$0-10k",
  'Palmoria Group emp-data cleaned'!$D912&lt;20000, "$10k-20k",
  'Palmoria Group emp-data cleaned'!$D912&lt;30000, "$20k-30k",
  'Palmoria Group emp-data cleaned'!$D912&lt;40000, "$30k-40k",
  'Palmoria Group emp-data cleaned'!$D912&lt;50000, "$40k-50k",
  'Palmoria Group emp-data cleaned'!$D912&lt;60000, "$50k-60k",
  'Palmoria Group emp-data cleaned'!$D912&lt;70000, "$60k-70k",
  'Palmoria Group emp-data cleaned'!$D912&lt;80000, "$70k-80k",
  'Palmoria Group emp-data cleaned'!$D912&lt;90000, "$80k-90k",
  'Palmoria Group emp-data cleaned'!$D912&lt;100000, "$90k-100k",
  'Palmoria Group emp-data cleaned'!$D912&lt;110000, "$100k-110k",
  'Palmoria Group emp-data cleaned'!$D912&gt;=110000, "$110k+"
)</f>
        <v>$60k-70k</v>
      </c>
      <c r="F912" s="33" t="s">
        <v>19</v>
      </c>
      <c r="G912" s="33" t="s">
        <v>16</v>
      </c>
      <c r="H912" s="33"/>
      <c r="I912" s="42"/>
      <c r="J912" s="48"/>
    </row>
    <row r="913" spans="1:10" x14ac:dyDescent="0.25">
      <c r="A913" s="35" t="s">
        <v>169</v>
      </c>
      <c r="B913" s="35" t="s">
        <v>7</v>
      </c>
      <c r="C913" s="35" t="s">
        <v>28</v>
      </c>
      <c r="D913" s="49">
        <v>37920</v>
      </c>
      <c r="E913" s="36" t="str" cm="1">
        <f t="array" ref="E913">_xlfn.IFS(
  'Palmoria Group emp-data cleaned'!$D913&lt;10000, "$0-10k",
  'Palmoria Group emp-data cleaned'!$D913&lt;20000, "$10k-20k",
  'Palmoria Group emp-data cleaned'!$D913&lt;30000, "$20k-30k",
  'Palmoria Group emp-data cleaned'!$D913&lt;40000, "$30k-40k",
  'Palmoria Group emp-data cleaned'!$D913&lt;50000, "$40k-50k",
  'Palmoria Group emp-data cleaned'!$D913&lt;60000, "$50k-60k",
  'Palmoria Group emp-data cleaned'!$D913&lt;70000, "$60k-70k",
  'Palmoria Group emp-data cleaned'!$D913&lt;80000, "$70k-80k",
  'Palmoria Group emp-data cleaned'!$D913&lt;90000, "$80k-90k",
  'Palmoria Group emp-data cleaned'!$D913&lt;100000, "$90k-100k",
  'Palmoria Group emp-data cleaned'!$D913&lt;110000, "$100k-110k",
  'Palmoria Group emp-data cleaned'!$D913&gt;=110000, "$110k+"
)</f>
        <v>$30k-40k</v>
      </c>
      <c r="F913" s="35" t="s">
        <v>15</v>
      </c>
      <c r="G913" s="35" t="s">
        <v>16</v>
      </c>
      <c r="H913" s="33"/>
      <c r="I913" s="42"/>
      <c r="J913" s="48"/>
    </row>
    <row r="914" spans="1:10" x14ac:dyDescent="0.25">
      <c r="A914" s="33" t="s">
        <v>780</v>
      </c>
      <c r="B914" s="33" t="s">
        <v>12</v>
      </c>
      <c r="C914" s="33" t="s">
        <v>21</v>
      </c>
      <c r="D914" s="48">
        <v>75970</v>
      </c>
      <c r="E914" s="34" t="str" cm="1">
        <f t="array" ref="E914">_xlfn.IFS(
  'Palmoria Group emp-data cleaned'!$D914&lt;10000, "$0-10k",
  'Palmoria Group emp-data cleaned'!$D914&lt;20000, "$10k-20k",
  'Palmoria Group emp-data cleaned'!$D914&lt;30000, "$20k-30k",
  'Palmoria Group emp-data cleaned'!$D914&lt;40000, "$30k-40k",
  'Palmoria Group emp-data cleaned'!$D914&lt;50000, "$40k-50k",
  'Palmoria Group emp-data cleaned'!$D914&lt;60000, "$50k-60k",
  'Palmoria Group emp-data cleaned'!$D914&lt;70000, "$60k-70k",
  'Palmoria Group emp-data cleaned'!$D914&lt;80000, "$70k-80k",
  'Palmoria Group emp-data cleaned'!$D914&lt;90000, "$80k-90k",
  'Palmoria Group emp-data cleaned'!$D914&lt;100000, "$90k-100k",
  'Palmoria Group emp-data cleaned'!$D914&lt;110000, "$100k-110k",
  'Palmoria Group emp-data cleaned'!$D914&gt;=110000, "$110k+"
)</f>
        <v>$70k-80k</v>
      </c>
      <c r="F914" s="33" t="s">
        <v>19</v>
      </c>
      <c r="G914" s="33" t="s">
        <v>26</v>
      </c>
      <c r="H914" s="33">
        <f>INDEX('Bonus Rules'!$C$3:$G$14, MATCH(C914, 'Bonus Rules'!$B$3:$B$14, 0), MATCH(G914, 'Bonus Rules'!$C$2:$G$2, 0))</f>
        <v>2.8000000000000001E-2</v>
      </c>
      <c r="I914" s="42">
        <f t="shared" si="28"/>
        <v>2127.16</v>
      </c>
      <c r="J914" s="48">
        <f t="shared" si="29"/>
        <v>78097.16</v>
      </c>
    </row>
    <row r="915" spans="1:10" x14ac:dyDescent="0.25">
      <c r="A915" s="35" t="s">
        <v>874</v>
      </c>
      <c r="B915" s="35" t="s">
        <v>7</v>
      </c>
      <c r="C915" s="35" t="s">
        <v>28</v>
      </c>
      <c r="D915" s="49">
        <v>92010</v>
      </c>
      <c r="E915" s="36" t="str" cm="1">
        <f t="array" ref="E915">_xlfn.IFS(
  'Palmoria Group emp-data cleaned'!$D915&lt;10000, "$0-10k",
  'Palmoria Group emp-data cleaned'!$D915&lt;20000, "$10k-20k",
  'Palmoria Group emp-data cleaned'!$D915&lt;30000, "$20k-30k",
  'Palmoria Group emp-data cleaned'!$D915&lt;40000, "$30k-40k",
  'Palmoria Group emp-data cleaned'!$D915&lt;50000, "$40k-50k",
  'Palmoria Group emp-data cleaned'!$D915&lt;60000, "$50k-60k",
  'Palmoria Group emp-data cleaned'!$D915&lt;70000, "$60k-70k",
  'Palmoria Group emp-data cleaned'!$D915&lt;80000, "$70k-80k",
  'Palmoria Group emp-data cleaned'!$D915&lt;90000, "$80k-90k",
  'Palmoria Group emp-data cleaned'!$D915&lt;100000, "$90k-100k",
  'Palmoria Group emp-data cleaned'!$D915&lt;110000, "$100k-110k",
  'Palmoria Group emp-data cleaned'!$D915&gt;=110000, "$110k+"
)</f>
        <v>$90k-100k</v>
      </c>
      <c r="F915" s="35" t="s">
        <v>15</v>
      </c>
      <c r="G915" s="35" t="s">
        <v>48</v>
      </c>
      <c r="H915" s="33">
        <f>INDEX('Bonus Rules'!$C$3:$G$14, MATCH(C915, 'Bonus Rules'!$B$3:$B$14, 0), MATCH(G915, 'Bonus Rules'!$C$2:$G$2, 0))</f>
        <v>5.0000000000000001E-3</v>
      </c>
      <c r="I915" s="42">
        <f t="shared" si="28"/>
        <v>460.05</v>
      </c>
      <c r="J915" s="48">
        <f t="shared" si="29"/>
        <v>92470.05</v>
      </c>
    </row>
    <row r="916" spans="1:10" x14ac:dyDescent="0.25">
      <c r="A916" s="33" t="s">
        <v>100</v>
      </c>
      <c r="B916" s="33" t="s">
        <v>7</v>
      </c>
      <c r="C916" s="33" t="s">
        <v>25</v>
      </c>
      <c r="D916" s="48">
        <v>69860</v>
      </c>
      <c r="E916" s="34" t="str" cm="1">
        <f t="array" ref="E916">_xlfn.IFS(
  'Palmoria Group emp-data cleaned'!$D916&lt;10000, "$0-10k",
  'Palmoria Group emp-data cleaned'!$D916&lt;20000, "$10k-20k",
  'Palmoria Group emp-data cleaned'!$D916&lt;30000, "$20k-30k",
  'Palmoria Group emp-data cleaned'!$D916&lt;40000, "$30k-40k",
  'Palmoria Group emp-data cleaned'!$D916&lt;50000, "$40k-50k",
  'Palmoria Group emp-data cleaned'!$D916&lt;60000, "$50k-60k",
  'Palmoria Group emp-data cleaned'!$D916&lt;70000, "$60k-70k",
  'Palmoria Group emp-data cleaned'!$D916&lt;80000, "$70k-80k",
  'Palmoria Group emp-data cleaned'!$D916&lt;90000, "$80k-90k",
  'Palmoria Group emp-data cleaned'!$D916&lt;100000, "$90k-100k",
  'Palmoria Group emp-data cleaned'!$D916&lt;110000, "$100k-110k",
  'Palmoria Group emp-data cleaned'!$D916&gt;=110000, "$110k+"
)</f>
        <v>$60k-70k</v>
      </c>
      <c r="F916" s="33" t="s">
        <v>9</v>
      </c>
      <c r="G916" s="33" t="s">
        <v>22</v>
      </c>
      <c r="H916" s="33">
        <f>INDEX('Bonus Rules'!$C$3:$G$14, MATCH(C916, 'Bonus Rules'!$B$3:$B$14, 0), MATCH(G916, 'Bonus Rules'!$C$2:$G$2, 0))</f>
        <v>1.2999999999999999E-2</v>
      </c>
      <c r="I916" s="42">
        <f t="shared" si="28"/>
        <v>908.18</v>
      </c>
      <c r="J916" s="48">
        <f t="shared" si="29"/>
        <v>70768.179999999993</v>
      </c>
    </row>
    <row r="917" spans="1:10" x14ac:dyDescent="0.25">
      <c r="A917" s="35" t="s">
        <v>875</v>
      </c>
      <c r="B917" s="35" t="s">
        <v>12</v>
      </c>
      <c r="C917" s="35" t="s">
        <v>39</v>
      </c>
      <c r="D917" s="49">
        <v>59560</v>
      </c>
      <c r="E917" s="36" t="str" cm="1">
        <f t="array" ref="E917">_xlfn.IFS(
  'Palmoria Group emp-data cleaned'!$D917&lt;10000, "$0-10k",
  'Palmoria Group emp-data cleaned'!$D917&lt;20000, "$10k-20k",
  'Palmoria Group emp-data cleaned'!$D917&lt;30000, "$20k-30k",
  'Palmoria Group emp-data cleaned'!$D917&lt;40000, "$30k-40k",
  'Palmoria Group emp-data cleaned'!$D917&lt;50000, "$40k-50k",
  'Palmoria Group emp-data cleaned'!$D917&lt;60000, "$50k-60k",
  'Palmoria Group emp-data cleaned'!$D917&lt;70000, "$60k-70k",
  'Palmoria Group emp-data cleaned'!$D917&lt;80000, "$70k-80k",
  'Palmoria Group emp-data cleaned'!$D917&lt;90000, "$80k-90k",
  'Palmoria Group emp-data cleaned'!$D917&lt;100000, "$90k-100k",
  'Palmoria Group emp-data cleaned'!$D917&lt;110000, "$100k-110k",
  'Palmoria Group emp-data cleaned'!$D917&gt;=110000, "$110k+"
)</f>
        <v>$50k-60k</v>
      </c>
      <c r="F917" s="35" t="s">
        <v>19</v>
      </c>
      <c r="G917" s="35" t="s">
        <v>10</v>
      </c>
      <c r="H917" s="33">
        <f>INDEX('Bonus Rules'!$C$3:$G$14, MATCH(C917, 'Bonus Rules'!$B$3:$B$14, 0), MATCH(G917, 'Bonus Rules'!$C$2:$G$2, 0))</f>
        <v>6.3E-2</v>
      </c>
      <c r="I917" s="42">
        <f t="shared" si="28"/>
        <v>3752.28</v>
      </c>
      <c r="J917" s="48">
        <f t="shared" si="29"/>
        <v>63312.28</v>
      </c>
    </row>
    <row r="918" spans="1:10" x14ac:dyDescent="0.25">
      <c r="A918" s="33" t="s">
        <v>876</v>
      </c>
      <c r="B918" s="33" t="s">
        <v>12</v>
      </c>
      <c r="C918" s="33" t="s">
        <v>13</v>
      </c>
      <c r="D918" s="48">
        <v>114810</v>
      </c>
      <c r="E918" s="34" t="str" cm="1">
        <f t="array" ref="E918">_xlfn.IFS(
  'Palmoria Group emp-data cleaned'!$D918&lt;10000, "$0-10k",
  'Palmoria Group emp-data cleaned'!$D918&lt;20000, "$10k-20k",
  'Palmoria Group emp-data cleaned'!$D918&lt;30000, "$20k-30k",
  'Palmoria Group emp-data cleaned'!$D918&lt;40000, "$30k-40k",
  'Palmoria Group emp-data cleaned'!$D918&lt;50000, "$40k-50k",
  'Palmoria Group emp-data cleaned'!$D918&lt;60000, "$50k-60k",
  'Palmoria Group emp-data cleaned'!$D918&lt;70000, "$60k-70k",
  'Palmoria Group emp-data cleaned'!$D918&lt;80000, "$70k-80k",
  'Palmoria Group emp-data cleaned'!$D918&lt;90000, "$80k-90k",
  'Palmoria Group emp-data cleaned'!$D918&lt;100000, "$90k-100k",
  'Palmoria Group emp-data cleaned'!$D918&lt;110000, "$100k-110k",
  'Palmoria Group emp-data cleaned'!$D918&gt;=110000, "$110k+"
)</f>
        <v>$110k+</v>
      </c>
      <c r="F918" s="33" t="s">
        <v>19</v>
      </c>
      <c r="G918" s="33" t="s">
        <v>26</v>
      </c>
      <c r="H918" s="33">
        <f>INDEX('Bonus Rules'!$C$3:$G$14, MATCH(C918, 'Bonus Rules'!$B$3:$B$14, 0), MATCH(G918, 'Bonus Rules'!$C$2:$G$2, 0))</f>
        <v>3.5000000000000003E-2</v>
      </c>
      <c r="I918" s="42">
        <f t="shared" si="28"/>
        <v>4018.3500000000004</v>
      </c>
      <c r="J918" s="48">
        <f t="shared" si="29"/>
        <v>118828.35</v>
      </c>
    </row>
    <row r="919" spans="1:10" x14ac:dyDescent="0.25">
      <c r="A919" s="35" t="s">
        <v>877</v>
      </c>
      <c r="B919" s="35" t="s">
        <v>12</v>
      </c>
      <c r="C919" s="35" t="s">
        <v>34</v>
      </c>
      <c r="D919" s="49">
        <v>66870</v>
      </c>
      <c r="E919" s="36" t="str" cm="1">
        <f t="array" ref="E919">_xlfn.IFS(
  'Palmoria Group emp-data cleaned'!$D919&lt;10000, "$0-10k",
  'Palmoria Group emp-data cleaned'!$D919&lt;20000, "$10k-20k",
  'Palmoria Group emp-data cleaned'!$D919&lt;30000, "$20k-30k",
  'Palmoria Group emp-data cleaned'!$D919&lt;40000, "$30k-40k",
  'Palmoria Group emp-data cleaned'!$D919&lt;50000, "$40k-50k",
  'Palmoria Group emp-data cleaned'!$D919&lt;60000, "$50k-60k",
  'Palmoria Group emp-data cleaned'!$D919&lt;70000, "$60k-70k",
  'Palmoria Group emp-data cleaned'!$D919&lt;80000, "$70k-80k",
  'Palmoria Group emp-data cleaned'!$D919&lt;90000, "$80k-90k",
  'Palmoria Group emp-data cleaned'!$D919&lt;100000, "$90k-100k",
  'Palmoria Group emp-data cleaned'!$D919&lt;110000, "$100k-110k",
  'Palmoria Group emp-data cleaned'!$D919&gt;=110000, "$110k+"
)</f>
        <v>$60k-70k</v>
      </c>
      <c r="F919" s="35" t="s">
        <v>15</v>
      </c>
      <c r="G919" s="35" t="s">
        <v>16</v>
      </c>
      <c r="H919" s="33"/>
      <c r="I919" s="42"/>
      <c r="J919" s="48"/>
    </row>
    <row r="920" spans="1:10" x14ac:dyDescent="0.25">
      <c r="A920" s="33" t="s">
        <v>878</v>
      </c>
      <c r="B920" s="33" t="s">
        <v>7</v>
      </c>
      <c r="C920" s="33" t="s">
        <v>25</v>
      </c>
      <c r="D920" s="48">
        <v>113790</v>
      </c>
      <c r="E920" s="34" t="str" cm="1">
        <f t="array" ref="E920">_xlfn.IFS(
  'Palmoria Group emp-data cleaned'!$D920&lt;10000, "$0-10k",
  'Palmoria Group emp-data cleaned'!$D920&lt;20000, "$10k-20k",
  'Palmoria Group emp-data cleaned'!$D920&lt;30000, "$20k-30k",
  'Palmoria Group emp-data cleaned'!$D920&lt;40000, "$30k-40k",
  'Palmoria Group emp-data cleaned'!$D920&lt;50000, "$40k-50k",
  'Palmoria Group emp-data cleaned'!$D920&lt;60000, "$50k-60k",
  'Palmoria Group emp-data cleaned'!$D920&lt;70000, "$60k-70k",
  'Palmoria Group emp-data cleaned'!$D920&lt;80000, "$70k-80k",
  'Palmoria Group emp-data cleaned'!$D920&lt;90000, "$80k-90k",
  'Palmoria Group emp-data cleaned'!$D920&lt;100000, "$90k-100k",
  'Palmoria Group emp-data cleaned'!$D920&lt;110000, "$100k-110k",
  'Palmoria Group emp-data cleaned'!$D920&gt;=110000, "$110k+"
)</f>
        <v>$110k+</v>
      </c>
      <c r="F920" s="33" t="s">
        <v>19</v>
      </c>
      <c r="G920" s="33" t="s">
        <v>48</v>
      </c>
      <c r="H920" s="33">
        <f>INDEX('Bonus Rules'!$C$3:$G$14, MATCH(C920, 'Bonus Rules'!$B$3:$B$14, 0), MATCH(G920, 'Bonus Rules'!$C$2:$G$2, 0))</f>
        <v>5.0000000000000001E-3</v>
      </c>
      <c r="I920" s="42">
        <f t="shared" si="28"/>
        <v>568.95000000000005</v>
      </c>
      <c r="J920" s="48">
        <f t="shared" si="29"/>
        <v>114358.95</v>
      </c>
    </row>
    <row r="921" spans="1:10" x14ac:dyDescent="0.25">
      <c r="A921" s="35" t="s">
        <v>879</v>
      </c>
      <c r="B921" s="35" t="s">
        <v>12</v>
      </c>
      <c r="C921" s="35" t="s">
        <v>18</v>
      </c>
      <c r="D921" s="49">
        <v>38250</v>
      </c>
      <c r="E921" s="36" t="str" cm="1">
        <f t="array" ref="E921">_xlfn.IFS(
  'Palmoria Group emp-data cleaned'!$D921&lt;10000, "$0-10k",
  'Palmoria Group emp-data cleaned'!$D921&lt;20000, "$10k-20k",
  'Palmoria Group emp-data cleaned'!$D921&lt;30000, "$20k-30k",
  'Palmoria Group emp-data cleaned'!$D921&lt;40000, "$30k-40k",
  'Palmoria Group emp-data cleaned'!$D921&lt;50000, "$40k-50k",
  'Palmoria Group emp-data cleaned'!$D921&lt;60000, "$50k-60k",
  'Palmoria Group emp-data cleaned'!$D921&lt;70000, "$60k-70k",
  'Palmoria Group emp-data cleaned'!$D921&lt;80000, "$70k-80k",
  'Palmoria Group emp-data cleaned'!$D921&lt;90000, "$80k-90k",
  'Palmoria Group emp-data cleaned'!$D921&lt;100000, "$90k-100k",
  'Palmoria Group emp-data cleaned'!$D921&lt;110000, "$100k-110k",
  'Palmoria Group emp-data cleaned'!$D921&gt;=110000, "$110k+"
)</f>
        <v>$30k-40k</v>
      </c>
      <c r="F921" s="35" t="s">
        <v>19</v>
      </c>
      <c r="G921" s="35" t="s">
        <v>26</v>
      </c>
      <c r="H921" s="33">
        <f>INDEX('Bonus Rules'!$C$3:$G$14, MATCH(C921, 'Bonus Rules'!$B$3:$B$14, 0), MATCH(G921, 'Bonus Rules'!$C$2:$G$2, 0))</f>
        <v>2.1000000000000001E-2</v>
      </c>
      <c r="I921" s="42">
        <f t="shared" si="28"/>
        <v>803.25</v>
      </c>
      <c r="J921" s="48">
        <f t="shared" si="29"/>
        <v>39053.25</v>
      </c>
    </row>
    <row r="922" spans="1:10" x14ac:dyDescent="0.25">
      <c r="A922" s="33" t="s">
        <v>880</v>
      </c>
      <c r="B922" s="33" t="s">
        <v>903</v>
      </c>
      <c r="C922" s="33" t="s">
        <v>21</v>
      </c>
      <c r="D922" s="48">
        <v>48090</v>
      </c>
      <c r="E922" s="34" t="str" cm="1">
        <f t="array" ref="E922">_xlfn.IFS(
  'Palmoria Group emp-data cleaned'!$D922&lt;10000, "$0-10k",
  'Palmoria Group emp-data cleaned'!$D922&lt;20000, "$10k-20k",
  'Palmoria Group emp-data cleaned'!$D922&lt;30000, "$20k-30k",
  'Palmoria Group emp-data cleaned'!$D922&lt;40000, "$30k-40k",
  'Palmoria Group emp-data cleaned'!$D922&lt;50000, "$40k-50k",
  'Palmoria Group emp-data cleaned'!$D922&lt;60000, "$50k-60k",
  'Palmoria Group emp-data cleaned'!$D922&lt;70000, "$60k-70k",
  'Palmoria Group emp-data cleaned'!$D922&lt;80000, "$70k-80k",
  'Palmoria Group emp-data cleaned'!$D922&lt;90000, "$80k-90k",
  'Palmoria Group emp-data cleaned'!$D922&lt;100000, "$90k-100k",
  'Palmoria Group emp-data cleaned'!$D922&lt;110000, "$100k-110k",
  'Palmoria Group emp-data cleaned'!$D922&gt;=110000, "$110k+"
)</f>
        <v>$40k-50k</v>
      </c>
      <c r="F922" s="33" t="s">
        <v>15</v>
      </c>
      <c r="G922" s="33" t="s">
        <v>16</v>
      </c>
      <c r="H922" s="33"/>
      <c r="I922" s="42"/>
      <c r="J922" s="48"/>
    </row>
    <row r="923" spans="1:10" x14ac:dyDescent="0.25">
      <c r="A923" s="35" t="s">
        <v>881</v>
      </c>
      <c r="B923" s="35" t="s">
        <v>7</v>
      </c>
      <c r="C923" s="35" t="s">
        <v>50</v>
      </c>
      <c r="D923" s="49">
        <v>99630</v>
      </c>
      <c r="E923" s="36" t="str" cm="1">
        <f t="array" ref="E923">_xlfn.IFS(
  'Palmoria Group emp-data cleaned'!$D923&lt;10000, "$0-10k",
  'Palmoria Group emp-data cleaned'!$D923&lt;20000, "$10k-20k",
  'Palmoria Group emp-data cleaned'!$D923&lt;30000, "$20k-30k",
  'Palmoria Group emp-data cleaned'!$D923&lt;40000, "$30k-40k",
  'Palmoria Group emp-data cleaned'!$D923&lt;50000, "$40k-50k",
  'Palmoria Group emp-data cleaned'!$D923&lt;60000, "$50k-60k",
  'Palmoria Group emp-data cleaned'!$D923&lt;70000, "$60k-70k",
  'Palmoria Group emp-data cleaned'!$D923&lt;80000, "$70k-80k",
  'Palmoria Group emp-data cleaned'!$D923&lt;90000, "$80k-90k",
  'Palmoria Group emp-data cleaned'!$D923&lt;100000, "$90k-100k",
  'Palmoria Group emp-data cleaned'!$D923&lt;110000, "$100k-110k",
  'Palmoria Group emp-data cleaned'!$D923&gt;=110000, "$110k+"
)</f>
        <v>$90k-100k</v>
      </c>
      <c r="F923" s="35" t="s">
        <v>15</v>
      </c>
      <c r="G923" s="35" t="s">
        <v>26</v>
      </c>
      <c r="H923" s="33">
        <f>INDEX('Bonus Rules'!$C$3:$G$14, MATCH(C923, 'Bonus Rules'!$B$3:$B$14, 0), MATCH(G923, 'Bonus Rules'!$C$2:$G$2, 0))</f>
        <v>0.02</v>
      </c>
      <c r="I923" s="42">
        <f t="shared" si="28"/>
        <v>1992.6000000000001</v>
      </c>
      <c r="J923" s="48">
        <f t="shared" si="29"/>
        <v>101622.6</v>
      </c>
    </row>
    <row r="924" spans="1:10" x14ac:dyDescent="0.25">
      <c r="A924" s="33" t="s">
        <v>882</v>
      </c>
      <c r="B924" s="33" t="s">
        <v>12</v>
      </c>
      <c r="C924" s="33" t="s">
        <v>34</v>
      </c>
      <c r="D924" s="48">
        <v>86340</v>
      </c>
      <c r="E924" s="34" t="str" cm="1">
        <f t="array" ref="E924">_xlfn.IFS(
  'Palmoria Group emp-data cleaned'!$D924&lt;10000, "$0-10k",
  'Palmoria Group emp-data cleaned'!$D924&lt;20000, "$10k-20k",
  'Palmoria Group emp-data cleaned'!$D924&lt;30000, "$20k-30k",
  'Palmoria Group emp-data cleaned'!$D924&lt;40000, "$30k-40k",
  'Palmoria Group emp-data cleaned'!$D924&lt;50000, "$40k-50k",
  'Palmoria Group emp-data cleaned'!$D924&lt;60000, "$50k-60k",
  'Palmoria Group emp-data cleaned'!$D924&lt;70000, "$60k-70k",
  'Palmoria Group emp-data cleaned'!$D924&lt;80000, "$70k-80k",
  'Palmoria Group emp-data cleaned'!$D924&lt;90000, "$80k-90k",
  'Palmoria Group emp-data cleaned'!$D924&lt;100000, "$90k-100k",
  'Palmoria Group emp-data cleaned'!$D924&lt;110000, "$100k-110k",
  'Palmoria Group emp-data cleaned'!$D924&gt;=110000, "$110k+"
)</f>
        <v>$80k-90k</v>
      </c>
      <c r="F924" s="33" t="s">
        <v>15</v>
      </c>
      <c r="G924" s="33" t="s">
        <v>22</v>
      </c>
      <c r="H924" s="33">
        <f>INDEX('Bonus Rules'!$C$3:$G$14, MATCH(C924, 'Bonus Rules'!$B$3:$B$14, 0), MATCH(G924, 'Bonus Rules'!$C$2:$G$2, 0))</f>
        <v>0.01</v>
      </c>
      <c r="I924" s="42">
        <f t="shared" si="28"/>
        <v>863.4</v>
      </c>
      <c r="J924" s="48">
        <f t="shared" si="29"/>
        <v>87203.4</v>
      </c>
    </row>
    <row r="925" spans="1:10" x14ac:dyDescent="0.25">
      <c r="A925" s="35" t="s">
        <v>883</v>
      </c>
      <c r="B925" s="35" t="s">
        <v>903</v>
      </c>
      <c r="C925" s="35" t="s">
        <v>8</v>
      </c>
      <c r="D925" s="49">
        <v>88590</v>
      </c>
      <c r="E925" s="36" t="str" cm="1">
        <f t="array" ref="E925">_xlfn.IFS(
  'Palmoria Group emp-data cleaned'!$D925&lt;10000, "$0-10k",
  'Palmoria Group emp-data cleaned'!$D925&lt;20000, "$10k-20k",
  'Palmoria Group emp-data cleaned'!$D925&lt;30000, "$20k-30k",
  'Palmoria Group emp-data cleaned'!$D925&lt;40000, "$30k-40k",
  'Palmoria Group emp-data cleaned'!$D925&lt;50000, "$40k-50k",
  'Palmoria Group emp-data cleaned'!$D925&lt;60000, "$50k-60k",
  'Palmoria Group emp-data cleaned'!$D925&lt;70000, "$60k-70k",
  'Palmoria Group emp-data cleaned'!$D925&lt;80000, "$70k-80k",
  'Palmoria Group emp-data cleaned'!$D925&lt;90000, "$80k-90k",
  'Palmoria Group emp-data cleaned'!$D925&lt;100000, "$90k-100k",
  'Palmoria Group emp-data cleaned'!$D925&lt;110000, "$100k-110k",
  'Palmoria Group emp-data cleaned'!$D925&gt;=110000, "$110k+"
)</f>
        <v>$80k-90k</v>
      </c>
      <c r="F925" s="35" t="s">
        <v>15</v>
      </c>
      <c r="G925" s="35" t="s">
        <v>26</v>
      </c>
      <c r="H925" s="33">
        <f>INDEX('Bonus Rules'!$C$3:$G$14, MATCH(C925, 'Bonus Rules'!$B$3:$B$14, 0), MATCH(G925, 'Bonus Rules'!$C$2:$G$2, 0))</f>
        <v>2.1000000000000001E-2</v>
      </c>
      <c r="I925" s="42">
        <f t="shared" si="28"/>
        <v>1860.39</v>
      </c>
      <c r="J925" s="48">
        <f t="shared" si="29"/>
        <v>90450.39</v>
      </c>
    </row>
    <row r="926" spans="1:10" x14ac:dyDescent="0.25">
      <c r="A926" s="33" t="s">
        <v>884</v>
      </c>
      <c r="B926" s="33" t="s">
        <v>7</v>
      </c>
      <c r="C926" s="33" t="s">
        <v>21</v>
      </c>
      <c r="D926" s="48">
        <v>61100</v>
      </c>
      <c r="E926" s="34" t="str" cm="1">
        <f t="array" ref="E926">_xlfn.IFS(
  'Palmoria Group emp-data cleaned'!$D926&lt;10000, "$0-10k",
  'Palmoria Group emp-data cleaned'!$D926&lt;20000, "$10k-20k",
  'Palmoria Group emp-data cleaned'!$D926&lt;30000, "$20k-30k",
  'Palmoria Group emp-data cleaned'!$D926&lt;40000, "$30k-40k",
  'Palmoria Group emp-data cleaned'!$D926&lt;50000, "$40k-50k",
  'Palmoria Group emp-data cleaned'!$D926&lt;60000, "$50k-60k",
  'Palmoria Group emp-data cleaned'!$D926&lt;70000, "$60k-70k",
  'Palmoria Group emp-data cleaned'!$D926&lt;80000, "$70k-80k",
  'Palmoria Group emp-data cleaned'!$D926&lt;90000, "$80k-90k",
  'Palmoria Group emp-data cleaned'!$D926&lt;100000, "$90k-100k",
  'Palmoria Group emp-data cleaned'!$D926&lt;110000, "$100k-110k",
  'Palmoria Group emp-data cleaned'!$D926&gt;=110000, "$110k+"
)</f>
        <v>$60k-70k</v>
      </c>
      <c r="F926" s="33" t="s">
        <v>19</v>
      </c>
      <c r="G926" s="33" t="s">
        <v>26</v>
      </c>
      <c r="H926" s="33">
        <f>INDEX('Bonus Rules'!$C$3:$G$14, MATCH(C926, 'Bonus Rules'!$B$3:$B$14, 0), MATCH(G926, 'Bonus Rules'!$C$2:$G$2, 0))</f>
        <v>2.8000000000000001E-2</v>
      </c>
      <c r="I926" s="42">
        <f t="shared" si="28"/>
        <v>1710.8</v>
      </c>
      <c r="J926" s="48">
        <f t="shared" si="29"/>
        <v>62810.8</v>
      </c>
    </row>
    <row r="927" spans="1:10" x14ac:dyDescent="0.25">
      <c r="A927" s="35" t="s">
        <v>885</v>
      </c>
      <c r="B927" s="35" t="s">
        <v>7</v>
      </c>
      <c r="C927" s="35" t="s">
        <v>34</v>
      </c>
      <c r="D927" s="49">
        <v>71240</v>
      </c>
      <c r="E927" s="36" t="str" cm="1">
        <f t="array" ref="E927">_xlfn.IFS(
  'Palmoria Group emp-data cleaned'!$D927&lt;10000, "$0-10k",
  'Palmoria Group emp-data cleaned'!$D927&lt;20000, "$10k-20k",
  'Palmoria Group emp-data cleaned'!$D927&lt;30000, "$20k-30k",
  'Palmoria Group emp-data cleaned'!$D927&lt;40000, "$30k-40k",
  'Palmoria Group emp-data cleaned'!$D927&lt;50000, "$40k-50k",
  'Palmoria Group emp-data cleaned'!$D927&lt;60000, "$50k-60k",
  'Palmoria Group emp-data cleaned'!$D927&lt;70000, "$60k-70k",
  'Palmoria Group emp-data cleaned'!$D927&lt;80000, "$70k-80k",
  'Palmoria Group emp-data cleaned'!$D927&lt;90000, "$80k-90k",
  'Palmoria Group emp-data cleaned'!$D927&lt;100000, "$90k-100k",
  'Palmoria Group emp-data cleaned'!$D927&lt;110000, "$100k-110k",
  'Palmoria Group emp-data cleaned'!$D927&gt;=110000, "$110k+"
)</f>
        <v>$70k-80k</v>
      </c>
      <c r="F927" s="35" t="s">
        <v>15</v>
      </c>
      <c r="G927" s="35" t="s">
        <v>26</v>
      </c>
      <c r="H927" s="33">
        <f>INDEX('Bonus Rules'!$C$3:$G$14, MATCH(C927, 'Bonus Rules'!$B$3:$B$14, 0), MATCH(G927, 'Bonus Rules'!$C$2:$G$2, 0))</f>
        <v>3.2000000000000001E-2</v>
      </c>
      <c r="I927" s="42">
        <f t="shared" si="28"/>
        <v>2279.6799999999998</v>
      </c>
      <c r="J927" s="48">
        <f t="shared" si="29"/>
        <v>73519.679999999993</v>
      </c>
    </row>
    <row r="928" spans="1:10" x14ac:dyDescent="0.25">
      <c r="A928" s="33" t="s">
        <v>886</v>
      </c>
      <c r="B928" s="33" t="s">
        <v>7</v>
      </c>
      <c r="C928" s="33" t="s">
        <v>8</v>
      </c>
      <c r="D928" s="48">
        <v>114650</v>
      </c>
      <c r="E928" s="34" t="str" cm="1">
        <f t="array" ref="E928">_xlfn.IFS(
  'Palmoria Group emp-data cleaned'!$D928&lt;10000, "$0-10k",
  'Palmoria Group emp-data cleaned'!$D928&lt;20000, "$10k-20k",
  'Palmoria Group emp-data cleaned'!$D928&lt;30000, "$20k-30k",
  'Palmoria Group emp-data cleaned'!$D928&lt;40000, "$30k-40k",
  'Palmoria Group emp-data cleaned'!$D928&lt;50000, "$40k-50k",
  'Palmoria Group emp-data cleaned'!$D928&lt;60000, "$50k-60k",
  'Palmoria Group emp-data cleaned'!$D928&lt;70000, "$60k-70k",
  'Palmoria Group emp-data cleaned'!$D928&lt;80000, "$70k-80k",
  'Palmoria Group emp-data cleaned'!$D928&lt;90000, "$80k-90k",
  'Palmoria Group emp-data cleaned'!$D928&lt;100000, "$90k-100k",
  'Palmoria Group emp-data cleaned'!$D928&lt;110000, "$100k-110k",
  'Palmoria Group emp-data cleaned'!$D928&gt;=110000, "$110k+"
)</f>
        <v>$110k+</v>
      </c>
      <c r="F928" s="33" t="s">
        <v>19</v>
      </c>
      <c r="G928" s="33" t="s">
        <v>48</v>
      </c>
      <c r="H928" s="33">
        <f>INDEX('Bonus Rules'!$C$3:$G$14, MATCH(C928, 'Bonus Rules'!$B$3:$B$14, 0), MATCH(G928, 'Bonus Rules'!$C$2:$G$2, 0))</f>
        <v>5.0000000000000001E-3</v>
      </c>
      <c r="I928" s="42">
        <f t="shared" si="28"/>
        <v>573.25</v>
      </c>
      <c r="J928" s="48">
        <f t="shared" si="29"/>
        <v>115223.25</v>
      </c>
    </row>
    <row r="929" spans="1:10" x14ac:dyDescent="0.25">
      <c r="A929" s="35" t="s">
        <v>55</v>
      </c>
      <c r="B929" s="35" t="s">
        <v>12</v>
      </c>
      <c r="C929" s="35" t="s">
        <v>8</v>
      </c>
      <c r="D929" s="49">
        <v>76210</v>
      </c>
      <c r="E929" s="36" t="str" cm="1">
        <f t="array" ref="E929">_xlfn.IFS(
  'Palmoria Group emp-data cleaned'!$D929&lt;10000, "$0-10k",
  'Palmoria Group emp-data cleaned'!$D929&lt;20000, "$10k-20k",
  'Palmoria Group emp-data cleaned'!$D929&lt;30000, "$20k-30k",
  'Palmoria Group emp-data cleaned'!$D929&lt;40000, "$30k-40k",
  'Palmoria Group emp-data cleaned'!$D929&lt;50000, "$40k-50k",
  'Palmoria Group emp-data cleaned'!$D929&lt;60000, "$50k-60k",
  'Palmoria Group emp-data cleaned'!$D929&lt;70000, "$60k-70k",
  'Palmoria Group emp-data cleaned'!$D929&lt;80000, "$70k-80k",
  'Palmoria Group emp-data cleaned'!$D929&lt;90000, "$80k-90k",
  'Palmoria Group emp-data cleaned'!$D929&lt;100000, "$90k-100k",
  'Palmoria Group emp-data cleaned'!$D929&lt;110000, "$100k-110k",
  'Palmoria Group emp-data cleaned'!$D929&gt;=110000, "$110k+"
)</f>
        <v>$70k-80k</v>
      </c>
      <c r="F929" s="35" t="s">
        <v>19</v>
      </c>
      <c r="G929" s="35" t="s">
        <v>14</v>
      </c>
      <c r="H929" s="33">
        <f>INDEX('Bonus Rules'!$C$3:$G$14, MATCH(C929, 'Bonus Rules'!$B$3:$B$14, 0), MATCH(G929, 'Bonus Rules'!$C$2:$G$2, 0))</f>
        <v>5.0999999999999997E-2</v>
      </c>
      <c r="I929" s="42">
        <f t="shared" si="28"/>
        <v>3886.7099999999996</v>
      </c>
      <c r="J929" s="48">
        <f t="shared" si="29"/>
        <v>80096.710000000006</v>
      </c>
    </row>
    <row r="930" spans="1:10" x14ac:dyDescent="0.25">
      <c r="A930" s="33" t="s">
        <v>887</v>
      </c>
      <c r="B930" s="33" t="s">
        <v>12</v>
      </c>
      <c r="C930" s="33" t="s">
        <v>25</v>
      </c>
      <c r="D930" s="48">
        <v>76900</v>
      </c>
      <c r="E930" s="34" t="str" cm="1">
        <f t="array" ref="E930">_xlfn.IFS(
  'Palmoria Group emp-data cleaned'!$D930&lt;10000, "$0-10k",
  'Palmoria Group emp-data cleaned'!$D930&lt;20000, "$10k-20k",
  'Palmoria Group emp-data cleaned'!$D930&lt;30000, "$20k-30k",
  'Palmoria Group emp-data cleaned'!$D930&lt;40000, "$30k-40k",
  'Palmoria Group emp-data cleaned'!$D930&lt;50000, "$40k-50k",
  'Palmoria Group emp-data cleaned'!$D930&lt;60000, "$50k-60k",
  'Palmoria Group emp-data cleaned'!$D930&lt;70000, "$60k-70k",
  'Palmoria Group emp-data cleaned'!$D930&lt;80000, "$70k-80k",
  'Palmoria Group emp-data cleaned'!$D930&lt;90000, "$80k-90k",
  'Palmoria Group emp-data cleaned'!$D930&lt;100000, "$90k-100k",
  'Palmoria Group emp-data cleaned'!$D930&lt;110000, "$100k-110k",
  'Palmoria Group emp-data cleaned'!$D930&gt;=110000, "$110k+"
)</f>
        <v>$70k-80k</v>
      </c>
      <c r="F930" s="33" t="s">
        <v>15</v>
      </c>
      <c r="G930" s="33" t="s">
        <v>10</v>
      </c>
      <c r="H930" s="33">
        <f>INDEX('Bonus Rules'!$C$3:$G$14, MATCH(C930, 'Bonus Rules'!$B$3:$B$14, 0), MATCH(G930, 'Bonus Rules'!$C$2:$G$2, 0))</f>
        <v>7.5999999999999998E-2</v>
      </c>
      <c r="I930" s="42">
        <f t="shared" si="28"/>
        <v>5844.4</v>
      </c>
      <c r="J930" s="48">
        <f t="shared" si="29"/>
        <v>82744.399999999994</v>
      </c>
    </row>
    <row r="931" spans="1:10" x14ac:dyDescent="0.25">
      <c r="A931" s="35" t="s">
        <v>888</v>
      </c>
      <c r="B931" s="35" t="s">
        <v>12</v>
      </c>
      <c r="C931" s="35" t="s">
        <v>31</v>
      </c>
      <c r="D931" s="49">
        <v>116590</v>
      </c>
      <c r="E931" s="36" t="str" cm="1">
        <f t="array" ref="E931">_xlfn.IFS(
  'Palmoria Group emp-data cleaned'!$D931&lt;10000, "$0-10k",
  'Palmoria Group emp-data cleaned'!$D931&lt;20000, "$10k-20k",
  'Palmoria Group emp-data cleaned'!$D931&lt;30000, "$20k-30k",
  'Palmoria Group emp-data cleaned'!$D931&lt;40000, "$30k-40k",
  'Palmoria Group emp-data cleaned'!$D931&lt;50000, "$40k-50k",
  'Palmoria Group emp-data cleaned'!$D931&lt;60000, "$50k-60k",
  'Palmoria Group emp-data cleaned'!$D931&lt;70000, "$60k-70k",
  'Palmoria Group emp-data cleaned'!$D931&lt;80000, "$70k-80k",
  'Palmoria Group emp-data cleaned'!$D931&lt;90000, "$80k-90k",
  'Palmoria Group emp-data cleaned'!$D931&lt;100000, "$90k-100k",
  'Palmoria Group emp-data cleaned'!$D931&lt;110000, "$100k-110k",
  'Palmoria Group emp-data cleaned'!$D931&gt;=110000, "$110k+"
)</f>
        <v>$110k+</v>
      </c>
      <c r="F931" s="35" t="s">
        <v>9</v>
      </c>
      <c r="G931" s="35" t="s">
        <v>10</v>
      </c>
      <c r="H931" s="33">
        <f>INDEX('Bonus Rules'!$C$3:$G$14, MATCH(C931, 'Bonus Rules'!$B$3:$B$14, 0), MATCH(G931, 'Bonus Rules'!$C$2:$G$2, 0))</f>
        <v>7.2999999999999995E-2</v>
      </c>
      <c r="I931" s="42">
        <f t="shared" si="28"/>
        <v>8511.07</v>
      </c>
      <c r="J931" s="48">
        <f t="shared" si="29"/>
        <v>125101.07</v>
      </c>
    </row>
    <row r="932" spans="1:10" x14ac:dyDescent="0.25">
      <c r="A932" s="33" t="s">
        <v>889</v>
      </c>
      <c r="B932" s="33" t="s">
        <v>12</v>
      </c>
      <c r="C932" s="33" t="s">
        <v>13</v>
      </c>
      <c r="D932" s="48">
        <v>78390</v>
      </c>
      <c r="E932" s="34" t="str" cm="1">
        <f t="array" ref="E932">_xlfn.IFS(
  'Palmoria Group emp-data cleaned'!$D932&lt;10000, "$0-10k",
  'Palmoria Group emp-data cleaned'!$D932&lt;20000, "$10k-20k",
  'Palmoria Group emp-data cleaned'!$D932&lt;30000, "$20k-30k",
  'Palmoria Group emp-data cleaned'!$D932&lt;40000, "$30k-40k",
  'Palmoria Group emp-data cleaned'!$D932&lt;50000, "$40k-50k",
  'Palmoria Group emp-data cleaned'!$D932&lt;60000, "$50k-60k",
  'Palmoria Group emp-data cleaned'!$D932&lt;70000, "$60k-70k",
  'Palmoria Group emp-data cleaned'!$D932&lt;80000, "$70k-80k",
  'Palmoria Group emp-data cleaned'!$D932&lt;90000, "$80k-90k",
  'Palmoria Group emp-data cleaned'!$D932&lt;100000, "$90k-100k",
  'Palmoria Group emp-data cleaned'!$D932&lt;110000, "$100k-110k",
  'Palmoria Group emp-data cleaned'!$D932&gt;=110000, "$110k+"
)</f>
        <v>$70k-80k</v>
      </c>
      <c r="F932" s="33" t="s">
        <v>15</v>
      </c>
      <c r="G932" s="33" t="s">
        <v>26</v>
      </c>
      <c r="H932" s="33">
        <f>INDEX('Bonus Rules'!$C$3:$G$14, MATCH(C932, 'Bonus Rules'!$B$3:$B$14, 0), MATCH(G932, 'Bonus Rules'!$C$2:$G$2, 0))</f>
        <v>3.5000000000000003E-2</v>
      </c>
      <c r="I932" s="42">
        <f t="shared" si="28"/>
        <v>2743.65</v>
      </c>
      <c r="J932" s="48">
        <f t="shared" si="29"/>
        <v>81133.649999999994</v>
      </c>
    </row>
    <row r="933" spans="1:10" x14ac:dyDescent="0.25">
      <c r="A933" s="35" t="s">
        <v>890</v>
      </c>
      <c r="B933" s="35" t="s">
        <v>12</v>
      </c>
      <c r="C933" s="35" t="s">
        <v>50</v>
      </c>
      <c r="D933" s="49">
        <v>103610</v>
      </c>
      <c r="E933" s="36" t="str" cm="1">
        <f t="array" ref="E933">_xlfn.IFS(
  'Palmoria Group emp-data cleaned'!$D933&lt;10000, "$0-10k",
  'Palmoria Group emp-data cleaned'!$D933&lt;20000, "$10k-20k",
  'Palmoria Group emp-data cleaned'!$D933&lt;30000, "$20k-30k",
  'Palmoria Group emp-data cleaned'!$D933&lt;40000, "$30k-40k",
  'Palmoria Group emp-data cleaned'!$D933&lt;50000, "$40k-50k",
  'Palmoria Group emp-data cleaned'!$D933&lt;60000, "$50k-60k",
  'Palmoria Group emp-data cleaned'!$D933&lt;70000, "$60k-70k",
  'Palmoria Group emp-data cleaned'!$D933&lt;80000, "$70k-80k",
  'Palmoria Group emp-data cleaned'!$D933&lt;90000, "$80k-90k",
  'Palmoria Group emp-data cleaned'!$D933&lt;100000, "$90k-100k",
  'Palmoria Group emp-data cleaned'!$D933&lt;110000, "$100k-110k",
  'Palmoria Group emp-data cleaned'!$D933&gt;=110000, "$110k+"
)</f>
        <v>$100k-110k</v>
      </c>
      <c r="F933" s="35" t="s">
        <v>19</v>
      </c>
      <c r="G933" s="35" t="s">
        <v>22</v>
      </c>
      <c r="H933" s="33">
        <f>INDEX('Bonus Rules'!$C$3:$G$14, MATCH(C933, 'Bonus Rules'!$B$3:$B$14, 0), MATCH(G933, 'Bonus Rules'!$C$2:$G$2, 0))</f>
        <v>1.2E-2</v>
      </c>
      <c r="I933" s="42">
        <f t="shared" si="28"/>
        <v>1243.32</v>
      </c>
      <c r="J933" s="48">
        <f t="shared" si="29"/>
        <v>104853.32</v>
      </c>
    </row>
    <row r="934" spans="1:10" x14ac:dyDescent="0.25">
      <c r="A934" s="33" t="s">
        <v>891</v>
      </c>
      <c r="B934" s="33" t="s">
        <v>7</v>
      </c>
      <c r="C934" s="33" t="s">
        <v>13</v>
      </c>
      <c r="D934" s="48">
        <v>98110</v>
      </c>
      <c r="E934" s="34" t="str" cm="1">
        <f t="array" ref="E934">_xlfn.IFS(
  'Palmoria Group emp-data cleaned'!$D934&lt;10000, "$0-10k",
  'Palmoria Group emp-data cleaned'!$D934&lt;20000, "$10k-20k",
  'Palmoria Group emp-data cleaned'!$D934&lt;30000, "$20k-30k",
  'Palmoria Group emp-data cleaned'!$D934&lt;40000, "$30k-40k",
  'Palmoria Group emp-data cleaned'!$D934&lt;50000, "$40k-50k",
  'Palmoria Group emp-data cleaned'!$D934&lt;60000, "$50k-60k",
  'Palmoria Group emp-data cleaned'!$D934&lt;70000, "$60k-70k",
  'Palmoria Group emp-data cleaned'!$D934&lt;80000, "$70k-80k",
  'Palmoria Group emp-data cleaned'!$D934&lt;90000, "$80k-90k",
  'Palmoria Group emp-data cleaned'!$D934&lt;100000, "$90k-100k",
  'Palmoria Group emp-data cleaned'!$D934&lt;110000, "$100k-110k",
  'Palmoria Group emp-data cleaned'!$D934&gt;=110000, "$110k+"
)</f>
        <v>$90k-100k</v>
      </c>
      <c r="F934" s="33" t="s">
        <v>15</v>
      </c>
      <c r="G934" s="33" t="s">
        <v>14</v>
      </c>
      <c r="H934" s="33">
        <f>INDEX('Bonus Rules'!$C$3:$G$14, MATCH(C934, 'Bonus Rules'!$B$3:$B$14, 0), MATCH(G934, 'Bonus Rules'!$C$2:$G$2, 0))</f>
        <v>4.2999999999999997E-2</v>
      </c>
      <c r="I934" s="42">
        <f t="shared" si="28"/>
        <v>4218.7299999999996</v>
      </c>
      <c r="J934" s="48">
        <f t="shared" si="29"/>
        <v>102328.73</v>
      </c>
    </row>
    <row r="935" spans="1:10" x14ac:dyDescent="0.25">
      <c r="A935" s="35" t="s">
        <v>892</v>
      </c>
      <c r="B935" s="35" t="s">
        <v>12</v>
      </c>
      <c r="C935" s="35" t="s">
        <v>25</v>
      </c>
      <c r="D935" s="49">
        <v>33960</v>
      </c>
      <c r="E935" s="36" t="str" cm="1">
        <f t="array" ref="E935">_xlfn.IFS(
  'Palmoria Group emp-data cleaned'!$D935&lt;10000, "$0-10k",
  'Palmoria Group emp-data cleaned'!$D935&lt;20000, "$10k-20k",
  'Palmoria Group emp-data cleaned'!$D935&lt;30000, "$20k-30k",
  'Palmoria Group emp-data cleaned'!$D935&lt;40000, "$30k-40k",
  'Palmoria Group emp-data cleaned'!$D935&lt;50000, "$40k-50k",
  'Palmoria Group emp-data cleaned'!$D935&lt;60000, "$50k-60k",
  'Palmoria Group emp-data cleaned'!$D935&lt;70000, "$60k-70k",
  'Palmoria Group emp-data cleaned'!$D935&lt;80000, "$70k-80k",
  'Palmoria Group emp-data cleaned'!$D935&lt;90000, "$80k-90k",
  'Palmoria Group emp-data cleaned'!$D935&lt;100000, "$90k-100k",
  'Palmoria Group emp-data cleaned'!$D935&lt;110000, "$100k-110k",
  'Palmoria Group emp-data cleaned'!$D935&gt;=110000, "$110k+"
)</f>
        <v>$30k-40k</v>
      </c>
      <c r="F935" s="35" t="s">
        <v>9</v>
      </c>
      <c r="G935" s="35" t="s">
        <v>16</v>
      </c>
      <c r="H935" s="33"/>
      <c r="I935" s="42"/>
      <c r="J935" s="48"/>
    </row>
    <row r="936" spans="1:10" x14ac:dyDescent="0.25">
      <c r="A936" s="33" t="s">
        <v>893</v>
      </c>
      <c r="B936" s="33" t="s">
        <v>7</v>
      </c>
      <c r="C936" s="33" t="s">
        <v>31</v>
      </c>
      <c r="D936" s="48">
        <v>112110</v>
      </c>
      <c r="E936" s="34" t="str" cm="1">
        <f t="array" ref="E936">_xlfn.IFS(
  'Palmoria Group emp-data cleaned'!$D936&lt;10000, "$0-10k",
  'Palmoria Group emp-data cleaned'!$D936&lt;20000, "$10k-20k",
  'Palmoria Group emp-data cleaned'!$D936&lt;30000, "$20k-30k",
  'Palmoria Group emp-data cleaned'!$D936&lt;40000, "$30k-40k",
  'Palmoria Group emp-data cleaned'!$D936&lt;50000, "$40k-50k",
  'Palmoria Group emp-data cleaned'!$D936&lt;60000, "$50k-60k",
  'Palmoria Group emp-data cleaned'!$D936&lt;70000, "$60k-70k",
  'Palmoria Group emp-data cleaned'!$D936&lt;80000, "$70k-80k",
  'Palmoria Group emp-data cleaned'!$D936&lt;90000, "$80k-90k",
  'Palmoria Group emp-data cleaned'!$D936&lt;100000, "$90k-100k",
  'Palmoria Group emp-data cleaned'!$D936&lt;110000, "$100k-110k",
  'Palmoria Group emp-data cleaned'!$D936&gt;=110000, "$110k+"
)</f>
        <v>$110k+</v>
      </c>
      <c r="F936" s="33" t="s">
        <v>19</v>
      </c>
      <c r="G936" s="33" t="s">
        <v>16</v>
      </c>
      <c r="H936" s="33"/>
      <c r="I936" s="42"/>
      <c r="J936" s="48"/>
    </row>
    <row r="937" spans="1:10" x14ac:dyDescent="0.25">
      <c r="A937" s="35" t="s">
        <v>644</v>
      </c>
      <c r="B937" s="35" t="s">
        <v>7</v>
      </c>
      <c r="C937" s="35" t="s">
        <v>34</v>
      </c>
      <c r="D937" s="49">
        <v>59810</v>
      </c>
      <c r="E937" s="36" t="str" cm="1">
        <f t="array" ref="E937">_xlfn.IFS(
  'Palmoria Group emp-data cleaned'!$D937&lt;10000, "$0-10k",
  'Palmoria Group emp-data cleaned'!$D937&lt;20000, "$10k-20k",
  'Palmoria Group emp-data cleaned'!$D937&lt;30000, "$20k-30k",
  'Palmoria Group emp-data cleaned'!$D937&lt;40000, "$30k-40k",
  'Palmoria Group emp-data cleaned'!$D937&lt;50000, "$40k-50k",
  'Palmoria Group emp-data cleaned'!$D937&lt;60000, "$50k-60k",
  'Palmoria Group emp-data cleaned'!$D937&lt;70000, "$60k-70k",
  'Palmoria Group emp-data cleaned'!$D937&lt;80000, "$70k-80k",
  'Palmoria Group emp-data cleaned'!$D937&lt;90000, "$80k-90k",
  'Palmoria Group emp-data cleaned'!$D937&lt;100000, "$90k-100k",
  'Palmoria Group emp-data cleaned'!$D937&lt;110000, "$100k-110k",
  'Palmoria Group emp-data cleaned'!$D937&gt;=110000, "$110k+"
)</f>
        <v>$50k-60k</v>
      </c>
      <c r="F937" s="35" t="s">
        <v>9</v>
      </c>
      <c r="G937" s="35" t="s">
        <v>14</v>
      </c>
      <c r="H937" s="33">
        <f>INDEX('Bonus Rules'!$C$3:$G$14, MATCH(C937, 'Bonus Rules'!$B$3:$B$14, 0), MATCH(G937, 'Bonus Rules'!$C$2:$G$2, 0))</f>
        <v>4.1000000000000002E-2</v>
      </c>
      <c r="I937" s="42">
        <f t="shared" si="28"/>
        <v>2452.21</v>
      </c>
      <c r="J937" s="48">
        <f t="shared" si="29"/>
        <v>62262.21</v>
      </c>
    </row>
    <row r="938" spans="1:10" x14ac:dyDescent="0.25">
      <c r="A938" s="33" t="s">
        <v>894</v>
      </c>
      <c r="B938" s="33" t="s">
        <v>903</v>
      </c>
      <c r="C938" s="33" t="s">
        <v>39</v>
      </c>
      <c r="D938" s="48">
        <v>91310</v>
      </c>
      <c r="E938" s="34" t="str" cm="1">
        <f t="array" ref="E938">_xlfn.IFS(
  'Palmoria Group emp-data cleaned'!$D938&lt;10000, "$0-10k",
  'Palmoria Group emp-data cleaned'!$D938&lt;20000, "$10k-20k",
  'Palmoria Group emp-data cleaned'!$D938&lt;30000, "$20k-30k",
  'Palmoria Group emp-data cleaned'!$D938&lt;40000, "$30k-40k",
  'Palmoria Group emp-data cleaned'!$D938&lt;50000, "$40k-50k",
  'Palmoria Group emp-data cleaned'!$D938&lt;60000, "$50k-60k",
  'Palmoria Group emp-data cleaned'!$D938&lt;70000, "$60k-70k",
  'Palmoria Group emp-data cleaned'!$D938&lt;80000, "$70k-80k",
  'Palmoria Group emp-data cleaned'!$D938&lt;90000, "$80k-90k",
  'Palmoria Group emp-data cleaned'!$D938&lt;100000, "$90k-100k",
  'Palmoria Group emp-data cleaned'!$D938&lt;110000, "$100k-110k",
  'Palmoria Group emp-data cleaned'!$D938&gt;=110000, "$110k+"
)</f>
        <v>$90k-100k</v>
      </c>
      <c r="F938" s="33" t="s">
        <v>19</v>
      </c>
      <c r="G938" s="33" t="s">
        <v>26</v>
      </c>
      <c r="H938" s="33">
        <f>INDEX('Bonus Rules'!$C$3:$G$14, MATCH(C938, 'Bonus Rules'!$B$3:$B$14, 0), MATCH(G938, 'Bonus Rules'!$C$2:$G$2, 0))</f>
        <v>0.04</v>
      </c>
      <c r="I938" s="42">
        <f t="shared" si="28"/>
        <v>3652.4</v>
      </c>
      <c r="J938" s="48">
        <f t="shared" si="29"/>
        <v>94962.4</v>
      </c>
    </row>
    <row r="939" spans="1:10" x14ac:dyDescent="0.25">
      <c r="A939" s="35" t="s">
        <v>895</v>
      </c>
      <c r="B939" s="35" t="s">
        <v>7</v>
      </c>
      <c r="C939" s="35" t="s">
        <v>31</v>
      </c>
      <c r="D939" s="49">
        <v>71370</v>
      </c>
      <c r="E939" s="36" t="str" cm="1">
        <f t="array" ref="E939">_xlfn.IFS(
  'Palmoria Group emp-data cleaned'!$D939&lt;10000, "$0-10k",
  'Palmoria Group emp-data cleaned'!$D939&lt;20000, "$10k-20k",
  'Palmoria Group emp-data cleaned'!$D939&lt;30000, "$20k-30k",
  'Palmoria Group emp-data cleaned'!$D939&lt;40000, "$30k-40k",
  'Palmoria Group emp-data cleaned'!$D939&lt;50000, "$40k-50k",
  'Palmoria Group emp-data cleaned'!$D939&lt;60000, "$50k-60k",
  'Palmoria Group emp-data cleaned'!$D939&lt;70000, "$60k-70k",
  'Palmoria Group emp-data cleaned'!$D939&lt;80000, "$70k-80k",
  'Palmoria Group emp-data cleaned'!$D939&lt;90000, "$80k-90k",
  'Palmoria Group emp-data cleaned'!$D939&lt;100000, "$90k-100k",
  'Palmoria Group emp-data cleaned'!$D939&lt;110000, "$100k-110k",
  'Palmoria Group emp-data cleaned'!$D939&gt;=110000, "$110k+"
)</f>
        <v>$70k-80k</v>
      </c>
      <c r="F939" s="35" t="s">
        <v>9</v>
      </c>
      <c r="G939" s="35" t="s">
        <v>26</v>
      </c>
      <c r="H939" s="33">
        <f>INDEX('Bonus Rules'!$C$3:$G$14, MATCH(C939, 'Bonus Rules'!$B$3:$B$14, 0), MATCH(G939, 'Bonus Rules'!$C$2:$G$2, 0))</f>
        <v>2.4E-2</v>
      </c>
      <c r="I939" s="42">
        <f t="shared" si="28"/>
        <v>1712.88</v>
      </c>
      <c r="J939" s="48">
        <f t="shared" si="29"/>
        <v>73082.880000000005</v>
      </c>
    </row>
    <row r="940" spans="1:10" x14ac:dyDescent="0.25">
      <c r="A940" s="33" t="s">
        <v>896</v>
      </c>
      <c r="B940" s="33" t="s">
        <v>12</v>
      </c>
      <c r="C940" s="33" t="s">
        <v>39</v>
      </c>
      <c r="D940" s="48">
        <v>71570</v>
      </c>
      <c r="E940" s="34" t="str" cm="1">
        <f t="array" ref="E940">_xlfn.IFS(
  'Palmoria Group emp-data cleaned'!$D940&lt;10000, "$0-10k",
  'Palmoria Group emp-data cleaned'!$D940&lt;20000, "$10k-20k",
  'Palmoria Group emp-data cleaned'!$D940&lt;30000, "$20k-30k",
  'Palmoria Group emp-data cleaned'!$D940&lt;40000, "$30k-40k",
  'Palmoria Group emp-data cleaned'!$D940&lt;50000, "$40k-50k",
  'Palmoria Group emp-data cleaned'!$D940&lt;60000, "$50k-60k",
  'Palmoria Group emp-data cleaned'!$D940&lt;70000, "$60k-70k",
  'Palmoria Group emp-data cleaned'!$D940&lt;80000, "$70k-80k",
  'Palmoria Group emp-data cleaned'!$D940&lt;90000, "$80k-90k",
  'Palmoria Group emp-data cleaned'!$D940&lt;100000, "$90k-100k",
  'Palmoria Group emp-data cleaned'!$D940&lt;110000, "$100k-110k",
  'Palmoria Group emp-data cleaned'!$D940&gt;=110000, "$110k+"
)</f>
        <v>$70k-80k</v>
      </c>
      <c r="F940" s="33" t="s">
        <v>15</v>
      </c>
      <c r="G940" s="33" t="s">
        <v>16</v>
      </c>
      <c r="H940" s="33"/>
      <c r="I940" s="42"/>
      <c r="J940" s="48"/>
    </row>
    <row r="941" spans="1:10" x14ac:dyDescent="0.25">
      <c r="A941" s="35" t="s">
        <v>811</v>
      </c>
      <c r="B941" s="35" t="s">
        <v>7</v>
      </c>
      <c r="C941" s="35" t="s">
        <v>34</v>
      </c>
      <c r="D941" s="49">
        <v>119670</v>
      </c>
      <c r="E941" s="36" t="str" cm="1">
        <f t="array" ref="E941">_xlfn.IFS(
  'Palmoria Group emp-data cleaned'!$D941&lt;10000, "$0-10k",
  'Palmoria Group emp-data cleaned'!$D941&lt;20000, "$10k-20k",
  'Palmoria Group emp-data cleaned'!$D941&lt;30000, "$20k-30k",
  'Palmoria Group emp-data cleaned'!$D941&lt;40000, "$30k-40k",
  'Palmoria Group emp-data cleaned'!$D941&lt;50000, "$40k-50k",
  'Palmoria Group emp-data cleaned'!$D941&lt;60000, "$50k-60k",
  'Palmoria Group emp-data cleaned'!$D941&lt;70000, "$60k-70k",
  'Palmoria Group emp-data cleaned'!$D941&lt;80000, "$70k-80k",
  'Palmoria Group emp-data cleaned'!$D941&lt;90000, "$80k-90k",
  'Palmoria Group emp-data cleaned'!$D941&lt;100000, "$90k-100k",
  'Palmoria Group emp-data cleaned'!$D941&lt;110000, "$100k-110k",
  'Palmoria Group emp-data cleaned'!$D941&gt;=110000, "$110k+"
)</f>
        <v>$110k+</v>
      </c>
      <c r="F941" s="35" t="s">
        <v>9</v>
      </c>
      <c r="G941" s="35" t="s">
        <v>16</v>
      </c>
      <c r="H941" s="33"/>
      <c r="I941" s="42"/>
      <c r="J941" s="48"/>
    </row>
    <row r="942" spans="1:10" x14ac:dyDescent="0.25">
      <c r="A942" s="33" t="s">
        <v>897</v>
      </c>
      <c r="B942" s="33" t="s">
        <v>12</v>
      </c>
      <c r="C942" s="33" t="s">
        <v>63</v>
      </c>
      <c r="D942" s="48">
        <v>67910</v>
      </c>
      <c r="E942" s="34" t="str" cm="1">
        <f t="array" ref="E942">_xlfn.IFS(
  'Palmoria Group emp-data cleaned'!$D942&lt;10000, "$0-10k",
  'Palmoria Group emp-data cleaned'!$D942&lt;20000, "$10k-20k",
  'Palmoria Group emp-data cleaned'!$D942&lt;30000, "$20k-30k",
  'Palmoria Group emp-data cleaned'!$D942&lt;40000, "$30k-40k",
  'Palmoria Group emp-data cleaned'!$D942&lt;50000, "$40k-50k",
  'Palmoria Group emp-data cleaned'!$D942&lt;60000, "$50k-60k",
  'Palmoria Group emp-data cleaned'!$D942&lt;70000, "$60k-70k",
  'Palmoria Group emp-data cleaned'!$D942&lt;80000, "$70k-80k",
  'Palmoria Group emp-data cleaned'!$D942&lt;90000, "$80k-90k",
  'Palmoria Group emp-data cleaned'!$D942&lt;100000, "$90k-100k",
  'Palmoria Group emp-data cleaned'!$D942&lt;110000, "$100k-110k",
  'Palmoria Group emp-data cleaned'!$D942&gt;=110000, "$110k+"
)</f>
        <v>$60k-70k</v>
      </c>
      <c r="F942" s="33" t="s">
        <v>19</v>
      </c>
      <c r="G942" s="33" t="s">
        <v>26</v>
      </c>
      <c r="H942" s="33">
        <f>INDEX('Bonus Rules'!$C$3:$G$14, MATCH(C942, 'Bonus Rules'!$B$3:$B$14, 0), MATCH(G942, 'Bonus Rules'!$C$2:$G$2, 0))</f>
        <v>3.5000000000000003E-2</v>
      </c>
      <c r="I942" s="42">
        <f t="shared" si="28"/>
        <v>2376.8500000000004</v>
      </c>
      <c r="J942" s="48">
        <f t="shared" si="29"/>
        <v>70286.850000000006</v>
      </c>
    </row>
    <row r="943" spans="1:10" x14ac:dyDescent="0.25">
      <c r="A943" s="35" t="s">
        <v>898</v>
      </c>
      <c r="B943" s="35" t="s">
        <v>12</v>
      </c>
      <c r="C943" s="35" t="s">
        <v>21</v>
      </c>
      <c r="D943" s="49">
        <v>100370</v>
      </c>
      <c r="E943" s="36" t="str" cm="1">
        <f t="array" ref="E943">_xlfn.IFS(
  'Palmoria Group emp-data cleaned'!$D943&lt;10000, "$0-10k",
  'Palmoria Group emp-data cleaned'!$D943&lt;20000, "$10k-20k",
  'Palmoria Group emp-data cleaned'!$D943&lt;30000, "$20k-30k",
  'Palmoria Group emp-data cleaned'!$D943&lt;40000, "$30k-40k",
  'Palmoria Group emp-data cleaned'!$D943&lt;50000, "$40k-50k",
  'Palmoria Group emp-data cleaned'!$D943&lt;60000, "$50k-60k",
  'Palmoria Group emp-data cleaned'!$D943&lt;70000, "$60k-70k",
  'Palmoria Group emp-data cleaned'!$D943&lt;80000, "$70k-80k",
  'Palmoria Group emp-data cleaned'!$D943&lt;90000, "$80k-90k",
  'Palmoria Group emp-data cleaned'!$D943&lt;100000, "$90k-100k",
  'Palmoria Group emp-data cleaned'!$D943&lt;110000, "$100k-110k",
  'Palmoria Group emp-data cleaned'!$D943&gt;=110000, "$110k+"
)</f>
        <v>$100k-110k</v>
      </c>
      <c r="F943" s="35" t="s">
        <v>15</v>
      </c>
      <c r="G943" s="35" t="s">
        <v>26</v>
      </c>
      <c r="H943" s="33">
        <f>INDEX('Bonus Rules'!$C$3:$G$14, MATCH(C943, 'Bonus Rules'!$B$3:$B$14, 0), MATCH(G943, 'Bonus Rules'!$C$2:$G$2, 0))</f>
        <v>2.8000000000000001E-2</v>
      </c>
      <c r="I943" s="42">
        <f t="shared" si="28"/>
        <v>2810.36</v>
      </c>
      <c r="J943" s="48">
        <f t="shared" si="29"/>
        <v>103180.36</v>
      </c>
    </row>
    <row r="944" spans="1:10" x14ac:dyDescent="0.25">
      <c r="A944" s="33" t="s">
        <v>899</v>
      </c>
      <c r="B944" s="33" t="s">
        <v>12</v>
      </c>
      <c r="C944" s="33" t="s">
        <v>31</v>
      </c>
      <c r="D944" s="48">
        <v>90240</v>
      </c>
      <c r="E944" s="34" t="str" cm="1">
        <f t="array" ref="E944">_xlfn.IFS(
  'Palmoria Group emp-data cleaned'!$D944&lt;10000, "$0-10k",
  'Palmoria Group emp-data cleaned'!$D944&lt;20000, "$10k-20k",
  'Palmoria Group emp-data cleaned'!$D944&lt;30000, "$20k-30k",
  'Palmoria Group emp-data cleaned'!$D944&lt;40000, "$30k-40k",
  'Palmoria Group emp-data cleaned'!$D944&lt;50000, "$40k-50k",
  'Palmoria Group emp-data cleaned'!$D944&lt;60000, "$50k-60k",
  'Palmoria Group emp-data cleaned'!$D944&lt;70000, "$60k-70k",
  'Palmoria Group emp-data cleaned'!$D944&lt;80000, "$70k-80k",
  'Palmoria Group emp-data cleaned'!$D944&lt;90000, "$80k-90k",
  'Palmoria Group emp-data cleaned'!$D944&lt;100000, "$90k-100k",
  'Palmoria Group emp-data cleaned'!$D944&lt;110000, "$100k-110k",
  'Palmoria Group emp-data cleaned'!$D944&gt;=110000, "$110k+"
)</f>
        <v>$90k-100k</v>
      </c>
      <c r="F944" s="33" t="s">
        <v>15</v>
      </c>
      <c r="G944" s="33" t="s">
        <v>22</v>
      </c>
      <c r="H944" s="33">
        <f>INDEX('Bonus Rules'!$C$3:$G$14, MATCH(C944, 'Bonus Rules'!$B$3:$B$14, 0), MATCH(G944, 'Bonus Rules'!$C$2:$G$2, 0))</f>
        <v>1.7999999999999999E-2</v>
      </c>
      <c r="I944" s="42">
        <f t="shared" si="28"/>
        <v>1624.32</v>
      </c>
      <c r="J944" s="48">
        <f t="shared" si="29"/>
        <v>91864.320000000007</v>
      </c>
    </row>
    <row r="945" spans="1:10" x14ac:dyDescent="0.25">
      <c r="A945" s="35" t="s">
        <v>900</v>
      </c>
      <c r="B945" s="35" t="s">
        <v>12</v>
      </c>
      <c r="C945" s="35" t="s">
        <v>13</v>
      </c>
      <c r="D945" s="49">
        <v>75870</v>
      </c>
      <c r="E945" s="36" t="str" cm="1">
        <f t="array" ref="E945">_xlfn.IFS(
  'Palmoria Group emp-data cleaned'!$D945&lt;10000, "$0-10k",
  'Palmoria Group emp-data cleaned'!$D945&lt;20000, "$10k-20k",
  'Palmoria Group emp-data cleaned'!$D945&lt;30000, "$20k-30k",
  'Palmoria Group emp-data cleaned'!$D945&lt;40000, "$30k-40k",
  'Palmoria Group emp-data cleaned'!$D945&lt;50000, "$40k-50k",
  'Palmoria Group emp-data cleaned'!$D945&lt;60000, "$50k-60k",
  'Palmoria Group emp-data cleaned'!$D945&lt;70000, "$60k-70k",
  'Palmoria Group emp-data cleaned'!$D945&lt;80000, "$70k-80k",
  'Palmoria Group emp-data cleaned'!$D945&lt;90000, "$80k-90k",
  'Palmoria Group emp-data cleaned'!$D945&lt;100000, "$90k-100k",
  'Palmoria Group emp-data cleaned'!$D945&lt;110000, "$100k-110k",
  'Palmoria Group emp-data cleaned'!$D945&gt;=110000, "$110k+"
)</f>
        <v>$70k-80k</v>
      </c>
      <c r="F945" s="35" t="s">
        <v>19</v>
      </c>
      <c r="G945" s="35" t="s">
        <v>26</v>
      </c>
      <c r="H945" s="33">
        <f>INDEX('Bonus Rules'!$C$3:$G$14, MATCH(C945, 'Bonus Rules'!$B$3:$B$14, 0), MATCH(G945, 'Bonus Rules'!$C$2:$G$2, 0))</f>
        <v>3.5000000000000003E-2</v>
      </c>
      <c r="I945" s="42">
        <f t="shared" si="28"/>
        <v>2655.4500000000003</v>
      </c>
      <c r="J945" s="48">
        <f t="shared" si="29"/>
        <v>78525.45</v>
      </c>
    </row>
    <row r="946" spans="1:10" x14ac:dyDescent="0.25">
      <c r="A946" s="33" t="s">
        <v>901</v>
      </c>
      <c r="B946" s="33" t="s">
        <v>12</v>
      </c>
      <c r="C946" s="33" t="s">
        <v>39</v>
      </c>
      <c r="D946" s="48">
        <v>58740</v>
      </c>
      <c r="E946" s="34" t="str" cm="1">
        <f t="array" ref="E946">_xlfn.IFS(
  'Palmoria Group emp-data cleaned'!$D946&lt;10000, "$0-10k",
  'Palmoria Group emp-data cleaned'!$D946&lt;20000, "$10k-20k",
  'Palmoria Group emp-data cleaned'!$D946&lt;30000, "$20k-30k",
  'Palmoria Group emp-data cleaned'!$D946&lt;40000, "$30k-40k",
  'Palmoria Group emp-data cleaned'!$D946&lt;50000, "$40k-50k",
  'Palmoria Group emp-data cleaned'!$D946&lt;60000, "$50k-60k",
  'Palmoria Group emp-data cleaned'!$D946&lt;70000, "$60k-70k",
  'Palmoria Group emp-data cleaned'!$D946&lt;80000, "$70k-80k",
  'Palmoria Group emp-data cleaned'!$D946&lt;90000, "$80k-90k",
  'Palmoria Group emp-data cleaned'!$D946&lt;100000, "$90k-100k",
  'Palmoria Group emp-data cleaned'!$D946&lt;110000, "$100k-110k",
  'Palmoria Group emp-data cleaned'!$D946&gt;=110000, "$110k+"
)</f>
        <v>$50k-60k</v>
      </c>
      <c r="F946" s="33" t="s">
        <v>19</v>
      </c>
      <c r="G946" s="33" t="s">
        <v>16</v>
      </c>
      <c r="H946" s="33"/>
      <c r="I946" s="42"/>
      <c r="J946" s="48"/>
    </row>
    <row r="947" spans="1:10" x14ac:dyDescent="0.25">
      <c r="A947" s="37" t="s">
        <v>902</v>
      </c>
      <c r="B947" s="37" t="s">
        <v>12</v>
      </c>
      <c r="C947" s="37" t="s">
        <v>18</v>
      </c>
      <c r="D947" s="50">
        <v>32500</v>
      </c>
      <c r="E947" s="38" t="str" cm="1">
        <f t="array" ref="E947">_xlfn.IFS(
  'Palmoria Group emp-data cleaned'!$D947&lt;10000, "$0-10k",
  'Palmoria Group emp-data cleaned'!$D947&lt;20000, "$10k-20k",
  'Palmoria Group emp-data cleaned'!$D947&lt;30000, "$20k-30k",
  'Palmoria Group emp-data cleaned'!$D947&lt;40000, "$30k-40k",
  'Palmoria Group emp-data cleaned'!$D947&lt;50000, "$40k-50k",
  'Palmoria Group emp-data cleaned'!$D947&lt;60000, "$50k-60k",
  'Palmoria Group emp-data cleaned'!$D947&lt;70000, "$60k-70k",
  'Palmoria Group emp-data cleaned'!$D947&lt;80000, "$70k-80k",
  'Palmoria Group emp-data cleaned'!$D947&lt;90000, "$80k-90k",
  'Palmoria Group emp-data cleaned'!$D947&lt;100000, "$90k-100k",
  'Palmoria Group emp-data cleaned'!$D947&lt;110000, "$100k-110k",
  'Palmoria Group emp-data cleaned'!$D947&gt;=110000, "$110k+"
)</f>
        <v>$30k-40k</v>
      </c>
      <c r="F947" s="37" t="s">
        <v>9</v>
      </c>
      <c r="G947" s="37" t="s">
        <v>26</v>
      </c>
      <c r="H947" s="44">
        <f>INDEX('Bonus Rules'!$C$3:$G$14, MATCH(C947, 'Bonus Rules'!$B$3:$B$14, 0), MATCH(G947, 'Bonus Rules'!$C$2:$G$2, 0))</f>
        <v>2.1000000000000001E-2</v>
      </c>
      <c r="I947" s="45">
        <f t="shared" si="28"/>
        <v>682.5</v>
      </c>
      <c r="J947" s="48">
        <f t="shared" si="29"/>
        <v>33182.5</v>
      </c>
    </row>
    <row r="948" spans="1:10" x14ac:dyDescent="0.25">
      <c r="H948" s="33"/>
      <c r="J948" s="48"/>
    </row>
    <row r="949" spans="1:10" x14ac:dyDescent="0.25">
      <c r="H949" s="33"/>
      <c r="J949" s="48"/>
    </row>
    <row r="950" spans="1:10" x14ac:dyDescent="0.25">
      <c r="H950" s="33"/>
      <c r="J950" s="48"/>
    </row>
    <row r="951" spans="1:10" x14ac:dyDescent="0.25">
      <c r="H951" s="33"/>
      <c r="J951" s="48"/>
    </row>
    <row r="952" spans="1:10" x14ac:dyDescent="0.25">
      <c r="H952" s="33"/>
      <c r="J952" s="48"/>
    </row>
    <row r="953" spans="1:10" x14ac:dyDescent="0.25">
      <c r="H953" s="33"/>
      <c r="J953" s="48"/>
    </row>
    <row r="954" spans="1:10" x14ac:dyDescent="0.25">
      <c r="H954" s="33"/>
      <c r="J954" s="48"/>
    </row>
    <row r="955" spans="1:10" x14ac:dyDescent="0.25">
      <c r="H955" s="33"/>
    </row>
    <row r="956" spans="1:10" x14ac:dyDescent="0.25">
      <c r="H956" s="33"/>
    </row>
    <row r="957" spans="1:10" x14ac:dyDescent="0.25">
      <c r="H957" s="33"/>
    </row>
    <row r="958" spans="1:10" x14ac:dyDescent="0.25">
      <c r="H958" s="3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9364-DAB5-4A50-BACD-AD651C48B30B}">
  <dimension ref="A2:P128"/>
  <sheetViews>
    <sheetView topLeftCell="A112" workbookViewId="0">
      <selection activeCell="I56" sqref="I56"/>
    </sheetView>
  </sheetViews>
  <sheetFormatPr defaultRowHeight="15.75" x14ac:dyDescent="0.25"/>
  <cols>
    <col min="1" max="1" width="26.375" bestFit="1" customWidth="1"/>
    <col min="2" max="2" width="16" bestFit="1" customWidth="1"/>
    <col min="3" max="3" width="10.875" bestFit="1" customWidth="1"/>
    <col min="4" max="4" width="12.5" bestFit="1" customWidth="1"/>
    <col min="5" max="5" width="11" bestFit="1" customWidth="1"/>
    <col min="6" max="6" width="7.875" bestFit="1" customWidth="1"/>
    <col min="7" max="7" width="9.75" bestFit="1" customWidth="1"/>
    <col min="8" max="8" width="16.125" bestFit="1" customWidth="1"/>
    <col min="9" max="9" width="16" bestFit="1" customWidth="1"/>
    <col min="10" max="10" width="8.875" bestFit="1" customWidth="1"/>
    <col min="11" max="11" width="11.75" customWidth="1"/>
    <col min="12" max="12" width="11" bestFit="1" customWidth="1"/>
    <col min="13" max="13" width="7.875" bestFit="1" customWidth="1"/>
    <col min="14" max="14" width="20.25" bestFit="1" customWidth="1"/>
    <col min="15" max="15" width="11.75" customWidth="1"/>
    <col min="16" max="16" width="12.5" bestFit="1" customWidth="1"/>
    <col min="17" max="17" width="21.25" bestFit="1" customWidth="1"/>
    <col min="18" max="19" width="7.875" bestFit="1" customWidth="1"/>
    <col min="20" max="20" width="12.5" bestFit="1" customWidth="1"/>
    <col min="21" max="21" width="10.125" bestFit="1" customWidth="1"/>
    <col min="22" max="22" width="11.5" bestFit="1" customWidth="1"/>
    <col min="23" max="23" width="7.875" bestFit="1" customWidth="1"/>
    <col min="24" max="24" width="12.5" bestFit="1" customWidth="1"/>
    <col min="25" max="25" width="14.75" bestFit="1" customWidth="1"/>
    <col min="26" max="26" width="21.625" bestFit="1" customWidth="1"/>
    <col min="27" max="27" width="7.875" bestFit="1" customWidth="1"/>
    <col min="28" max="28" width="12.5" bestFit="1" customWidth="1"/>
    <col min="29" max="29" width="24.875" bestFit="1" customWidth="1"/>
    <col min="30" max="30" width="26.375" bestFit="1" customWidth="1"/>
    <col min="31" max="31" width="7.875" bestFit="1" customWidth="1"/>
    <col min="32" max="32" width="12.5" bestFit="1" customWidth="1"/>
    <col min="33" max="33" width="29.75" bestFit="1" customWidth="1"/>
    <col min="34" max="35" width="7.875" bestFit="1" customWidth="1"/>
    <col min="36" max="36" width="12.5" bestFit="1" customWidth="1"/>
    <col min="37" max="37" width="10" bestFit="1" customWidth="1"/>
    <col min="38" max="38" width="9.5" bestFit="1" customWidth="1"/>
    <col min="39" max="39" width="7.875" bestFit="1" customWidth="1"/>
    <col min="40" max="40" width="12.5" bestFit="1" customWidth="1"/>
    <col min="41" max="41" width="12.625" bestFit="1" customWidth="1"/>
    <col min="42" max="42" width="9.625" bestFit="1" customWidth="1"/>
    <col min="43" max="43" width="7.875" bestFit="1" customWidth="1"/>
    <col min="44" max="44" width="12.5" bestFit="1" customWidth="1"/>
    <col min="45" max="45" width="12.75" bestFit="1" customWidth="1"/>
    <col min="46" max="46" width="9.625" bestFit="1" customWidth="1"/>
    <col min="47" max="47" width="7.875" bestFit="1" customWidth="1"/>
    <col min="48" max="48" width="12.5" bestFit="1" customWidth="1"/>
    <col min="49" max="49" width="12.75" bestFit="1" customWidth="1"/>
    <col min="50" max="50" width="11" bestFit="1" customWidth="1"/>
    <col min="51" max="874" width="24.25" bestFit="1" customWidth="1"/>
    <col min="875" max="876" width="11" bestFit="1" customWidth="1"/>
  </cols>
  <sheetData>
    <row r="2" spans="1:5" ht="15.75" customHeight="1" x14ac:dyDescent="0.25">
      <c r="A2" s="52" t="s">
        <v>908</v>
      </c>
      <c r="B2" s="52"/>
      <c r="C2" s="52"/>
      <c r="D2" s="52"/>
    </row>
    <row r="3" spans="1:5" x14ac:dyDescent="0.25">
      <c r="A3" s="4" t="s">
        <v>1</v>
      </c>
      <c r="B3" t="s">
        <v>906</v>
      </c>
    </row>
    <row r="4" spans="1:5" x14ac:dyDescent="0.25">
      <c r="A4" s="5" t="s">
        <v>12</v>
      </c>
      <c r="B4" s="1">
        <v>441</v>
      </c>
    </row>
    <row r="5" spans="1:5" x14ac:dyDescent="0.25">
      <c r="A5" s="5" t="s">
        <v>7</v>
      </c>
      <c r="B5" s="1">
        <v>465</v>
      </c>
    </row>
    <row r="6" spans="1:5" x14ac:dyDescent="0.25">
      <c r="A6" s="5" t="s">
        <v>903</v>
      </c>
      <c r="B6" s="1">
        <v>40</v>
      </c>
    </row>
    <row r="7" spans="1:5" x14ac:dyDescent="0.25">
      <c r="A7" s="5" t="s">
        <v>905</v>
      </c>
      <c r="B7" s="1">
        <v>946</v>
      </c>
    </row>
    <row r="10" spans="1:5" x14ac:dyDescent="0.25">
      <c r="A10" s="53" t="s">
        <v>909</v>
      </c>
      <c r="B10" s="54"/>
      <c r="C10" s="54"/>
      <c r="D10" s="54"/>
    </row>
    <row r="11" spans="1:5" x14ac:dyDescent="0.25">
      <c r="A11" s="4" t="s">
        <v>906</v>
      </c>
      <c r="B11" s="4" t="s">
        <v>1</v>
      </c>
    </row>
    <row r="12" spans="1:5" x14ac:dyDescent="0.25">
      <c r="A12" s="4" t="s">
        <v>4</v>
      </c>
      <c r="B12" t="s">
        <v>12</v>
      </c>
      <c r="C12" t="s">
        <v>7</v>
      </c>
      <c r="D12" t="s">
        <v>903</v>
      </c>
      <c r="E12" t="s">
        <v>905</v>
      </c>
    </row>
    <row r="13" spans="1:5" x14ac:dyDescent="0.25">
      <c r="A13" s="5" t="s">
        <v>15</v>
      </c>
      <c r="B13" s="1">
        <v>158</v>
      </c>
      <c r="C13" s="1">
        <v>159</v>
      </c>
      <c r="D13" s="1">
        <v>18</v>
      </c>
      <c r="E13" s="1">
        <v>335</v>
      </c>
    </row>
    <row r="14" spans="1:5" x14ac:dyDescent="0.25">
      <c r="A14" s="5" t="s">
        <v>19</v>
      </c>
      <c r="B14" s="1">
        <v>165</v>
      </c>
      <c r="C14" s="1">
        <v>182</v>
      </c>
      <c r="D14" s="1">
        <v>14</v>
      </c>
      <c r="E14" s="1">
        <v>361</v>
      </c>
    </row>
    <row r="15" spans="1:5" x14ac:dyDescent="0.25">
      <c r="A15" s="5" t="s">
        <v>9</v>
      </c>
      <c r="B15" s="1">
        <v>118</v>
      </c>
      <c r="C15" s="1">
        <v>124</v>
      </c>
      <c r="D15" s="1">
        <v>8</v>
      </c>
      <c r="E15" s="1">
        <v>250</v>
      </c>
    </row>
    <row r="16" spans="1:5" x14ac:dyDescent="0.25">
      <c r="A16" s="5" t="s">
        <v>905</v>
      </c>
      <c r="B16" s="1">
        <v>441</v>
      </c>
      <c r="C16" s="1">
        <v>465</v>
      </c>
      <c r="D16" s="1">
        <v>40</v>
      </c>
      <c r="E16" s="1">
        <v>946</v>
      </c>
    </row>
    <row r="19" spans="1:5" x14ac:dyDescent="0.25">
      <c r="A19" s="53" t="s">
        <v>910</v>
      </c>
      <c r="B19" s="54"/>
      <c r="C19" s="54"/>
      <c r="D19" s="54"/>
      <c r="E19" s="54"/>
    </row>
    <row r="20" spans="1:5" x14ac:dyDescent="0.25">
      <c r="A20" s="4" t="s">
        <v>906</v>
      </c>
      <c r="B20" s="4" t="s">
        <v>1</v>
      </c>
    </row>
    <row r="21" spans="1:5" x14ac:dyDescent="0.25">
      <c r="A21" s="4" t="s">
        <v>2</v>
      </c>
      <c r="B21" t="s">
        <v>12</v>
      </c>
      <c r="C21" t="s">
        <v>7</v>
      </c>
      <c r="D21" t="s">
        <v>903</v>
      </c>
      <c r="E21" t="s">
        <v>905</v>
      </c>
    </row>
    <row r="22" spans="1:5" x14ac:dyDescent="0.25">
      <c r="A22" s="5" t="s">
        <v>50</v>
      </c>
      <c r="B22" s="1">
        <v>28</v>
      </c>
      <c r="C22" s="1">
        <v>37</v>
      </c>
      <c r="D22" s="1">
        <v>2</v>
      </c>
      <c r="E22" s="1">
        <v>67</v>
      </c>
    </row>
    <row r="23" spans="1:5" x14ac:dyDescent="0.25">
      <c r="A23" s="5" t="s">
        <v>31</v>
      </c>
      <c r="B23" s="1">
        <v>41</v>
      </c>
      <c r="C23" s="1">
        <v>37</v>
      </c>
      <c r="D23" s="1">
        <v>3</v>
      </c>
      <c r="E23" s="1">
        <v>81</v>
      </c>
    </row>
    <row r="24" spans="1:5" x14ac:dyDescent="0.25">
      <c r="A24" s="5" t="s">
        <v>13</v>
      </c>
      <c r="B24" s="1">
        <v>38</v>
      </c>
      <c r="C24" s="1">
        <v>36</v>
      </c>
      <c r="D24" s="1">
        <v>6</v>
      </c>
      <c r="E24" s="1">
        <v>80</v>
      </c>
    </row>
    <row r="25" spans="1:5" x14ac:dyDescent="0.25">
      <c r="A25" s="5" t="s">
        <v>25</v>
      </c>
      <c r="B25" s="1">
        <v>41</v>
      </c>
      <c r="C25" s="1">
        <v>38</v>
      </c>
      <c r="D25" s="1">
        <v>3</v>
      </c>
      <c r="E25" s="1">
        <v>82</v>
      </c>
    </row>
    <row r="26" spans="1:5" x14ac:dyDescent="0.25">
      <c r="A26" s="5" t="s">
        <v>18</v>
      </c>
      <c r="B26" s="1">
        <v>34</v>
      </c>
      <c r="C26" s="1">
        <v>49</v>
      </c>
      <c r="D26" s="1">
        <v>5</v>
      </c>
      <c r="E26" s="1">
        <v>88</v>
      </c>
    </row>
    <row r="27" spans="1:5" x14ac:dyDescent="0.25">
      <c r="A27" s="5" t="s">
        <v>63</v>
      </c>
      <c r="B27" s="1">
        <v>31</v>
      </c>
      <c r="C27" s="1">
        <v>33</v>
      </c>
      <c r="D27" s="1">
        <v>1</v>
      </c>
      <c r="E27" s="1">
        <v>65</v>
      </c>
    </row>
    <row r="28" spans="1:5" x14ac:dyDescent="0.25">
      <c r="A28" s="5" t="s">
        <v>34</v>
      </c>
      <c r="B28" s="1">
        <v>41</v>
      </c>
      <c r="C28" s="1">
        <v>47</v>
      </c>
      <c r="D28" s="1">
        <v>1</v>
      </c>
      <c r="E28" s="1">
        <v>89</v>
      </c>
    </row>
    <row r="29" spans="1:5" x14ac:dyDescent="0.25">
      <c r="A29" s="5" t="s">
        <v>47</v>
      </c>
      <c r="B29" s="1">
        <v>38</v>
      </c>
      <c r="C29" s="1">
        <v>31</v>
      </c>
      <c r="D29" s="1">
        <v>5</v>
      </c>
      <c r="E29" s="1">
        <v>74</v>
      </c>
    </row>
    <row r="30" spans="1:5" x14ac:dyDescent="0.25">
      <c r="A30" s="5" t="s">
        <v>8</v>
      </c>
      <c r="B30" s="1">
        <v>36</v>
      </c>
      <c r="C30" s="1">
        <v>40</v>
      </c>
      <c r="D30" s="1">
        <v>4</v>
      </c>
      <c r="E30" s="1">
        <v>80</v>
      </c>
    </row>
    <row r="31" spans="1:5" x14ac:dyDescent="0.25">
      <c r="A31" s="5" t="s">
        <v>28</v>
      </c>
      <c r="B31" s="1">
        <v>42</v>
      </c>
      <c r="C31" s="1">
        <v>37</v>
      </c>
      <c r="D31" s="1">
        <v>3</v>
      </c>
      <c r="E31" s="1">
        <v>82</v>
      </c>
    </row>
    <row r="32" spans="1:5" x14ac:dyDescent="0.25">
      <c r="A32" s="5" t="s">
        <v>21</v>
      </c>
      <c r="B32" s="1">
        <v>35</v>
      </c>
      <c r="C32" s="1">
        <v>42</v>
      </c>
      <c r="D32" s="1">
        <v>4</v>
      </c>
      <c r="E32" s="1">
        <v>81</v>
      </c>
    </row>
    <row r="33" spans="1:6" x14ac:dyDescent="0.25">
      <c r="A33" s="5" t="s">
        <v>39</v>
      </c>
      <c r="B33" s="1">
        <v>36</v>
      </c>
      <c r="C33" s="1">
        <v>38</v>
      </c>
      <c r="D33" s="1">
        <v>3</v>
      </c>
      <c r="E33" s="1">
        <v>77</v>
      </c>
    </row>
    <row r="34" spans="1:6" x14ac:dyDescent="0.25">
      <c r="A34" s="5" t="s">
        <v>905</v>
      </c>
      <c r="B34" s="1">
        <v>441</v>
      </c>
      <c r="C34" s="1">
        <v>465</v>
      </c>
      <c r="D34" s="1">
        <v>40</v>
      </c>
      <c r="E34" s="1">
        <v>946</v>
      </c>
    </row>
    <row r="38" spans="1:6" x14ac:dyDescent="0.25">
      <c r="A38" s="53" t="s">
        <v>911</v>
      </c>
      <c r="B38" s="54"/>
      <c r="C38" s="54"/>
    </row>
    <row r="39" spans="1:6" x14ac:dyDescent="0.25">
      <c r="A39" s="4" t="s">
        <v>1</v>
      </c>
      <c r="B39" t="s">
        <v>907</v>
      </c>
    </row>
    <row r="40" spans="1:6" x14ac:dyDescent="0.25">
      <c r="A40" s="5" t="s">
        <v>12</v>
      </c>
      <c r="B40" s="1">
        <v>441</v>
      </c>
    </row>
    <row r="41" spans="1:6" x14ac:dyDescent="0.25">
      <c r="A41" s="5" t="s">
        <v>7</v>
      </c>
      <c r="B41" s="1">
        <v>465</v>
      </c>
    </row>
    <row r="42" spans="1:6" x14ac:dyDescent="0.25">
      <c r="A42" s="5" t="s">
        <v>903</v>
      </c>
      <c r="B42" s="1">
        <v>40</v>
      </c>
    </row>
    <row r="43" spans="1:6" x14ac:dyDescent="0.25">
      <c r="A43" s="5" t="s">
        <v>905</v>
      </c>
      <c r="B43" s="1">
        <v>946</v>
      </c>
    </row>
    <row r="45" spans="1:6" x14ac:dyDescent="0.25">
      <c r="A45" s="53" t="s">
        <v>915</v>
      </c>
      <c r="B45" s="54"/>
      <c r="C45" s="54"/>
      <c r="D45" s="54"/>
    </row>
    <row r="46" spans="1:6" x14ac:dyDescent="0.25">
      <c r="A46" s="53" t="s">
        <v>916</v>
      </c>
      <c r="B46" s="54"/>
      <c r="C46" s="54"/>
    </row>
    <row r="47" spans="1:6" x14ac:dyDescent="0.25">
      <c r="A47" s="4" t="s">
        <v>1</v>
      </c>
      <c r="B47" t="s">
        <v>913</v>
      </c>
      <c r="D47" s="53" t="s">
        <v>919</v>
      </c>
      <c r="E47" s="54"/>
      <c r="F47" s="54"/>
    </row>
    <row r="48" spans="1:6" x14ac:dyDescent="0.25">
      <c r="A48" s="5" t="s">
        <v>12</v>
      </c>
      <c r="B48" s="51">
        <v>72135.691609977323</v>
      </c>
      <c r="D48" s="9">
        <f xml:space="preserve"> (GETPIVOTDATA("Salary",$A$47,"Gender","Male") - GETPIVOTDATA("Salary",$A$47,"Gender","Female")) / GETPIVOTDATA("Salary",$A$47,"Gender","Male") * 100</f>
        <v>3.5484049470457939</v>
      </c>
    </row>
    <row r="49" spans="1:14" x14ac:dyDescent="0.25">
      <c r="A49" s="5" t="s">
        <v>7</v>
      </c>
      <c r="B49" s="51">
        <v>74789.526881720434</v>
      </c>
      <c r="D49" t="s">
        <v>920</v>
      </c>
    </row>
    <row r="50" spans="1:14" x14ac:dyDescent="0.25">
      <c r="A50" s="5" t="s">
        <v>903</v>
      </c>
      <c r="B50" s="51">
        <v>78367.5</v>
      </c>
    </row>
    <row r="51" spans="1:14" x14ac:dyDescent="0.25">
      <c r="A51" s="5" t="s">
        <v>905</v>
      </c>
      <c r="B51" s="51">
        <v>73703.668076109941</v>
      </c>
    </row>
    <row r="53" spans="1:14" x14ac:dyDescent="0.25">
      <c r="A53" s="53" t="s">
        <v>917</v>
      </c>
      <c r="B53" s="54"/>
      <c r="C53" s="54"/>
    </row>
    <row r="54" spans="1:14" x14ac:dyDescent="0.25">
      <c r="A54" s="4" t="s">
        <v>912</v>
      </c>
      <c r="B54" s="4" t="s">
        <v>914</v>
      </c>
      <c r="H54" s="53" t="s">
        <v>935</v>
      </c>
      <c r="I54" s="54"/>
      <c r="J54" s="54"/>
    </row>
    <row r="55" spans="1:14" x14ac:dyDescent="0.25">
      <c r="A55" s="4" t="s">
        <v>1</v>
      </c>
      <c r="B55" t="s">
        <v>15</v>
      </c>
      <c r="C55" t="s">
        <v>19</v>
      </c>
      <c r="D55" t="s">
        <v>9</v>
      </c>
      <c r="E55" t="s">
        <v>905</v>
      </c>
      <c r="H55" s="4" t="s">
        <v>914</v>
      </c>
      <c r="I55" t="s">
        <v>913</v>
      </c>
      <c r="K55" s="53" t="s">
        <v>937</v>
      </c>
      <c r="L55" s="53"/>
      <c r="M55" s="53"/>
      <c r="N55" s="53"/>
    </row>
    <row r="56" spans="1:14" x14ac:dyDescent="0.25">
      <c r="A56" s="5" t="s">
        <v>12</v>
      </c>
      <c r="B56" s="51">
        <v>11131420</v>
      </c>
      <c r="C56" s="51">
        <v>11929130</v>
      </c>
      <c r="D56" s="51">
        <v>8751290</v>
      </c>
      <c r="E56" s="51">
        <v>31811840</v>
      </c>
      <c r="H56" s="5" t="s">
        <v>15</v>
      </c>
      <c r="I56" s="51">
        <v>71988.895522388062</v>
      </c>
      <c r="K56" s="13">
        <f xml:space="preserve"> (GETPIVOTDATA("Salary",$H$55,"Gender","Male","Location","Abuja") - GETPIVOTDATA("Salary",$H$55,"Gender","Female","Location","Abuja")) / GETPIVOTDATA("Salary",$H$55,"Gender","Male","Location","Abuja") * 100</f>
        <v>3.813897038680488</v>
      </c>
    </row>
    <row r="57" spans="1:14" x14ac:dyDescent="0.25">
      <c r="A57" s="5" t="s">
        <v>7</v>
      </c>
      <c r="B57" s="51">
        <v>11646040</v>
      </c>
      <c r="C57" s="51">
        <v>13622690</v>
      </c>
      <c r="D57" s="51">
        <v>9508400</v>
      </c>
      <c r="E57" s="51">
        <v>34777130</v>
      </c>
      <c r="H57" s="6" t="s">
        <v>12</v>
      </c>
      <c r="I57" s="51">
        <v>70452.025316455693</v>
      </c>
      <c r="K57" t="s">
        <v>936</v>
      </c>
    </row>
    <row r="58" spans="1:14" x14ac:dyDescent="0.25">
      <c r="A58" s="5" t="s">
        <v>903</v>
      </c>
      <c r="B58" s="51">
        <v>1338820</v>
      </c>
      <c r="C58" s="51">
        <v>1101000</v>
      </c>
      <c r="D58" s="51">
        <v>694880</v>
      </c>
      <c r="E58" s="51">
        <v>3134700</v>
      </c>
      <c r="H58" s="6" t="s">
        <v>7</v>
      </c>
      <c r="I58" s="51">
        <v>73245.53459119497</v>
      </c>
    </row>
    <row r="59" spans="1:14" x14ac:dyDescent="0.25">
      <c r="A59" s="5" t="s">
        <v>905</v>
      </c>
      <c r="B59" s="51">
        <v>24116280</v>
      </c>
      <c r="C59" s="51">
        <v>26652820</v>
      </c>
      <c r="D59" s="51">
        <v>18954570</v>
      </c>
      <c r="E59" s="51">
        <v>69723670</v>
      </c>
      <c r="H59" s="6" t="s">
        <v>903</v>
      </c>
      <c r="I59" s="51">
        <v>74378.888888888891</v>
      </c>
    </row>
    <row r="60" spans="1:14" x14ac:dyDescent="0.25">
      <c r="H60" s="5" t="s">
        <v>19</v>
      </c>
      <c r="I60" s="51">
        <v>73830.526315789481</v>
      </c>
      <c r="K60" s="13">
        <f xml:space="preserve"> (GETPIVOTDATA("Salary",$H$55,"Gender","Male","Location","Kaduna") - GETPIVOTDATA("Salary",$H$55,"Gender","Female","Location","Kaduna")) / GETPIVOTDATA("Salary",$H$55,"Gender","Male","Location","Kaduna") * 100</f>
        <v>3.4097386141218995</v>
      </c>
    </row>
    <row r="61" spans="1:14" x14ac:dyDescent="0.25">
      <c r="A61" s="53" t="s">
        <v>918</v>
      </c>
      <c r="B61" s="54"/>
      <c r="C61" s="54"/>
      <c r="H61" s="6" t="s">
        <v>12</v>
      </c>
      <c r="I61" s="51">
        <v>72297.757575757569</v>
      </c>
      <c r="K61" t="s">
        <v>938</v>
      </c>
    </row>
    <row r="62" spans="1:14" x14ac:dyDescent="0.25">
      <c r="A62" s="4" t="s">
        <v>912</v>
      </c>
      <c r="B62" s="4" t="s">
        <v>1</v>
      </c>
      <c r="H62" s="6" t="s">
        <v>7</v>
      </c>
      <c r="I62" s="51">
        <v>74849.945054945056</v>
      </c>
    </row>
    <row r="63" spans="1:14" x14ac:dyDescent="0.25">
      <c r="A63" s="4" t="s">
        <v>2</v>
      </c>
      <c r="B63" t="s">
        <v>12</v>
      </c>
      <c r="C63" t="s">
        <v>7</v>
      </c>
      <c r="D63" t="s">
        <v>903</v>
      </c>
      <c r="E63" t="s">
        <v>905</v>
      </c>
      <c r="H63" s="6" t="s">
        <v>903</v>
      </c>
      <c r="I63" s="51">
        <v>78642.857142857145</v>
      </c>
    </row>
    <row r="64" spans="1:14" x14ac:dyDescent="0.25">
      <c r="A64" s="5" t="s">
        <v>50</v>
      </c>
      <c r="B64" s="51">
        <v>2042290</v>
      </c>
      <c r="C64" s="51">
        <v>2868610</v>
      </c>
      <c r="D64" s="51">
        <v>205120</v>
      </c>
      <c r="E64" s="51">
        <v>5116020</v>
      </c>
      <c r="H64" s="5" t="s">
        <v>9</v>
      </c>
      <c r="I64" s="51">
        <v>75818.28</v>
      </c>
      <c r="K64" s="13">
        <f xml:space="preserve"> (GETPIVOTDATA("Salary",$H$55,"Gender","Male","Location","Lagos") - GETPIVOTDATA("Salary",$H$55,"Gender","Female","Location","Lagos")) / GETPIVOTDATA("Salary",$H$55,"Gender","Male","Location","Lagos") * 100</f>
        <v>3.2826674576413786</v>
      </c>
    </row>
    <row r="65" spans="1:16" x14ac:dyDescent="0.25">
      <c r="A65" s="5" t="s">
        <v>31</v>
      </c>
      <c r="B65" s="51">
        <v>3059740</v>
      </c>
      <c r="C65" s="51">
        <v>3034610</v>
      </c>
      <c r="D65" s="51">
        <v>149870</v>
      </c>
      <c r="E65" s="51">
        <v>6244220</v>
      </c>
      <c r="H65" s="6" t="s">
        <v>12</v>
      </c>
      <c r="I65" s="51">
        <v>74163.474576271183</v>
      </c>
      <c r="K65" t="s">
        <v>939</v>
      </c>
    </row>
    <row r="66" spans="1:16" x14ac:dyDescent="0.25">
      <c r="A66" s="5" t="s">
        <v>13</v>
      </c>
      <c r="B66" s="51">
        <v>2866040</v>
      </c>
      <c r="C66" s="51">
        <v>2445010</v>
      </c>
      <c r="D66" s="51">
        <v>460140</v>
      </c>
      <c r="E66" s="51">
        <v>5771190</v>
      </c>
      <c r="H66" s="6" t="s">
        <v>7</v>
      </c>
      <c r="I66" s="51">
        <v>76680.645161290318</v>
      </c>
    </row>
    <row r="67" spans="1:16" x14ac:dyDescent="0.25">
      <c r="A67" s="5" t="s">
        <v>25</v>
      </c>
      <c r="B67" s="51">
        <v>2729730</v>
      </c>
      <c r="C67" s="51">
        <v>2804250</v>
      </c>
      <c r="D67" s="51">
        <v>282850</v>
      </c>
      <c r="E67" s="51">
        <v>5816830</v>
      </c>
      <c r="H67" s="6" t="s">
        <v>903</v>
      </c>
      <c r="I67" s="51">
        <v>86860</v>
      </c>
    </row>
    <row r="68" spans="1:16" x14ac:dyDescent="0.25">
      <c r="A68" s="5" t="s">
        <v>18</v>
      </c>
      <c r="B68" s="51">
        <v>2329230</v>
      </c>
      <c r="C68" s="51">
        <v>3576900</v>
      </c>
      <c r="D68" s="51">
        <v>383870</v>
      </c>
      <c r="E68" s="51">
        <v>6290000</v>
      </c>
      <c r="H68" s="5" t="s">
        <v>905</v>
      </c>
      <c r="I68" s="51">
        <v>73703.668076109941</v>
      </c>
    </row>
    <row r="69" spans="1:16" x14ac:dyDescent="0.25">
      <c r="A69" s="5" t="s">
        <v>63</v>
      </c>
      <c r="B69" s="51">
        <v>2452340</v>
      </c>
      <c r="C69" s="51">
        <v>2432160</v>
      </c>
      <c r="D69" s="51">
        <v>105870</v>
      </c>
      <c r="E69" s="51">
        <v>4990370</v>
      </c>
      <c r="J69" s="53" t="s">
        <v>937</v>
      </c>
      <c r="K69" s="53"/>
      <c r="L69" s="53"/>
      <c r="M69" s="53"/>
      <c r="N69" s="11" t="s">
        <v>934</v>
      </c>
      <c r="O69" s="3"/>
      <c r="P69" s="3"/>
    </row>
    <row r="70" spans="1:16" x14ac:dyDescent="0.25">
      <c r="A70" s="5" t="s">
        <v>34</v>
      </c>
      <c r="B70" s="51">
        <v>2901700</v>
      </c>
      <c r="C70" s="51">
        <v>3576740</v>
      </c>
      <c r="D70" s="51">
        <v>36480</v>
      </c>
      <c r="E70" s="51">
        <v>6514920</v>
      </c>
    </row>
    <row r="71" spans="1:16" x14ac:dyDescent="0.25">
      <c r="A71" s="5" t="s">
        <v>47</v>
      </c>
      <c r="B71" s="51">
        <v>2530950</v>
      </c>
      <c r="C71" s="51">
        <v>2140940</v>
      </c>
      <c r="D71" s="51">
        <v>393070</v>
      </c>
      <c r="E71" s="51">
        <v>5064960</v>
      </c>
      <c r="J71" s="12" t="s">
        <v>914</v>
      </c>
      <c r="K71" s="12" t="s">
        <v>940</v>
      </c>
      <c r="N71" s="12" t="s">
        <v>2</v>
      </c>
      <c r="O71" s="12" t="s">
        <v>940</v>
      </c>
    </row>
    <row r="72" spans="1:16" x14ac:dyDescent="0.25">
      <c r="A72" s="5" t="s">
        <v>8</v>
      </c>
      <c r="B72" s="51">
        <v>2534640</v>
      </c>
      <c r="C72" s="51">
        <v>2881590</v>
      </c>
      <c r="D72" s="51">
        <v>356500</v>
      </c>
      <c r="E72" s="51">
        <v>5772730</v>
      </c>
      <c r="J72" t="s">
        <v>9</v>
      </c>
      <c r="K72" s="14">
        <v>3.2800000000000003E-2</v>
      </c>
      <c r="N72" t="s">
        <v>50</v>
      </c>
      <c r="O72" s="14">
        <v>5.9200000000000003E-2</v>
      </c>
    </row>
    <row r="73" spans="1:16" x14ac:dyDescent="0.25">
      <c r="A73" s="5" t="s">
        <v>28</v>
      </c>
      <c r="B73" s="51">
        <v>3069170</v>
      </c>
      <c r="C73" s="51">
        <v>2939880</v>
      </c>
      <c r="D73" s="51">
        <v>201200</v>
      </c>
      <c r="E73" s="51">
        <v>6210250</v>
      </c>
      <c r="J73" t="s">
        <v>19</v>
      </c>
      <c r="K73" s="14">
        <v>3.4099999999999998E-2</v>
      </c>
      <c r="N73" t="s">
        <v>31</v>
      </c>
      <c r="O73" s="14">
        <v>9.01E-2</v>
      </c>
    </row>
    <row r="74" spans="1:16" x14ac:dyDescent="0.25">
      <c r="A74" s="5" t="s">
        <v>21</v>
      </c>
      <c r="B74" s="51">
        <v>2521050</v>
      </c>
      <c r="C74" s="51">
        <v>3251410</v>
      </c>
      <c r="D74" s="51">
        <v>304900</v>
      </c>
      <c r="E74" s="51">
        <v>6077360</v>
      </c>
      <c r="J74" t="s">
        <v>15</v>
      </c>
      <c r="K74" s="14">
        <v>3.8100000000000002E-2</v>
      </c>
      <c r="N74" t="s">
        <v>13</v>
      </c>
      <c r="O74" s="14">
        <v>-0.1105</v>
      </c>
    </row>
    <row r="75" spans="1:16" x14ac:dyDescent="0.25">
      <c r="A75" s="5" t="s">
        <v>39</v>
      </c>
      <c r="B75" s="51">
        <v>2774960</v>
      </c>
      <c r="C75" s="51">
        <v>2825030</v>
      </c>
      <c r="D75" s="51">
        <v>254830</v>
      </c>
      <c r="E75" s="51">
        <v>5854820</v>
      </c>
      <c r="N75" s="12" t="s">
        <v>25</v>
      </c>
      <c r="O75" s="12">
        <v>9.7799999999999998E-2</v>
      </c>
    </row>
    <row r="76" spans="1:16" x14ac:dyDescent="0.25">
      <c r="A76" s="5" t="s">
        <v>905</v>
      </c>
      <c r="B76" s="51">
        <v>31811840</v>
      </c>
      <c r="C76" s="51">
        <v>34777130</v>
      </c>
      <c r="D76" s="51">
        <v>3134700</v>
      </c>
      <c r="E76" s="51">
        <v>69723670</v>
      </c>
      <c r="N76" t="s">
        <v>18</v>
      </c>
      <c r="O76" s="14">
        <v>6.1499999999999999E-2</v>
      </c>
    </row>
    <row r="77" spans="1:16" x14ac:dyDescent="0.25">
      <c r="N77" t="s">
        <v>63</v>
      </c>
      <c r="O77" s="14">
        <v>-7.3300000000000004E-2</v>
      </c>
    </row>
    <row r="78" spans="1:16" x14ac:dyDescent="0.25">
      <c r="A78" s="10" t="s">
        <v>921</v>
      </c>
      <c r="N78" t="s">
        <v>34</v>
      </c>
      <c r="O78" s="14">
        <v>7.0000000000000007E-2</v>
      </c>
    </row>
    <row r="79" spans="1:16" x14ac:dyDescent="0.25">
      <c r="A79" s="4" t="s">
        <v>2</v>
      </c>
      <c r="B79" t="s">
        <v>913</v>
      </c>
      <c r="D79" s="11" t="s">
        <v>934</v>
      </c>
      <c r="E79" s="3"/>
      <c r="F79" s="3"/>
      <c r="N79" s="12" t="s">
        <v>47</v>
      </c>
      <c r="O79" s="12">
        <v>3.56E-2</v>
      </c>
    </row>
    <row r="80" spans="1:16" x14ac:dyDescent="0.25">
      <c r="A80" s="5" t="s">
        <v>50</v>
      </c>
      <c r="B80" s="46">
        <v>76358.507462686568</v>
      </c>
      <c r="D80" s="13">
        <f xml:space="preserve"> (GETPIVOTDATA("Salary",$A$79,"Gender","Male","Department","Accounting") - GETPIVOTDATA("Salary",$A$79,"Gender","Female","Department","Accounting")) / GETPIVOTDATA("Salary",$A$79,"Gender","Male","Department","Accounting") * 100</f>
        <v>5.92167087394742</v>
      </c>
      <c r="N80" t="s">
        <v>8</v>
      </c>
      <c r="O80" s="14">
        <v>2.2700000000000001E-2</v>
      </c>
    </row>
    <row r="81" spans="1:15" x14ac:dyDescent="0.25">
      <c r="A81" s="6" t="s">
        <v>12</v>
      </c>
      <c r="B81" s="46">
        <v>72938.928571428565</v>
      </c>
      <c r="D81" s="11" t="s">
        <v>922</v>
      </c>
      <c r="E81" s="11"/>
      <c r="F81" s="11"/>
      <c r="G81" s="11"/>
      <c r="H81" s="15"/>
      <c r="N81" t="s">
        <v>28</v>
      </c>
      <c r="O81" s="14">
        <v>8.0299999999999996E-2</v>
      </c>
    </row>
    <row r="82" spans="1:15" x14ac:dyDescent="0.25">
      <c r="A82" s="6" t="s">
        <v>7</v>
      </c>
      <c r="B82" s="46">
        <v>77530</v>
      </c>
      <c r="H82" s="15"/>
      <c r="N82" t="s">
        <v>21</v>
      </c>
      <c r="O82" s="14">
        <v>6.9599999999999995E-2</v>
      </c>
    </row>
    <row r="83" spans="1:15" x14ac:dyDescent="0.25">
      <c r="A83" s="6" t="s">
        <v>903</v>
      </c>
      <c r="B83" s="46">
        <v>102560</v>
      </c>
      <c r="H83" s="15"/>
      <c r="N83" s="12" t="s">
        <v>39</v>
      </c>
      <c r="O83" s="12">
        <v>-3.6799999999999999E-2</v>
      </c>
    </row>
    <row r="84" spans="1:15" x14ac:dyDescent="0.25">
      <c r="A84" s="5" t="s">
        <v>31</v>
      </c>
      <c r="B84" s="46">
        <v>77089.135802469129</v>
      </c>
      <c r="D84" s="13">
        <f xml:space="preserve"> (GETPIVOTDATA("Salary",$A$79,"Gender","Male","Department","Business Development") - GETPIVOTDATA("Salary",$A$79,"Gender","Female","Department","Business Development")) / GETPIVOTDATA("Salary",$A$79,"Gender","Male","Department","Business Development") * 100</f>
        <v>9.0087760704734752</v>
      </c>
      <c r="H84" s="15"/>
    </row>
    <row r="85" spans="1:15" x14ac:dyDescent="0.25">
      <c r="A85" s="6" t="s">
        <v>12</v>
      </c>
      <c r="B85" s="46">
        <v>74627.804878048773</v>
      </c>
      <c r="D85" s="12" t="s">
        <v>923</v>
      </c>
      <c r="H85" s="15"/>
    </row>
    <row r="86" spans="1:15" x14ac:dyDescent="0.25">
      <c r="A86" s="6" t="s">
        <v>7</v>
      </c>
      <c r="B86" s="46">
        <v>82016.486486486479</v>
      </c>
      <c r="H86" s="15"/>
    </row>
    <row r="87" spans="1:15" x14ac:dyDescent="0.25">
      <c r="A87" s="6" t="s">
        <v>903</v>
      </c>
      <c r="B87" s="46">
        <v>49956.666666666664</v>
      </c>
      <c r="H87" s="15"/>
    </row>
    <row r="88" spans="1:15" x14ac:dyDescent="0.25">
      <c r="A88" s="5" t="s">
        <v>13</v>
      </c>
      <c r="B88" s="46">
        <v>72139.875</v>
      </c>
      <c r="D88" s="13">
        <f xml:space="preserve"> (GETPIVOTDATA("Salary",$A$79,"Gender","Male","Department","Engineering") - GETPIVOTDATA("Salary",$A$79,"Gender","Female","Department","Engineering")) / GETPIVOTDATA("Salary",$A$79,"Gender","Male","Department","Engineering") * 100</f>
        <v>-11.050498340443777</v>
      </c>
      <c r="H88" s="15"/>
    </row>
    <row r="89" spans="1:15" x14ac:dyDescent="0.25">
      <c r="A89" s="6" t="s">
        <v>12</v>
      </c>
      <c r="B89" s="46">
        <v>75422.105263157893</v>
      </c>
      <c r="D89" s="11" t="s">
        <v>926</v>
      </c>
      <c r="H89" s="15"/>
    </row>
    <row r="90" spans="1:15" x14ac:dyDescent="0.25">
      <c r="A90" s="6" t="s">
        <v>7</v>
      </c>
      <c r="B90" s="46">
        <v>67916.944444444438</v>
      </c>
      <c r="C90" s="16"/>
      <c r="H90" s="15"/>
    </row>
    <row r="91" spans="1:15" x14ac:dyDescent="0.25">
      <c r="A91" s="6" t="s">
        <v>903</v>
      </c>
      <c r="B91" s="46">
        <v>76690</v>
      </c>
      <c r="C91" s="16"/>
      <c r="H91" s="15"/>
    </row>
    <row r="92" spans="1:15" x14ac:dyDescent="0.25">
      <c r="A92" s="5" t="s">
        <v>25</v>
      </c>
      <c r="B92" s="46">
        <v>70936.951219512193</v>
      </c>
      <c r="C92" s="16"/>
      <c r="D92" s="13">
        <f xml:space="preserve"> (GETPIVOTDATA("Salary",$A$79,"Gender","Male","Department","Human Resources") - GETPIVOTDATA("Salary",$A$79,"Gender","Female","Department","Human Resources")) / GETPIVOTDATA("Salary",$A$79,"Gender","Male","Department","Human Resources") * 100</f>
        <v>9.7800246576950922</v>
      </c>
      <c r="H92" s="15"/>
    </row>
    <row r="93" spans="1:15" x14ac:dyDescent="0.25">
      <c r="A93" s="6" t="s">
        <v>12</v>
      </c>
      <c r="B93" s="46">
        <v>66578.780487804877</v>
      </c>
      <c r="C93" s="16"/>
      <c r="D93" s="12" t="s">
        <v>924</v>
      </c>
    </row>
    <row r="94" spans="1:15" x14ac:dyDescent="0.25">
      <c r="A94" s="6" t="s">
        <v>7</v>
      </c>
      <c r="B94" s="46">
        <v>73796.052631578947</v>
      </c>
      <c r="C94" s="16"/>
    </row>
    <row r="95" spans="1:15" x14ac:dyDescent="0.25">
      <c r="A95" s="6" t="s">
        <v>903</v>
      </c>
      <c r="B95" s="46">
        <v>94283.333333333328</v>
      </c>
      <c r="C95" s="16"/>
    </row>
    <row r="96" spans="1:15" x14ac:dyDescent="0.25">
      <c r="A96" s="5" t="s">
        <v>18</v>
      </c>
      <c r="B96" s="46">
        <v>71477.272727272721</v>
      </c>
      <c r="C96" s="16"/>
      <c r="D96" s="13">
        <f xml:space="preserve"> (GETPIVOTDATA("Salary",$A$79,"Gender","Male","Department","Legal") - GETPIVOTDATA("Salary",$A$79,"Gender","Female","Department","Legal")) / GETPIVOTDATA("Salary",$A$79,"Gender","Male","Department","Legal") * 100</f>
        <v>6.1524932039409874</v>
      </c>
    </row>
    <row r="97" spans="1:4" x14ac:dyDescent="0.25">
      <c r="A97" s="6" t="s">
        <v>12</v>
      </c>
      <c r="B97" s="46">
        <v>68506.76470588235</v>
      </c>
      <c r="C97" s="16"/>
      <c r="D97" s="12" t="s">
        <v>925</v>
      </c>
    </row>
    <row r="98" spans="1:4" x14ac:dyDescent="0.25">
      <c r="A98" s="6" t="s">
        <v>7</v>
      </c>
      <c r="B98" s="46">
        <v>72997.959183673476</v>
      </c>
      <c r="C98" s="16"/>
    </row>
    <row r="99" spans="1:4" x14ac:dyDescent="0.25">
      <c r="A99" s="6" t="s">
        <v>903</v>
      </c>
      <c r="B99" s="46">
        <v>76774</v>
      </c>
    </row>
    <row r="100" spans="1:4" x14ac:dyDescent="0.25">
      <c r="A100" s="5" t="s">
        <v>63</v>
      </c>
      <c r="B100" s="46">
        <v>76774.923076923078</v>
      </c>
      <c r="D100" s="13">
        <f xml:space="preserve"> (GETPIVOTDATA("Salary",$A$79,"Gender","Male","Department","Marketing") - GETPIVOTDATA("Salary",$A$79,"Gender","Female","Department","Marketing")) / GETPIVOTDATA("Salary",$A$79,"Gender","Male","Department","Marketing") * 100</f>
        <v>-7.3348580632428657</v>
      </c>
    </row>
    <row r="101" spans="1:4" x14ac:dyDescent="0.25">
      <c r="A101" s="6" t="s">
        <v>12</v>
      </c>
      <c r="B101" s="46">
        <v>79107.741935483864</v>
      </c>
      <c r="D101" s="12" t="s">
        <v>927</v>
      </c>
    </row>
    <row r="102" spans="1:4" x14ac:dyDescent="0.25">
      <c r="A102" s="6" t="s">
        <v>7</v>
      </c>
      <c r="B102" s="46">
        <v>73701.818181818177</v>
      </c>
    </row>
    <row r="103" spans="1:4" x14ac:dyDescent="0.25">
      <c r="A103" s="6" t="s">
        <v>903</v>
      </c>
      <c r="B103" s="46">
        <v>105870</v>
      </c>
    </row>
    <row r="104" spans="1:4" x14ac:dyDescent="0.25">
      <c r="A104" s="5" t="s">
        <v>34</v>
      </c>
      <c r="B104" s="46">
        <v>73201.348314606745</v>
      </c>
      <c r="D104" s="13">
        <f xml:space="preserve"> (GETPIVOTDATA("Salary",$A$79,"Gender","Male","Department","Product Management") - GETPIVOTDATA("Salary",$A$79,"Gender","Female","Department","Product Management")) / GETPIVOTDATA("Salary",$A$79,"Gender","Male","Department","Product Management") * 100</f>
        <v>7.0008157039582466</v>
      </c>
    </row>
    <row r="105" spans="1:4" x14ac:dyDescent="0.25">
      <c r="A105" s="6" t="s">
        <v>12</v>
      </c>
      <c r="B105" s="46">
        <v>70773.170731707316</v>
      </c>
      <c r="D105" s="12" t="s">
        <v>928</v>
      </c>
    </row>
    <row r="106" spans="1:4" x14ac:dyDescent="0.25">
      <c r="A106" s="6" t="s">
        <v>7</v>
      </c>
      <c r="B106" s="46">
        <v>76100.851063829788</v>
      </c>
    </row>
    <row r="107" spans="1:4" x14ac:dyDescent="0.25">
      <c r="A107" s="6" t="s">
        <v>903</v>
      </c>
      <c r="B107" s="46">
        <v>36480</v>
      </c>
    </row>
    <row r="108" spans="1:4" x14ac:dyDescent="0.25">
      <c r="A108" s="5" t="s">
        <v>47</v>
      </c>
      <c r="B108" s="46">
        <v>68445.4054054054</v>
      </c>
      <c r="D108" s="13">
        <f xml:space="preserve"> (GETPIVOTDATA("Salary",$A$79,"Gender","Male","Department","Research and Development") - GETPIVOTDATA("Salary",$A$79,"Gender","Female","Department","Research and Development")) / GETPIVOTDATA("Salary",$A$79,"Gender","Male","Department","Research and Development") * 100</f>
        <v>3.5600078273537452</v>
      </c>
    </row>
    <row r="109" spans="1:4" x14ac:dyDescent="0.25">
      <c r="A109" s="6" t="s">
        <v>12</v>
      </c>
      <c r="B109" s="46">
        <v>66603.947368421053</v>
      </c>
      <c r="D109" s="12" t="s">
        <v>929</v>
      </c>
    </row>
    <row r="110" spans="1:4" x14ac:dyDescent="0.25">
      <c r="A110" s="6" t="s">
        <v>7</v>
      </c>
      <c r="B110" s="46">
        <v>69062.580645161288</v>
      </c>
    </row>
    <row r="111" spans="1:4" x14ac:dyDescent="0.25">
      <c r="A111" s="6" t="s">
        <v>903</v>
      </c>
      <c r="B111" s="46">
        <v>78614</v>
      </c>
    </row>
    <row r="112" spans="1:4" x14ac:dyDescent="0.25">
      <c r="A112" s="5" t="s">
        <v>8</v>
      </c>
      <c r="B112" s="46">
        <v>72159.125</v>
      </c>
      <c r="D112" s="13">
        <f xml:space="preserve"> (GETPIVOTDATA("Salary",$A$79,"Gender","Male","Department","Sales") - GETPIVOTDATA("Salary",$A$79,"Gender","Female","Department","Sales")) / GETPIVOTDATA("Salary",$A$79,"Gender","Male","Department","Sales") * 100</f>
        <v>2.2669197676745525</v>
      </c>
    </row>
    <row r="113" spans="1:4" x14ac:dyDescent="0.25">
      <c r="A113" s="6" t="s">
        <v>12</v>
      </c>
      <c r="B113" s="46">
        <v>70406.666666666672</v>
      </c>
      <c r="D113" s="12" t="s">
        <v>930</v>
      </c>
    </row>
    <row r="114" spans="1:4" x14ac:dyDescent="0.25">
      <c r="A114" s="6" t="s">
        <v>7</v>
      </c>
      <c r="B114" s="46">
        <v>72039.75</v>
      </c>
    </row>
    <row r="115" spans="1:4" x14ac:dyDescent="0.25">
      <c r="A115" s="6" t="s">
        <v>903</v>
      </c>
      <c r="B115" s="46">
        <v>89125</v>
      </c>
    </row>
    <row r="116" spans="1:4" x14ac:dyDescent="0.25">
      <c r="A116" s="5" t="s">
        <v>28</v>
      </c>
      <c r="B116" s="46">
        <v>75734.756097560981</v>
      </c>
      <c r="D116" s="13">
        <f xml:space="preserve"> (GETPIVOTDATA("Salary",$A$79,"Gender","Male","Department","Services") - GETPIVOTDATA("Salary",$A$79,"Gender","Female","Department","Services")) / GETPIVOTDATA("Salary",$A$79,"Gender","Male","Department","Services") * 100</f>
        <v>8.0305108015422775</v>
      </c>
    </row>
    <row r="117" spans="1:4" x14ac:dyDescent="0.25">
      <c r="A117" s="6" t="s">
        <v>12</v>
      </c>
      <c r="B117" s="46">
        <v>73075.476190476184</v>
      </c>
      <c r="D117" s="12" t="s">
        <v>931</v>
      </c>
    </row>
    <row r="118" spans="1:4" x14ac:dyDescent="0.25">
      <c r="A118" s="6" t="s">
        <v>7</v>
      </c>
      <c r="B118" s="46">
        <v>79456.216216216213</v>
      </c>
    </row>
    <row r="119" spans="1:4" x14ac:dyDescent="0.25">
      <c r="A119" s="6" t="s">
        <v>903</v>
      </c>
      <c r="B119" s="46">
        <v>67066.666666666672</v>
      </c>
    </row>
    <row r="120" spans="1:4" x14ac:dyDescent="0.25">
      <c r="A120" s="5" t="s">
        <v>21</v>
      </c>
      <c r="B120" s="46">
        <v>75029.135802469129</v>
      </c>
      <c r="D120" s="13">
        <f xml:space="preserve"> (GETPIVOTDATA("Salary",$A$79,"Gender","Male","Department","Support") - GETPIVOTDATA("Salary",$A$79,"Gender","Female","Department","Support")) / GETPIVOTDATA("Salary",$A$79,"Gender","Male","Department","Support") * 100</f>
        <v>6.9554439458573443</v>
      </c>
    </row>
    <row r="121" spans="1:4" x14ac:dyDescent="0.25">
      <c r="A121" s="6" t="s">
        <v>12</v>
      </c>
      <c r="B121" s="46">
        <v>72030</v>
      </c>
      <c r="D121" s="12" t="s">
        <v>932</v>
      </c>
    </row>
    <row r="122" spans="1:4" x14ac:dyDescent="0.25">
      <c r="A122" s="6" t="s">
        <v>7</v>
      </c>
      <c r="B122" s="46">
        <v>77414.523809523816</v>
      </c>
    </row>
    <row r="123" spans="1:4" x14ac:dyDescent="0.25">
      <c r="A123" s="6" t="s">
        <v>903</v>
      </c>
      <c r="B123" s="46">
        <v>76225</v>
      </c>
    </row>
    <row r="124" spans="1:4" x14ac:dyDescent="0.25">
      <c r="A124" s="5" t="s">
        <v>39</v>
      </c>
      <c r="B124" s="46">
        <v>76036.623376623378</v>
      </c>
      <c r="D124" s="13">
        <f xml:space="preserve"> (GETPIVOTDATA("Salary",$A$79,"Gender","Male","Department","Training") - GETPIVOTDATA("Salary",$A$79,"Gender","Female","Department","Training")) / GETPIVOTDATA("Salary",$A$79,"Gender","Male","Department","Training") * 100</f>
        <v>-3.6847199656090117</v>
      </c>
    </row>
    <row r="125" spans="1:4" x14ac:dyDescent="0.25">
      <c r="A125" s="6" t="s">
        <v>12</v>
      </c>
      <c r="B125" s="46">
        <v>77082.222222222219</v>
      </c>
      <c r="D125" s="12" t="s">
        <v>933</v>
      </c>
    </row>
    <row r="126" spans="1:4" x14ac:dyDescent="0.25">
      <c r="A126" s="6" t="s">
        <v>7</v>
      </c>
      <c r="B126" s="46">
        <v>74342.894736842107</v>
      </c>
    </row>
    <row r="127" spans="1:4" x14ac:dyDescent="0.25">
      <c r="A127" s="6" t="s">
        <v>903</v>
      </c>
      <c r="B127" s="46">
        <v>84943.333333333328</v>
      </c>
    </row>
    <row r="128" spans="1:4" x14ac:dyDescent="0.25">
      <c r="A128" s="5" t="s">
        <v>905</v>
      </c>
      <c r="B128" s="46">
        <v>73703.668076109941</v>
      </c>
    </row>
  </sheetData>
  <mergeCells count="12">
    <mergeCell ref="H54:J54"/>
    <mergeCell ref="K55:N55"/>
    <mergeCell ref="J69:M69"/>
    <mergeCell ref="A46:C46"/>
    <mergeCell ref="A53:C53"/>
    <mergeCell ref="A61:C61"/>
    <mergeCell ref="D47:F47"/>
    <mergeCell ref="A2:D2"/>
    <mergeCell ref="A10:D10"/>
    <mergeCell ref="A19:E19"/>
    <mergeCell ref="A38:C38"/>
    <mergeCell ref="A45:D45"/>
  </mergeCells>
  <pageMargins left="0.7" right="0.7" top="0.75" bottom="0.75" header="0.3" footer="0.3"/>
  <tableParts count="2"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AD4-9A96-4428-99AB-519F6859B2C5}">
  <dimension ref="A3:J29"/>
  <sheetViews>
    <sheetView topLeftCell="A19" workbookViewId="0">
      <selection activeCell="A24" sqref="A24"/>
    </sheetView>
  </sheetViews>
  <sheetFormatPr defaultRowHeight="15.75" x14ac:dyDescent="0.25"/>
  <cols>
    <col min="1" max="1" width="15.75" customWidth="1"/>
    <col min="2" max="2" width="20.375" bestFit="1" customWidth="1"/>
    <col min="3" max="3" width="33.875" bestFit="1" customWidth="1"/>
    <col min="4" max="4" width="5.625" bestFit="1" customWidth="1"/>
    <col min="5" max="5" width="6.5" customWidth="1"/>
    <col min="7" max="7" width="58.5" bestFit="1" customWidth="1"/>
    <col min="8" max="8" width="9.25" bestFit="1" customWidth="1"/>
  </cols>
  <sheetData>
    <row r="3" spans="1:10" x14ac:dyDescent="0.25">
      <c r="A3" s="53" t="s">
        <v>968</v>
      </c>
      <c r="B3" s="53"/>
      <c r="C3" s="53"/>
      <c r="D3" s="53"/>
      <c r="E3" s="53"/>
      <c r="F3" s="53"/>
    </row>
    <row r="5" spans="1:10" x14ac:dyDescent="0.25">
      <c r="A5" s="4" t="s">
        <v>906</v>
      </c>
      <c r="B5" s="4" t="s">
        <v>914</v>
      </c>
      <c r="G5" s="11" t="s">
        <v>962</v>
      </c>
      <c r="H5" s="3"/>
      <c r="I5" s="3"/>
      <c r="J5" s="3"/>
    </row>
    <row r="6" spans="1:10" ht="31.5" x14ac:dyDescent="0.25">
      <c r="A6" s="4" t="s">
        <v>942</v>
      </c>
      <c r="B6" t="s">
        <v>15</v>
      </c>
      <c r="C6" t="s">
        <v>19</v>
      </c>
      <c r="D6" t="s">
        <v>9</v>
      </c>
      <c r="E6" t="s">
        <v>905</v>
      </c>
      <c r="G6" s="17" t="s">
        <v>942</v>
      </c>
      <c r="H6" s="17" t="s">
        <v>953</v>
      </c>
    </row>
    <row r="7" spans="1:10" x14ac:dyDescent="0.25">
      <c r="A7" s="5" t="s">
        <v>943</v>
      </c>
      <c r="B7" s="1">
        <v>39</v>
      </c>
      <c r="C7" s="1">
        <v>41</v>
      </c>
      <c r="D7" s="1">
        <v>25</v>
      </c>
      <c r="E7" s="1">
        <v>105</v>
      </c>
      <c r="G7" s="18" t="s">
        <v>954</v>
      </c>
      <c r="H7" s="18">
        <v>26</v>
      </c>
    </row>
    <row r="8" spans="1:10" x14ac:dyDescent="0.25">
      <c r="A8" s="5" t="s">
        <v>944</v>
      </c>
      <c r="B8" s="1">
        <v>29</v>
      </c>
      <c r="C8" s="1">
        <v>38</v>
      </c>
      <c r="D8" s="1">
        <v>30</v>
      </c>
      <c r="E8" s="1">
        <v>97</v>
      </c>
      <c r="G8" s="18" t="s">
        <v>955</v>
      </c>
      <c r="H8" s="18">
        <v>103</v>
      </c>
    </row>
    <row r="9" spans="1:10" x14ac:dyDescent="0.25">
      <c r="A9" s="5" t="s">
        <v>945</v>
      </c>
      <c r="B9" s="1">
        <v>9</v>
      </c>
      <c r="C9" s="1">
        <v>11</v>
      </c>
      <c r="D9" s="1">
        <v>6</v>
      </c>
      <c r="E9" s="1">
        <v>26</v>
      </c>
      <c r="G9" s="18" t="s">
        <v>956</v>
      </c>
      <c r="H9" s="18">
        <v>105</v>
      </c>
    </row>
    <row r="10" spans="1:10" x14ac:dyDescent="0.25">
      <c r="A10" s="5" t="s">
        <v>946</v>
      </c>
      <c r="B10" s="1">
        <v>37</v>
      </c>
      <c r="C10" s="1">
        <v>41</v>
      </c>
      <c r="D10" s="1">
        <v>25</v>
      </c>
      <c r="E10" s="1">
        <v>103</v>
      </c>
      <c r="G10" s="18" t="s">
        <v>957</v>
      </c>
      <c r="H10" s="18">
        <v>96</v>
      </c>
    </row>
    <row r="11" spans="1:10" x14ac:dyDescent="0.25">
      <c r="A11" s="5" t="s">
        <v>947</v>
      </c>
      <c r="B11" s="1">
        <v>45</v>
      </c>
      <c r="C11" s="1">
        <v>33</v>
      </c>
      <c r="D11" s="1">
        <v>27</v>
      </c>
      <c r="E11" s="1">
        <v>105</v>
      </c>
      <c r="G11" s="18" t="s">
        <v>958</v>
      </c>
      <c r="H11" s="18">
        <v>99</v>
      </c>
    </row>
    <row r="12" spans="1:10" x14ac:dyDescent="0.25">
      <c r="A12" s="5" t="s">
        <v>948</v>
      </c>
      <c r="B12" s="1">
        <v>37</v>
      </c>
      <c r="C12" s="1">
        <v>41</v>
      </c>
      <c r="D12" s="1">
        <v>18</v>
      </c>
      <c r="E12" s="1">
        <v>96</v>
      </c>
      <c r="G12" s="18" t="s">
        <v>959</v>
      </c>
      <c r="H12" s="18">
        <v>117</v>
      </c>
    </row>
    <row r="13" spans="1:10" x14ac:dyDescent="0.25">
      <c r="A13" s="5" t="s">
        <v>949</v>
      </c>
      <c r="B13" s="1">
        <v>36</v>
      </c>
      <c r="C13" s="1">
        <v>37</v>
      </c>
      <c r="D13" s="1">
        <v>26</v>
      </c>
      <c r="E13" s="1">
        <v>99</v>
      </c>
      <c r="G13" s="18" t="s">
        <v>960</v>
      </c>
      <c r="H13" s="18">
        <v>108</v>
      </c>
    </row>
    <row r="14" spans="1:10" ht="15" customHeight="1" x14ac:dyDescent="0.25">
      <c r="A14" s="5" t="s">
        <v>950</v>
      </c>
      <c r="B14" s="1">
        <v>35</v>
      </c>
      <c r="C14" s="1">
        <v>48</v>
      </c>
      <c r="D14" s="1">
        <v>34</v>
      </c>
      <c r="E14" s="1">
        <v>117</v>
      </c>
      <c r="G14" s="19" t="s">
        <v>961</v>
      </c>
      <c r="H14" s="19">
        <v>654</v>
      </c>
    </row>
    <row r="15" spans="1:10" x14ac:dyDescent="0.25">
      <c r="A15" s="5" t="s">
        <v>951</v>
      </c>
      <c r="B15" s="1">
        <v>39</v>
      </c>
      <c r="C15" s="1">
        <v>39</v>
      </c>
      <c r="D15" s="1">
        <v>30</v>
      </c>
      <c r="E15" s="1">
        <v>108</v>
      </c>
    </row>
    <row r="16" spans="1:10" x14ac:dyDescent="0.25">
      <c r="A16" s="5" t="s">
        <v>952</v>
      </c>
      <c r="B16" s="1">
        <v>29</v>
      </c>
      <c r="C16" s="1">
        <v>32</v>
      </c>
      <c r="D16" s="1">
        <v>29</v>
      </c>
      <c r="E16" s="1">
        <v>90</v>
      </c>
      <c r="G16" t="s">
        <v>963</v>
      </c>
      <c r="H16" s="18">
        <f>SUM(H17:H18)</f>
        <v>946</v>
      </c>
    </row>
    <row r="17" spans="1:8" x14ac:dyDescent="0.25">
      <c r="A17" s="5" t="s">
        <v>905</v>
      </c>
      <c r="B17" s="1">
        <v>335</v>
      </c>
      <c r="C17" s="1">
        <v>361</v>
      </c>
      <c r="D17" s="1">
        <v>250</v>
      </c>
      <c r="E17" s="1">
        <v>946</v>
      </c>
      <c r="G17" t="s">
        <v>964</v>
      </c>
      <c r="H17" s="18">
        <v>654</v>
      </c>
    </row>
    <row r="18" spans="1:8" x14ac:dyDescent="0.25">
      <c r="A18" s="5"/>
      <c r="B18" s="1"/>
      <c r="C18" s="1"/>
      <c r="D18" s="1"/>
      <c r="E18" s="1"/>
      <c r="G18" t="s">
        <v>967</v>
      </c>
      <c r="H18" s="18">
        <v>292</v>
      </c>
    </row>
    <row r="19" spans="1:8" x14ac:dyDescent="0.25">
      <c r="G19" t="s">
        <v>965</v>
      </c>
      <c r="H19" s="20">
        <f>H17/H16*100%</f>
        <v>0.69133192389006337</v>
      </c>
    </row>
    <row r="21" spans="1:8" ht="47.25" x14ac:dyDescent="0.25">
      <c r="G21" s="7" t="s">
        <v>966</v>
      </c>
    </row>
    <row r="23" spans="1:8" x14ac:dyDescent="0.25">
      <c r="A23" s="53" t="s">
        <v>969</v>
      </c>
      <c r="B23" s="53"/>
      <c r="C23" s="53"/>
      <c r="D23" s="53"/>
      <c r="E23" s="53"/>
    </row>
    <row r="25" spans="1:8" x14ac:dyDescent="0.25">
      <c r="A25" s="4" t="s">
        <v>4</v>
      </c>
      <c r="B25" t="s">
        <v>973</v>
      </c>
      <c r="C25" t="s">
        <v>974</v>
      </c>
    </row>
    <row r="26" spans="1:8" x14ac:dyDescent="0.25">
      <c r="A26" s="5" t="s">
        <v>15</v>
      </c>
      <c r="B26" s="46">
        <v>801144.21</v>
      </c>
      <c r="C26" s="46">
        <v>23363074.20999999</v>
      </c>
    </row>
    <row r="27" spans="1:8" x14ac:dyDescent="0.25">
      <c r="A27" s="5" t="s">
        <v>19</v>
      </c>
      <c r="B27" s="46">
        <v>825911.77999999945</v>
      </c>
      <c r="C27" s="46">
        <v>25604351.780000001</v>
      </c>
    </row>
    <row r="28" spans="1:8" x14ac:dyDescent="0.25">
      <c r="A28" s="5" t="s">
        <v>9</v>
      </c>
      <c r="B28" s="46">
        <v>572223.30999999994</v>
      </c>
      <c r="C28" s="46">
        <v>17670523.309999995</v>
      </c>
    </row>
    <row r="29" spans="1:8" x14ac:dyDescent="0.25">
      <c r="A29" s="5" t="s">
        <v>905</v>
      </c>
      <c r="B29" s="46">
        <v>2199279.2999999993</v>
      </c>
      <c r="C29" s="46">
        <v>66637949.29999999</v>
      </c>
    </row>
  </sheetData>
  <mergeCells count="2">
    <mergeCell ref="A3:F3"/>
    <mergeCell ref="A23:E23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BDC4-75ED-4640-864A-CE1EC55F7422}">
  <dimension ref="A1:AF44"/>
  <sheetViews>
    <sheetView showGridLines="0" zoomScale="50" zoomScaleNormal="50" workbookViewId="0">
      <selection activeCell="AE29" sqref="AE29"/>
    </sheetView>
  </sheetViews>
  <sheetFormatPr defaultRowHeight="15.75" x14ac:dyDescent="0.25"/>
  <sheetData>
    <row r="1" spans="2:32" ht="15.75" customHeight="1" x14ac:dyDescent="0.4"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2:32" ht="15.75" customHeight="1" x14ac:dyDescent="0.4">
      <c r="B2" s="56"/>
      <c r="C2" s="56"/>
      <c r="D2" s="56"/>
      <c r="E2" s="56"/>
      <c r="F2" s="56"/>
      <c r="G2" s="56"/>
      <c r="H2" s="56"/>
      <c r="I2" s="56"/>
      <c r="J2" s="56"/>
      <c r="K2" s="57" t="s">
        <v>904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2:32" ht="15.75" customHeight="1" x14ac:dyDescent="0.4">
      <c r="B3" s="56"/>
      <c r="C3" s="56"/>
      <c r="D3" s="56"/>
      <c r="E3" s="56"/>
      <c r="F3" s="56"/>
      <c r="G3" s="56"/>
      <c r="H3" s="56"/>
      <c r="I3" s="56"/>
      <c r="J3" s="56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</row>
    <row r="36" spans="1:8" x14ac:dyDescent="0.25">
      <c r="A36" s="54" t="s">
        <v>941</v>
      </c>
      <c r="B36" s="54"/>
      <c r="C36" s="54"/>
      <c r="D36" s="54"/>
      <c r="E36" s="54"/>
      <c r="F36" s="54"/>
      <c r="G36" s="54"/>
      <c r="H36" s="54"/>
    </row>
    <row r="44" spans="1:8" ht="63" customHeight="1" x14ac:dyDescent="0.5">
      <c r="C44" s="55"/>
      <c r="D44" s="55"/>
      <c r="E44" s="55"/>
      <c r="F44" s="55"/>
      <c r="G44" s="55"/>
      <c r="H44" s="55"/>
    </row>
  </sheetData>
  <mergeCells count="3">
    <mergeCell ref="C44:H44"/>
    <mergeCell ref="A36:H36"/>
    <mergeCell ref="K2:A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572C-E88A-4AFD-B381-1027A5995BEF}">
  <dimension ref="B2:G14"/>
  <sheetViews>
    <sheetView showGridLines="0" tabSelected="1" zoomScaleNormal="100" workbookViewId="0">
      <selection activeCell="I10" sqref="I10"/>
    </sheetView>
  </sheetViews>
  <sheetFormatPr defaultRowHeight="15" x14ac:dyDescent="0.25"/>
  <cols>
    <col min="1" max="1" width="4.375" style="2" customWidth="1"/>
    <col min="2" max="2" width="23.375" style="2" customWidth="1"/>
    <col min="3" max="5" width="17.375" style="2" customWidth="1"/>
    <col min="6" max="6" width="13.625" style="2" customWidth="1"/>
    <col min="7" max="7" width="22.625" style="2" bestFit="1" customWidth="1"/>
    <col min="8" max="8" width="9" style="2"/>
    <col min="9" max="9" width="22.625" style="2" bestFit="1" customWidth="1"/>
    <col min="10" max="14" width="9" style="2"/>
    <col min="15" max="15" width="21.75" style="2" customWidth="1"/>
    <col min="16" max="16384" width="9" style="2"/>
  </cols>
  <sheetData>
    <row r="2" spans="2:7" x14ac:dyDescent="0.25">
      <c r="B2" s="21" t="s">
        <v>2</v>
      </c>
      <c r="C2" s="22" t="s">
        <v>48</v>
      </c>
      <c r="D2" s="22" t="s">
        <v>22</v>
      </c>
      <c r="E2" s="22" t="s">
        <v>26</v>
      </c>
      <c r="F2" s="22" t="s">
        <v>14</v>
      </c>
      <c r="G2" s="23" t="s">
        <v>10</v>
      </c>
    </row>
    <row r="3" spans="2:7" x14ac:dyDescent="0.25">
      <c r="B3" s="24" t="s">
        <v>8</v>
      </c>
      <c r="C3" s="25">
        <v>5.0000000000000001E-3</v>
      </c>
      <c r="D3" s="25">
        <v>1.2E-2</v>
      </c>
      <c r="E3" s="25">
        <v>2.1000000000000001E-2</v>
      </c>
      <c r="F3" s="25">
        <v>5.0999999999999997E-2</v>
      </c>
      <c r="G3" s="26">
        <v>8.7999999999999995E-2</v>
      </c>
    </row>
    <row r="4" spans="2:7" x14ac:dyDescent="0.25">
      <c r="B4" s="27" t="s">
        <v>13</v>
      </c>
      <c r="C4" s="28">
        <v>5.0000000000000001E-3</v>
      </c>
      <c r="D4" s="28">
        <v>1.0999999999999999E-2</v>
      </c>
      <c r="E4" s="28">
        <v>3.5000000000000003E-2</v>
      </c>
      <c r="F4" s="28">
        <v>4.2999999999999997E-2</v>
      </c>
      <c r="G4" s="29">
        <v>6.0999999999999999E-2</v>
      </c>
    </row>
    <row r="5" spans="2:7" x14ac:dyDescent="0.25">
      <c r="B5" s="24" t="s">
        <v>18</v>
      </c>
      <c r="C5" s="25">
        <v>5.0000000000000001E-3</v>
      </c>
      <c r="D5" s="25">
        <v>1.9E-2</v>
      </c>
      <c r="E5" s="25">
        <v>2.1000000000000001E-2</v>
      </c>
      <c r="F5" s="25">
        <v>5.3999999999999999E-2</v>
      </c>
      <c r="G5" s="26">
        <v>6.4000000000000001E-2</v>
      </c>
    </row>
    <row r="6" spans="2:7" x14ac:dyDescent="0.25">
      <c r="B6" s="27" t="s">
        <v>21</v>
      </c>
      <c r="C6" s="28">
        <v>5.0000000000000001E-3</v>
      </c>
      <c r="D6" s="28">
        <v>0.01</v>
      </c>
      <c r="E6" s="28">
        <v>2.8000000000000001E-2</v>
      </c>
      <c r="F6" s="28">
        <v>4.9000000000000002E-2</v>
      </c>
      <c r="G6" s="29">
        <v>7.5999999999999998E-2</v>
      </c>
    </row>
    <row r="7" spans="2:7" x14ac:dyDescent="0.25">
      <c r="B7" s="24" t="s">
        <v>25</v>
      </c>
      <c r="C7" s="25">
        <v>5.0000000000000001E-3</v>
      </c>
      <c r="D7" s="25">
        <v>1.2999999999999999E-2</v>
      </c>
      <c r="E7" s="25">
        <v>2.7E-2</v>
      </c>
      <c r="F7" s="25">
        <v>5.3999999999999999E-2</v>
      </c>
      <c r="G7" s="26">
        <v>7.5999999999999998E-2</v>
      </c>
    </row>
    <row r="8" spans="2:7" x14ac:dyDescent="0.25">
      <c r="B8" s="27" t="s">
        <v>31</v>
      </c>
      <c r="C8" s="28">
        <v>5.0000000000000001E-3</v>
      </c>
      <c r="D8" s="28">
        <v>1.7999999999999999E-2</v>
      </c>
      <c r="E8" s="28">
        <v>2.4E-2</v>
      </c>
      <c r="F8" s="28">
        <v>0.05</v>
      </c>
      <c r="G8" s="29">
        <v>7.2999999999999995E-2</v>
      </c>
    </row>
    <row r="9" spans="2:7" x14ac:dyDescent="0.25">
      <c r="B9" s="24" t="s">
        <v>34</v>
      </c>
      <c r="C9" s="25">
        <v>5.0000000000000001E-3</v>
      </c>
      <c r="D9" s="25">
        <v>0.01</v>
      </c>
      <c r="E9" s="25">
        <v>3.2000000000000001E-2</v>
      </c>
      <c r="F9" s="25">
        <v>4.1000000000000002E-2</v>
      </c>
      <c r="G9" s="26">
        <v>6.2E-2</v>
      </c>
    </row>
    <row r="10" spans="2:7" x14ac:dyDescent="0.25">
      <c r="B10" s="27" t="s">
        <v>39</v>
      </c>
      <c r="C10" s="28">
        <v>5.0000000000000001E-3</v>
      </c>
      <c r="D10" s="28">
        <v>1.9E-2</v>
      </c>
      <c r="E10" s="28">
        <v>0.04</v>
      </c>
      <c r="F10" s="28">
        <v>5.8999999999999997E-2</v>
      </c>
      <c r="G10" s="29">
        <v>6.3E-2</v>
      </c>
    </row>
    <row r="11" spans="2:7" x14ac:dyDescent="0.25">
      <c r="B11" s="24" t="s">
        <v>47</v>
      </c>
      <c r="C11" s="25">
        <v>5.0000000000000001E-3</v>
      </c>
      <c r="D11" s="25">
        <v>0.02</v>
      </c>
      <c r="E11" s="25">
        <v>3.3000000000000002E-2</v>
      </c>
      <c r="F11" s="25">
        <v>5.3999999999999999E-2</v>
      </c>
      <c r="G11" s="26">
        <v>8.4000000000000005E-2</v>
      </c>
    </row>
    <row r="12" spans="2:7" x14ac:dyDescent="0.25">
      <c r="B12" s="27" t="s">
        <v>50</v>
      </c>
      <c r="C12" s="28">
        <v>5.0000000000000001E-3</v>
      </c>
      <c r="D12" s="28">
        <v>1.2E-2</v>
      </c>
      <c r="E12" s="28">
        <v>0.02</v>
      </c>
      <c r="F12" s="28">
        <v>5.8000000000000003E-2</v>
      </c>
      <c r="G12" s="29">
        <v>7.0999999999999994E-2</v>
      </c>
    </row>
    <row r="13" spans="2:7" x14ac:dyDescent="0.25">
      <c r="B13" s="24" t="s">
        <v>28</v>
      </c>
      <c r="C13" s="25">
        <v>5.0000000000000001E-3</v>
      </c>
      <c r="D13" s="25">
        <v>1.4999999999999999E-2</v>
      </c>
      <c r="E13" s="25">
        <v>2.3E-2</v>
      </c>
      <c r="F13" s="25">
        <v>5.2999999999999999E-2</v>
      </c>
      <c r="G13" s="26">
        <v>7.1999999999999995E-2</v>
      </c>
    </row>
    <row r="14" spans="2:7" x14ac:dyDescent="0.25">
      <c r="B14" s="30" t="s">
        <v>63</v>
      </c>
      <c r="C14" s="31">
        <v>5.0000000000000001E-3</v>
      </c>
      <c r="D14" s="31">
        <v>1.2999999999999999E-2</v>
      </c>
      <c r="E14" s="31">
        <v>3.5000000000000003E-2</v>
      </c>
      <c r="F14" s="31">
        <v>5.8000000000000003E-2</v>
      </c>
      <c r="G14" s="32">
        <v>9.9000000000000005E-2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4FFB90-473E-45A6-86EB-50DEADB66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Palmoria Group emp-data cleaned</vt:lpstr>
      <vt:lpstr>PIVOT TABLE FOR Q1-Q3</vt:lpstr>
      <vt:lpstr>PIVOT TABLE FOR Q4-Q5</vt:lpstr>
      <vt:lpstr>DASHBOARD</vt:lpstr>
      <vt:lpstr>Bonus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Oluwafemi ONIOSUN</cp:lastModifiedBy>
  <dcterms:created xsi:type="dcterms:W3CDTF">2025-07-03T20:59:43Z</dcterms:created>
  <dcterms:modified xsi:type="dcterms:W3CDTF">2025-07-04T21:53:10Z</dcterms:modified>
</cp:coreProperties>
</file>