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GIDEON\Documents\GIDEONSFILE\UniversityofSussex\CV Folder\DATA ANALYST CV\"/>
    </mc:Choice>
  </mc:AlternateContent>
  <xr:revisionPtr revIDLastSave="0" documentId="13_ncr:1_{F27B770E-48C9-4128-87AC-A7AC19FDB2AD}" xr6:coauthVersionLast="47" xr6:coauthVersionMax="47" xr10:uidLastSave="{00000000-0000-0000-0000-000000000000}"/>
  <bookViews>
    <workbookView xWindow="15" yWindow="2265" windowWidth="20475" windowHeight="8655" activeTab="1" xr2:uid="{08E1C1C3-0FEA-43AD-84A9-6EC05EB3F75A}"/>
  </bookViews>
  <sheets>
    <sheet name="Retail Store Sales" sheetId="4" r:id="rId1"/>
    <sheet name="Analysis" sheetId="6" r:id="rId2"/>
    <sheet name="Dashboard" sheetId="13" r:id="rId3"/>
    <sheet name="KPI" sheetId="28" r:id="rId4"/>
    <sheet name="Workflow" sheetId="5" r:id="rId5"/>
    <sheet name="Cost perunit" sheetId="11" r:id="rId6"/>
    <sheet name="Sales Form" sheetId="9" r:id="rId7"/>
    <sheet name="Cost Per Unit" sheetId="3" state="hidden" r:id="rId8"/>
  </sheets>
  <definedNames>
    <definedName name="_xlcn.WorksheetConnection_KPIG104H1111" hidden="1">KPI!$G$104:$H$111</definedName>
    <definedName name="_xlcn.WorksheetConnection_WorkflowA1Q5681" hidden="1">Workflow!$A$1:$Q$568</definedName>
    <definedName name="Slicer_Country">#N/A</definedName>
    <definedName name="Slicer_Month2">#N/A</definedName>
    <definedName name="Slicer_Product_Category">#N/A</definedName>
    <definedName name="Slicer_Year1">#N/A</definedName>
  </definedNames>
  <calcPr calcId="181029"/>
  <pivotCaches>
    <pivotCache cacheId="265" r:id="rId9"/>
    <pivotCache cacheId="266" r:id="rId10"/>
    <pivotCache cacheId="267" r:id="rId11"/>
    <pivotCache cacheId="268" r:id="rId12"/>
    <pivotCache cacheId="269" r:id="rId13"/>
    <pivotCache cacheId="270" r:id="rId14"/>
    <pivotCache cacheId="271" r:id="rId15"/>
    <pivotCache cacheId="272" r:id="rId16"/>
    <pivotCache cacheId="273" r:id="rId17"/>
    <pivotCache cacheId="274" r:id="rId18"/>
    <pivotCache cacheId="275" r:id="rId19"/>
  </pivotCaches>
  <extLst>
    <ext xmlns:x14="http://schemas.microsoft.com/office/spreadsheetml/2009/9/main" uri="{876F7934-8845-4945-9796-88D515C7AA90}">
      <x14:pivotCaches>
        <pivotCache cacheId="27" r:id="rId20"/>
        <pivotCache cacheId="44" r:id="rId21"/>
      </x14:pivotCaches>
    </ex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Workflow!$A$1:$Q$568"/>
          <x15:modelTable id="Range 2" name="Range 2" connection="WorksheetConnection_KPI!$G$104:$H$111"/>
        </x15:modelTables>
      </x15:dataModel>
    </ext>
  </extLst>
</workbook>
</file>

<file path=xl/calcChain.xml><?xml version="1.0" encoding="utf-8"?>
<calcChain xmlns="http://schemas.openxmlformats.org/spreadsheetml/2006/main">
  <c r="H111" i="28" l="1"/>
  <c r="H110" i="28"/>
  <c r="H109" i="28"/>
  <c r="H108" i="28"/>
  <c r="H107" i="28"/>
  <c r="H106" i="28"/>
  <c r="H105" i="28"/>
  <c r="H104" i="28"/>
  <c r="G104" i="28"/>
  <c r="G105" i="28"/>
  <c r="G106" i="28"/>
  <c r="G107" i="28"/>
  <c r="G108" i="28"/>
  <c r="G109" i="28"/>
  <c r="G110" i="28"/>
  <c r="G111" i="28"/>
  <c r="Q570" i="5"/>
  <c r="P569" i="5"/>
  <c r="P570" i="5"/>
  <c r="O569" i="5"/>
  <c r="O570" i="5"/>
  <c r="N569" i="5"/>
  <c r="N570" i="5"/>
  <c r="M569" i="5"/>
  <c r="M570" i="5"/>
  <c r="L569" i="5"/>
  <c r="L570" i="5"/>
  <c r="K569" i="5"/>
  <c r="K570" i="5"/>
  <c r="K568" i="5"/>
  <c r="K567" i="5"/>
  <c r="L567" i="5"/>
  <c r="L555" i="5"/>
  <c r="L556" i="5"/>
  <c r="L557" i="5"/>
  <c r="L558" i="5"/>
  <c r="L559" i="5"/>
  <c r="L560" i="5"/>
  <c r="L561" i="5"/>
  <c r="L562" i="5"/>
  <c r="L563" i="5"/>
  <c r="L564" i="5"/>
  <c r="L565" i="5"/>
  <c r="L566" i="5"/>
  <c r="L568" i="5"/>
  <c r="BJ29" i="28"/>
  <c r="BK29" i="28"/>
  <c r="BL29" i="28"/>
  <c r="BM29" i="28"/>
  <c r="BN29" i="28"/>
  <c r="BO29" i="28"/>
  <c r="BP29" i="28"/>
  <c r="BQ29" i="28"/>
  <c r="BR29" i="28"/>
  <c r="BS29" i="28"/>
  <c r="P568" i="5"/>
  <c r="O568" i="5"/>
  <c r="Q569" i="5"/>
  <c r="C13" i="28"/>
  <c r="F13" i="28" s="1"/>
  <c r="C14" i="28"/>
  <c r="D53" i="28"/>
  <c r="B38" i="28"/>
  <c r="E53" i="28" s="1"/>
  <c r="F6" i="28"/>
  <c r="C6" i="28"/>
  <c r="C8" i="28" s="1"/>
  <c r="D48" i="28" s="1"/>
  <c r="B6" i="28"/>
  <c r="B8" i="28" s="1"/>
  <c r="D38" i="28" s="1"/>
  <c r="A6" i="28"/>
  <c r="A8" i="28" s="1"/>
  <c r="D43" i="28" s="1"/>
  <c r="Q568" i="5" l="1"/>
  <c r="I13" i="28"/>
  <c r="F14" i="28"/>
  <c r="I14" i="28"/>
  <c r="G53" i="28"/>
  <c r="G54" i="28" s="1"/>
  <c r="F53" i="28"/>
  <c r="F54" i="28" s="1"/>
  <c r="E48" i="28"/>
  <c r="E43" i="28"/>
  <c r="E38" i="28"/>
  <c r="C38" i="28"/>
  <c r="G48" i="28" l="1"/>
  <c r="G49" i="28" s="1"/>
  <c r="F48" i="28"/>
  <c r="F49" i="28" s="1"/>
  <c r="H53" i="28"/>
  <c r="G43" i="28"/>
  <c r="G44" i="28" s="1"/>
  <c r="F43" i="28"/>
  <c r="F44" i="28" s="1"/>
  <c r="G38" i="28"/>
  <c r="G39" i="28" s="1"/>
  <c r="F38" i="28"/>
  <c r="F39" i="28" s="1"/>
  <c r="H48" i="28" l="1"/>
  <c r="H43" i="28"/>
  <c r="H38" i="28"/>
  <c r="P558" i="5" l="1"/>
  <c r="O558" i="5"/>
  <c r="N566" i="5"/>
  <c r="Q558" i="5" l="1"/>
  <c r="P567" i="5"/>
  <c r="O567" i="5"/>
  <c r="O566" i="5"/>
  <c r="O565" i="5"/>
  <c r="O564" i="5"/>
  <c r="O563" i="5"/>
  <c r="M568" i="5"/>
  <c r="N568" i="5"/>
  <c r="K563" i="5"/>
  <c r="K564" i="5"/>
  <c r="P566" i="5"/>
  <c r="Q566" i="5" s="1"/>
  <c r="M566" i="5"/>
  <c r="K566" i="5"/>
  <c r="M567" i="5"/>
  <c r="N567" i="5"/>
  <c r="Q567" i="5" l="1"/>
  <c r="P561" i="5" l="1"/>
  <c r="O559" i="5"/>
  <c r="O560" i="5"/>
  <c r="O561" i="5"/>
  <c r="O562" i="5"/>
  <c r="P559" i="5"/>
  <c r="Q559" i="5" s="1"/>
  <c r="P560" i="5"/>
  <c r="Q560" i="5" s="1"/>
  <c r="P562" i="5"/>
  <c r="Q562" i="5" s="1"/>
  <c r="P563" i="5"/>
  <c r="Q563" i="5" s="1"/>
  <c r="P564" i="5"/>
  <c r="Q564" i="5" s="1"/>
  <c r="P565" i="5"/>
  <c r="Q565" i="5" s="1"/>
  <c r="P557" i="5"/>
  <c r="P2" i="5"/>
  <c r="O3" i="5"/>
  <c r="O5" i="5"/>
  <c r="O2" i="5"/>
  <c r="O4" i="5"/>
  <c r="P4" i="5"/>
  <c r="P5" i="5"/>
  <c r="P6" i="5"/>
  <c r="M565" i="5"/>
  <c r="K565" i="5"/>
  <c r="M562" i="5"/>
  <c r="M563" i="5"/>
  <c r="M564" i="5"/>
  <c r="K562" i="5"/>
  <c r="N562" i="5"/>
  <c r="N563" i="5"/>
  <c r="N564" i="5"/>
  <c r="N565" i="5"/>
  <c r="M558" i="5"/>
  <c r="M559" i="5"/>
  <c r="M560" i="5"/>
  <c r="M561" i="5"/>
  <c r="N558" i="5"/>
  <c r="N559" i="5"/>
  <c r="N560" i="5"/>
  <c r="N561" i="5"/>
  <c r="K561" i="5"/>
  <c r="K558" i="5"/>
  <c r="K559" i="5"/>
  <c r="K560" i="5"/>
  <c r="O557" i="5"/>
  <c r="M557" i="5"/>
  <c r="K557" i="5"/>
  <c r="K556" i="5"/>
  <c r="N557" i="5"/>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6" i="5"/>
  <c r="Q561" i="5" l="1"/>
  <c r="Q557" i="5"/>
  <c r="N3" i="5" l="1"/>
  <c r="N4" i="5"/>
  <c r="N5" i="5"/>
  <c r="N2" i="5"/>
  <c r="P3" i="5" l="1"/>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2" i="5"/>
  <c r="Q552" i="5" l="1"/>
  <c r="Q2" i="5"/>
  <c r="Q556" i="5"/>
  <c r="Q555" i="5"/>
  <c r="Q554" i="5"/>
  <c r="Q553" i="5"/>
  <c r="Q551" i="5"/>
  <c r="Q550" i="5"/>
  <c r="Q549" i="5"/>
  <c r="Q548" i="5"/>
  <c r="Q547" i="5"/>
  <c r="Q546" i="5"/>
  <c r="Q545" i="5"/>
  <c r="Q544" i="5"/>
  <c r="Q543" i="5"/>
  <c r="Q542" i="5"/>
  <c r="Q541" i="5"/>
  <c r="Q540" i="5"/>
  <c r="Q539" i="5"/>
  <c r="Q538" i="5"/>
  <c r="Q537" i="5"/>
  <c r="Q536" i="5"/>
  <c r="Q535" i="5"/>
  <c r="Q534" i="5"/>
  <c r="Q533" i="5"/>
  <c r="Q532" i="5"/>
  <c r="Q531" i="5"/>
  <c r="Q530" i="5"/>
  <c r="Q529" i="5"/>
  <c r="Q528" i="5"/>
  <c r="Q527" i="5"/>
  <c r="Q526" i="5"/>
  <c r="Q525" i="5"/>
  <c r="Q524" i="5"/>
  <c r="Q523" i="5"/>
  <c r="Q522" i="5"/>
  <c r="Q521" i="5"/>
  <c r="Q520" i="5"/>
  <c r="Q519" i="5"/>
  <c r="Q518" i="5"/>
  <c r="Q517" i="5"/>
  <c r="Q516" i="5"/>
  <c r="Q515" i="5"/>
  <c r="Q514" i="5"/>
  <c r="Q513" i="5"/>
  <c r="Q512" i="5"/>
  <c r="Q511" i="5"/>
  <c r="Q510" i="5"/>
  <c r="Q509" i="5"/>
  <c r="Q508" i="5"/>
  <c r="Q507" i="5"/>
  <c r="Q506" i="5"/>
  <c r="Q505" i="5"/>
  <c r="Q504" i="5"/>
  <c r="Q503" i="5"/>
  <c r="Q502" i="5"/>
  <c r="Q501" i="5"/>
  <c r="Q500" i="5"/>
  <c r="Q499" i="5"/>
  <c r="Q498" i="5"/>
  <c r="Q497" i="5"/>
  <c r="Q496" i="5"/>
  <c r="Q495" i="5"/>
  <c r="Q494" i="5"/>
  <c r="Q493" i="5"/>
  <c r="Q492" i="5"/>
  <c r="Q491" i="5"/>
  <c r="Q490" i="5"/>
  <c r="Q489" i="5"/>
  <c r="Q488" i="5"/>
  <c r="Q487" i="5"/>
  <c r="Q486" i="5"/>
  <c r="Q485" i="5"/>
  <c r="Q484" i="5"/>
  <c r="Q483" i="5"/>
  <c r="Q482" i="5"/>
  <c r="Q481" i="5"/>
  <c r="Q480" i="5"/>
  <c r="Q479" i="5"/>
  <c r="Q478" i="5"/>
  <c r="Q477" i="5"/>
  <c r="Q476" i="5"/>
  <c r="Q475" i="5"/>
  <c r="Q474" i="5"/>
  <c r="Q473" i="5"/>
  <c r="Q472" i="5"/>
  <c r="Q471" i="5"/>
  <c r="Q470" i="5"/>
  <c r="Q469" i="5"/>
  <c r="Q468" i="5"/>
  <c r="Q467" i="5"/>
  <c r="Q466" i="5"/>
  <c r="Q465" i="5"/>
  <c r="Q464" i="5"/>
  <c r="Q463" i="5"/>
  <c r="Q462" i="5"/>
  <c r="Q461" i="5"/>
  <c r="Q460" i="5"/>
  <c r="Q459" i="5"/>
  <c r="Q458" i="5"/>
  <c r="Q457" i="5"/>
  <c r="Q456" i="5"/>
  <c r="Q455" i="5"/>
  <c r="Q454" i="5"/>
  <c r="Q453" i="5"/>
  <c r="Q452" i="5"/>
  <c r="Q451" i="5"/>
  <c r="Q450" i="5"/>
  <c r="Q449" i="5"/>
  <c r="Q448" i="5"/>
  <c r="Q447" i="5"/>
  <c r="Q446" i="5"/>
  <c r="Q445" i="5"/>
  <c r="Q444" i="5"/>
  <c r="Q443" i="5"/>
  <c r="Q442" i="5"/>
  <c r="Q441" i="5"/>
  <c r="Q440" i="5"/>
  <c r="Q439" i="5"/>
  <c r="Q438" i="5"/>
  <c r="Q437" i="5"/>
  <c r="Q436" i="5"/>
  <c r="Q435" i="5"/>
  <c r="Q434" i="5"/>
  <c r="Q433" i="5"/>
  <c r="Q432" i="5"/>
  <c r="Q431" i="5"/>
  <c r="Q430" i="5"/>
  <c r="Q429" i="5"/>
  <c r="Q428" i="5"/>
  <c r="Q427" i="5"/>
  <c r="Q426" i="5"/>
  <c r="Q425" i="5"/>
  <c r="Q424" i="5"/>
  <c r="Q423" i="5"/>
  <c r="Q422" i="5"/>
  <c r="Q421" i="5"/>
  <c r="Q420" i="5"/>
  <c r="Q419" i="5"/>
  <c r="Q418" i="5"/>
  <c r="Q417" i="5"/>
  <c r="Q416" i="5"/>
  <c r="Q415" i="5"/>
  <c r="Q414" i="5"/>
  <c r="Q413" i="5"/>
  <c r="Q412" i="5"/>
  <c r="Q411" i="5"/>
  <c r="Q410" i="5"/>
  <c r="Q409" i="5"/>
  <c r="Q408" i="5"/>
  <c r="Q407" i="5"/>
  <c r="Q406" i="5"/>
  <c r="Q405" i="5"/>
  <c r="Q404" i="5"/>
  <c r="Q403" i="5"/>
  <c r="Q402" i="5"/>
  <c r="Q401" i="5"/>
  <c r="Q400" i="5"/>
  <c r="Q399" i="5"/>
  <c r="Q398" i="5"/>
  <c r="Q397" i="5"/>
  <c r="Q396" i="5"/>
  <c r="Q395" i="5"/>
  <c r="Q394" i="5"/>
  <c r="Q393" i="5"/>
  <c r="Q392" i="5"/>
  <c r="Q391" i="5"/>
  <c r="Q390" i="5"/>
  <c r="Q389" i="5"/>
  <c r="Q388" i="5"/>
  <c r="Q387" i="5"/>
  <c r="Q386" i="5"/>
  <c r="Q385" i="5"/>
  <c r="Q384" i="5"/>
  <c r="Q383" i="5"/>
  <c r="Q382" i="5"/>
  <c r="Q381" i="5"/>
  <c r="Q380" i="5"/>
  <c r="Q379" i="5"/>
  <c r="Q378" i="5"/>
  <c r="Q377" i="5"/>
  <c r="Q376" i="5"/>
  <c r="Q375" i="5"/>
  <c r="Q374" i="5"/>
  <c r="Q373" i="5"/>
  <c r="Q372" i="5"/>
  <c r="Q371" i="5"/>
  <c r="Q370" i="5"/>
  <c r="Q369" i="5"/>
  <c r="Q368" i="5"/>
  <c r="Q367" i="5"/>
  <c r="Q366" i="5"/>
  <c r="Q365" i="5"/>
  <c r="Q364" i="5"/>
  <c r="Q363" i="5"/>
  <c r="Q362" i="5"/>
  <c r="Q361" i="5"/>
  <c r="Q360" i="5"/>
  <c r="Q359" i="5"/>
  <c r="Q358" i="5"/>
  <c r="Q357" i="5"/>
  <c r="Q356" i="5"/>
  <c r="Q355" i="5"/>
  <c r="Q354" i="5"/>
  <c r="Q353" i="5"/>
  <c r="Q352" i="5"/>
  <c r="Q351" i="5"/>
  <c r="Q350" i="5"/>
  <c r="Q349" i="5"/>
  <c r="Q348" i="5"/>
  <c r="Q347" i="5"/>
  <c r="Q346" i="5"/>
  <c r="Q345" i="5"/>
  <c r="Q344" i="5"/>
  <c r="Q343" i="5"/>
  <c r="Q342" i="5"/>
  <c r="Q341" i="5"/>
  <c r="Q340" i="5"/>
  <c r="Q339" i="5"/>
  <c r="Q338" i="5"/>
  <c r="Q337" i="5"/>
  <c r="Q336" i="5"/>
  <c r="Q335" i="5"/>
  <c r="Q334" i="5"/>
  <c r="Q333" i="5"/>
  <c r="Q332" i="5"/>
  <c r="Q331" i="5"/>
  <c r="Q330" i="5"/>
  <c r="Q329" i="5"/>
  <c r="Q328" i="5"/>
  <c r="Q327" i="5"/>
  <c r="Q326" i="5"/>
  <c r="Q325" i="5"/>
  <c r="Q324" i="5"/>
  <c r="Q323" i="5"/>
  <c r="Q322" i="5"/>
  <c r="Q321" i="5"/>
  <c r="Q320" i="5"/>
  <c r="Q319" i="5"/>
  <c r="Q318" i="5"/>
  <c r="Q317" i="5"/>
  <c r="Q316" i="5"/>
  <c r="Q315" i="5"/>
  <c r="Q314" i="5"/>
  <c r="Q313" i="5"/>
  <c r="Q312" i="5"/>
  <c r="Q311" i="5"/>
  <c r="Q310" i="5"/>
  <c r="Q309" i="5"/>
  <c r="Q308" i="5"/>
  <c r="Q307" i="5"/>
  <c r="Q306" i="5"/>
  <c r="Q305" i="5"/>
  <c r="Q304" i="5"/>
  <c r="Q303" i="5"/>
  <c r="Q302" i="5"/>
  <c r="Q301" i="5"/>
  <c r="Q300" i="5"/>
  <c r="Q299" i="5"/>
  <c r="Q298" i="5"/>
  <c r="Q297" i="5"/>
  <c r="Q296" i="5"/>
  <c r="Q295" i="5"/>
  <c r="Q294" i="5"/>
  <c r="Q293" i="5"/>
  <c r="Q292" i="5"/>
  <c r="Q291" i="5"/>
  <c r="Q290" i="5"/>
  <c r="Q289" i="5"/>
  <c r="Q288" i="5"/>
  <c r="Q287" i="5"/>
  <c r="Q286" i="5"/>
  <c r="Q285" i="5"/>
  <c r="Q284" i="5"/>
  <c r="Q283" i="5"/>
  <c r="Q282" i="5"/>
  <c r="Q281" i="5"/>
  <c r="Q280" i="5"/>
  <c r="Q279" i="5"/>
  <c r="Q278" i="5"/>
  <c r="Q277" i="5"/>
  <c r="Q276" i="5"/>
  <c r="Q275" i="5"/>
  <c r="Q274" i="5"/>
  <c r="Q273" i="5"/>
  <c r="Q272" i="5"/>
  <c r="Q271" i="5"/>
  <c r="Q270" i="5"/>
  <c r="Q269" i="5"/>
  <c r="Q268" i="5"/>
  <c r="Q267" i="5"/>
  <c r="Q266" i="5"/>
  <c r="Q265" i="5"/>
  <c r="Q264" i="5"/>
  <c r="Q263" i="5"/>
  <c r="Q262" i="5"/>
  <c r="Q261" i="5"/>
  <c r="Q260" i="5"/>
  <c r="Q259" i="5"/>
  <c r="Q258" i="5"/>
  <c r="Q257" i="5"/>
  <c r="Q256" i="5"/>
  <c r="Q255" i="5"/>
  <c r="Q254" i="5"/>
  <c r="Q253" i="5"/>
  <c r="Q252" i="5"/>
  <c r="Q251" i="5"/>
  <c r="Q250" i="5"/>
  <c r="Q249" i="5"/>
  <c r="Q248" i="5"/>
  <c r="Q247" i="5"/>
  <c r="Q246" i="5"/>
  <c r="Q245" i="5"/>
  <c r="Q244" i="5"/>
  <c r="Q243" i="5"/>
  <c r="Q242" i="5"/>
  <c r="Q241" i="5"/>
  <c r="Q240" i="5"/>
  <c r="Q239" i="5"/>
  <c r="Q238" i="5"/>
  <c r="Q237" i="5"/>
  <c r="Q236" i="5"/>
  <c r="Q235" i="5"/>
  <c r="Q234" i="5"/>
  <c r="Q233" i="5"/>
  <c r="Q232" i="5"/>
  <c r="Q231" i="5"/>
  <c r="Q230" i="5"/>
  <c r="Q229" i="5"/>
  <c r="Q228" i="5"/>
  <c r="Q227" i="5"/>
  <c r="Q226" i="5"/>
  <c r="Q225" i="5"/>
  <c r="Q224" i="5"/>
  <c r="Q223" i="5"/>
  <c r="Q222" i="5"/>
  <c r="Q221" i="5"/>
  <c r="Q220" i="5"/>
  <c r="Q219" i="5"/>
  <c r="Q218" i="5"/>
  <c r="Q217" i="5"/>
  <c r="Q216" i="5"/>
  <c r="Q215" i="5"/>
  <c r="Q214" i="5"/>
  <c r="Q213" i="5"/>
  <c r="Q212" i="5"/>
  <c r="Q211" i="5"/>
  <c r="Q210" i="5"/>
  <c r="Q209" i="5"/>
  <c r="Q208" i="5"/>
  <c r="Q207" i="5"/>
  <c r="Q206" i="5"/>
  <c r="Q205" i="5"/>
  <c r="Q204" i="5"/>
  <c r="Q203" i="5"/>
  <c r="Q202" i="5"/>
  <c r="Q201" i="5"/>
  <c r="Q200" i="5"/>
  <c r="Q199" i="5"/>
  <c r="Q198" i="5"/>
  <c r="Q197" i="5"/>
  <c r="Q196" i="5"/>
  <c r="Q195" i="5"/>
  <c r="Q194" i="5"/>
  <c r="Q193" i="5"/>
  <c r="Q192" i="5"/>
  <c r="Q191" i="5"/>
  <c r="Q190" i="5"/>
  <c r="Q189" i="5"/>
  <c r="Q188" i="5"/>
  <c r="Q187" i="5"/>
  <c r="Q186" i="5"/>
  <c r="Q185" i="5"/>
  <c r="Q184" i="5"/>
  <c r="Q183" i="5"/>
  <c r="Q182" i="5"/>
  <c r="Q181" i="5"/>
  <c r="Q180" i="5"/>
  <c r="Q179" i="5"/>
  <c r="Q178" i="5"/>
  <c r="Q177" i="5"/>
  <c r="Q176" i="5"/>
  <c r="Q175" i="5"/>
  <c r="Q174" i="5"/>
  <c r="Q173" i="5"/>
  <c r="Q172" i="5"/>
  <c r="Q171" i="5"/>
  <c r="Q170" i="5"/>
  <c r="Q169" i="5"/>
  <c r="Q168" i="5"/>
  <c r="Q167" i="5"/>
  <c r="Q166" i="5"/>
  <c r="Q165" i="5"/>
  <c r="Q164" i="5"/>
  <c r="Q163" i="5"/>
  <c r="Q162" i="5"/>
  <c r="Q161" i="5"/>
  <c r="Q160" i="5"/>
  <c r="Q159" i="5"/>
  <c r="Q158" i="5"/>
  <c r="Q157" i="5"/>
  <c r="Q156" i="5"/>
  <c r="Q155" i="5"/>
  <c r="Q154" i="5"/>
  <c r="Q153" i="5"/>
  <c r="Q152" i="5"/>
  <c r="Q151" i="5"/>
  <c r="Q150" i="5"/>
  <c r="Q149" i="5"/>
  <c r="Q148" i="5"/>
  <c r="Q147" i="5"/>
  <c r="Q146" i="5"/>
  <c r="Q145" i="5"/>
  <c r="Q144" i="5"/>
  <c r="Q143" i="5"/>
  <c r="Q142" i="5"/>
  <c r="Q141" i="5"/>
  <c r="Q140" i="5"/>
  <c r="Q139" i="5"/>
  <c r="Q138" i="5"/>
  <c r="Q137" i="5"/>
  <c r="Q136" i="5"/>
  <c r="Q135" i="5"/>
  <c r="Q134" i="5"/>
  <c r="Q133" i="5"/>
  <c r="Q132" i="5"/>
  <c r="Q131" i="5"/>
  <c r="Q130" i="5"/>
  <c r="Q129" i="5"/>
  <c r="Q128" i="5"/>
  <c r="Q127" i="5"/>
  <c r="Q126" i="5"/>
  <c r="Q125" i="5"/>
  <c r="Q124" i="5"/>
  <c r="Q123" i="5"/>
  <c r="Q122" i="5"/>
  <c r="Q121" i="5"/>
  <c r="Q120" i="5"/>
  <c r="Q119" i="5"/>
  <c r="Q118" i="5"/>
  <c r="Q117" i="5"/>
  <c r="Q116" i="5"/>
  <c r="Q115" i="5"/>
  <c r="Q114" i="5"/>
  <c r="Q113" i="5"/>
  <c r="Q112" i="5"/>
  <c r="Q111" i="5"/>
  <c r="Q110" i="5"/>
  <c r="Q109" i="5"/>
  <c r="Q108" i="5"/>
  <c r="Q107" i="5"/>
  <c r="Q106" i="5"/>
  <c r="Q105" i="5"/>
  <c r="Q104" i="5"/>
  <c r="Q103" i="5"/>
  <c r="Q102" i="5"/>
  <c r="Q101" i="5"/>
  <c r="Q100" i="5"/>
  <c r="Q99" i="5"/>
  <c r="Q98" i="5"/>
  <c r="Q97"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Q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1B3FFB-5D2F-42B6-BDF1-040F5DDCB22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15B9110-2E7C-4104-A730-B69B42AD9946}" name="WorksheetConnection_KPI!$G$104:$H$111" type="102" refreshedVersion="8" minRefreshableVersion="5">
    <extLst>
      <ext xmlns:x15="http://schemas.microsoft.com/office/spreadsheetml/2010/11/main" uri="{DE250136-89BD-433C-8126-D09CA5730AF9}">
        <x15:connection id="Range 2">
          <x15:rangePr sourceName="_xlcn.WorksheetConnection_KPIG104H1111"/>
        </x15:connection>
      </ext>
    </extLst>
  </connection>
  <connection id="3" xr16:uid="{5F813137-04A4-4799-A6AD-6E5BFDBB5E7D}" name="WorksheetConnection_Workflow!$A$1:$Q$568" type="102" refreshedVersion="8" minRefreshableVersion="5">
    <extLst>
      <ext xmlns:x15="http://schemas.microsoft.com/office/spreadsheetml/2010/11/main" uri="{DE250136-89BD-433C-8126-D09CA5730AF9}">
        <x15:connection id="Range 1" autoDelete="1">
          <x15:rangePr sourceName="_xlcn.WorksheetConnection_WorkflowA1Q568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Range 1].[Status].[All]}"/>
    <s v="{[Range 1].[Status].&amp;[Completed]}"/>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<sst xmlns="http://schemas.openxmlformats.org/spreadsheetml/2006/main" count="7123" uniqueCount="677">
  <si>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</si>
  <si>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</si>
  <si>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</si>
  <si>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</si>
  <si>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</si>
  <si>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</si>
  <si>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</si>
  <si>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</si>
  <si>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</si>
  <si>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</si>
  <si>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</si>
  <si>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</si>
  <si>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</si>
  <si>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</si>
  <si>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</si>
  <si>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</si>
  <si>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</si>
  <si>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</si>
  <si>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</si>
  <si>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</si>
  <si>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</si>
  <si>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</si>
  <si>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</si>
  <si>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</si>
  <si>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</si>
  <si>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</si>
  <si>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</si>
  <si>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</si>
  <si>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</si>
  <si>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</si>
  <si>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</si>
  <si>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</si>
  <si>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</si>
  <si>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</si>
  <si>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</si>
  <si>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</si>
  <si>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</si>
  <si>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</si>
  <si>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</si>
  <si>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</si>
  <si>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</si>
  <si>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</si>
  <si>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</si>
  <si>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</si>
  <si>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</si>
  <si>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</si>
  <si>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</si>
  <si>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</si>
  <si>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</si>
  <si>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</si>
  <si>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</si>
  <si>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</si>
  <si>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</si>
  <si>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</si>
  <si>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</si>
  <si>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</si>
  <si>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</si>
  <si>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</si>
  <si>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</si>
  <si>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</si>
  <si>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</si>
  <si>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</si>
  <si>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</si>
  <si>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</si>
  <si>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</si>
  <si>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</si>
  <si>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</si>
  <si>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</si>
  <si>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</si>
  <si>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</si>
  <si>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</si>
  <si>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</si>
  <si>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</si>
  <si>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</si>
  <si>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</si>
  <si>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</si>
  <si>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</si>
  <si>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</si>
  <si>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</si>
  <si>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</si>
  <si>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</si>
  <si>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</si>
  <si>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</si>
  <si>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</si>
  <si>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</si>
  <si>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</si>
  <si>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</si>
  <si>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</si>
  <si>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</si>
  <si>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</si>
  <si>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</si>
  <si>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</si>
  <si>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</si>
  <si>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</si>
  <si>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</si>
  <si>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</si>
  <si>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</si>
  <si>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</si>
  <si>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</si>
  <si>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</si>
  <si>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</si>
  <si>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</si>
  <si>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</si>
  <si>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</si>
  <si>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</si>
  <si>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</si>
  <si>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</si>
  <si>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</si>
  <si>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</si>
  <si>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</si>
  <si>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</si>
  <si>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</si>
  <si>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</si>
  <si>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</si>
  <si>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</si>
  <si>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</si>
  <si>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</si>
  <si>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</si>
  <si>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</si>
  <si>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</si>
  <si>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</si>
  <si>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</si>
  <si>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</si>
  <si>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</si>
  <si>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</si>
  <si>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</si>
  <si>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</si>
  <si>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</si>
  <si>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</si>
  <si>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</si>
  <si>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</si>
  <si>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</si>
  <si>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</si>
  <si>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</si>
  <si>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</si>
  <si>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</si>
  <si>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</si>
  <si>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</si>
  <si>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</si>
  <si>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</si>
  <si>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</si>
  <si>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</si>
  <si>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</si>
  <si>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</si>
  <si>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</si>
  <si>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</si>
  <si>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</si>
  <si>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</si>
  <si>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</si>
  <si>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</si>
  <si>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</si>
  <si>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</si>
  <si>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</si>
  <si>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</si>
  <si>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</si>
  <si>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</si>
  <si>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</si>
  <si>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</si>
  <si>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</si>
  <si>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</si>
  <si>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</si>
  <si>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</si>
  <si>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</si>
  <si>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</si>
  <si>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</si>
  <si>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</si>
  <si>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</si>
  <si>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</si>
  <si>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</si>
  <si>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</si>
  <si>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</si>
  <si>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</si>
  <si>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</si>
  <si>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</si>
  <si>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</si>
  <si>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</si>
  <si>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</si>
  <si>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</si>
  <si>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</si>
  <si>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</si>
  <si>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</si>
  <si>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</si>
  <si>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</si>
  <si>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</si>
  <si>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</si>
  <si>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</si>
  <si>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</si>
  <si>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</si>
  <si>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</si>
  <si>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</si>
  <si>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</si>
  <si>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</si>
  <si>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</si>
  <si>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</si>
  <si>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</si>
  <si>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</si>
  <si>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</si>
  <si>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</si>
  <si>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</si>
  <si>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</si>
  <si>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</si>
  <si>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</si>
  <si>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</si>
  <si>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</si>
  <si>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</si>
  <si>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</si>
  <si>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</si>
  <si>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</si>
  <si>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</si>
  <si>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</si>
  <si>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</si>
  <si>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</si>
  <si>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</si>
  <si>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</si>
  <si>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</si>
  <si>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</si>
  <si>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</si>
  <si>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</si>
  <si>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</si>
  <si>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</si>
  <si>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</si>
  <si>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</si>
  <si>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</si>
  <si>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</si>
  <si>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</si>
  <si>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</si>
  <si>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</si>
  <si>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</si>
  <si>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</si>
  <si>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</si>
  <si>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</si>
  <si>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</si>
  <si>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</si>
  <si>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</si>
  <si>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</si>
  <si>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</si>
  <si>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</si>
  <si>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</si>
  <si>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</si>
  <si>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</si>
  <si>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</si>
  <si>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</si>
  <si>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</si>
  <si>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</si>
  <si>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</si>
  <si>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</si>
  <si>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</si>
  <si>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</si>
  <si>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</si>
  <si>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</si>
  <si>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</si>
  <si>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</si>
  <si>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</si>
  <si>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</si>
  <si>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</si>
  <si>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</si>
  <si>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</si>
  <si>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</si>
  <si>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</si>
  <si>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</si>
  <si>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</si>
  <si>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</si>
  <si>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</si>
  <si>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</si>
  <si>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</si>
  <si>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</si>
  <si>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</si>
  <si>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</si>
  <si>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</si>
  <si>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</si>
  <si>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</si>
  <si>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</si>
  <si>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</si>
  <si>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</si>
  <si>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</si>
  <si>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</si>
  <si>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</si>
  <si>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</si>
  <si>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</si>
  <si>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</si>
  <si>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</si>
  <si>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</si>
  <si>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</si>
  <si>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</si>
  <si>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</si>
  <si>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</si>
  <si>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</si>
  <si>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</si>
  <si>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</si>
  <si>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</si>
  <si>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</si>
  <si>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</si>
  <si>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</si>
  <si>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</si>
  <si>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</si>
  <si>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</si>
  <si>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</si>
  <si>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</si>
  <si>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</si>
  <si>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</si>
  <si>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</si>
  <si>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</si>
  <si>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</si>
  <si>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</si>
  <si>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</si>
  <si>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</si>
  <si>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</si>
  <si>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</si>
  <si>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</si>
  <si>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</si>
  <si>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</si>
  <si>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</si>
  <si>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</si>
  <si>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</si>
  <si>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</si>
  <si>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</si>
  <si>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</si>
  <si>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</si>
  <si>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</si>
  <si>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</si>
  <si>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</si>
  <si>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</si>
  <si>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</si>
  <si>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</si>
  <si>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</si>
  <si>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</si>
  <si>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</si>
  <si>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</si>
  <si>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</si>
  <si>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</si>
  <si>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</si>
  <si>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</si>
  <si>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</si>
  <si>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</si>
  <si>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</si>
  <si>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</si>
  <si>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</si>
  <si>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</si>
  <si>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</si>
  <si>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</si>
  <si>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</si>
  <si>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</si>
  <si>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</si>
  <si>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</si>
  <si>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</si>
  <si>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</si>
  <si>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</si>
  <si>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</si>
  <si>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</si>
  <si>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</si>
  <si>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</si>
  <si>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</si>
  <si>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</si>
  <si>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</si>
  <si>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</si>
  <si>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</si>
  <si>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</si>
  <si>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</si>
  <si>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</si>
  <si>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</si>
  <si>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</si>
  <si>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</si>
  <si>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</si>
  <si>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</si>
  <si>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</si>
  <si>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</si>
  <si>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</si>
  <si>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</si>
  <si>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</si>
  <si>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</si>
  <si>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</si>
  <si>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</si>
  <si>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</si>
  <si>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</si>
  <si>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</si>
  <si>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</si>
  <si>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</si>
  <si>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</si>
  <si>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</si>
  <si>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</si>
  <si>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</si>
  <si>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</si>
  <si>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</si>
  <si>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</si>
  <si>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</si>
  <si>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</si>
  <si>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</si>
  <si>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</si>
  <si>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</si>
  <si>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</si>
  <si>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</si>
  <si>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</si>
  <si>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</si>
  <si>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</si>
  <si>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</si>
  <si>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</si>
  <si>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</si>
  <si>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</si>
  <si>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</si>
  <si>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</si>
  <si>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</si>
  <si>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</si>
  <si>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</si>
  <si>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</si>
  <si>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</si>
  <si>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</si>
  <si>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</si>
  <si>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</si>
  <si>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</si>
  <si>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</si>
  <si>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</si>
  <si>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</si>
  <si>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</si>
  <si>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</si>
  <si>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</si>
  <si>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</si>
  <si>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</si>
  <si>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</si>
  <si>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</si>
  <si>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</si>
  <si>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</si>
  <si>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</si>
  <si>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</si>
  <si>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</si>
  <si>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</si>
  <si>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</si>
  <si>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</si>
  <si>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</si>
  <si>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</si>
  <si>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</si>
  <si>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</si>
  <si>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</si>
  <si>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</si>
  <si>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</si>
  <si>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</si>
  <si>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</si>
  <si>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</si>
  <si>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</si>
  <si>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</si>
  <si>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</si>
  <si>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</si>
  <si>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</si>
  <si>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</si>
  <si>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</si>
  <si>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</si>
  <si>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</si>
  <si>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</si>
  <si>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</si>
  <si>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</si>
  <si>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</si>
  <si>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</si>
  <si>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</si>
  <si>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</si>
  <si>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</si>
  <si>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</si>
  <si>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</si>
  <si>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</si>
  <si>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</si>
  <si>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</si>
  <si>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</si>
  <si>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</si>
  <si>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</si>
  <si>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</si>
  <si>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</si>
  <si>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</si>
  <si>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</si>
  <si>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</si>
  <si>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</si>
  <si>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</si>
  <si>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</si>
  <si>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</si>
  <si>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</si>
  <si>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</si>
  <si>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</si>
  <si>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</si>
  <si>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</si>
  <si>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</si>
  <si>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</si>
  <si>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</si>
  <si>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</si>
  <si>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</si>
  <si>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</si>
  <si>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</si>
  <si>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</si>
  <si>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</si>
  <si>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</si>
  <si>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</si>
  <si>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</si>
  <si>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</si>
  <si>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</si>
  <si>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</si>
  <si>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</si>
  <si>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</si>
  <si>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</si>
  <si>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</si>
  <si>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</si>
  <si>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</si>
  <si>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</si>
  <si>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</si>
  <si>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</si>
  <si>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</si>
  <si>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</si>
  <si>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</si>
  <si>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</si>
  <si>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</si>
  <si>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</si>
  <si>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</si>
  <si>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</si>
  <si>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</si>
  <si>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</si>
  <si>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</si>
  <si>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</si>
  <si>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</si>
  <si>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</si>
  <si>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</si>
  <si>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</si>
  <si>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</si>
  <si>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</si>
  <si>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</si>
  <si>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</si>
  <si>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</si>
  <si>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</si>
  <si>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</si>
  <si>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</si>
  <si>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</si>
  <si>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</si>
  <si>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</si>
  <si>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</si>
  <si>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</si>
  <si>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</si>
  <si>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</si>
  <si>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</si>
  <si>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</si>
  <si>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</si>
  <si>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</si>
  <si>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</si>
  <si>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</si>
  <si>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</si>
  <si>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</si>
  <si>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</si>
  <si>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</si>
  <si>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</si>
  <si>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</si>
  <si>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</si>
  <si>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</si>
  <si>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</si>
  <si>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</si>
  <si>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</si>
  <si>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</si>
  <si>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</si>
  <si>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</si>
  <si>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</si>
  <si>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</si>
  <si>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</si>
  <si>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 xml:space="preserve"> </t>
  </si>
  <si>
    <t>Year</t>
  </si>
  <si>
    <t>Month</t>
  </si>
  <si>
    <t>Day</t>
  </si>
  <si>
    <t>Delivery Time</t>
  </si>
  <si>
    <t>Total Cost</t>
  </si>
  <si>
    <t>Sales Revenue</t>
  </si>
  <si>
    <t>Net Profit</t>
  </si>
  <si>
    <t>Mean</t>
  </si>
  <si>
    <t>Standard Error</t>
  </si>
  <si>
    <t>Median</t>
  </si>
  <si>
    <t>Mode</t>
  </si>
  <si>
    <t>Standard Deviation</t>
  </si>
  <si>
    <t>Sample Variance</t>
  </si>
  <si>
    <t>Kurtosis</t>
  </si>
  <si>
    <t>Skewness</t>
  </si>
  <si>
    <t>Range</t>
  </si>
  <si>
    <t>Minimum</t>
  </si>
  <si>
    <t>Maximum</t>
  </si>
  <si>
    <t>Sum</t>
  </si>
  <si>
    <t>Count</t>
  </si>
  <si>
    <t>DESCRIPTIVE STATISTICS</t>
  </si>
  <si>
    <t>T-TEST</t>
  </si>
  <si>
    <t>SCENARIO</t>
  </si>
  <si>
    <t xml:space="preserve">                    We want to know whether there is a relatioship between delivery time ad status(i.e Completed/Returned)</t>
  </si>
  <si>
    <t>HYPOTHESIS</t>
  </si>
  <si>
    <t>Order with longer delivery times are prone to be returned.</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</si>
  <si>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</si>
  <si>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</si>
  <si>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</si>
  <si>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</si>
  <si>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</si>
  <si>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</si>
  <si>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</si>
  <si>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</si>
  <si>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</si>
  <si>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</si>
  <si>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</si>
  <si>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1) Since the P value is lower than the critical value of 5% (0.05), then we do not accept the NULL Hypothesis</t>
  </si>
  <si>
    <t xml:space="preserve">2) Also the relationship between delivery time and order status is statistically significant, since the pvalue is less than the 5% critical value. </t>
  </si>
  <si>
    <t>BUSINESS INTERPRETATION</t>
  </si>
  <si>
    <t>1) Orders that were returned took about an avearge of 1.79 days or about 2 days longer than expected, to deliver.</t>
  </si>
  <si>
    <t>BUSINESS RECOMMENDATION</t>
  </si>
  <si>
    <t>1) Investigate the causes of orders taking longer than 7 days to deliver, as they are at high risk of return.</t>
  </si>
  <si>
    <t>2) Going forward, set up an alert to notify of any order not yet delivered on or couple of hours before the seven-day period of delivery.</t>
  </si>
  <si>
    <r>
      <rPr>
        <b/>
        <sz val="11"/>
        <color theme="1"/>
        <rFont val="Calibri"/>
        <family val="2"/>
        <scheme val="minor"/>
      </rPr>
      <t>Null Hypothesis</t>
    </r>
    <r>
      <rPr>
        <sz val="11"/>
        <color theme="1"/>
        <rFont val="Calibri"/>
        <family val="2"/>
        <scheme val="minor"/>
      </rPr>
      <t>: Delievery timedoes not influence an order being returned or not</t>
    </r>
  </si>
  <si>
    <r>
      <rPr>
        <b/>
        <sz val="11"/>
        <color theme="1"/>
        <rFont val="Calibri"/>
        <family val="2"/>
        <scheme val="minor"/>
      </rPr>
      <t>Alternative Hypothesis</t>
    </r>
    <r>
      <rPr>
        <sz val="11"/>
        <color theme="1"/>
        <rFont val="Calibri"/>
        <family val="2"/>
        <scheme val="minor"/>
      </rPr>
      <t>: Order with longer delivery times are prone to be returned.</t>
    </r>
  </si>
  <si>
    <t>SALES FORM</t>
  </si>
  <si>
    <t>Customer Name:</t>
  </si>
  <si>
    <t>Product Category:</t>
  </si>
  <si>
    <t>Product Name:</t>
  </si>
  <si>
    <t>Order Date:</t>
  </si>
  <si>
    <t>Delivered Date:</t>
  </si>
  <si>
    <t>Quantity:</t>
  </si>
  <si>
    <t>Unit Price:</t>
  </si>
  <si>
    <t>Status:</t>
  </si>
  <si>
    <t>Country:</t>
  </si>
  <si>
    <t>Payment Method:</t>
  </si>
  <si>
    <t>Gideon Adewusi</t>
  </si>
  <si>
    <t>Shoguy Legor</t>
  </si>
  <si>
    <t>Anis Quddus</t>
  </si>
  <si>
    <t>Annis Quddus</t>
  </si>
  <si>
    <t>David Akinolu</t>
  </si>
  <si>
    <t>Tayo Abiodun</t>
  </si>
  <si>
    <t>John Musk</t>
  </si>
  <si>
    <t>Moses Musk</t>
  </si>
  <si>
    <t>Timileyin Badmus</t>
  </si>
  <si>
    <t>Sum of Total Cost</t>
  </si>
  <si>
    <t>Sum of Sales Revenue</t>
  </si>
  <si>
    <t>Sum of Net Profit</t>
  </si>
  <si>
    <t>Count of Customer Name</t>
  </si>
  <si>
    <t>Row Labels</t>
  </si>
  <si>
    <t>Grand Total</t>
  </si>
  <si>
    <t>Count of Status</t>
  </si>
  <si>
    <t>Other</t>
  </si>
  <si>
    <t>Percentage</t>
  </si>
  <si>
    <t>Jan</t>
  </si>
  <si>
    <t>Feb</t>
  </si>
  <si>
    <t>Mar</t>
  </si>
  <si>
    <t>Apr</t>
  </si>
  <si>
    <t>May</t>
  </si>
  <si>
    <t>Jun</t>
  </si>
  <si>
    <t>Jul</t>
  </si>
  <si>
    <t>Aug</t>
  </si>
  <si>
    <t>Sep</t>
  </si>
  <si>
    <t>Oct</t>
  </si>
  <si>
    <t>Nov</t>
  </si>
  <si>
    <t>Dec</t>
  </si>
  <si>
    <t>Find Position</t>
  </si>
  <si>
    <t>Previous Month</t>
  </si>
  <si>
    <t>Support</t>
  </si>
  <si>
    <t>Current Revenue</t>
  </si>
  <si>
    <t>Previous Revenue</t>
  </si>
  <si>
    <t>All</t>
  </si>
  <si>
    <t>Value Difference</t>
  </si>
  <si>
    <t>Percentage Difference</t>
  </si>
  <si>
    <t xml:space="preserve">Final Revenue VS Last Month </t>
  </si>
  <si>
    <t>Revenue</t>
  </si>
  <si>
    <t>Cost</t>
  </si>
  <si>
    <t>Current Cost</t>
  </si>
  <si>
    <t>Previous Cost</t>
  </si>
  <si>
    <t>Profit</t>
  </si>
  <si>
    <t>Current Profit</t>
  </si>
  <si>
    <t>Previous Profit</t>
  </si>
  <si>
    <t>Final Profit VS Last Month</t>
  </si>
  <si>
    <t>Final Cost VS Last Month</t>
  </si>
  <si>
    <t>Order</t>
  </si>
  <si>
    <t>Current Order</t>
  </si>
  <si>
    <t>Previous Order</t>
  </si>
  <si>
    <t>Adegoke Emmanuel</t>
  </si>
  <si>
    <t>George Adam</t>
  </si>
  <si>
    <t>George Matthew</t>
  </si>
  <si>
    <t xml:space="preserve">Sales Revenue </t>
  </si>
  <si>
    <t xml:space="preserve">Total Cost </t>
  </si>
  <si>
    <t xml:space="preserve">Net Profit </t>
  </si>
  <si>
    <t>Fri</t>
  </si>
  <si>
    <t>Mon</t>
  </si>
  <si>
    <t>Sat</t>
  </si>
  <si>
    <t>Sun</t>
  </si>
  <si>
    <t>Thu</t>
  </si>
  <si>
    <t>Tue</t>
  </si>
  <si>
    <t>Wed</t>
  </si>
  <si>
    <t>Count of 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</si>
</sst>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dd/mm/yyyy;@"/>
    <numFmt numFmtId="166" formatCode="[$]m/d/yyyy;@" x16r2:formatCode16="[$-en-NG,2]m/d/yyyy;@"/>
    <numFmt numFmtId="167" formatCode="[$$-409]#,##0"/>
  </numFmts>
  <fonts count="9" x14ac:knownFonts="1">
    <font>
      <sz val="11"/>
      <color theme="1"/>
      <name val="Calibri"/>
      <family val="2"/>
      <scheme val="minor"/>
    </font>
    <font>
      <i/>
      <sz val="11"/>
      <color theme="1"/>
      <name val="Calibri"/>
      <family val="2"/>
      <scheme val="minor"/>
    </font>
    <font>
      <b/>
      <sz val="28"/>
      <color theme="1"/>
      <name val="Calibri"/>
      <family val="2"/>
      <scheme val="minor"/>
    </font>
    <font>
      <b/>
      <sz val="14"/>
      <color theme="1"/>
      <name val="Calibri"/>
      <family val="2"/>
      <scheme val="minor"/>
    </font>
    <font>
      <b/>
      <sz val="16"/>
      <color theme="1"/>
      <name val="Calibri"/>
      <family val="2"/>
      <scheme val="minor"/>
    </font>
    <font>
      <b/>
      <sz val="11"/>
      <color theme="1"/>
      <name val="Calibri"/>
      <family val="2"/>
      <scheme val="minor"/>
    </font>
    <font>
      <b/>
      <sz val="48"/>
      <color theme="0"/>
      <name val="Calibri"/>
      <family val="2"/>
      <scheme val="minor"/>
    </font>
    <font>
      <b/>
      <sz val="14"/>
      <color rgb="FF000000"/>
      <name val="Calibri"/>
      <family val="2"/>
    </font>
    <font>
      <sz val="11"/>
      <color theme="9" tint="0.59999389629810485"/>
      <name val="Calibri"/>
      <family val="2"/>
      <scheme val="minor"/>
    </font>
  </fonts>
  <fills count="9">
    <fill>
      <patternFill patternType="none"/>
    </fill>
    <fill>
      <patternFill patternType="gray125"/>
    </fill>
    <fill>
      <patternFill patternType="solid">
        <fgColor rgb="FF7030A0"/>
        <bgColor indexed="64"/>
      </patternFill>
    </fill>
    <fill>
      <patternFill patternType="solid">
        <fgColor theme="0"/>
        <bgColor theme="4"/>
      </patternFill>
    </fill>
    <fill>
      <patternFill patternType="solid">
        <fgColor theme="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2" tint="-9.9978637043366805E-2"/>
        <bgColor indexed="64"/>
      </patternFill>
    </fill>
  </fills>
  <borders count="15">
    <border>
      <left/>
      <right/>
      <top/>
      <bottom/>
      <diagonal/>
    </border>
    <border>
      <left/>
      <right/>
      <top/>
      <bottom style="medium">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59">
    <xf numFmtId="0" fontId="0" fillId="0" borderId="0" xfId="0"/>
    <xf numFmtId="164" fontId="0" fillId="0" borderId="0" xfId="0" applyNumberFormat="1"/>
    <xf numFmtId="14" fontId="0" fillId="0" borderId="0" xfId="0" applyNumberFormat="1"/>
    <xf numFmtId="165" fontId="0" fillId="0" borderId="0" xfId="0" applyNumberFormat="1"/>
    <xf numFmtId="0" fontId="0" fillId="0" borderId="1" xfId="0" applyBorder="1"/>
    <xf numFmtId="0" fontId="0" fillId="0" borderId="3" xfId="0" applyBorder="1"/>
    <xf numFmtId="0" fontId="0" fillId="0" borderId="4" xfId="0" applyBorder="1"/>
    <xf numFmtId="0" fontId="0" fillId="0" borderId="5" xfId="0" applyBorder="1"/>
    <xf numFmtId="0" fontId="0" fillId="0" borderId="6" xfId="0" applyBorder="1"/>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0" fillId="0" borderId="10" xfId="0" applyBorder="1"/>
    <xf numFmtId="0" fontId="0" fillId="0" borderId="11" xfId="0" applyBorder="1"/>
    <xf numFmtId="0" fontId="4" fillId="0" borderId="0" xfId="0" applyFont="1"/>
    <xf numFmtId="166" fontId="0" fillId="0" borderId="0" xfId="0" applyNumberFormat="1"/>
    <xf numFmtId="0" fontId="1" fillId="0" borderId="0" xfId="0" applyFont="1" applyAlignment="1">
      <alignment horizontal="center"/>
    </xf>
    <xf numFmtId="0" fontId="1" fillId="0" borderId="2" xfId="0" applyFont="1" applyBorder="1" applyAlignment="1">
      <alignment horizontal="center"/>
    </xf>
    <xf numFmtId="0" fontId="5" fillId="0" borderId="0" xfId="0" applyFont="1"/>
    <xf numFmtId="0" fontId="1" fillId="0" borderId="13" xfId="0" applyFont="1" applyBorder="1" applyAlignment="1">
      <alignment horizontal="center"/>
    </xf>
    <xf numFmtId="0" fontId="1" fillId="0" borderId="14" xfId="0" applyFont="1" applyBorder="1" applyAlignment="1">
      <alignment horizontal="center"/>
    </xf>
    <xf numFmtId="0" fontId="3" fillId="3" borderId="0" xfId="0" applyFont="1" applyFill="1"/>
    <xf numFmtId="0" fontId="3" fillId="4" borderId="0" xfId="0" applyFont="1" applyFill="1"/>
    <xf numFmtId="166" fontId="3" fillId="3" borderId="0" xfId="0" applyNumberFormat="1" applyFont="1" applyFill="1"/>
    <xf numFmtId="0" fontId="0" fillId="6" borderId="0" xfId="0" applyFill="1"/>
    <xf numFmtId="2" fontId="0" fillId="6" borderId="0" xfId="0" applyNumberFormat="1" applyFill="1"/>
    <xf numFmtId="166" fontId="0" fillId="6" borderId="0" xfId="0" applyNumberFormat="1" applyFill="1"/>
    <xf numFmtId="14" fontId="0" fillId="6" borderId="0" xfId="0" applyNumberFormat="1" applyFill="1"/>
    <xf numFmtId="165" fontId="0" fillId="6" borderId="0" xfId="0" applyNumberFormat="1" applyFill="1"/>
    <xf numFmtId="0" fontId="8" fillId="6" borderId="0" xfId="0" applyFont="1" applyFill="1"/>
    <xf numFmtId="0" fontId="0" fillId="6" borderId="0" xfId="0" applyFill="1" applyProtection="1">
      <protection locked="0"/>
    </xf>
    <xf numFmtId="166" fontId="0" fillId="6" borderId="0" xfId="0" applyNumberFormat="1" applyFill="1" applyProtection="1">
      <protection locked="0"/>
    </xf>
    <xf numFmtId="0" fontId="0" fillId="0" borderId="0" xfId="0" pivotButton="1"/>
    <xf numFmtId="0" fontId="0" fillId="0" borderId="0" xfId="0" applyAlignment="1">
      <alignment horizontal="left"/>
    </xf>
    <xf numFmtId="0" fontId="0" fillId="7" borderId="0" xfId="0" applyFill="1"/>
    <xf numFmtId="167" fontId="0" fillId="0" borderId="0" xfId="0" applyNumberFormat="1"/>
    <xf numFmtId="9" fontId="0" fillId="0" borderId="0" xfId="0" applyNumberFormat="1"/>
    <xf numFmtId="0" fontId="5" fillId="8" borderId="0" xfId="0" applyFont="1" applyFill="1"/>
    <xf numFmtId="1" fontId="0" fillId="0" borderId="0" xfId="0" applyNumberFormat="1"/>
    <xf numFmtId="0" fontId="0" fillId="0" borderId="10" xfId="0" applyBorder="1" applyAlignment="1">
      <alignment horizontal="center" vertical="top"/>
    </xf>
    <xf numFmtId="0" fontId="0" fillId="0" borderId="12" xfId="0" applyBorder="1" applyAlignment="1">
      <alignment horizontal="center" vertical="top"/>
    </xf>
    <xf numFmtId="0" fontId="0" fillId="0" borderId="11" xfId="0" applyBorder="1" applyAlignment="1">
      <alignment horizontal="center" vertical="top"/>
    </xf>
    <xf numFmtId="0" fontId="0" fillId="0" borderId="5" xfId="0" applyBorder="1" applyAlignment="1">
      <alignment horizontal="center" vertical="top"/>
    </xf>
    <xf numFmtId="0" fontId="0" fillId="0" borderId="1" xfId="0" applyBorder="1" applyAlignment="1">
      <alignment horizontal="center" vertical="top"/>
    </xf>
    <xf numFmtId="0" fontId="0" fillId="0" borderId="6" xfId="0" applyBorder="1" applyAlignment="1">
      <alignment horizontal="center" vertical="top"/>
    </xf>
    <xf numFmtId="0" fontId="3" fillId="0" borderId="0" xfId="0" applyFont="1" applyAlignment="1">
      <alignment horizontal="center"/>
    </xf>
    <xf numFmtId="0" fontId="0" fillId="0" borderId="0" xfId="0"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5" fillId="0" borderId="0" xfId="0" applyFont="1" applyAlignment="1">
      <alignment horizontal="center"/>
    </xf>
    <xf numFmtId="166" fontId="6" fillId="2" borderId="10" xfId="0" applyNumberFormat="1" applyFont="1" applyFill="1" applyBorder="1" applyAlignment="1">
      <alignment horizontal="center"/>
    </xf>
    <xf numFmtId="166" fontId="6" fillId="2" borderId="12" xfId="0" applyNumberFormat="1" applyFont="1" applyFill="1" applyBorder="1" applyAlignment="1">
      <alignment horizontal="center"/>
    </xf>
    <xf numFmtId="166" fontId="6" fillId="2" borderId="11" xfId="0" applyNumberFormat="1" applyFont="1" applyFill="1" applyBorder="1" applyAlignment="1">
      <alignment horizontal="center"/>
    </xf>
    <xf numFmtId="0" fontId="0" fillId="5" borderId="0" xfId="0" applyFill="1" applyProtection="1"/>
    <xf numFmtId="166" fontId="0" fillId="5" borderId="0" xfId="0" applyNumberFormat="1" applyFill="1" applyProtection="1"/>
    <xf numFmtId="1" fontId="0" fillId="5" borderId="0" xfId="0" applyNumberFormat="1" applyFill="1" applyProtection="1"/>
    <xf numFmtId="0" fontId="0" fillId="0" borderId="0" xfId="0" applyNumberFormat="1"/>
  </cellXfs>
  <cellStyles count="1">
    <cellStyle name="Normal" xfId="0" builtinId="0"/>
  </cellStyles>
  <dxfs count="15">
    <dxf>
      <fill>
        <patternFill>
          <bgColor rgb="FFFF0000"/>
        </patternFill>
      </fill>
    </dxf>
    <dxf>
      <fill>
        <patternFill>
          <bgColor rgb="FFFF0000"/>
        </patternFill>
      </fill>
    </dxf>
    <dxf>
      <font>
        <color rgb="FFFF0000"/>
      </font>
    </dxf>
    <dxf>
      <font>
        <color rgb="FF00B050"/>
      </font>
    </dxf>
    <dxf>
      <font>
        <color rgb="FFFF0000"/>
      </font>
    </dxf>
    <dxf>
      <font>
        <color rgb="FF00B050"/>
      </font>
    </dxf>
    <dxf>
      <font>
        <color rgb="FFFF0000"/>
      </font>
    </dxf>
    <dxf>
      <font>
        <color rgb="FF00B050"/>
      </font>
    </dxf>
    <dxf>
      <font>
        <strike val="0"/>
        <color rgb="FFFF0000"/>
      </font>
    </dxf>
    <dxf>
      <font>
        <color rgb="FF00B050"/>
      </font>
    </dxf>
    <dxf>
      <font>
        <b/>
        <i val="0"/>
        <sz val="12"/>
        <color theme="1"/>
        <name val="Calibri"/>
        <family val="2"/>
        <scheme val="minor"/>
      </font>
    </dxf>
    <dxf>
      <font>
        <b/>
        <i val="0"/>
        <color theme="0"/>
        <name val="Calibri"/>
        <family val="2"/>
        <scheme val="minor"/>
      </font>
    </dxf>
    <dxf>
      <numFmt numFmtId="0" formatCode="General"/>
    </dxf>
    <dxf>
      <numFmt numFmtId="165" formatCode="dd/mm/yyyy;@"/>
    </dxf>
    <dxf>
      <numFmt numFmtId="19" formatCode="dd/mm/yyyy"/>
    </dxf>
  </dxfs>
  <tableStyles count="1" defaultTableStyle="TableStyleMedium2" defaultPivotStyle="PivotStyleLight16">
    <tableStyle name="data_analytics" pivot="0" table="0" count="5" xr9:uid="{F2838DB4-C96B-43DB-A703-5C09FC1980D3}">
      <tableStyleElement type="wholeTable" dxfId="11"/>
      <tableStyleElement type="headerRow" dxfId="10"/>
    </tableStyle>
  </tableStyles>
  <colors>
    <mruColors>
      <color rgb="FF2C4E30"/>
      <color rgb="FF84BA8A"/>
      <color rgb="FF96C49B"/>
      <color rgb="FF71AF78"/>
      <color rgb="FF69AB71"/>
      <color rgb="FF2C663B"/>
      <color rgb="FF419557"/>
      <color rgb="FF84CA96"/>
      <color rgb="FF79C58D"/>
    </mruColors>
  </colors>
  <extLst>
    <ext xmlns:x14="http://schemas.microsoft.com/office/spreadsheetml/2009/9/main" uri="{46F421CA-312F-682f-3DD2-61675219B42D}">
      <x14:dxfs count="3">
        <dxf>
          <font>
            <b/>
            <i val="0"/>
            <color theme="1"/>
            <name val="Calibri"/>
            <family val="2"/>
            <scheme val="minor"/>
          </font>
          <fill>
            <patternFill>
              <bgColor theme="0" tint="-4.9989318521683403E-2"/>
            </patternFill>
          </fill>
        </dxf>
        <dxf>
          <font>
            <b/>
            <i val="0"/>
            <name val="Calibri"/>
            <family val="2"/>
            <scheme val="minor"/>
          </font>
          <fill>
            <gradientFill degree="90">
              <stop position="0">
                <color theme="2" tint="-0.49803155613879818"/>
              </stop>
              <stop position="1">
                <color theme="0" tint="-0.25098422193060094"/>
              </stop>
            </gradientFill>
          </fill>
        </dxf>
        <dxf>
          <font>
            <b/>
            <i val="0"/>
            <name val="Calibri"/>
            <family val="2"/>
            <scheme val="minor"/>
          </font>
          <fill>
            <gradientFill>
              <stop position="0">
                <color rgb="FF002060"/>
              </stop>
              <stop position="1">
                <color theme="4"/>
              </stop>
            </gradientFill>
          </fill>
        </dxf>
      </x14:dxfs>
    </ext>
    <ext xmlns:x14="http://schemas.microsoft.com/office/spreadsheetml/2009/9/main" uri="{EB79DEF2-80B8-43e5-95BD-54CBDDF9020C}">
      <x14:slicerStyles defaultSlicerStyle="SlicerStyleLight1">
        <x14:slicerStyle name="data_analytics">
          <x14:slicerStyleElements>
            <x14:slicerStyleElement type="unselectedItemWithData" dxfId="0"/>
            <x14:slicerStyleElement type="selectedItemWithData" dxfId="2"/>
            <x14:slicerStyleElement type="selectedItemWithNo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theme" Target="theme/theme1.xml"/><Relationship Id="rId21" Type="http://schemas.openxmlformats.org/officeDocument/2006/relationships/pivotCacheDefinition" Target="pivotCache/pivotCacheDefinition13.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pivotCacheDefinition" Target="pivotCache/pivotCacheDefinition1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microsoft.com/office/2007/relationships/slicerCache" Target="slicerCaches/slicerCache3.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microsoft.com/office/2007/relationships/slicerCache" Target="slicerCaches/slicerCache2.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934922518246862E-2"/>
          <c:y val="2.8864506690762015E-2"/>
          <c:w val="0.95006507748175317"/>
          <c:h val="0.95483468214441181"/>
        </c:manualLayout>
      </c:layout>
      <c:doughnutChart>
        <c:varyColors val="1"/>
        <c:dLbls>
          <c:showLegendKey val="0"/>
          <c:showVal val="0"/>
          <c:showCatName val="0"/>
          <c:showSerName val="0"/>
          <c:showPercent val="0"/>
          <c:showBubbleSize val="0"/>
          <c:showLeaderLines val="0"/>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25490196078433"/>
          <c:y val="5.128205128205128E-2"/>
          <c:w val="0.79436929358189201"/>
          <c:h val="0.90026347668079965"/>
        </c:manualLayout>
      </c:layout>
      <c:doughnutChart>
        <c:varyColors val="1"/>
        <c:ser>
          <c:idx val="0"/>
          <c:order val="0"/>
          <c:dPt>
            <c:idx val="0"/>
            <c:bubble3D val="0"/>
            <c:spPr>
              <a:gradFill>
                <a:gsLst>
                  <a:gs pos="0">
                    <a:srgbClr val="2C4E30"/>
                  </a:gs>
                  <a:gs pos="100000">
                    <a:srgbClr val="84BA8A"/>
                  </a:gs>
                </a:gsLst>
                <a:lin ang="5400000" scaled="1"/>
              </a:gradFill>
              <a:ln w="19050">
                <a:solidFill>
                  <a:schemeClr val="lt1"/>
                </a:solidFill>
              </a:ln>
              <a:effectLst/>
            </c:spPr>
            <c:extLst>
              <c:ext xmlns:c16="http://schemas.microsoft.com/office/drawing/2014/chart" uri="{C3380CC4-5D6E-409C-BE32-E72D297353CC}">
                <c16:uniqueId val="{00000001-00BA-4998-94C3-EA0C0F7E932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00BA-4998-94C3-EA0C0F7E9328}"/>
              </c:ext>
            </c:extLst>
          </c:dPt>
          <c:val>
            <c:numRef>
              <c:f>KPI!$F$13:$F$14</c:f>
              <c:numCache>
                <c:formatCode>0%</c:formatCode>
                <c:ptCount val="2"/>
                <c:pt idx="0">
                  <c:v>0.4</c:v>
                </c:pt>
                <c:pt idx="1">
                  <c:v>0.6</c:v>
                </c:pt>
              </c:numCache>
            </c:numRef>
          </c:val>
          <c:extLst>
            <c:ext xmlns:c16="http://schemas.microsoft.com/office/drawing/2014/chart" uri="{C3380CC4-5D6E-409C-BE32-E72D297353CC}">
              <c16:uniqueId val="{00000004-00BA-4998-94C3-EA0C0F7E9328}"/>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134984357903487E-2"/>
          <c:y val="0"/>
          <c:w val="0.89338042657461203"/>
          <c:h val="1"/>
        </c:manualLayout>
      </c:layout>
      <c:doughnutChart>
        <c:varyColors val="1"/>
        <c:ser>
          <c:idx val="0"/>
          <c:order val="0"/>
          <c:dPt>
            <c:idx val="0"/>
            <c:bubble3D val="0"/>
            <c:spPr>
              <a:gradFill>
                <a:gsLst>
                  <a:gs pos="0">
                    <a:srgbClr val="2C4E30"/>
                  </a:gs>
                  <a:gs pos="100000">
                    <a:srgbClr val="84BA8A"/>
                  </a:gs>
                </a:gsLst>
                <a:lin ang="5400000" scaled="1"/>
              </a:gradFill>
              <a:ln w="19050">
                <a:solidFill>
                  <a:schemeClr val="lt1"/>
                </a:solidFill>
              </a:ln>
              <a:effectLst/>
            </c:spPr>
            <c:extLst>
              <c:ext xmlns:c16="http://schemas.microsoft.com/office/drawing/2014/chart" uri="{C3380CC4-5D6E-409C-BE32-E72D297353CC}">
                <c16:uniqueId val="{00000001-8622-45D9-8761-C76400D6325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622-45D9-8761-C76400D63255}"/>
              </c:ext>
            </c:extLst>
          </c:dPt>
          <c:val>
            <c:numRef>
              <c:f>KPI!$I$13:$I$14</c:f>
              <c:numCache>
                <c:formatCode>0%</c:formatCode>
                <c:ptCount val="2"/>
                <c:pt idx="0">
                  <c:v>0.6</c:v>
                </c:pt>
                <c:pt idx="1">
                  <c:v>0.4</c:v>
                </c:pt>
              </c:numCache>
            </c:numRef>
          </c:val>
          <c:extLst>
            <c:ext xmlns:c16="http://schemas.microsoft.com/office/drawing/2014/chart" uri="{C3380CC4-5D6E-409C-BE32-E72D297353CC}">
              <c16:uniqueId val="{00000004-8622-45D9-8761-C76400D63255}"/>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ENTRY).xlsm]KPI!PivotTable1</c:name>
    <c:fmtId val="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724759405074366"/>
          <c:y val="5.0925925925925923E-2"/>
          <c:w val="0.72285870516185469"/>
          <c:h val="0.70462379702537181"/>
        </c:manualLayout>
      </c:layout>
      <c:bar3DChart>
        <c:barDir val="col"/>
        <c:grouping val="clustered"/>
        <c:varyColors val="0"/>
        <c:ser>
          <c:idx val="0"/>
          <c:order val="0"/>
          <c:tx>
            <c:strRef>
              <c:f>KPI!$Q$60</c:f>
              <c:strCache>
                <c:ptCount val="1"/>
                <c:pt idx="0">
                  <c:v>Sales Revenue </c:v>
                </c:pt>
              </c:strCache>
            </c:strRef>
          </c:tx>
          <c:spPr>
            <a:solidFill>
              <a:schemeClr val="accent1"/>
            </a:solidFill>
            <a:ln>
              <a:noFill/>
            </a:ln>
            <a:effectLst/>
            <a:sp3d/>
          </c:spPr>
          <c:invertIfNegative val="0"/>
          <c:cat>
            <c:strRef>
              <c:f>KPI!$P$61:$P$66</c:f>
              <c:strCache>
                <c:ptCount val="5"/>
                <c:pt idx="0">
                  <c:v>Apparel</c:v>
                </c:pt>
                <c:pt idx="1">
                  <c:v>Books</c:v>
                </c:pt>
                <c:pt idx="2">
                  <c:v>Electronics</c:v>
                </c:pt>
                <c:pt idx="3">
                  <c:v>Groceries</c:v>
                </c:pt>
                <c:pt idx="4">
                  <c:v>Home Decor</c:v>
                </c:pt>
              </c:strCache>
            </c:strRef>
          </c:cat>
          <c:val>
            <c:numRef>
              <c:f>KPI!$Q$61:$Q$66</c:f>
              <c:numCache>
                <c:formatCode>General</c:formatCode>
                <c:ptCount val="5"/>
                <c:pt idx="0">
                  <c:v>183761</c:v>
                </c:pt>
                <c:pt idx="1">
                  <c:v>196164</c:v>
                </c:pt>
                <c:pt idx="2">
                  <c:v>156657</c:v>
                </c:pt>
                <c:pt idx="3">
                  <c:v>208802</c:v>
                </c:pt>
                <c:pt idx="4">
                  <c:v>116062</c:v>
                </c:pt>
              </c:numCache>
            </c:numRef>
          </c:val>
          <c:extLst>
            <c:ext xmlns:c16="http://schemas.microsoft.com/office/drawing/2014/chart" uri="{C3380CC4-5D6E-409C-BE32-E72D297353CC}">
              <c16:uniqueId val="{00000000-B93D-460D-8C2E-4ED990BF36A6}"/>
            </c:ext>
          </c:extLst>
        </c:ser>
        <c:ser>
          <c:idx val="1"/>
          <c:order val="1"/>
          <c:tx>
            <c:strRef>
              <c:f>KPI!$R$60</c:f>
              <c:strCache>
                <c:ptCount val="1"/>
                <c:pt idx="0">
                  <c:v>Total Cost </c:v>
                </c:pt>
              </c:strCache>
            </c:strRef>
          </c:tx>
          <c:spPr>
            <a:solidFill>
              <a:schemeClr val="accent2"/>
            </a:solidFill>
            <a:ln>
              <a:noFill/>
            </a:ln>
            <a:effectLst/>
            <a:sp3d/>
          </c:spPr>
          <c:invertIfNegative val="0"/>
          <c:cat>
            <c:strRef>
              <c:f>KPI!$P$61:$P$66</c:f>
              <c:strCache>
                <c:ptCount val="5"/>
                <c:pt idx="0">
                  <c:v>Apparel</c:v>
                </c:pt>
                <c:pt idx="1">
                  <c:v>Books</c:v>
                </c:pt>
                <c:pt idx="2">
                  <c:v>Electronics</c:v>
                </c:pt>
                <c:pt idx="3">
                  <c:v>Groceries</c:v>
                </c:pt>
                <c:pt idx="4">
                  <c:v>Home Decor</c:v>
                </c:pt>
              </c:strCache>
            </c:strRef>
          </c:cat>
          <c:val>
            <c:numRef>
              <c:f>KPI!$R$61:$R$66</c:f>
              <c:numCache>
                <c:formatCode>General</c:formatCode>
                <c:ptCount val="5"/>
                <c:pt idx="0">
                  <c:v>133037</c:v>
                </c:pt>
                <c:pt idx="1">
                  <c:v>106457</c:v>
                </c:pt>
                <c:pt idx="2">
                  <c:v>116795</c:v>
                </c:pt>
                <c:pt idx="3">
                  <c:v>118239</c:v>
                </c:pt>
                <c:pt idx="4">
                  <c:v>82193</c:v>
                </c:pt>
              </c:numCache>
            </c:numRef>
          </c:val>
          <c:extLst>
            <c:ext xmlns:c16="http://schemas.microsoft.com/office/drawing/2014/chart" uri="{C3380CC4-5D6E-409C-BE32-E72D297353CC}">
              <c16:uniqueId val="{00000001-B93D-460D-8C2E-4ED990BF36A6}"/>
            </c:ext>
          </c:extLst>
        </c:ser>
        <c:ser>
          <c:idx val="2"/>
          <c:order val="2"/>
          <c:tx>
            <c:strRef>
              <c:f>KPI!$S$60</c:f>
              <c:strCache>
                <c:ptCount val="1"/>
                <c:pt idx="0">
                  <c:v>Net Profit </c:v>
                </c:pt>
              </c:strCache>
            </c:strRef>
          </c:tx>
          <c:spPr>
            <a:solidFill>
              <a:schemeClr val="accent3"/>
            </a:solidFill>
            <a:ln>
              <a:noFill/>
            </a:ln>
            <a:effectLst/>
            <a:sp3d/>
          </c:spPr>
          <c:invertIfNegative val="0"/>
          <c:cat>
            <c:strRef>
              <c:f>KPI!$P$61:$P$66</c:f>
              <c:strCache>
                <c:ptCount val="5"/>
                <c:pt idx="0">
                  <c:v>Apparel</c:v>
                </c:pt>
                <c:pt idx="1">
                  <c:v>Books</c:v>
                </c:pt>
                <c:pt idx="2">
                  <c:v>Electronics</c:v>
                </c:pt>
                <c:pt idx="3">
                  <c:v>Groceries</c:v>
                </c:pt>
                <c:pt idx="4">
                  <c:v>Home Decor</c:v>
                </c:pt>
              </c:strCache>
            </c:strRef>
          </c:cat>
          <c:val>
            <c:numRef>
              <c:f>KPI!$S$61:$S$66</c:f>
              <c:numCache>
                <c:formatCode>General</c:formatCode>
                <c:ptCount val="5"/>
                <c:pt idx="0">
                  <c:v>50724</c:v>
                </c:pt>
                <c:pt idx="1">
                  <c:v>89707</c:v>
                </c:pt>
                <c:pt idx="2">
                  <c:v>39862</c:v>
                </c:pt>
                <c:pt idx="3">
                  <c:v>90563</c:v>
                </c:pt>
                <c:pt idx="4">
                  <c:v>33869</c:v>
                </c:pt>
              </c:numCache>
            </c:numRef>
          </c:val>
          <c:extLst>
            <c:ext xmlns:c16="http://schemas.microsoft.com/office/drawing/2014/chart" uri="{C3380CC4-5D6E-409C-BE32-E72D297353CC}">
              <c16:uniqueId val="{00000002-B93D-460D-8C2E-4ED990BF36A6}"/>
            </c:ext>
          </c:extLst>
        </c:ser>
        <c:dLbls>
          <c:showLegendKey val="0"/>
          <c:showVal val="0"/>
          <c:showCatName val="0"/>
          <c:showSerName val="0"/>
          <c:showPercent val="0"/>
          <c:showBubbleSize val="0"/>
        </c:dLbls>
        <c:gapWidth val="150"/>
        <c:shape val="box"/>
        <c:axId val="1507947375"/>
        <c:axId val="1507970895"/>
        <c:axId val="0"/>
      </c:bar3DChart>
      <c:catAx>
        <c:axId val="15079473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07970895"/>
        <c:crosses val="autoZero"/>
        <c:auto val="1"/>
        <c:lblAlgn val="ctr"/>
        <c:lblOffset val="100"/>
        <c:noMultiLvlLbl val="0"/>
      </c:catAx>
      <c:valAx>
        <c:axId val="150797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07947375"/>
        <c:crosses val="autoZero"/>
        <c:crossBetween val="between"/>
      </c:valAx>
      <c:spPr>
        <a:noFill/>
        <a:ln>
          <a:noFill/>
        </a:ln>
        <a:effectLst/>
      </c:spPr>
    </c:plotArea>
    <c:legend>
      <c:legendPos val="r"/>
      <c:layout>
        <c:manualLayout>
          <c:xMode val="edge"/>
          <c:yMode val="edge"/>
          <c:x val="0.85745341207349079"/>
          <c:y val="6.7996864975211443E-2"/>
          <c:w val="0.12587992125984251"/>
          <c:h val="0.8315988626421697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ENTRY).xlsm]KPI!PivotTable2</c:name>
    <c:fmtId val="1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KPI!$I$79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KPI!$H$80:$H$87</c:f>
              <c:strCache>
                <c:ptCount val="7"/>
                <c:pt idx="0">
                  <c:v>Mon</c:v>
                </c:pt>
                <c:pt idx="1">
                  <c:v>Tue</c:v>
                </c:pt>
                <c:pt idx="2">
                  <c:v>Wed</c:v>
                </c:pt>
                <c:pt idx="3">
                  <c:v>Thu</c:v>
                </c:pt>
                <c:pt idx="4">
                  <c:v>Fri</c:v>
                </c:pt>
                <c:pt idx="5">
                  <c:v>Sat</c:v>
                </c:pt>
                <c:pt idx="6">
                  <c:v>Sun</c:v>
                </c:pt>
              </c:strCache>
            </c:strRef>
          </c:cat>
          <c:val>
            <c:numRef>
              <c:f>KPI!$I$80:$I$87</c:f>
              <c:numCache>
                <c:formatCode>General</c:formatCode>
                <c:ptCount val="7"/>
                <c:pt idx="0">
                  <c:v>132514</c:v>
                </c:pt>
                <c:pt idx="1">
                  <c:v>61307</c:v>
                </c:pt>
                <c:pt idx="2">
                  <c:v>140635</c:v>
                </c:pt>
                <c:pt idx="3">
                  <c:v>180294</c:v>
                </c:pt>
                <c:pt idx="4">
                  <c:v>138115</c:v>
                </c:pt>
                <c:pt idx="5">
                  <c:v>93854</c:v>
                </c:pt>
                <c:pt idx="6">
                  <c:v>114727</c:v>
                </c:pt>
              </c:numCache>
            </c:numRef>
          </c:val>
          <c:extLst>
            <c:ext xmlns:c16="http://schemas.microsoft.com/office/drawing/2014/chart" uri="{C3380CC4-5D6E-409C-BE32-E72D297353CC}">
              <c16:uniqueId val="{00000000-210E-4A50-8203-2CC0AA420106}"/>
            </c:ext>
          </c:extLst>
        </c:ser>
        <c:dLbls>
          <c:showLegendKey val="0"/>
          <c:showVal val="1"/>
          <c:showCatName val="0"/>
          <c:showSerName val="0"/>
          <c:showPercent val="0"/>
          <c:showBubbleSize val="0"/>
        </c:dLbls>
        <c:gapWidth val="150"/>
        <c:shape val="box"/>
        <c:axId val="1507998255"/>
        <c:axId val="1507998735"/>
        <c:axId val="0"/>
      </c:bar3DChart>
      <c:catAx>
        <c:axId val="15079982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07998735"/>
        <c:crosses val="autoZero"/>
        <c:auto val="1"/>
        <c:lblAlgn val="ctr"/>
        <c:lblOffset val="100"/>
        <c:noMultiLvlLbl val="0"/>
      </c:catAx>
      <c:valAx>
        <c:axId val="1507998735"/>
        <c:scaling>
          <c:orientation val="minMax"/>
        </c:scaling>
        <c:delete val="1"/>
        <c:axPos val="l"/>
        <c:numFmt formatCode="General" sourceLinked="1"/>
        <c:majorTickMark val="none"/>
        <c:minorTickMark val="none"/>
        <c:tickLblPos val="nextTo"/>
        <c:crossAx val="1507998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ENTRY).xlsm]KPI!PivotTable3</c:name>
    <c:fmtId val="17"/>
  </c:pivotSource>
  <c:chart>
    <c:autoTitleDeleted val="1"/>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KPI!$B$94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6B01-4703-AA18-C163177206D5}"/>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6B01-4703-AA18-C163177206D5}"/>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6B01-4703-AA18-C163177206D5}"/>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6B01-4703-AA18-C163177206D5}"/>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6="http://schemas.microsoft.com/office/drawing/2014/chart" uri="{C3380CC4-5D6E-409C-BE32-E72D297353CC}">
                  <c16:uniqueId val="{00000001-6B01-4703-AA18-C163177206D5}"/>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G"/>
                </a:p>
              </c:txPr>
              <c:dLblPos val="outEnd"/>
              <c:showLegendKey val="0"/>
              <c:showVal val="0"/>
              <c:showCatName val="1"/>
              <c:showSerName val="0"/>
              <c:showPercent val="1"/>
              <c:showBubbleSize val="0"/>
              <c:extLst>
                <c:ext xmlns:c16="http://schemas.microsoft.com/office/drawing/2014/chart" uri="{C3380CC4-5D6E-409C-BE32-E72D297353CC}">
                  <c16:uniqueId val="{00000003-6B01-4703-AA18-C163177206D5}"/>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G"/>
                </a:p>
              </c:txPr>
              <c:dLblPos val="outEnd"/>
              <c:showLegendKey val="0"/>
              <c:showVal val="0"/>
              <c:showCatName val="1"/>
              <c:showSerName val="0"/>
              <c:showPercent val="1"/>
              <c:showBubbleSize val="0"/>
              <c:extLst>
                <c:ext xmlns:c16="http://schemas.microsoft.com/office/drawing/2014/chart" uri="{C3380CC4-5D6E-409C-BE32-E72D297353CC}">
                  <c16:uniqueId val="{00000005-6B01-4703-AA18-C163177206D5}"/>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G"/>
                </a:p>
              </c:txPr>
              <c:dLblPos val="outEnd"/>
              <c:showLegendKey val="0"/>
              <c:showVal val="0"/>
              <c:showCatName val="1"/>
              <c:showSerName val="0"/>
              <c:showPercent val="1"/>
              <c:showBubbleSize val="0"/>
              <c:extLst>
                <c:ext xmlns:c16="http://schemas.microsoft.com/office/drawing/2014/chart" uri="{C3380CC4-5D6E-409C-BE32-E72D297353CC}">
                  <c16:uniqueId val="{00000007-6B01-4703-AA18-C163177206D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KPI!$A$95:$A$99</c:f>
              <c:strCache>
                <c:ptCount val="4"/>
                <c:pt idx="0">
                  <c:v>Bank Transfer</c:v>
                </c:pt>
                <c:pt idx="1">
                  <c:v>Cash</c:v>
                </c:pt>
                <c:pt idx="2">
                  <c:v>Credit Card</c:v>
                </c:pt>
                <c:pt idx="3">
                  <c:v>Mobile Money</c:v>
                </c:pt>
              </c:strCache>
            </c:strRef>
          </c:cat>
          <c:val>
            <c:numRef>
              <c:f>KPI!$B$95:$B$99</c:f>
              <c:numCache>
                <c:formatCode>General</c:formatCode>
                <c:ptCount val="4"/>
                <c:pt idx="0">
                  <c:v>90</c:v>
                </c:pt>
                <c:pt idx="1">
                  <c:v>62</c:v>
                </c:pt>
                <c:pt idx="2">
                  <c:v>70</c:v>
                </c:pt>
                <c:pt idx="3">
                  <c:v>74</c:v>
                </c:pt>
              </c:numCache>
            </c:numRef>
          </c:val>
          <c:extLst>
            <c:ext xmlns:c16="http://schemas.microsoft.com/office/drawing/2014/chart" uri="{C3380CC4-5D6E-409C-BE32-E72D297353CC}">
              <c16:uniqueId val="{00000008-6B01-4703-AA18-C163177206D5}"/>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ENTRY).xlsm]KPI!PivotTable17</c:name>
    <c:fmtId val="14"/>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56848251111468"/>
          <c:y val="6.5185185185185179E-2"/>
          <c:w val="0.6174843323156034"/>
          <c:h val="0.76715077282006416"/>
        </c:manualLayout>
      </c:layout>
      <c:lineChart>
        <c:grouping val="standard"/>
        <c:varyColors val="0"/>
        <c:ser>
          <c:idx val="0"/>
          <c:order val="0"/>
          <c:tx>
            <c:strRef>
              <c:f>KPI!$K$92</c:f>
              <c:strCache>
                <c:ptCount val="1"/>
                <c:pt idx="0">
                  <c:v>Sum of 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KPI!$J$93:$J$105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KPI!$K$93:$K$105</c:f>
              <c:numCache>
                <c:formatCode>General</c:formatCode>
                <c:ptCount val="12"/>
                <c:pt idx="0">
                  <c:v>165466</c:v>
                </c:pt>
                <c:pt idx="1">
                  <c:v>51679</c:v>
                </c:pt>
                <c:pt idx="2">
                  <c:v>51243</c:v>
                </c:pt>
                <c:pt idx="3">
                  <c:v>74877</c:v>
                </c:pt>
                <c:pt idx="4">
                  <c:v>50356</c:v>
                </c:pt>
                <c:pt idx="5">
                  <c:v>64872</c:v>
                </c:pt>
                <c:pt idx="6">
                  <c:v>79677</c:v>
                </c:pt>
                <c:pt idx="7">
                  <c:v>60169</c:v>
                </c:pt>
                <c:pt idx="8">
                  <c:v>47293</c:v>
                </c:pt>
                <c:pt idx="9">
                  <c:v>59593</c:v>
                </c:pt>
                <c:pt idx="10">
                  <c:v>58748</c:v>
                </c:pt>
                <c:pt idx="11">
                  <c:v>97473</c:v>
                </c:pt>
              </c:numCache>
            </c:numRef>
          </c:val>
          <c:smooth val="0"/>
          <c:extLst>
            <c:ext xmlns:c16="http://schemas.microsoft.com/office/drawing/2014/chart" uri="{C3380CC4-5D6E-409C-BE32-E72D297353CC}">
              <c16:uniqueId val="{00000000-ECFE-42C7-AA6D-2CCA99018651}"/>
            </c:ext>
          </c:extLst>
        </c:ser>
        <c:ser>
          <c:idx val="1"/>
          <c:order val="1"/>
          <c:tx>
            <c:strRef>
              <c:f>KPI!$L$92</c:f>
              <c:strCache>
                <c:ptCount val="1"/>
                <c:pt idx="0">
                  <c:v>Sum of Total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KPI!$J$93:$J$105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KPI!$L$93:$L$105</c:f>
              <c:numCache>
                <c:formatCode>General</c:formatCode>
                <c:ptCount val="12"/>
                <c:pt idx="0">
                  <c:v>102525</c:v>
                </c:pt>
                <c:pt idx="1">
                  <c:v>35256</c:v>
                </c:pt>
                <c:pt idx="2">
                  <c:v>34652</c:v>
                </c:pt>
                <c:pt idx="3">
                  <c:v>52071</c:v>
                </c:pt>
                <c:pt idx="4">
                  <c:v>33461</c:v>
                </c:pt>
                <c:pt idx="5">
                  <c:v>38061</c:v>
                </c:pt>
                <c:pt idx="6">
                  <c:v>52359</c:v>
                </c:pt>
                <c:pt idx="7">
                  <c:v>40215</c:v>
                </c:pt>
                <c:pt idx="8">
                  <c:v>29139</c:v>
                </c:pt>
                <c:pt idx="9">
                  <c:v>39693</c:v>
                </c:pt>
                <c:pt idx="10">
                  <c:v>36071</c:v>
                </c:pt>
                <c:pt idx="11">
                  <c:v>63218</c:v>
                </c:pt>
              </c:numCache>
            </c:numRef>
          </c:val>
          <c:smooth val="0"/>
          <c:extLst>
            <c:ext xmlns:c16="http://schemas.microsoft.com/office/drawing/2014/chart" uri="{C3380CC4-5D6E-409C-BE32-E72D297353CC}">
              <c16:uniqueId val="{00000001-ECFE-42C7-AA6D-2CCA99018651}"/>
            </c:ext>
          </c:extLst>
        </c:ser>
        <c:ser>
          <c:idx val="2"/>
          <c:order val="2"/>
          <c:tx>
            <c:strRef>
              <c:f>KPI!$M$92</c:f>
              <c:strCache>
                <c:ptCount val="1"/>
                <c:pt idx="0">
                  <c:v>Sum of Net 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KPI!$J$93:$J$105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KPI!$M$93:$M$105</c:f>
              <c:numCache>
                <c:formatCode>General</c:formatCode>
                <c:ptCount val="12"/>
                <c:pt idx="0">
                  <c:v>62941</c:v>
                </c:pt>
                <c:pt idx="1">
                  <c:v>16423</c:v>
                </c:pt>
                <c:pt idx="2">
                  <c:v>16591</c:v>
                </c:pt>
                <c:pt idx="3">
                  <c:v>22806</c:v>
                </c:pt>
                <c:pt idx="4">
                  <c:v>16895</c:v>
                </c:pt>
                <c:pt idx="5">
                  <c:v>26811</c:v>
                </c:pt>
                <c:pt idx="6">
                  <c:v>27318</c:v>
                </c:pt>
                <c:pt idx="7">
                  <c:v>19954</c:v>
                </c:pt>
                <c:pt idx="8">
                  <c:v>18154</c:v>
                </c:pt>
                <c:pt idx="9">
                  <c:v>19900</c:v>
                </c:pt>
                <c:pt idx="10">
                  <c:v>22677</c:v>
                </c:pt>
                <c:pt idx="11">
                  <c:v>34255</c:v>
                </c:pt>
              </c:numCache>
            </c:numRef>
          </c:val>
          <c:smooth val="0"/>
          <c:extLst>
            <c:ext xmlns:c16="http://schemas.microsoft.com/office/drawing/2014/chart" uri="{C3380CC4-5D6E-409C-BE32-E72D297353CC}">
              <c16:uniqueId val="{00000002-ECFE-42C7-AA6D-2CCA99018651}"/>
            </c:ext>
          </c:extLst>
        </c:ser>
        <c:dLbls>
          <c:showLegendKey val="0"/>
          <c:showVal val="0"/>
          <c:showCatName val="0"/>
          <c:showSerName val="0"/>
          <c:showPercent val="0"/>
          <c:showBubbleSize val="0"/>
        </c:dLbls>
        <c:marker val="1"/>
        <c:smooth val="0"/>
        <c:axId val="2013531839"/>
        <c:axId val="2013515999"/>
      </c:lineChart>
      <c:catAx>
        <c:axId val="2013531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crossAx val="2013515999"/>
        <c:crosses val="autoZero"/>
        <c:auto val="1"/>
        <c:lblAlgn val="ctr"/>
        <c:lblOffset val="100"/>
        <c:noMultiLvlLbl val="0"/>
      </c:catAx>
      <c:valAx>
        <c:axId val="2013515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crossAx val="2013531839"/>
        <c:crosses val="autoZero"/>
        <c:crossBetween val="between"/>
      </c:valAx>
      <c:spPr>
        <a:noFill/>
        <a:ln>
          <a:noFill/>
        </a:ln>
        <a:effectLst/>
      </c:spPr>
    </c:plotArea>
    <c:legend>
      <c:legendPos val="r"/>
      <c:layout>
        <c:manualLayout>
          <c:xMode val="edge"/>
          <c:yMode val="edge"/>
          <c:x val="0.79997112860892383"/>
          <c:y val="0.10503390201224846"/>
          <c:w val="0.18336220472440945"/>
          <c:h val="0.7806729367162438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ENTRY).xlsm]KPI!PivotTable1</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724759405074366"/>
          <c:y val="5.0925925925925923E-2"/>
          <c:w val="0.72285870516185469"/>
          <c:h val="0.70462379702537181"/>
        </c:manualLayout>
      </c:layout>
      <c:bar3DChart>
        <c:barDir val="col"/>
        <c:grouping val="clustered"/>
        <c:varyColors val="0"/>
        <c:ser>
          <c:idx val="0"/>
          <c:order val="0"/>
          <c:tx>
            <c:strRef>
              <c:f>KPI!$Q$60</c:f>
              <c:strCache>
                <c:ptCount val="1"/>
                <c:pt idx="0">
                  <c:v>Sales Revenue </c:v>
                </c:pt>
              </c:strCache>
            </c:strRef>
          </c:tx>
          <c:spPr>
            <a:solidFill>
              <a:schemeClr val="accent1"/>
            </a:solidFill>
            <a:ln>
              <a:noFill/>
            </a:ln>
            <a:effectLst/>
            <a:sp3d/>
          </c:spPr>
          <c:invertIfNegative val="0"/>
          <c:cat>
            <c:strRef>
              <c:f>KPI!$P$61:$P$66</c:f>
              <c:strCache>
                <c:ptCount val="5"/>
                <c:pt idx="0">
                  <c:v>Apparel</c:v>
                </c:pt>
                <c:pt idx="1">
                  <c:v>Books</c:v>
                </c:pt>
                <c:pt idx="2">
                  <c:v>Electronics</c:v>
                </c:pt>
                <c:pt idx="3">
                  <c:v>Groceries</c:v>
                </c:pt>
                <c:pt idx="4">
                  <c:v>Home Decor</c:v>
                </c:pt>
              </c:strCache>
            </c:strRef>
          </c:cat>
          <c:val>
            <c:numRef>
              <c:f>KPI!$Q$61:$Q$66</c:f>
              <c:numCache>
                <c:formatCode>General</c:formatCode>
                <c:ptCount val="5"/>
                <c:pt idx="0">
                  <c:v>183761</c:v>
                </c:pt>
                <c:pt idx="1">
                  <c:v>196164</c:v>
                </c:pt>
                <c:pt idx="2">
                  <c:v>156657</c:v>
                </c:pt>
                <c:pt idx="3">
                  <c:v>208802</c:v>
                </c:pt>
                <c:pt idx="4">
                  <c:v>116062</c:v>
                </c:pt>
              </c:numCache>
            </c:numRef>
          </c:val>
          <c:extLst>
            <c:ext xmlns:c16="http://schemas.microsoft.com/office/drawing/2014/chart" uri="{C3380CC4-5D6E-409C-BE32-E72D297353CC}">
              <c16:uniqueId val="{00000000-4E0F-4526-968C-81C78EBA8286}"/>
            </c:ext>
          </c:extLst>
        </c:ser>
        <c:ser>
          <c:idx val="1"/>
          <c:order val="1"/>
          <c:tx>
            <c:strRef>
              <c:f>KPI!$R$60</c:f>
              <c:strCache>
                <c:ptCount val="1"/>
                <c:pt idx="0">
                  <c:v>Total Cost </c:v>
                </c:pt>
              </c:strCache>
            </c:strRef>
          </c:tx>
          <c:spPr>
            <a:solidFill>
              <a:schemeClr val="accent2"/>
            </a:solidFill>
            <a:ln>
              <a:noFill/>
            </a:ln>
            <a:effectLst/>
            <a:sp3d/>
          </c:spPr>
          <c:invertIfNegative val="0"/>
          <c:cat>
            <c:strRef>
              <c:f>KPI!$P$61:$P$66</c:f>
              <c:strCache>
                <c:ptCount val="5"/>
                <c:pt idx="0">
                  <c:v>Apparel</c:v>
                </c:pt>
                <c:pt idx="1">
                  <c:v>Books</c:v>
                </c:pt>
                <c:pt idx="2">
                  <c:v>Electronics</c:v>
                </c:pt>
                <c:pt idx="3">
                  <c:v>Groceries</c:v>
                </c:pt>
                <c:pt idx="4">
                  <c:v>Home Decor</c:v>
                </c:pt>
              </c:strCache>
            </c:strRef>
          </c:cat>
          <c:val>
            <c:numRef>
              <c:f>KPI!$R$61:$R$66</c:f>
              <c:numCache>
                <c:formatCode>General</c:formatCode>
                <c:ptCount val="5"/>
                <c:pt idx="0">
                  <c:v>133037</c:v>
                </c:pt>
                <c:pt idx="1">
                  <c:v>106457</c:v>
                </c:pt>
                <c:pt idx="2">
                  <c:v>116795</c:v>
                </c:pt>
                <c:pt idx="3">
                  <c:v>118239</c:v>
                </c:pt>
                <c:pt idx="4">
                  <c:v>82193</c:v>
                </c:pt>
              </c:numCache>
            </c:numRef>
          </c:val>
          <c:extLst>
            <c:ext xmlns:c16="http://schemas.microsoft.com/office/drawing/2014/chart" uri="{C3380CC4-5D6E-409C-BE32-E72D297353CC}">
              <c16:uniqueId val="{00000001-4E0F-4526-968C-81C78EBA8286}"/>
            </c:ext>
          </c:extLst>
        </c:ser>
        <c:ser>
          <c:idx val="2"/>
          <c:order val="2"/>
          <c:tx>
            <c:strRef>
              <c:f>KPI!$S$60</c:f>
              <c:strCache>
                <c:ptCount val="1"/>
                <c:pt idx="0">
                  <c:v>Net Profit </c:v>
                </c:pt>
              </c:strCache>
            </c:strRef>
          </c:tx>
          <c:spPr>
            <a:solidFill>
              <a:schemeClr val="accent3"/>
            </a:solidFill>
            <a:ln>
              <a:noFill/>
            </a:ln>
            <a:effectLst/>
            <a:sp3d/>
          </c:spPr>
          <c:invertIfNegative val="0"/>
          <c:cat>
            <c:strRef>
              <c:f>KPI!$P$61:$P$66</c:f>
              <c:strCache>
                <c:ptCount val="5"/>
                <c:pt idx="0">
                  <c:v>Apparel</c:v>
                </c:pt>
                <c:pt idx="1">
                  <c:v>Books</c:v>
                </c:pt>
                <c:pt idx="2">
                  <c:v>Electronics</c:v>
                </c:pt>
                <c:pt idx="3">
                  <c:v>Groceries</c:v>
                </c:pt>
                <c:pt idx="4">
                  <c:v>Home Decor</c:v>
                </c:pt>
              </c:strCache>
            </c:strRef>
          </c:cat>
          <c:val>
            <c:numRef>
              <c:f>KPI!$S$61:$S$66</c:f>
              <c:numCache>
                <c:formatCode>General</c:formatCode>
                <c:ptCount val="5"/>
                <c:pt idx="0">
                  <c:v>50724</c:v>
                </c:pt>
                <c:pt idx="1">
                  <c:v>89707</c:v>
                </c:pt>
                <c:pt idx="2">
                  <c:v>39862</c:v>
                </c:pt>
                <c:pt idx="3">
                  <c:v>90563</c:v>
                </c:pt>
                <c:pt idx="4">
                  <c:v>33869</c:v>
                </c:pt>
              </c:numCache>
            </c:numRef>
          </c:val>
          <c:extLst>
            <c:ext xmlns:c16="http://schemas.microsoft.com/office/drawing/2014/chart" uri="{C3380CC4-5D6E-409C-BE32-E72D297353CC}">
              <c16:uniqueId val="{00000002-4E0F-4526-968C-81C78EBA8286}"/>
            </c:ext>
          </c:extLst>
        </c:ser>
        <c:dLbls>
          <c:showLegendKey val="0"/>
          <c:showVal val="0"/>
          <c:showCatName val="0"/>
          <c:showSerName val="0"/>
          <c:showPercent val="0"/>
          <c:showBubbleSize val="0"/>
        </c:dLbls>
        <c:gapWidth val="150"/>
        <c:shape val="box"/>
        <c:axId val="1507947375"/>
        <c:axId val="1507970895"/>
        <c:axId val="0"/>
      </c:bar3DChart>
      <c:catAx>
        <c:axId val="15079473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07970895"/>
        <c:crosses val="autoZero"/>
        <c:auto val="1"/>
        <c:lblAlgn val="ctr"/>
        <c:lblOffset val="100"/>
        <c:noMultiLvlLbl val="0"/>
      </c:catAx>
      <c:valAx>
        <c:axId val="150797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07947375"/>
        <c:crosses val="autoZero"/>
        <c:crossBetween val="between"/>
      </c:valAx>
      <c:spPr>
        <a:noFill/>
        <a:ln>
          <a:noFill/>
        </a:ln>
        <a:effectLst/>
      </c:spPr>
    </c:plotArea>
    <c:legend>
      <c:legendPos val="r"/>
      <c:layout>
        <c:manualLayout>
          <c:xMode val="edge"/>
          <c:yMode val="edge"/>
          <c:x val="0.85745341207349079"/>
          <c:y val="6.7996864975211443E-2"/>
          <c:w val="0.12587992125984251"/>
          <c:h val="0.8315988626421697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11689010935272"/>
          <c:y val="3.8608975139210626E-2"/>
          <c:w val="0.69266841644794397"/>
          <c:h val="0.8416746864975212"/>
        </c:manualLayout>
      </c:layout>
      <c:lineChart>
        <c:grouping val="standard"/>
        <c:varyColors val="0"/>
        <c:ser>
          <c:idx val="0"/>
          <c:order val="0"/>
          <c:tx>
            <c:strRef>
              <c:f>KPI!$I$79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KPI!$H$80:$H$87</c:f>
              <c:strCache>
                <c:ptCount val="7"/>
                <c:pt idx="0">
                  <c:v>Mon</c:v>
                </c:pt>
                <c:pt idx="1">
                  <c:v>Tue</c:v>
                </c:pt>
                <c:pt idx="2">
                  <c:v>Wed</c:v>
                </c:pt>
                <c:pt idx="3">
                  <c:v>Thu</c:v>
                </c:pt>
                <c:pt idx="4">
                  <c:v>Fri</c:v>
                </c:pt>
                <c:pt idx="5">
                  <c:v>Sat</c:v>
                </c:pt>
                <c:pt idx="6">
                  <c:v>Sun</c:v>
                </c:pt>
              </c:strCache>
            </c:strRef>
          </c:cat>
          <c:val>
            <c:numRef>
              <c:f>KPI!$I$80:$I$87</c:f>
              <c:numCache>
                <c:formatCode>General</c:formatCode>
                <c:ptCount val="7"/>
                <c:pt idx="0">
                  <c:v>132514</c:v>
                </c:pt>
                <c:pt idx="1">
                  <c:v>61307</c:v>
                </c:pt>
                <c:pt idx="2">
                  <c:v>140635</c:v>
                </c:pt>
                <c:pt idx="3">
                  <c:v>180294</c:v>
                </c:pt>
                <c:pt idx="4">
                  <c:v>138115</c:v>
                </c:pt>
                <c:pt idx="5">
                  <c:v>93854</c:v>
                </c:pt>
                <c:pt idx="6">
                  <c:v>114727</c:v>
                </c:pt>
              </c:numCache>
            </c:numRef>
          </c:val>
          <c:smooth val="0"/>
          <c:extLst>
            <c:ext xmlns:c16="http://schemas.microsoft.com/office/drawing/2014/chart" uri="{C3380CC4-5D6E-409C-BE32-E72D297353CC}">
              <c16:uniqueId val="{00000004-A477-49CB-BCCA-036C13BE477B}"/>
            </c:ext>
          </c:extLst>
        </c:ser>
        <c:dLbls>
          <c:showLegendKey val="0"/>
          <c:showVal val="0"/>
          <c:showCatName val="0"/>
          <c:showSerName val="0"/>
          <c:showPercent val="0"/>
          <c:showBubbleSize val="0"/>
        </c:dLbls>
        <c:marker val="1"/>
        <c:smooth val="0"/>
        <c:axId val="749702815"/>
        <c:axId val="749703295"/>
      </c:lineChart>
      <c:catAx>
        <c:axId val="74970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749703295"/>
        <c:crosses val="autoZero"/>
        <c:auto val="1"/>
        <c:lblAlgn val="ctr"/>
        <c:lblOffset val="100"/>
        <c:noMultiLvlLbl val="0"/>
      </c:catAx>
      <c:valAx>
        <c:axId val="749703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749702815"/>
        <c:crosses val="autoZero"/>
        <c:crossBetween val="between"/>
      </c:valAx>
      <c:spPr>
        <a:noFill/>
        <a:ln>
          <a:noFill/>
        </a:ln>
        <a:effectLst/>
      </c:spPr>
    </c:plotArea>
    <c:legend>
      <c:legendPos val="r"/>
      <c:layout>
        <c:manualLayout>
          <c:xMode val="edge"/>
          <c:yMode val="edge"/>
          <c:x val="0.26645143303953805"/>
          <c:y val="9.4117196361296382E-2"/>
          <c:w val="0.15675065616797898"/>
          <c:h val="0.7853025663458734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ENTRY).xlsm]KPI!PivotTable2</c:name>
    <c:fmtId val="9"/>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5.6888936669623101E-2"/>
          <c:w val="0.93170352289068625"/>
          <c:h val="0.75681211420789996"/>
        </c:manualLayout>
      </c:layout>
      <c:bar3DChart>
        <c:barDir val="col"/>
        <c:grouping val="clustered"/>
        <c:varyColors val="0"/>
        <c:ser>
          <c:idx val="0"/>
          <c:order val="0"/>
          <c:tx>
            <c:strRef>
              <c:f>KPI!$I$79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KPI!$H$80:$H$87</c:f>
              <c:strCache>
                <c:ptCount val="7"/>
                <c:pt idx="0">
                  <c:v>Mon</c:v>
                </c:pt>
                <c:pt idx="1">
                  <c:v>Tue</c:v>
                </c:pt>
                <c:pt idx="2">
                  <c:v>Wed</c:v>
                </c:pt>
                <c:pt idx="3">
                  <c:v>Thu</c:v>
                </c:pt>
                <c:pt idx="4">
                  <c:v>Fri</c:v>
                </c:pt>
                <c:pt idx="5">
                  <c:v>Sat</c:v>
                </c:pt>
                <c:pt idx="6">
                  <c:v>Sun</c:v>
                </c:pt>
              </c:strCache>
            </c:strRef>
          </c:cat>
          <c:val>
            <c:numRef>
              <c:f>KPI!$I$80:$I$87</c:f>
              <c:numCache>
                <c:formatCode>General</c:formatCode>
                <c:ptCount val="7"/>
                <c:pt idx="0">
                  <c:v>132514</c:v>
                </c:pt>
                <c:pt idx="1">
                  <c:v>61307</c:v>
                </c:pt>
                <c:pt idx="2">
                  <c:v>140635</c:v>
                </c:pt>
                <c:pt idx="3">
                  <c:v>180294</c:v>
                </c:pt>
                <c:pt idx="4">
                  <c:v>138115</c:v>
                </c:pt>
                <c:pt idx="5">
                  <c:v>93854</c:v>
                </c:pt>
                <c:pt idx="6">
                  <c:v>114727</c:v>
                </c:pt>
              </c:numCache>
            </c:numRef>
          </c:val>
          <c:extLst>
            <c:ext xmlns:c16="http://schemas.microsoft.com/office/drawing/2014/chart" uri="{C3380CC4-5D6E-409C-BE32-E72D297353CC}">
              <c16:uniqueId val="{00000000-DA4E-4004-BEFB-0EF723885E81}"/>
            </c:ext>
          </c:extLst>
        </c:ser>
        <c:dLbls>
          <c:showLegendKey val="0"/>
          <c:showVal val="1"/>
          <c:showCatName val="0"/>
          <c:showSerName val="0"/>
          <c:showPercent val="0"/>
          <c:showBubbleSize val="0"/>
        </c:dLbls>
        <c:gapWidth val="150"/>
        <c:shape val="box"/>
        <c:axId val="1507998255"/>
        <c:axId val="1507998735"/>
        <c:axId val="0"/>
      </c:bar3DChart>
      <c:catAx>
        <c:axId val="15079982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07998735"/>
        <c:crosses val="autoZero"/>
        <c:auto val="1"/>
        <c:lblAlgn val="ctr"/>
        <c:lblOffset val="100"/>
        <c:noMultiLvlLbl val="0"/>
      </c:catAx>
      <c:valAx>
        <c:axId val="1507998735"/>
        <c:scaling>
          <c:orientation val="minMax"/>
        </c:scaling>
        <c:delete val="1"/>
        <c:axPos val="l"/>
        <c:numFmt formatCode="General" sourceLinked="1"/>
        <c:majorTickMark val="none"/>
        <c:minorTickMark val="none"/>
        <c:tickLblPos val="nextTo"/>
        <c:crossAx val="1507998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ENTRY).xlsm]KPI!PivotTable3</c:name>
    <c:fmtId val="13"/>
  </c:pivotSource>
  <c:chart>
    <c:autoTitleDeleted val="1"/>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KPI!$B$94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EA96-4768-8850-8C3A907E48BC}"/>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EA96-4768-8850-8C3A907E48BC}"/>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EA96-4768-8850-8C3A907E48BC}"/>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EA96-4768-8850-8C3A907E48BC}"/>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G"/>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KPI!$A$95:$A$99</c:f>
              <c:strCache>
                <c:ptCount val="4"/>
                <c:pt idx="0">
                  <c:v>Bank Transfer</c:v>
                </c:pt>
                <c:pt idx="1">
                  <c:v>Cash</c:v>
                </c:pt>
                <c:pt idx="2">
                  <c:v>Credit Card</c:v>
                </c:pt>
                <c:pt idx="3">
                  <c:v>Mobile Money</c:v>
                </c:pt>
              </c:strCache>
            </c:strRef>
          </c:cat>
          <c:val>
            <c:numRef>
              <c:f>KPI!$B$95:$B$99</c:f>
              <c:numCache>
                <c:formatCode>General</c:formatCode>
                <c:ptCount val="4"/>
                <c:pt idx="0">
                  <c:v>90</c:v>
                </c:pt>
                <c:pt idx="1">
                  <c:v>62</c:v>
                </c:pt>
                <c:pt idx="2">
                  <c:v>70</c:v>
                </c:pt>
                <c:pt idx="3">
                  <c:v>74</c:v>
                </c:pt>
              </c:numCache>
            </c:numRef>
          </c:val>
          <c:extLst>
            <c:ext xmlns:c16="http://schemas.microsoft.com/office/drawing/2014/chart" uri="{C3380CC4-5D6E-409C-BE32-E72D297353CC}">
              <c16:uniqueId val="{00000000-EA96-4768-8850-8C3A907E48BC}"/>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[sales_data_(REAL DATA ENTRY).xlsm]KPI!PivotTable17</c:name>
    <c:fmtId val="12"/>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56848251111468"/>
          <c:y val="6.5185185185185179E-2"/>
          <c:w val="0.6174843323156034"/>
          <c:h val="0.76715077282006416"/>
        </c:manualLayout>
      </c:layout>
      <c:lineChart>
        <c:grouping val="standard"/>
        <c:varyColors val="0"/>
        <c:ser>
          <c:idx val="0"/>
          <c:order val="0"/>
          <c:tx>
            <c:strRef>
              <c:f>KPI!$K$92</c:f>
              <c:strCache>
                <c:ptCount val="1"/>
                <c:pt idx="0">
                  <c:v>Sum of 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KPI!$J$93:$J$105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KPI!$K$93:$K$105</c:f>
              <c:numCache>
                <c:formatCode>General</c:formatCode>
                <c:ptCount val="12"/>
                <c:pt idx="0">
                  <c:v>165466</c:v>
                </c:pt>
                <c:pt idx="1">
                  <c:v>51679</c:v>
                </c:pt>
                <c:pt idx="2">
                  <c:v>51243</c:v>
                </c:pt>
                <c:pt idx="3">
                  <c:v>74877</c:v>
                </c:pt>
                <c:pt idx="4">
                  <c:v>50356</c:v>
                </c:pt>
                <c:pt idx="5">
                  <c:v>64872</c:v>
                </c:pt>
                <c:pt idx="6">
                  <c:v>79677</c:v>
                </c:pt>
                <c:pt idx="7">
                  <c:v>60169</c:v>
                </c:pt>
                <c:pt idx="8">
                  <c:v>47293</c:v>
                </c:pt>
                <c:pt idx="9">
                  <c:v>59593</c:v>
                </c:pt>
                <c:pt idx="10">
                  <c:v>58748</c:v>
                </c:pt>
                <c:pt idx="11">
                  <c:v>97473</c:v>
                </c:pt>
              </c:numCache>
            </c:numRef>
          </c:val>
          <c:smooth val="0"/>
          <c:extLst>
            <c:ext xmlns:c16="http://schemas.microsoft.com/office/drawing/2014/chart" uri="{C3380CC4-5D6E-409C-BE32-E72D297353CC}">
              <c16:uniqueId val="{00000000-7344-479A-A3DA-3EA9858E87E3}"/>
            </c:ext>
          </c:extLst>
        </c:ser>
        <c:ser>
          <c:idx val="1"/>
          <c:order val="1"/>
          <c:tx>
            <c:strRef>
              <c:f>KPI!$L$92</c:f>
              <c:strCache>
                <c:ptCount val="1"/>
                <c:pt idx="0">
                  <c:v>Sum of Total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KPI!$J$93:$J$105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KPI!$L$93:$L$105</c:f>
              <c:numCache>
                <c:formatCode>General</c:formatCode>
                <c:ptCount val="12"/>
                <c:pt idx="0">
                  <c:v>102525</c:v>
                </c:pt>
                <c:pt idx="1">
                  <c:v>35256</c:v>
                </c:pt>
                <c:pt idx="2">
                  <c:v>34652</c:v>
                </c:pt>
                <c:pt idx="3">
                  <c:v>52071</c:v>
                </c:pt>
                <c:pt idx="4">
                  <c:v>33461</c:v>
                </c:pt>
                <c:pt idx="5">
                  <c:v>38061</c:v>
                </c:pt>
                <c:pt idx="6">
                  <c:v>52359</c:v>
                </c:pt>
                <c:pt idx="7">
                  <c:v>40215</c:v>
                </c:pt>
                <c:pt idx="8">
                  <c:v>29139</c:v>
                </c:pt>
                <c:pt idx="9">
                  <c:v>39693</c:v>
                </c:pt>
                <c:pt idx="10">
                  <c:v>36071</c:v>
                </c:pt>
                <c:pt idx="11">
                  <c:v>63218</c:v>
                </c:pt>
              </c:numCache>
            </c:numRef>
          </c:val>
          <c:smooth val="0"/>
          <c:extLst>
            <c:ext xmlns:c16="http://schemas.microsoft.com/office/drawing/2014/chart" uri="{C3380CC4-5D6E-409C-BE32-E72D297353CC}">
              <c16:uniqueId val="{00000001-7344-479A-A3DA-3EA9858E87E3}"/>
            </c:ext>
          </c:extLst>
        </c:ser>
        <c:ser>
          <c:idx val="2"/>
          <c:order val="2"/>
          <c:tx>
            <c:strRef>
              <c:f>KPI!$M$92</c:f>
              <c:strCache>
                <c:ptCount val="1"/>
                <c:pt idx="0">
                  <c:v>Sum of Net 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KPI!$J$93:$J$105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KPI!$M$93:$M$105</c:f>
              <c:numCache>
                <c:formatCode>General</c:formatCode>
                <c:ptCount val="12"/>
                <c:pt idx="0">
                  <c:v>62941</c:v>
                </c:pt>
                <c:pt idx="1">
                  <c:v>16423</c:v>
                </c:pt>
                <c:pt idx="2">
                  <c:v>16591</c:v>
                </c:pt>
                <c:pt idx="3">
                  <c:v>22806</c:v>
                </c:pt>
                <c:pt idx="4">
                  <c:v>16895</c:v>
                </c:pt>
                <c:pt idx="5">
                  <c:v>26811</c:v>
                </c:pt>
                <c:pt idx="6">
                  <c:v>27318</c:v>
                </c:pt>
                <c:pt idx="7">
                  <c:v>19954</c:v>
                </c:pt>
                <c:pt idx="8">
                  <c:v>18154</c:v>
                </c:pt>
                <c:pt idx="9">
                  <c:v>19900</c:v>
                </c:pt>
                <c:pt idx="10">
                  <c:v>22677</c:v>
                </c:pt>
                <c:pt idx="11">
                  <c:v>34255</c:v>
                </c:pt>
              </c:numCache>
            </c:numRef>
          </c:val>
          <c:smooth val="0"/>
          <c:extLst>
            <c:ext xmlns:c16="http://schemas.microsoft.com/office/drawing/2014/chart" uri="{C3380CC4-5D6E-409C-BE32-E72D297353CC}">
              <c16:uniqueId val="{00000002-7344-479A-A3DA-3EA9858E87E3}"/>
            </c:ext>
          </c:extLst>
        </c:ser>
        <c:dLbls>
          <c:showLegendKey val="0"/>
          <c:showVal val="0"/>
          <c:showCatName val="0"/>
          <c:showSerName val="0"/>
          <c:showPercent val="0"/>
          <c:showBubbleSize val="0"/>
        </c:dLbls>
        <c:marker val="1"/>
        <c:smooth val="0"/>
        <c:axId val="2013531839"/>
        <c:axId val="2013515999"/>
      </c:lineChart>
      <c:catAx>
        <c:axId val="2013531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crossAx val="2013515999"/>
        <c:crosses val="autoZero"/>
        <c:auto val="1"/>
        <c:lblAlgn val="ctr"/>
        <c:lblOffset val="100"/>
        <c:noMultiLvlLbl val="0"/>
      </c:catAx>
      <c:valAx>
        <c:axId val="2013515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crossAx val="2013531839"/>
        <c:crosses val="autoZero"/>
        <c:crossBetween val="between"/>
      </c:valAx>
      <c:spPr>
        <a:noFill/>
        <a:ln>
          <a:noFill/>
        </a:ln>
        <a:effectLst/>
      </c:spPr>
    </c:plotArea>
    <c:legend>
      <c:legendPos val="r"/>
      <c:layout>
        <c:manualLayout>
          <c:xMode val="edge"/>
          <c:yMode val="edge"/>
          <c:x val="0.79997112860892383"/>
          <c:y val="0.10503390201224846"/>
          <c:w val="0.18336220472440945"/>
          <c:h val="0.7806729367162438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0.emf"/><Relationship Id="rId18" Type="http://schemas.openxmlformats.org/officeDocument/2006/relationships/image" Target="../media/image12.gif"/><Relationship Id="rId3" Type="http://schemas.openxmlformats.org/officeDocument/2006/relationships/hyperlink" Target="#Workflow!A1"/><Relationship Id="rId21" Type="http://schemas.openxmlformats.org/officeDocument/2006/relationships/chart" Target="../charts/chart4.xml"/><Relationship Id="rId7" Type="http://schemas.openxmlformats.org/officeDocument/2006/relationships/image" Target="../media/image5.png"/><Relationship Id="rId12" Type="http://schemas.openxmlformats.org/officeDocument/2006/relationships/image" Target="../media/image9.emf"/><Relationship Id="rId17" Type="http://schemas.openxmlformats.org/officeDocument/2006/relationships/hyperlink" Target="#Dashboard!A1"/><Relationship Id="rId2" Type="http://schemas.openxmlformats.org/officeDocument/2006/relationships/image" Target="../media/image1.GIF"/><Relationship Id="rId16" Type="http://schemas.openxmlformats.org/officeDocument/2006/relationships/chart" Target="../charts/chart3.xml"/><Relationship Id="rId20" Type="http://schemas.openxmlformats.org/officeDocument/2006/relationships/image" Target="../media/image13.gif"/><Relationship Id="rId1" Type="http://schemas.openxmlformats.org/officeDocument/2006/relationships/hyperlink" Target="#Analysis!A1"/><Relationship Id="rId6" Type="http://schemas.openxmlformats.org/officeDocument/2006/relationships/image" Target="../media/image4.GIF"/><Relationship Id="rId11" Type="http://schemas.openxmlformats.org/officeDocument/2006/relationships/image" Target="../media/image8.emf"/><Relationship Id="rId24" Type="http://schemas.openxmlformats.org/officeDocument/2006/relationships/chart" Target="../charts/chart7.xml"/><Relationship Id="rId5" Type="http://schemas.openxmlformats.org/officeDocument/2006/relationships/image" Target="../media/image3.png"/><Relationship Id="rId15" Type="http://schemas.openxmlformats.org/officeDocument/2006/relationships/chart" Target="../charts/chart2.xml"/><Relationship Id="rId23" Type="http://schemas.openxmlformats.org/officeDocument/2006/relationships/chart" Target="../charts/chart6.xml"/><Relationship Id="rId10" Type="http://schemas.openxmlformats.org/officeDocument/2006/relationships/chart" Target="../charts/chart1.xml"/><Relationship Id="rId19" Type="http://schemas.openxmlformats.org/officeDocument/2006/relationships/hyperlink" Target="#'Sales Form'!A1"/><Relationship Id="rId4" Type="http://schemas.openxmlformats.org/officeDocument/2006/relationships/image" Target="../media/image2.GIF"/><Relationship Id="rId9" Type="http://schemas.openxmlformats.org/officeDocument/2006/relationships/image" Target="../media/image7.png"/><Relationship Id="rId14" Type="http://schemas.openxmlformats.org/officeDocument/2006/relationships/image" Target="../media/image11.emf"/><Relationship Id="rId22" Type="http://schemas.openxmlformats.org/officeDocument/2006/relationships/chart" Target="../charts/chart5.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66675</xdr:rowOff>
    </xdr:from>
    <xdr:to>
      <xdr:col>1</xdr:col>
      <xdr:colOff>304800</xdr:colOff>
      <xdr:row>32</xdr:row>
      <xdr:rowOff>9525</xdr:rowOff>
    </xdr:to>
    <xdr:sp macro="" textlink="">
      <xdr:nvSpPr>
        <xdr:cNvPr id="2" name="Rectangle 1">
          <a:extLst>
            <a:ext uri="{FF2B5EF4-FFF2-40B4-BE49-F238E27FC236}">
              <a16:creationId xmlns:a16="http://schemas.microsoft.com/office/drawing/2014/main" id="{6413FB5D-5F7F-B2A1-C833-1AD81A165663}"/>
            </a:ext>
          </a:extLst>
        </xdr:cNvPr>
        <xdr:cNvSpPr/>
      </xdr:nvSpPr>
      <xdr:spPr>
        <a:xfrm>
          <a:off x="57150" y="66675"/>
          <a:ext cx="857250" cy="60388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380999</xdr:colOff>
      <xdr:row>0</xdr:row>
      <xdr:rowOff>66675</xdr:rowOff>
    </xdr:from>
    <xdr:to>
      <xdr:col>23</xdr:col>
      <xdr:colOff>342900</xdr:colOff>
      <xdr:row>2</xdr:row>
      <xdr:rowOff>104775</xdr:rowOff>
    </xdr:to>
    <xdr:sp macro="" textlink="">
      <xdr:nvSpPr>
        <xdr:cNvPr id="5" name="Rectangle 4">
          <a:extLst>
            <a:ext uri="{FF2B5EF4-FFF2-40B4-BE49-F238E27FC236}">
              <a16:creationId xmlns:a16="http://schemas.microsoft.com/office/drawing/2014/main" id="{EFC28079-F740-485C-A227-552D56B3F886}"/>
            </a:ext>
          </a:extLst>
        </xdr:cNvPr>
        <xdr:cNvSpPr/>
      </xdr:nvSpPr>
      <xdr:spPr>
        <a:xfrm>
          <a:off x="990599" y="66675"/>
          <a:ext cx="13373101" cy="4191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466725</xdr:colOff>
      <xdr:row>3</xdr:row>
      <xdr:rowOff>38099</xdr:rowOff>
    </xdr:from>
    <xdr:to>
      <xdr:col>13</xdr:col>
      <xdr:colOff>152399</xdr:colOff>
      <xdr:row>9</xdr:row>
      <xdr:rowOff>123825</xdr:rowOff>
    </xdr:to>
    <xdr:sp macro="" textlink="">
      <xdr:nvSpPr>
        <xdr:cNvPr id="6" name="Rectangle: Rounded Corners 5">
          <a:extLst>
            <a:ext uri="{FF2B5EF4-FFF2-40B4-BE49-F238E27FC236}">
              <a16:creationId xmlns:a16="http://schemas.microsoft.com/office/drawing/2014/main" id="{4C5EF786-1868-3AB1-6B2E-E8A83B5EEC8E}"/>
            </a:ext>
          </a:extLst>
        </xdr:cNvPr>
        <xdr:cNvSpPr/>
      </xdr:nvSpPr>
      <xdr:spPr>
        <a:xfrm>
          <a:off x="1076325" y="609599"/>
          <a:ext cx="7000874" cy="1228726"/>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13</xdr:col>
      <xdr:colOff>447675</xdr:colOff>
      <xdr:row>3</xdr:row>
      <xdr:rowOff>38099</xdr:rowOff>
    </xdr:from>
    <xdr:to>
      <xdr:col>23</xdr:col>
      <xdr:colOff>361950</xdr:colOff>
      <xdr:row>9</xdr:row>
      <xdr:rowOff>104774</xdr:rowOff>
    </xdr:to>
    <xdr:sp macro="" textlink="">
      <xdr:nvSpPr>
        <xdr:cNvPr id="7" name="Rectangle: Rounded Corners 6">
          <a:extLst>
            <a:ext uri="{FF2B5EF4-FFF2-40B4-BE49-F238E27FC236}">
              <a16:creationId xmlns:a16="http://schemas.microsoft.com/office/drawing/2014/main" id="{606105AC-AD6E-4FEC-9F6A-4B8FF5B230BF}"/>
            </a:ext>
          </a:extLst>
        </xdr:cNvPr>
        <xdr:cNvSpPr/>
      </xdr:nvSpPr>
      <xdr:spPr>
        <a:xfrm>
          <a:off x="8372475" y="609599"/>
          <a:ext cx="6010275" cy="1209675"/>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390525</xdr:colOff>
      <xdr:row>3</xdr:row>
      <xdr:rowOff>104775</xdr:rowOff>
    </xdr:from>
    <xdr:to>
      <xdr:col>4</xdr:col>
      <xdr:colOff>38100</xdr:colOff>
      <xdr:row>8</xdr:row>
      <xdr:rowOff>133350</xdr:rowOff>
    </xdr:to>
    <xdr:sp macro="" textlink="">
      <xdr:nvSpPr>
        <xdr:cNvPr id="8" name="Rectangle: Rounded Corners 7">
          <a:extLst>
            <a:ext uri="{FF2B5EF4-FFF2-40B4-BE49-F238E27FC236}">
              <a16:creationId xmlns:a16="http://schemas.microsoft.com/office/drawing/2014/main" id="{6E58C1F8-0F6E-4F1D-8349-C213364AF1EC}"/>
            </a:ext>
          </a:extLst>
        </xdr:cNvPr>
        <xdr:cNvSpPr/>
      </xdr:nvSpPr>
      <xdr:spPr>
        <a:xfrm>
          <a:off x="1000125" y="676275"/>
          <a:ext cx="1476375" cy="981075"/>
        </a:xfrm>
        <a:prstGeom prst="roundRect">
          <a:avLst>
            <a:gd name="adj" fmla="val 897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450850</xdr:colOff>
      <xdr:row>3</xdr:row>
      <xdr:rowOff>109537</xdr:rowOff>
    </xdr:from>
    <xdr:to>
      <xdr:col>7</xdr:col>
      <xdr:colOff>98425</xdr:colOff>
      <xdr:row>8</xdr:row>
      <xdr:rowOff>128587</xdr:rowOff>
    </xdr:to>
    <xdr:sp macro="" textlink="">
      <xdr:nvSpPr>
        <xdr:cNvPr id="9" name="Rectangle: Rounded Corners 8">
          <a:extLst>
            <a:ext uri="{FF2B5EF4-FFF2-40B4-BE49-F238E27FC236}">
              <a16:creationId xmlns:a16="http://schemas.microsoft.com/office/drawing/2014/main" id="{25CBDE87-DD17-4E68-A9EB-86680B6C7011}"/>
            </a:ext>
          </a:extLst>
        </xdr:cNvPr>
        <xdr:cNvSpPr/>
      </xdr:nvSpPr>
      <xdr:spPr>
        <a:xfrm>
          <a:off x="2889250" y="681037"/>
          <a:ext cx="1476375" cy="971550"/>
        </a:xfrm>
        <a:prstGeom prst="roundRect">
          <a:avLst>
            <a:gd name="adj" fmla="val 897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511175</xdr:colOff>
      <xdr:row>3</xdr:row>
      <xdr:rowOff>114300</xdr:rowOff>
    </xdr:from>
    <xdr:to>
      <xdr:col>10</xdr:col>
      <xdr:colOff>158750</xdr:colOff>
      <xdr:row>8</xdr:row>
      <xdr:rowOff>123825</xdr:rowOff>
    </xdr:to>
    <xdr:sp macro="" textlink="">
      <xdr:nvSpPr>
        <xdr:cNvPr id="11" name="Rectangle: Rounded Corners 10">
          <a:extLst>
            <a:ext uri="{FF2B5EF4-FFF2-40B4-BE49-F238E27FC236}">
              <a16:creationId xmlns:a16="http://schemas.microsoft.com/office/drawing/2014/main" id="{8A2B0D28-4B0D-47B1-8668-01C24345D904}"/>
            </a:ext>
          </a:extLst>
        </xdr:cNvPr>
        <xdr:cNvSpPr/>
      </xdr:nvSpPr>
      <xdr:spPr>
        <a:xfrm>
          <a:off x="4778375" y="685800"/>
          <a:ext cx="1476375" cy="962025"/>
        </a:xfrm>
        <a:prstGeom prst="roundRect">
          <a:avLst>
            <a:gd name="adj" fmla="val 897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10</xdr:col>
      <xdr:colOff>571500</xdr:colOff>
      <xdr:row>3</xdr:row>
      <xdr:rowOff>114300</xdr:rowOff>
    </xdr:from>
    <xdr:to>
      <xdr:col>13</xdr:col>
      <xdr:colOff>219075</xdr:colOff>
      <xdr:row>8</xdr:row>
      <xdr:rowOff>123825</xdr:rowOff>
    </xdr:to>
    <xdr:sp macro="" textlink="">
      <xdr:nvSpPr>
        <xdr:cNvPr id="12" name="Rectangle: Rounded Corners 11">
          <a:extLst>
            <a:ext uri="{FF2B5EF4-FFF2-40B4-BE49-F238E27FC236}">
              <a16:creationId xmlns:a16="http://schemas.microsoft.com/office/drawing/2014/main" id="{EEDD5DA3-989C-4F20-AE13-FBDE8669CAB5}"/>
            </a:ext>
          </a:extLst>
        </xdr:cNvPr>
        <xdr:cNvSpPr/>
      </xdr:nvSpPr>
      <xdr:spPr>
        <a:xfrm>
          <a:off x="6667500" y="685800"/>
          <a:ext cx="1476375" cy="962025"/>
        </a:xfrm>
        <a:prstGeom prst="roundRect">
          <a:avLst>
            <a:gd name="adj" fmla="val 897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304800</xdr:colOff>
      <xdr:row>3</xdr:row>
      <xdr:rowOff>33338</xdr:rowOff>
    </xdr:from>
    <xdr:to>
      <xdr:col>3</xdr:col>
      <xdr:colOff>361950</xdr:colOff>
      <xdr:row>5</xdr:row>
      <xdr:rowOff>61913</xdr:rowOff>
    </xdr:to>
    <xdr:sp macro="" textlink="">
      <xdr:nvSpPr>
        <xdr:cNvPr id="14" name="Oval 13">
          <a:extLst>
            <a:ext uri="{FF2B5EF4-FFF2-40B4-BE49-F238E27FC236}">
              <a16:creationId xmlns:a16="http://schemas.microsoft.com/office/drawing/2014/main" id="{08F9BCC2-C16C-BC0F-47E8-86B531072A69}"/>
            </a:ext>
          </a:extLst>
        </xdr:cNvPr>
        <xdr:cNvSpPr/>
      </xdr:nvSpPr>
      <xdr:spPr>
        <a:xfrm>
          <a:off x="1524000" y="604838"/>
          <a:ext cx="666750" cy="409575"/>
        </a:xfrm>
        <a:prstGeom prst="ellipse">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269875</xdr:colOff>
      <xdr:row>3</xdr:row>
      <xdr:rowOff>33338</xdr:rowOff>
    </xdr:from>
    <xdr:to>
      <xdr:col>6</xdr:col>
      <xdr:colOff>327025</xdr:colOff>
      <xdr:row>5</xdr:row>
      <xdr:rowOff>61913</xdr:rowOff>
    </xdr:to>
    <xdr:sp macro="" textlink="">
      <xdr:nvSpPr>
        <xdr:cNvPr id="15" name="Oval 14">
          <a:extLst>
            <a:ext uri="{FF2B5EF4-FFF2-40B4-BE49-F238E27FC236}">
              <a16:creationId xmlns:a16="http://schemas.microsoft.com/office/drawing/2014/main" id="{C3C3285A-4FEE-4CCB-A07C-E8E8AFEA8C6E}"/>
            </a:ext>
          </a:extLst>
        </xdr:cNvPr>
        <xdr:cNvSpPr/>
      </xdr:nvSpPr>
      <xdr:spPr>
        <a:xfrm>
          <a:off x="3317875" y="604838"/>
          <a:ext cx="666750" cy="409575"/>
        </a:xfrm>
        <a:prstGeom prst="ellipse">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234950</xdr:colOff>
      <xdr:row>3</xdr:row>
      <xdr:rowOff>33338</xdr:rowOff>
    </xdr:from>
    <xdr:to>
      <xdr:col>9</xdr:col>
      <xdr:colOff>292100</xdr:colOff>
      <xdr:row>5</xdr:row>
      <xdr:rowOff>61913</xdr:rowOff>
    </xdr:to>
    <xdr:sp macro="" textlink="">
      <xdr:nvSpPr>
        <xdr:cNvPr id="16" name="Oval 15">
          <a:extLst>
            <a:ext uri="{FF2B5EF4-FFF2-40B4-BE49-F238E27FC236}">
              <a16:creationId xmlns:a16="http://schemas.microsoft.com/office/drawing/2014/main" id="{159303FE-423C-44F2-8AB2-3E7FB78B82CB}"/>
            </a:ext>
          </a:extLst>
        </xdr:cNvPr>
        <xdr:cNvSpPr/>
      </xdr:nvSpPr>
      <xdr:spPr>
        <a:xfrm>
          <a:off x="5111750" y="604838"/>
          <a:ext cx="666750" cy="409575"/>
        </a:xfrm>
        <a:prstGeom prst="ellipse">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200025</xdr:colOff>
      <xdr:row>3</xdr:row>
      <xdr:rowOff>33338</xdr:rowOff>
    </xdr:from>
    <xdr:to>
      <xdr:col>12</xdr:col>
      <xdr:colOff>257175</xdr:colOff>
      <xdr:row>5</xdr:row>
      <xdr:rowOff>61913</xdr:rowOff>
    </xdr:to>
    <xdr:sp macro="" textlink="">
      <xdr:nvSpPr>
        <xdr:cNvPr id="17" name="Oval 16">
          <a:extLst>
            <a:ext uri="{FF2B5EF4-FFF2-40B4-BE49-F238E27FC236}">
              <a16:creationId xmlns:a16="http://schemas.microsoft.com/office/drawing/2014/main" id="{C5E945ED-6E1E-4B32-8FE8-43AFD34FC23B}"/>
            </a:ext>
          </a:extLst>
        </xdr:cNvPr>
        <xdr:cNvSpPr/>
      </xdr:nvSpPr>
      <xdr:spPr>
        <a:xfrm>
          <a:off x="6905625" y="604838"/>
          <a:ext cx="666750" cy="409575"/>
        </a:xfrm>
        <a:prstGeom prst="ellipse">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0</xdr:col>
      <xdr:colOff>180976</xdr:colOff>
      <xdr:row>13</xdr:row>
      <xdr:rowOff>170450</xdr:rowOff>
    </xdr:from>
    <xdr:to>
      <xdr:col>1</xdr:col>
      <xdr:colOff>133350</xdr:colOff>
      <xdr:row>17</xdr:row>
      <xdr:rowOff>18550</xdr:rowOff>
    </xdr:to>
    <xdr:pic>
      <xdr:nvPicPr>
        <xdr:cNvPr id="37" name="Picture 36">
          <a:hlinkClick xmlns:r="http://schemas.openxmlformats.org/officeDocument/2006/relationships" r:id="rId1"/>
          <a:extLst>
            <a:ext uri="{FF2B5EF4-FFF2-40B4-BE49-F238E27FC236}">
              <a16:creationId xmlns:a16="http://schemas.microsoft.com/office/drawing/2014/main" id="{5A3835B0-4C81-6EB6-3BF7-72F2D236B11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0976" y="2646950"/>
          <a:ext cx="561974" cy="610100"/>
        </a:xfrm>
        <a:prstGeom prst="rect">
          <a:avLst/>
        </a:prstGeom>
      </xdr:spPr>
    </xdr:pic>
    <xdr:clientData/>
  </xdr:twoCellAnchor>
  <xdr:twoCellAnchor editAs="oneCell">
    <xdr:from>
      <xdr:col>0</xdr:col>
      <xdr:colOff>180976</xdr:colOff>
      <xdr:row>27</xdr:row>
      <xdr:rowOff>0</xdr:rowOff>
    </xdr:from>
    <xdr:to>
      <xdr:col>1</xdr:col>
      <xdr:colOff>45225</xdr:colOff>
      <xdr:row>29</xdr:row>
      <xdr:rowOff>92849</xdr:rowOff>
    </xdr:to>
    <xdr:pic>
      <xdr:nvPicPr>
        <xdr:cNvPr id="39" name="Picture 38">
          <a:hlinkClick xmlns:r="http://schemas.openxmlformats.org/officeDocument/2006/relationships" r:id="rId3"/>
          <a:extLst>
            <a:ext uri="{FF2B5EF4-FFF2-40B4-BE49-F238E27FC236}">
              <a16:creationId xmlns:a16="http://schemas.microsoft.com/office/drawing/2014/main" id="{5EF983BA-7FA4-C54D-D9AE-7197D66CCA5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6" y="5143500"/>
          <a:ext cx="473849" cy="473849"/>
        </a:xfrm>
        <a:prstGeom prst="rect">
          <a:avLst/>
        </a:prstGeom>
      </xdr:spPr>
    </xdr:pic>
    <xdr:clientData/>
  </xdr:twoCellAnchor>
  <xdr:twoCellAnchor editAs="oneCell">
    <xdr:from>
      <xdr:col>5</xdr:col>
      <xdr:colOff>438150</xdr:colOff>
      <xdr:row>3</xdr:row>
      <xdr:rowOff>66675</xdr:rowOff>
    </xdr:from>
    <xdr:to>
      <xdr:col>6</xdr:col>
      <xdr:colOff>180975</xdr:colOff>
      <xdr:row>5</xdr:row>
      <xdr:rowOff>19050</xdr:rowOff>
    </xdr:to>
    <xdr:pic>
      <xdr:nvPicPr>
        <xdr:cNvPr id="41" name="Picture 40">
          <a:extLst>
            <a:ext uri="{FF2B5EF4-FFF2-40B4-BE49-F238E27FC236}">
              <a16:creationId xmlns:a16="http://schemas.microsoft.com/office/drawing/2014/main" id="{FE20FCEC-04D1-9420-5BF6-A46D33577BD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486150" y="638175"/>
          <a:ext cx="352425" cy="333375"/>
        </a:xfrm>
        <a:prstGeom prst="rect">
          <a:avLst/>
        </a:prstGeom>
      </xdr:spPr>
    </xdr:pic>
    <xdr:clientData/>
  </xdr:twoCellAnchor>
  <xdr:twoCellAnchor editAs="oneCell">
    <xdr:from>
      <xdr:col>0</xdr:col>
      <xdr:colOff>83401</xdr:colOff>
      <xdr:row>1</xdr:row>
      <xdr:rowOff>178651</xdr:rowOff>
    </xdr:from>
    <xdr:to>
      <xdr:col>1</xdr:col>
      <xdr:colOff>133350</xdr:colOff>
      <xdr:row>5</xdr:row>
      <xdr:rowOff>76200</xdr:rowOff>
    </xdr:to>
    <xdr:pic macro="[0]!Module2.refresh">
      <xdr:nvPicPr>
        <xdr:cNvPr id="43" name="Picture 42">
          <a:extLst>
            <a:ext uri="{FF2B5EF4-FFF2-40B4-BE49-F238E27FC236}">
              <a16:creationId xmlns:a16="http://schemas.microsoft.com/office/drawing/2014/main" id="{25A81AB4-E8DD-8B36-1934-5223E57AFE1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3401" y="369151"/>
          <a:ext cx="659549" cy="659549"/>
        </a:xfrm>
        <a:prstGeom prst="rect">
          <a:avLst/>
        </a:prstGeom>
      </xdr:spPr>
    </xdr:pic>
    <xdr:clientData/>
  </xdr:twoCellAnchor>
  <xdr:twoCellAnchor editAs="oneCell">
    <xdr:from>
      <xdr:col>8</xdr:col>
      <xdr:colOff>428625</xdr:colOff>
      <xdr:row>3</xdr:row>
      <xdr:rowOff>66677</xdr:rowOff>
    </xdr:from>
    <xdr:to>
      <xdr:col>9</xdr:col>
      <xdr:colOff>180289</xdr:colOff>
      <xdr:row>5</xdr:row>
      <xdr:rowOff>38329</xdr:rowOff>
    </xdr:to>
    <xdr:pic>
      <xdr:nvPicPr>
        <xdr:cNvPr id="45" name="Picture 44">
          <a:extLst>
            <a:ext uri="{FF2B5EF4-FFF2-40B4-BE49-F238E27FC236}">
              <a16:creationId xmlns:a16="http://schemas.microsoft.com/office/drawing/2014/main" id="{8E53748B-476D-9941-7027-73962194794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05425" y="638177"/>
          <a:ext cx="361264" cy="352652"/>
        </a:xfrm>
        <a:prstGeom prst="rect">
          <a:avLst/>
        </a:prstGeom>
      </xdr:spPr>
    </xdr:pic>
    <xdr:clientData/>
  </xdr:twoCellAnchor>
  <xdr:twoCellAnchor editAs="oneCell">
    <xdr:from>
      <xdr:col>2</xdr:col>
      <xdr:colOff>476251</xdr:colOff>
      <xdr:row>3</xdr:row>
      <xdr:rowOff>66675</xdr:rowOff>
    </xdr:from>
    <xdr:to>
      <xdr:col>3</xdr:col>
      <xdr:colOff>171451</xdr:colOff>
      <xdr:row>5</xdr:row>
      <xdr:rowOff>0</xdr:rowOff>
    </xdr:to>
    <xdr:pic>
      <xdr:nvPicPr>
        <xdr:cNvPr id="49" name="Picture 48">
          <a:extLst>
            <a:ext uri="{FF2B5EF4-FFF2-40B4-BE49-F238E27FC236}">
              <a16:creationId xmlns:a16="http://schemas.microsoft.com/office/drawing/2014/main" id="{5982132C-3B5B-1F77-E7A7-F8A5F4E6644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95451" y="638175"/>
          <a:ext cx="304800" cy="314325"/>
        </a:xfrm>
        <a:prstGeom prst="rect">
          <a:avLst/>
        </a:prstGeom>
      </xdr:spPr>
    </xdr:pic>
    <xdr:clientData/>
  </xdr:twoCellAnchor>
  <xdr:twoCellAnchor editAs="oneCell">
    <xdr:from>
      <xdr:col>11</xdr:col>
      <xdr:colOff>438150</xdr:colOff>
      <xdr:row>3</xdr:row>
      <xdr:rowOff>76200</xdr:rowOff>
    </xdr:from>
    <xdr:to>
      <xdr:col>12</xdr:col>
      <xdr:colOff>104775</xdr:colOff>
      <xdr:row>5</xdr:row>
      <xdr:rowOff>19050</xdr:rowOff>
    </xdr:to>
    <xdr:pic>
      <xdr:nvPicPr>
        <xdr:cNvPr id="51" name="Picture 50">
          <a:extLst>
            <a:ext uri="{FF2B5EF4-FFF2-40B4-BE49-F238E27FC236}">
              <a16:creationId xmlns:a16="http://schemas.microsoft.com/office/drawing/2014/main" id="{FF3021F3-D96A-6616-5FD7-2717AA9153B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43750" y="647700"/>
          <a:ext cx="276225" cy="323850"/>
        </a:xfrm>
        <a:prstGeom prst="rect">
          <a:avLst/>
        </a:prstGeom>
      </xdr:spPr>
    </xdr:pic>
    <xdr:clientData/>
  </xdr:twoCellAnchor>
  <xdr:twoCellAnchor>
    <xdr:from>
      <xdr:col>1</xdr:col>
      <xdr:colOff>581024</xdr:colOff>
      <xdr:row>5</xdr:row>
      <xdr:rowOff>76200</xdr:rowOff>
    </xdr:from>
    <xdr:to>
      <xdr:col>4</xdr:col>
      <xdr:colOff>19049</xdr:colOff>
      <xdr:row>6</xdr:row>
      <xdr:rowOff>152400</xdr:rowOff>
    </xdr:to>
    <xdr:sp macro="" textlink="">
      <xdr:nvSpPr>
        <xdr:cNvPr id="52" name="TextBox 51">
          <a:extLst>
            <a:ext uri="{FF2B5EF4-FFF2-40B4-BE49-F238E27FC236}">
              <a16:creationId xmlns:a16="http://schemas.microsoft.com/office/drawing/2014/main" id="{64C6FA78-B8F1-AF80-CCBB-3212427A4B1C}"/>
            </a:ext>
          </a:extLst>
        </xdr:cNvPr>
        <xdr:cNvSpPr txBox="1"/>
      </xdr:nvSpPr>
      <xdr:spPr>
        <a:xfrm>
          <a:off x="1190624" y="102870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rgbClr val="002060"/>
              </a:solidFill>
            </a:rPr>
            <a:t>Sales Revenue</a:t>
          </a:r>
          <a:endParaRPr lang="en-NG" sz="1400" b="1">
            <a:solidFill>
              <a:srgbClr val="002060"/>
            </a:solidFill>
          </a:endParaRPr>
        </a:p>
      </xdr:txBody>
    </xdr:sp>
    <xdr:clientData/>
  </xdr:twoCellAnchor>
  <xdr:twoCellAnchor>
    <xdr:from>
      <xdr:col>11</xdr:col>
      <xdr:colOff>38100</xdr:colOff>
      <xdr:row>5</xdr:row>
      <xdr:rowOff>76200</xdr:rowOff>
    </xdr:from>
    <xdr:to>
      <xdr:col>13</xdr:col>
      <xdr:colOff>85725</xdr:colOff>
      <xdr:row>6</xdr:row>
      <xdr:rowOff>152400</xdr:rowOff>
    </xdr:to>
    <xdr:sp macro="" textlink="">
      <xdr:nvSpPr>
        <xdr:cNvPr id="53" name="TextBox 52">
          <a:extLst>
            <a:ext uri="{FF2B5EF4-FFF2-40B4-BE49-F238E27FC236}">
              <a16:creationId xmlns:a16="http://schemas.microsoft.com/office/drawing/2014/main" id="{1C347B3D-6D59-4635-83EA-2B9C4C0D746F}"/>
            </a:ext>
          </a:extLst>
        </xdr:cNvPr>
        <xdr:cNvSpPr txBox="1"/>
      </xdr:nvSpPr>
      <xdr:spPr>
        <a:xfrm>
          <a:off x="6743700" y="102870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rgbClr val="002060"/>
              </a:solidFill>
            </a:rPr>
            <a:t>Total</a:t>
          </a:r>
          <a:r>
            <a:rPr lang="en-US" sz="1400" b="1" baseline="0">
              <a:solidFill>
                <a:srgbClr val="002060"/>
              </a:solidFill>
            </a:rPr>
            <a:t> Orders</a:t>
          </a:r>
          <a:endParaRPr lang="en-NG" sz="1400" b="1">
            <a:solidFill>
              <a:srgbClr val="002060"/>
            </a:solidFill>
          </a:endParaRPr>
        </a:p>
      </xdr:txBody>
    </xdr:sp>
    <xdr:clientData/>
  </xdr:twoCellAnchor>
  <xdr:twoCellAnchor>
    <xdr:from>
      <xdr:col>8</xdr:col>
      <xdr:colOff>15874</xdr:colOff>
      <xdr:row>5</xdr:row>
      <xdr:rowOff>76200</xdr:rowOff>
    </xdr:from>
    <xdr:to>
      <xdr:col>10</xdr:col>
      <xdr:colOff>63499</xdr:colOff>
      <xdr:row>6</xdr:row>
      <xdr:rowOff>152400</xdr:rowOff>
    </xdr:to>
    <xdr:sp macro="" textlink="">
      <xdr:nvSpPr>
        <xdr:cNvPr id="54" name="TextBox 53">
          <a:extLst>
            <a:ext uri="{FF2B5EF4-FFF2-40B4-BE49-F238E27FC236}">
              <a16:creationId xmlns:a16="http://schemas.microsoft.com/office/drawing/2014/main" id="{A6912917-A15F-42E7-8B63-43628F4995BF}"/>
            </a:ext>
          </a:extLst>
        </xdr:cNvPr>
        <xdr:cNvSpPr txBox="1"/>
      </xdr:nvSpPr>
      <xdr:spPr>
        <a:xfrm>
          <a:off x="4892674" y="102870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rgbClr val="002060"/>
              </a:solidFill>
            </a:rPr>
            <a:t>Net Profit</a:t>
          </a:r>
          <a:endParaRPr lang="en-NG" sz="1400" b="1">
            <a:solidFill>
              <a:srgbClr val="002060"/>
            </a:solidFill>
          </a:endParaRPr>
        </a:p>
      </xdr:txBody>
    </xdr:sp>
    <xdr:clientData/>
  </xdr:twoCellAnchor>
  <xdr:twoCellAnchor>
    <xdr:from>
      <xdr:col>4</xdr:col>
      <xdr:colOff>603249</xdr:colOff>
      <xdr:row>5</xdr:row>
      <xdr:rowOff>76200</xdr:rowOff>
    </xdr:from>
    <xdr:to>
      <xdr:col>7</xdr:col>
      <xdr:colOff>41274</xdr:colOff>
      <xdr:row>6</xdr:row>
      <xdr:rowOff>152400</xdr:rowOff>
    </xdr:to>
    <xdr:sp macro="" textlink="">
      <xdr:nvSpPr>
        <xdr:cNvPr id="55" name="TextBox 54">
          <a:extLst>
            <a:ext uri="{FF2B5EF4-FFF2-40B4-BE49-F238E27FC236}">
              <a16:creationId xmlns:a16="http://schemas.microsoft.com/office/drawing/2014/main" id="{FF4E7CC6-5853-4FD9-97D6-2AB7007CB2B4}"/>
            </a:ext>
          </a:extLst>
        </xdr:cNvPr>
        <xdr:cNvSpPr txBox="1"/>
      </xdr:nvSpPr>
      <xdr:spPr>
        <a:xfrm>
          <a:off x="3041649" y="102870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rgbClr val="002060"/>
              </a:solidFill>
            </a:rPr>
            <a:t>Total</a:t>
          </a:r>
          <a:r>
            <a:rPr lang="en-US" sz="1400" b="1" baseline="0">
              <a:solidFill>
                <a:srgbClr val="002060"/>
              </a:solidFill>
            </a:rPr>
            <a:t> Costs</a:t>
          </a:r>
          <a:endParaRPr lang="en-NG" sz="1400" b="1">
            <a:solidFill>
              <a:srgbClr val="002060"/>
            </a:solidFill>
          </a:endParaRPr>
        </a:p>
      </xdr:txBody>
    </xdr:sp>
    <xdr:clientData/>
  </xdr:twoCellAnchor>
  <xdr:twoCellAnchor>
    <xdr:from>
      <xdr:col>1</xdr:col>
      <xdr:colOff>485775</xdr:colOff>
      <xdr:row>6</xdr:row>
      <xdr:rowOff>47625</xdr:rowOff>
    </xdr:from>
    <xdr:to>
      <xdr:col>3</xdr:col>
      <xdr:colOff>533400</xdr:colOff>
      <xdr:row>7</xdr:row>
      <xdr:rowOff>123825</xdr:rowOff>
    </xdr:to>
    <xdr:sp macro="" textlink="KPI!$B$6">
      <xdr:nvSpPr>
        <xdr:cNvPr id="56" name="TextBox 55">
          <a:extLst>
            <a:ext uri="{FF2B5EF4-FFF2-40B4-BE49-F238E27FC236}">
              <a16:creationId xmlns:a16="http://schemas.microsoft.com/office/drawing/2014/main" id="{10D87AC9-2FE7-4B50-B309-1DBDC0634DA1}"/>
            </a:ext>
          </a:extLst>
        </xdr:cNvPr>
        <xdr:cNvSpPr txBox="1"/>
      </xdr:nvSpPr>
      <xdr:spPr>
        <a:xfrm>
          <a:off x="1095375" y="1190625"/>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7E0778D-0B7A-4C75-B219-0D09A3CC68DA}" type="TxLink">
            <a:rPr lang="en-US" sz="1400" b="1" i="0" u="none" strike="noStrike">
              <a:solidFill>
                <a:schemeClr val="accent2">
                  <a:lumMod val="75000"/>
                </a:schemeClr>
              </a:solidFill>
              <a:latin typeface="Calibri"/>
              <a:cs typeface="Calibri"/>
            </a:rPr>
            <a:pPr algn="ctr"/>
            <a:t>$12,715</a:t>
          </a:fld>
          <a:endParaRPr lang="en-NG" sz="1800" b="1">
            <a:solidFill>
              <a:schemeClr val="accent2">
                <a:lumMod val="75000"/>
              </a:schemeClr>
            </a:solidFill>
          </a:endParaRPr>
        </a:p>
      </xdr:txBody>
    </xdr:sp>
    <xdr:clientData/>
  </xdr:twoCellAnchor>
  <xdr:twoCellAnchor>
    <xdr:from>
      <xdr:col>4</xdr:col>
      <xdr:colOff>520700</xdr:colOff>
      <xdr:row>6</xdr:row>
      <xdr:rowOff>47625</xdr:rowOff>
    </xdr:from>
    <xdr:to>
      <xdr:col>6</xdr:col>
      <xdr:colOff>568325</xdr:colOff>
      <xdr:row>7</xdr:row>
      <xdr:rowOff>123825</xdr:rowOff>
    </xdr:to>
    <xdr:sp macro="" textlink="KPI!$A$6">
      <xdr:nvSpPr>
        <xdr:cNvPr id="58" name="TextBox 57">
          <a:extLst>
            <a:ext uri="{FF2B5EF4-FFF2-40B4-BE49-F238E27FC236}">
              <a16:creationId xmlns:a16="http://schemas.microsoft.com/office/drawing/2014/main" id="{016122A7-9156-4376-A6DE-CB61A9690BC5}"/>
            </a:ext>
          </a:extLst>
        </xdr:cNvPr>
        <xdr:cNvSpPr txBox="1"/>
      </xdr:nvSpPr>
      <xdr:spPr>
        <a:xfrm>
          <a:off x="2959100" y="1190625"/>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643DA9D-4119-411B-B000-D12496C1AE2D}" type="TxLink">
            <a:rPr lang="en-US" sz="1400" b="1" i="0" u="none" strike="noStrike">
              <a:solidFill>
                <a:schemeClr val="accent2">
                  <a:lumMod val="75000"/>
                </a:schemeClr>
              </a:solidFill>
              <a:latin typeface="Calibri"/>
              <a:cs typeface="Calibri"/>
            </a:rPr>
            <a:pPr algn="ctr"/>
            <a:t>$7,903</a:t>
          </a:fld>
          <a:endParaRPr lang="en-NG" sz="1800" b="1">
            <a:solidFill>
              <a:schemeClr val="accent2">
                <a:lumMod val="75000"/>
              </a:schemeClr>
            </a:solidFill>
          </a:endParaRPr>
        </a:p>
      </xdr:txBody>
    </xdr:sp>
    <xdr:clientData/>
  </xdr:twoCellAnchor>
  <xdr:twoCellAnchor>
    <xdr:from>
      <xdr:col>7</xdr:col>
      <xdr:colOff>536575</xdr:colOff>
      <xdr:row>6</xdr:row>
      <xdr:rowOff>47625</xdr:rowOff>
    </xdr:from>
    <xdr:to>
      <xdr:col>9</xdr:col>
      <xdr:colOff>584200</xdr:colOff>
      <xdr:row>7</xdr:row>
      <xdr:rowOff>123825</xdr:rowOff>
    </xdr:to>
    <xdr:sp macro="" textlink="KPI!$C$6">
      <xdr:nvSpPr>
        <xdr:cNvPr id="61" name="TextBox 60">
          <a:extLst>
            <a:ext uri="{FF2B5EF4-FFF2-40B4-BE49-F238E27FC236}">
              <a16:creationId xmlns:a16="http://schemas.microsoft.com/office/drawing/2014/main" id="{03CE3209-F146-4623-9E46-F1A16C6CECE4}"/>
            </a:ext>
          </a:extLst>
        </xdr:cNvPr>
        <xdr:cNvSpPr txBox="1"/>
      </xdr:nvSpPr>
      <xdr:spPr>
        <a:xfrm>
          <a:off x="4803775" y="1190625"/>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F09C53-B6C4-4DCA-A2F3-7CEAE0F80471}" type="TxLink">
            <a:rPr lang="en-US" sz="1400" b="1" i="0" u="none" strike="noStrike">
              <a:solidFill>
                <a:schemeClr val="accent2">
                  <a:lumMod val="75000"/>
                </a:schemeClr>
              </a:solidFill>
              <a:latin typeface="Calibri"/>
              <a:cs typeface="Calibri"/>
            </a:rPr>
            <a:pPr algn="ctr"/>
            <a:t>$4,812</a:t>
          </a:fld>
          <a:endParaRPr lang="en-NG" sz="1800" b="1">
            <a:solidFill>
              <a:schemeClr val="accent2">
                <a:lumMod val="75000"/>
              </a:schemeClr>
            </a:solidFill>
          </a:endParaRPr>
        </a:p>
      </xdr:txBody>
    </xdr:sp>
    <xdr:clientData/>
  </xdr:twoCellAnchor>
  <xdr:twoCellAnchor>
    <xdr:from>
      <xdr:col>10</xdr:col>
      <xdr:colOff>552450</xdr:colOff>
      <xdr:row>6</xdr:row>
      <xdr:rowOff>47625</xdr:rowOff>
    </xdr:from>
    <xdr:to>
      <xdr:col>12</xdr:col>
      <xdr:colOff>600075</xdr:colOff>
      <xdr:row>7</xdr:row>
      <xdr:rowOff>123825</xdr:rowOff>
    </xdr:to>
    <xdr:sp macro="" textlink="KPI!$F$6">
      <xdr:nvSpPr>
        <xdr:cNvPr id="63" name="TextBox 62">
          <a:extLst>
            <a:ext uri="{FF2B5EF4-FFF2-40B4-BE49-F238E27FC236}">
              <a16:creationId xmlns:a16="http://schemas.microsoft.com/office/drawing/2014/main" id="{3F995195-3FBE-46C9-8D04-4DA875063B22}"/>
            </a:ext>
          </a:extLst>
        </xdr:cNvPr>
        <xdr:cNvSpPr txBox="1"/>
      </xdr:nvSpPr>
      <xdr:spPr>
        <a:xfrm>
          <a:off x="6648450" y="1190625"/>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AA2ECA6-7493-4B10-9124-6A3C625E9BB2}" type="TxLink">
            <a:rPr lang="en-US" sz="1400" b="1" i="0" u="none" strike="noStrike">
              <a:solidFill>
                <a:schemeClr val="accent2">
                  <a:lumMod val="75000"/>
                </a:schemeClr>
              </a:solidFill>
              <a:latin typeface="Calibri"/>
              <a:cs typeface="Calibri"/>
            </a:rPr>
            <a:pPr algn="ctr"/>
            <a:t>57</a:t>
          </a:fld>
          <a:endParaRPr lang="en-NG" sz="1800" b="1">
            <a:solidFill>
              <a:schemeClr val="accent2">
                <a:lumMod val="75000"/>
              </a:schemeClr>
            </a:solidFill>
          </a:endParaRPr>
        </a:p>
      </xdr:txBody>
    </xdr:sp>
    <xdr:clientData/>
  </xdr:twoCellAnchor>
  <xdr:twoCellAnchor>
    <xdr:from>
      <xdr:col>1</xdr:col>
      <xdr:colOff>533400</xdr:colOff>
      <xdr:row>7</xdr:row>
      <xdr:rowOff>95250</xdr:rowOff>
    </xdr:from>
    <xdr:to>
      <xdr:col>3</xdr:col>
      <xdr:colOff>504825</xdr:colOff>
      <xdr:row>7</xdr:row>
      <xdr:rowOff>95250</xdr:rowOff>
    </xdr:to>
    <xdr:cxnSp macro="">
      <xdr:nvCxnSpPr>
        <xdr:cNvPr id="65" name="Straight Connector 64">
          <a:extLst>
            <a:ext uri="{FF2B5EF4-FFF2-40B4-BE49-F238E27FC236}">
              <a16:creationId xmlns:a16="http://schemas.microsoft.com/office/drawing/2014/main" id="{028D993A-EBAF-B2C7-64DC-129EFEF7A3FB}"/>
            </a:ext>
          </a:extLst>
        </xdr:cNvPr>
        <xdr:cNvCxnSpPr/>
      </xdr:nvCxnSpPr>
      <xdr:spPr>
        <a:xfrm>
          <a:off x="1143000" y="1428750"/>
          <a:ext cx="1190625"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577850</xdr:colOff>
      <xdr:row>7</xdr:row>
      <xdr:rowOff>95250</xdr:rowOff>
    </xdr:from>
    <xdr:to>
      <xdr:col>6</xdr:col>
      <xdr:colOff>549275</xdr:colOff>
      <xdr:row>7</xdr:row>
      <xdr:rowOff>95250</xdr:rowOff>
    </xdr:to>
    <xdr:cxnSp macro="">
      <xdr:nvCxnSpPr>
        <xdr:cNvPr id="69" name="Straight Connector 68">
          <a:extLst>
            <a:ext uri="{FF2B5EF4-FFF2-40B4-BE49-F238E27FC236}">
              <a16:creationId xmlns:a16="http://schemas.microsoft.com/office/drawing/2014/main" id="{54ABCD4E-B6CE-4081-B92F-CDAC61CEFF99}"/>
            </a:ext>
          </a:extLst>
        </xdr:cNvPr>
        <xdr:cNvCxnSpPr/>
      </xdr:nvCxnSpPr>
      <xdr:spPr>
        <a:xfrm>
          <a:off x="3016250" y="1428750"/>
          <a:ext cx="1190625"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12700</xdr:colOff>
      <xdr:row>7</xdr:row>
      <xdr:rowOff>95250</xdr:rowOff>
    </xdr:from>
    <xdr:to>
      <xdr:col>9</xdr:col>
      <xdr:colOff>593725</xdr:colOff>
      <xdr:row>7</xdr:row>
      <xdr:rowOff>95250</xdr:rowOff>
    </xdr:to>
    <xdr:cxnSp macro="">
      <xdr:nvCxnSpPr>
        <xdr:cNvPr id="70" name="Straight Connector 69">
          <a:extLst>
            <a:ext uri="{FF2B5EF4-FFF2-40B4-BE49-F238E27FC236}">
              <a16:creationId xmlns:a16="http://schemas.microsoft.com/office/drawing/2014/main" id="{2F73B97A-9F13-4578-865A-39AA38353244}"/>
            </a:ext>
          </a:extLst>
        </xdr:cNvPr>
        <xdr:cNvCxnSpPr/>
      </xdr:nvCxnSpPr>
      <xdr:spPr>
        <a:xfrm>
          <a:off x="4889500" y="1428750"/>
          <a:ext cx="1190625"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57150</xdr:colOff>
      <xdr:row>7</xdr:row>
      <xdr:rowOff>95250</xdr:rowOff>
    </xdr:from>
    <xdr:to>
      <xdr:col>13</xdr:col>
      <xdr:colOff>28575</xdr:colOff>
      <xdr:row>7</xdr:row>
      <xdr:rowOff>95250</xdr:rowOff>
    </xdr:to>
    <xdr:cxnSp macro="">
      <xdr:nvCxnSpPr>
        <xdr:cNvPr id="71" name="Straight Connector 70">
          <a:extLst>
            <a:ext uri="{FF2B5EF4-FFF2-40B4-BE49-F238E27FC236}">
              <a16:creationId xmlns:a16="http://schemas.microsoft.com/office/drawing/2014/main" id="{19A6C2E2-E88C-4A86-A73E-B9E1595031A9}"/>
            </a:ext>
          </a:extLst>
        </xdr:cNvPr>
        <xdr:cNvCxnSpPr/>
      </xdr:nvCxnSpPr>
      <xdr:spPr>
        <a:xfrm>
          <a:off x="6762750" y="1428750"/>
          <a:ext cx="1190625"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533398</xdr:colOff>
      <xdr:row>3</xdr:row>
      <xdr:rowOff>57150</xdr:rowOff>
    </xdr:from>
    <xdr:to>
      <xdr:col>16</xdr:col>
      <xdr:colOff>38099</xdr:colOff>
      <xdr:row>8</xdr:row>
      <xdr:rowOff>28575</xdr:rowOff>
    </xdr:to>
    <xdr:graphicFrame macro="">
      <xdr:nvGraphicFramePr>
        <xdr:cNvPr id="74" name="Chart 73">
          <a:extLst>
            <a:ext uri="{FF2B5EF4-FFF2-40B4-BE49-F238E27FC236}">
              <a16:creationId xmlns:a16="http://schemas.microsoft.com/office/drawing/2014/main" id="{D854ED37-10F6-4E03-AC2C-174348D4D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19050</xdr:colOff>
      <xdr:row>8</xdr:row>
      <xdr:rowOff>19050</xdr:rowOff>
    </xdr:from>
    <xdr:to>
      <xdr:col>16</xdr:col>
      <xdr:colOff>66675</xdr:colOff>
      <xdr:row>9</xdr:row>
      <xdr:rowOff>95250</xdr:rowOff>
    </xdr:to>
    <xdr:sp macro="" textlink="">
      <xdr:nvSpPr>
        <xdr:cNvPr id="79" name="TextBox 78">
          <a:extLst>
            <a:ext uri="{FF2B5EF4-FFF2-40B4-BE49-F238E27FC236}">
              <a16:creationId xmlns:a16="http://schemas.microsoft.com/office/drawing/2014/main" id="{37B71200-D244-4BA5-B555-86FC1B78D859}"/>
            </a:ext>
          </a:extLst>
        </xdr:cNvPr>
        <xdr:cNvSpPr txBox="1"/>
      </xdr:nvSpPr>
      <xdr:spPr>
        <a:xfrm>
          <a:off x="8553450" y="154305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endParaRPr lang="en-NG" sz="1400" b="1">
            <a:solidFill>
              <a:srgbClr val="002060"/>
            </a:solidFill>
          </a:endParaRPr>
        </a:p>
      </xdr:txBody>
    </xdr:sp>
    <xdr:clientData/>
  </xdr:twoCellAnchor>
  <xdr:twoCellAnchor>
    <xdr:from>
      <xdr:col>20</xdr:col>
      <xdr:colOff>276225</xdr:colOff>
      <xdr:row>8</xdr:row>
      <xdr:rowOff>19050</xdr:rowOff>
    </xdr:from>
    <xdr:to>
      <xdr:col>22</xdr:col>
      <xdr:colOff>323850</xdr:colOff>
      <xdr:row>9</xdr:row>
      <xdr:rowOff>95250</xdr:rowOff>
    </xdr:to>
    <xdr:sp macro="" textlink="">
      <xdr:nvSpPr>
        <xdr:cNvPr id="83" name="TextBox 82">
          <a:extLst>
            <a:ext uri="{FF2B5EF4-FFF2-40B4-BE49-F238E27FC236}">
              <a16:creationId xmlns:a16="http://schemas.microsoft.com/office/drawing/2014/main" id="{548F4042-51B2-4ACB-B15D-8A10D066DF5D}"/>
            </a:ext>
          </a:extLst>
        </xdr:cNvPr>
        <xdr:cNvSpPr txBox="1"/>
      </xdr:nvSpPr>
      <xdr:spPr>
        <a:xfrm>
          <a:off x="12468225" y="154305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rgbClr val="002060"/>
              </a:solidFill>
            </a:rPr>
            <a:t>Returned</a:t>
          </a:r>
          <a:endParaRPr lang="en-NG" sz="1400" b="1">
            <a:solidFill>
              <a:srgbClr val="002060"/>
            </a:solidFill>
          </a:endParaRPr>
        </a:p>
      </xdr:txBody>
    </xdr:sp>
    <xdr:clientData/>
  </xdr:twoCellAnchor>
  <xdr:twoCellAnchor>
    <xdr:from>
      <xdr:col>17</xdr:col>
      <xdr:colOff>152400</xdr:colOff>
      <xdr:row>4</xdr:row>
      <xdr:rowOff>9525</xdr:rowOff>
    </xdr:from>
    <xdr:to>
      <xdr:col>19</xdr:col>
      <xdr:colOff>200025</xdr:colOff>
      <xdr:row>8</xdr:row>
      <xdr:rowOff>9524</xdr:rowOff>
    </xdr:to>
    <xdr:sp macro="" textlink="">
      <xdr:nvSpPr>
        <xdr:cNvPr id="84" name="TextBox 83">
          <a:extLst>
            <a:ext uri="{FF2B5EF4-FFF2-40B4-BE49-F238E27FC236}">
              <a16:creationId xmlns:a16="http://schemas.microsoft.com/office/drawing/2014/main" id="{B2EAC7A3-8810-4A1A-BEE5-23FDD6455851}"/>
            </a:ext>
          </a:extLst>
        </xdr:cNvPr>
        <xdr:cNvSpPr txBox="1"/>
      </xdr:nvSpPr>
      <xdr:spPr>
        <a:xfrm>
          <a:off x="10515600" y="771525"/>
          <a:ext cx="1266825" cy="761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rgbClr val="002060"/>
              </a:solidFill>
            </a:rPr>
            <a:t>Orders</a:t>
          </a:r>
          <a:r>
            <a:rPr lang="en-US" sz="1400" b="1" baseline="0">
              <a:solidFill>
                <a:srgbClr val="002060"/>
              </a:solidFill>
            </a:rPr>
            <a:t> By Status</a:t>
          </a:r>
          <a:endParaRPr lang="en-NG" sz="1400" b="1">
            <a:solidFill>
              <a:srgbClr val="002060"/>
            </a:solidFill>
          </a:endParaRPr>
        </a:p>
      </xdr:txBody>
    </xdr:sp>
    <xdr:clientData/>
  </xdr:twoCellAnchor>
  <xdr:twoCellAnchor>
    <xdr:from>
      <xdr:col>1</xdr:col>
      <xdr:colOff>419100</xdr:colOff>
      <xdr:row>0</xdr:row>
      <xdr:rowOff>57150</xdr:rowOff>
    </xdr:from>
    <xdr:to>
      <xdr:col>13</xdr:col>
      <xdr:colOff>495300</xdr:colOff>
      <xdr:row>2</xdr:row>
      <xdr:rowOff>85725</xdr:rowOff>
    </xdr:to>
    <xdr:sp macro="" textlink="">
      <xdr:nvSpPr>
        <xdr:cNvPr id="86" name="TextBox 85">
          <a:extLst>
            <a:ext uri="{FF2B5EF4-FFF2-40B4-BE49-F238E27FC236}">
              <a16:creationId xmlns:a16="http://schemas.microsoft.com/office/drawing/2014/main" id="{3BBDF7F9-C805-4E35-9C86-73AD73D32C61}"/>
            </a:ext>
          </a:extLst>
        </xdr:cNvPr>
        <xdr:cNvSpPr txBox="1"/>
      </xdr:nvSpPr>
      <xdr:spPr>
        <a:xfrm>
          <a:off x="1028700" y="57150"/>
          <a:ext cx="73914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solidFill>
                <a:srgbClr val="002060"/>
              </a:solidFill>
            </a:rPr>
            <a:t>SALES VISUALS</a:t>
          </a:r>
          <a:r>
            <a:rPr lang="en-US" sz="2800" b="1" baseline="0">
              <a:solidFill>
                <a:srgbClr val="002060"/>
              </a:solidFill>
            </a:rPr>
            <a:t> DASHBOARD</a:t>
          </a:r>
          <a:endParaRPr lang="en-NG" sz="2800" b="1">
            <a:solidFill>
              <a:srgbClr val="002060"/>
            </a:solidFill>
          </a:endParaRPr>
        </a:p>
      </xdr:txBody>
    </xdr:sp>
    <xdr:clientData/>
  </xdr:twoCellAnchor>
  <xdr:twoCellAnchor>
    <xdr:from>
      <xdr:col>13</xdr:col>
      <xdr:colOff>219076</xdr:colOff>
      <xdr:row>8</xdr:row>
      <xdr:rowOff>9525</xdr:rowOff>
    </xdr:from>
    <xdr:to>
      <xdr:col>15</xdr:col>
      <xdr:colOff>561975</xdr:colOff>
      <xdr:row>9</xdr:row>
      <xdr:rowOff>114300</xdr:rowOff>
    </xdr:to>
    <xdr:sp macro="" textlink="">
      <xdr:nvSpPr>
        <xdr:cNvPr id="20" name="TextBox 19">
          <a:extLst>
            <a:ext uri="{FF2B5EF4-FFF2-40B4-BE49-F238E27FC236}">
              <a16:creationId xmlns:a16="http://schemas.microsoft.com/office/drawing/2014/main" id="{1CA74E97-70DF-4953-BD62-0A1B3E7E2232}"/>
            </a:ext>
          </a:extLst>
        </xdr:cNvPr>
        <xdr:cNvSpPr txBox="1"/>
      </xdr:nvSpPr>
      <xdr:spPr>
        <a:xfrm>
          <a:off x="8143876" y="1533525"/>
          <a:ext cx="1562099"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rgbClr val="002060"/>
              </a:solidFill>
            </a:rPr>
            <a:t>     Completed</a:t>
          </a:r>
          <a:endParaRPr lang="en-NG" sz="1400" b="1">
            <a:solidFill>
              <a:srgbClr val="002060"/>
            </a:solidFill>
          </a:endParaRPr>
        </a:p>
      </xdr:txBody>
    </xdr:sp>
    <xdr:clientData/>
  </xdr:twoCellAnchor>
  <xdr:twoCellAnchor>
    <xdr:from>
      <xdr:col>20</xdr:col>
      <xdr:colOff>352425</xdr:colOff>
      <xdr:row>5</xdr:row>
      <xdr:rowOff>38100</xdr:rowOff>
    </xdr:from>
    <xdr:to>
      <xdr:col>22</xdr:col>
      <xdr:colOff>400050</xdr:colOff>
      <xdr:row>6</xdr:row>
      <xdr:rowOff>114300</xdr:rowOff>
    </xdr:to>
    <xdr:sp macro="" textlink="KPI!C14">
      <xdr:nvSpPr>
        <xdr:cNvPr id="23" name="TextBox 22">
          <a:extLst>
            <a:ext uri="{FF2B5EF4-FFF2-40B4-BE49-F238E27FC236}">
              <a16:creationId xmlns:a16="http://schemas.microsoft.com/office/drawing/2014/main" id="{BFB88152-3069-4DA4-9DCF-2812D1BB1F61}"/>
            </a:ext>
          </a:extLst>
        </xdr:cNvPr>
        <xdr:cNvSpPr txBox="1"/>
      </xdr:nvSpPr>
      <xdr:spPr>
        <a:xfrm>
          <a:off x="12544425" y="990600"/>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9F319E-456F-42C7-898C-741CD1770BD0}" type="TxLink">
            <a:rPr lang="en-US" sz="1400" b="1" i="0" u="none" strike="noStrike">
              <a:solidFill>
                <a:schemeClr val="accent2">
                  <a:lumMod val="75000"/>
                </a:schemeClr>
              </a:solidFill>
              <a:latin typeface="Calibri"/>
              <a:ea typeface="+mn-ea"/>
              <a:cs typeface="Calibri"/>
            </a:rPr>
            <a:pPr marL="0" indent="0" algn="ctr"/>
            <a:t>60%</a:t>
          </a:fld>
          <a:endParaRPr lang="en-NG" sz="2400" b="1">
            <a:solidFill>
              <a:schemeClr val="accent2">
                <a:lumMod val="7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409575</xdr:colOff>
          <xdr:row>7</xdr:row>
          <xdr:rowOff>133351</xdr:rowOff>
        </xdr:from>
        <xdr:to>
          <xdr:col>3</xdr:col>
          <xdr:colOff>285750</xdr:colOff>
          <xdr:row>8</xdr:row>
          <xdr:rowOff>123825</xdr:rowOff>
        </xdr:to>
        <xdr:pic>
          <xdr:nvPicPr>
            <xdr:cNvPr id="27" name="Picture 26">
              <a:extLst>
                <a:ext uri="{FF2B5EF4-FFF2-40B4-BE49-F238E27FC236}">
                  <a16:creationId xmlns:a16="http://schemas.microsoft.com/office/drawing/2014/main" id="{FBCB8D0B-BB7D-AA2E-3875-721147D417F5}"/>
                </a:ext>
              </a:extLst>
            </xdr:cNvPr>
            <xdr:cNvPicPr>
              <a:picLocks noChangeAspect="1" noChangeArrowheads="1"/>
              <a:extLst>
                <a:ext uri="{84589F7E-364E-4C9E-8A38-B11213B215E9}">
                  <a14:cameraTool cellRange="KPI!$H$38" spid="_x0000_s1252"/>
                </a:ext>
              </a:extLst>
            </xdr:cNvPicPr>
          </xdr:nvPicPr>
          <xdr:blipFill>
            <a:blip xmlns:r="http://schemas.openxmlformats.org/officeDocument/2006/relationships" r:embed="rId11"/>
            <a:srcRect/>
            <a:stretch>
              <a:fillRect/>
            </a:stretch>
          </xdr:blipFill>
          <xdr:spPr bwMode="auto">
            <a:xfrm>
              <a:off x="1019175" y="1466851"/>
              <a:ext cx="1095375" cy="18097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66675</xdr:colOff>
      <xdr:row>7</xdr:row>
      <xdr:rowOff>147638</xdr:rowOff>
    </xdr:from>
    <xdr:to>
      <xdr:col>4</xdr:col>
      <xdr:colOff>133351</xdr:colOff>
      <xdr:row>8</xdr:row>
      <xdr:rowOff>176212</xdr:rowOff>
    </xdr:to>
    <xdr:sp macro="" textlink="">
      <xdr:nvSpPr>
        <xdr:cNvPr id="28" name="TextBox 27">
          <a:extLst>
            <a:ext uri="{FF2B5EF4-FFF2-40B4-BE49-F238E27FC236}">
              <a16:creationId xmlns:a16="http://schemas.microsoft.com/office/drawing/2014/main" id="{5D864B78-1D08-4922-B34A-43B354A6922B}"/>
            </a:ext>
          </a:extLst>
        </xdr:cNvPr>
        <xdr:cNvSpPr txBox="1"/>
      </xdr:nvSpPr>
      <xdr:spPr>
        <a:xfrm>
          <a:off x="1895475" y="1481138"/>
          <a:ext cx="676276"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b="1">
              <a:solidFill>
                <a:srgbClr val="002060"/>
              </a:solidFill>
            </a:rPr>
            <a:t>VS</a:t>
          </a:r>
          <a:r>
            <a:rPr lang="en-US" sz="1100" b="1" baseline="0">
              <a:solidFill>
                <a:srgbClr val="002060"/>
              </a:solidFill>
            </a:rPr>
            <a:t> LM</a:t>
          </a:r>
          <a:endParaRPr lang="en-NG" sz="1100" b="1">
            <a:solidFill>
              <a:srgbClr val="002060"/>
            </a:solidFill>
          </a:endParaRPr>
        </a:p>
      </xdr:txBody>
    </xdr:sp>
    <xdr:clientData/>
  </xdr:twoCellAnchor>
  <xdr:twoCellAnchor>
    <xdr:from>
      <xdr:col>6</xdr:col>
      <xdr:colOff>82550</xdr:colOff>
      <xdr:row>7</xdr:row>
      <xdr:rowOff>147638</xdr:rowOff>
    </xdr:from>
    <xdr:to>
      <xdr:col>7</xdr:col>
      <xdr:colOff>149226</xdr:colOff>
      <xdr:row>8</xdr:row>
      <xdr:rowOff>176212</xdr:rowOff>
    </xdr:to>
    <xdr:sp macro="" textlink="">
      <xdr:nvSpPr>
        <xdr:cNvPr id="33" name="TextBox 32">
          <a:extLst>
            <a:ext uri="{FF2B5EF4-FFF2-40B4-BE49-F238E27FC236}">
              <a16:creationId xmlns:a16="http://schemas.microsoft.com/office/drawing/2014/main" id="{09DF8A74-4CBB-41F4-A1E5-5A16ACF2AF19}"/>
            </a:ext>
          </a:extLst>
        </xdr:cNvPr>
        <xdr:cNvSpPr txBox="1"/>
      </xdr:nvSpPr>
      <xdr:spPr>
        <a:xfrm>
          <a:off x="3740150" y="1481138"/>
          <a:ext cx="676276"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b="1">
              <a:solidFill>
                <a:srgbClr val="002060"/>
              </a:solidFill>
            </a:rPr>
            <a:t>VS</a:t>
          </a:r>
          <a:r>
            <a:rPr lang="en-US" sz="1100" b="1" baseline="0">
              <a:solidFill>
                <a:srgbClr val="002060"/>
              </a:solidFill>
            </a:rPr>
            <a:t> LM</a:t>
          </a:r>
          <a:endParaRPr lang="en-NG" sz="1100" b="1">
            <a:solidFill>
              <a:srgbClr val="002060"/>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441325</xdr:colOff>
          <xdr:row>7</xdr:row>
          <xdr:rowOff>133350</xdr:rowOff>
        </xdr:from>
        <xdr:to>
          <xdr:col>6</xdr:col>
          <xdr:colOff>237587</xdr:colOff>
          <xdr:row>8</xdr:row>
          <xdr:rowOff>123825</xdr:rowOff>
        </xdr:to>
        <xdr:pic>
          <xdr:nvPicPr>
            <xdr:cNvPr id="35" name="Picture 34">
              <a:extLst>
                <a:ext uri="{FF2B5EF4-FFF2-40B4-BE49-F238E27FC236}">
                  <a16:creationId xmlns:a16="http://schemas.microsoft.com/office/drawing/2014/main" id="{E0A6050B-1134-4DF5-8A72-894E69B58C83}"/>
                </a:ext>
              </a:extLst>
            </xdr:cNvPr>
            <xdr:cNvPicPr>
              <a:picLocks noChangeAspect="1" noChangeArrowheads="1"/>
              <a:extLst>
                <a:ext uri="{84589F7E-364E-4C9E-8A38-B11213B215E9}">
                  <a14:cameraTool cellRange="KPI!$H$43" spid="_x0000_s1253"/>
                </a:ext>
              </a:extLst>
            </xdr:cNvPicPr>
          </xdr:nvPicPr>
          <xdr:blipFill>
            <a:blip xmlns:r="http://schemas.openxmlformats.org/officeDocument/2006/relationships" r:embed="rId12"/>
            <a:srcRect/>
            <a:stretch>
              <a:fillRect/>
            </a:stretch>
          </xdr:blipFill>
          <xdr:spPr bwMode="auto">
            <a:xfrm>
              <a:off x="2879725" y="1466850"/>
              <a:ext cx="1015462" cy="180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596900</xdr:colOff>
          <xdr:row>7</xdr:row>
          <xdr:rowOff>133351</xdr:rowOff>
        </xdr:from>
        <xdr:to>
          <xdr:col>9</xdr:col>
          <xdr:colOff>330199</xdr:colOff>
          <xdr:row>8</xdr:row>
          <xdr:rowOff>114300</xdr:rowOff>
        </xdr:to>
        <xdr:pic>
          <xdr:nvPicPr>
            <xdr:cNvPr id="38" name="Picture 37">
              <a:extLst>
                <a:ext uri="{FF2B5EF4-FFF2-40B4-BE49-F238E27FC236}">
                  <a16:creationId xmlns:a16="http://schemas.microsoft.com/office/drawing/2014/main" id="{20654CB7-EB1E-63D7-C669-DFE52387951E}"/>
                </a:ext>
              </a:extLst>
            </xdr:cNvPr>
            <xdr:cNvPicPr>
              <a:picLocks noChangeAspect="1" noChangeArrowheads="1"/>
              <a:extLst>
                <a:ext uri="{84589F7E-364E-4C9E-8A38-B11213B215E9}">
                  <a14:cameraTool cellRange="KPI!$H$48" spid="_x0000_s1254"/>
                </a:ext>
              </a:extLst>
            </xdr:cNvPicPr>
          </xdr:nvPicPr>
          <xdr:blipFill>
            <a:blip xmlns:r="http://schemas.openxmlformats.org/officeDocument/2006/relationships" r:embed="rId13"/>
            <a:srcRect/>
            <a:stretch>
              <a:fillRect/>
            </a:stretch>
          </xdr:blipFill>
          <xdr:spPr bwMode="auto">
            <a:xfrm>
              <a:off x="4864100" y="1466851"/>
              <a:ext cx="952499" cy="1714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174625</xdr:colOff>
      <xdr:row>7</xdr:row>
      <xdr:rowOff>147638</xdr:rowOff>
    </xdr:from>
    <xdr:to>
      <xdr:col>10</xdr:col>
      <xdr:colOff>241301</xdr:colOff>
      <xdr:row>8</xdr:row>
      <xdr:rowOff>176212</xdr:rowOff>
    </xdr:to>
    <xdr:sp macro="" textlink="">
      <xdr:nvSpPr>
        <xdr:cNvPr id="40" name="TextBox 39">
          <a:extLst>
            <a:ext uri="{FF2B5EF4-FFF2-40B4-BE49-F238E27FC236}">
              <a16:creationId xmlns:a16="http://schemas.microsoft.com/office/drawing/2014/main" id="{D3AC85E1-8AE1-4F23-9B02-0405290D18BD}"/>
            </a:ext>
          </a:extLst>
        </xdr:cNvPr>
        <xdr:cNvSpPr txBox="1"/>
      </xdr:nvSpPr>
      <xdr:spPr>
        <a:xfrm>
          <a:off x="5661025" y="1481138"/>
          <a:ext cx="676276"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b="1">
              <a:solidFill>
                <a:srgbClr val="002060"/>
              </a:solidFill>
            </a:rPr>
            <a:t>VS</a:t>
          </a:r>
          <a:r>
            <a:rPr lang="en-US" sz="1100" b="1" baseline="0">
              <a:solidFill>
                <a:srgbClr val="002060"/>
              </a:solidFill>
            </a:rPr>
            <a:t> LM</a:t>
          </a:r>
          <a:endParaRPr lang="en-NG" sz="1100" b="1">
            <a:solidFill>
              <a:srgbClr val="002060"/>
            </a:solidFill>
          </a:endParaRPr>
        </a:p>
      </xdr:txBody>
    </xdr:sp>
    <xdr:clientData/>
  </xdr:twoCellAnchor>
  <mc:AlternateContent xmlns:mc="http://schemas.openxmlformats.org/markup-compatibility/2006">
    <mc:Choice xmlns:a14="http://schemas.microsoft.com/office/drawing/2010/main" Requires="a14">
      <xdr:twoCellAnchor editAs="oneCell">
        <xdr:from>
          <xdr:col>10</xdr:col>
          <xdr:colOff>571500</xdr:colOff>
          <xdr:row>7</xdr:row>
          <xdr:rowOff>123825</xdr:rowOff>
        </xdr:from>
        <xdr:to>
          <xdr:col>12</xdr:col>
          <xdr:colOff>457200</xdr:colOff>
          <xdr:row>8</xdr:row>
          <xdr:rowOff>100013</xdr:rowOff>
        </xdr:to>
        <xdr:pic>
          <xdr:nvPicPr>
            <xdr:cNvPr id="44" name="Picture 43">
              <a:extLst>
                <a:ext uri="{FF2B5EF4-FFF2-40B4-BE49-F238E27FC236}">
                  <a16:creationId xmlns:a16="http://schemas.microsoft.com/office/drawing/2014/main" id="{BF797E5C-A5BE-4987-0FD8-6D3C7E595FB7}"/>
                </a:ext>
              </a:extLst>
            </xdr:cNvPr>
            <xdr:cNvPicPr>
              <a:picLocks noChangeAspect="1" noChangeArrowheads="1"/>
              <a:extLst>
                <a:ext uri="{84589F7E-364E-4C9E-8A38-B11213B215E9}">
                  <a14:cameraTool cellRange="KPI!$H$53" spid="_x0000_s1255"/>
                </a:ext>
              </a:extLst>
            </xdr:cNvPicPr>
          </xdr:nvPicPr>
          <xdr:blipFill>
            <a:blip xmlns:r="http://schemas.openxmlformats.org/officeDocument/2006/relationships" r:embed="rId14"/>
            <a:srcRect/>
            <a:stretch>
              <a:fillRect/>
            </a:stretch>
          </xdr:blipFill>
          <xdr:spPr bwMode="auto">
            <a:xfrm>
              <a:off x="6667500" y="1457325"/>
              <a:ext cx="1104900" cy="16668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114300</xdr:colOff>
      <xdr:row>7</xdr:row>
      <xdr:rowOff>147638</xdr:rowOff>
    </xdr:from>
    <xdr:to>
      <xdr:col>13</xdr:col>
      <xdr:colOff>180976</xdr:colOff>
      <xdr:row>8</xdr:row>
      <xdr:rowOff>176212</xdr:rowOff>
    </xdr:to>
    <xdr:sp macro="" textlink="">
      <xdr:nvSpPr>
        <xdr:cNvPr id="46" name="TextBox 45">
          <a:extLst>
            <a:ext uri="{FF2B5EF4-FFF2-40B4-BE49-F238E27FC236}">
              <a16:creationId xmlns:a16="http://schemas.microsoft.com/office/drawing/2014/main" id="{AF9CF122-3E31-4BD6-965C-FDDF98E2CF98}"/>
            </a:ext>
          </a:extLst>
        </xdr:cNvPr>
        <xdr:cNvSpPr txBox="1"/>
      </xdr:nvSpPr>
      <xdr:spPr>
        <a:xfrm>
          <a:off x="7429500" y="1481138"/>
          <a:ext cx="676276"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b="1">
              <a:solidFill>
                <a:srgbClr val="002060"/>
              </a:solidFill>
            </a:rPr>
            <a:t>VS</a:t>
          </a:r>
          <a:r>
            <a:rPr lang="en-US" sz="1100" b="1" baseline="0">
              <a:solidFill>
                <a:srgbClr val="002060"/>
              </a:solidFill>
            </a:rPr>
            <a:t> LM</a:t>
          </a:r>
          <a:endParaRPr lang="en-NG" sz="1100" b="1">
            <a:solidFill>
              <a:srgbClr val="002060"/>
            </a:solidFill>
          </a:endParaRPr>
        </a:p>
      </xdr:txBody>
    </xdr:sp>
    <xdr:clientData/>
  </xdr:twoCellAnchor>
  <xdr:twoCellAnchor editAs="oneCell">
    <xdr:from>
      <xdr:col>13</xdr:col>
      <xdr:colOff>28575</xdr:colOff>
      <xdr:row>0</xdr:row>
      <xdr:rowOff>66676</xdr:rowOff>
    </xdr:from>
    <xdr:to>
      <xdr:col>22</xdr:col>
      <xdr:colOff>228599</xdr:colOff>
      <xdr:row>2</xdr:row>
      <xdr:rowOff>104776</xdr:rowOff>
    </xdr:to>
    <mc:AlternateContent xmlns:mc="http://schemas.openxmlformats.org/markup-compatibility/2006" xmlns:a14="http://schemas.microsoft.com/office/drawing/2010/main">
      <mc:Choice Requires="a14">
        <xdr:graphicFrame macro="">
          <xdr:nvGraphicFramePr>
            <xdr:cNvPr id="47" name="Month 3">
              <a:extLst>
                <a:ext uri="{FF2B5EF4-FFF2-40B4-BE49-F238E27FC236}">
                  <a16:creationId xmlns:a16="http://schemas.microsoft.com/office/drawing/2014/main" id="{1549DDB3-DD5A-460A-AB62-1BAAA388091A}"/>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7953375" y="66676"/>
              <a:ext cx="5686424" cy="419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590550</xdr:colOff>
      <xdr:row>5</xdr:row>
      <xdr:rowOff>28575</xdr:rowOff>
    </xdr:from>
    <xdr:to>
      <xdr:col>16</xdr:col>
      <xdr:colOff>28575</xdr:colOff>
      <xdr:row>6</xdr:row>
      <xdr:rowOff>104775</xdr:rowOff>
    </xdr:to>
    <xdr:sp macro="" textlink="KPI!C13">
      <xdr:nvSpPr>
        <xdr:cNvPr id="57" name="TextBox 56">
          <a:extLst>
            <a:ext uri="{FF2B5EF4-FFF2-40B4-BE49-F238E27FC236}">
              <a16:creationId xmlns:a16="http://schemas.microsoft.com/office/drawing/2014/main" id="{94399C86-FC2C-4AD3-88EC-D0C08658CC13}"/>
            </a:ext>
          </a:extLst>
        </xdr:cNvPr>
        <xdr:cNvSpPr txBox="1"/>
      </xdr:nvSpPr>
      <xdr:spPr>
        <a:xfrm>
          <a:off x="8515350" y="981075"/>
          <a:ext cx="12668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7C6F74-BF2C-41EA-A316-7EFD24511D8E}" type="TxLink">
            <a:rPr lang="en-US" sz="1400" b="1" i="0" u="none" strike="noStrike">
              <a:solidFill>
                <a:schemeClr val="accent2">
                  <a:lumMod val="75000"/>
                </a:schemeClr>
              </a:solidFill>
              <a:latin typeface="Calibri"/>
              <a:cs typeface="Calibri"/>
            </a:rPr>
            <a:pPr algn="ctr"/>
            <a:t>40%</a:t>
          </a:fld>
          <a:endParaRPr lang="en-NG" sz="3200" b="1">
            <a:solidFill>
              <a:schemeClr val="accent2">
                <a:lumMod val="75000"/>
              </a:schemeClr>
            </a:solidFill>
          </a:endParaRPr>
        </a:p>
      </xdr:txBody>
    </xdr:sp>
    <xdr:clientData/>
  </xdr:twoCellAnchor>
  <xdr:twoCellAnchor>
    <xdr:from>
      <xdr:col>13</xdr:col>
      <xdr:colOff>571500</xdr:colOff>
      <xdr:row>3</xdr:row>
      <xdr:rowOff>57151</xdr:rowOff>
    </xdr:from>
    <xdr:to>
      <xdr:col>15</xdr:col>
      <xdr:colOff>466725</xdr:colOff>
      <xdr:row>8</xdr:row>
      <xdr:rowOff>95251</xdr:rowOff>
    </xdr:to>
    <xdr:graphicFrame macro="">
      <xdr:nvGraphicFramePr>
        <xdr:cNvPr id="59" name="Chart 58">
          <a:extLst>
            <a:ext uri="{FF2B5EF4-FFF2-40B4-BE49-F238E27FC236}">
              <a16:creationId xmlns:a16="http://schemas.microsoft.com/office/drawing/2014/main" id="{452F8049-A4B4-404D-91C0-A47F5BEB8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400050</xdr:colOff>
      <xdr:row>3</xdr:row>
      <xdr:rowOff>85725</xdr:rowOff>
    </xdr:from>
    <xdr:to>
      <xdr:col>22</xdr:col>
      <xdr:colOff>219074</xdr:colOff>
      <xdr:row>8</xdr:row>
      <xdr:rowOff>38100</xdr:rowOff>
    </xdr:to>
    <xdr:graphicFrame macro="">
      <xdr:nvGraphicFramePr>
        <xdr:cNvPr id="60" name="Chart 59">
          <a:extLst>
            <a:ext uri="{FF2B5EF4-FFF2-40B4-BE49-F238E27FC236}">
              <a16:creationId xmlns:a16="http://schemas.microsoft.com/office/drawing/2014/main" id="{11C44F18-FCBA-4137-B7CF-C17FEC135D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10</xdr:col>
      <xdr:colOff>114300</xdr:colOff>
      <xdr:row>0</xdr:row>
      <xdr:rowOff>66676</xdr:rowOff>
    </xdr:from>
    <xdr:to>
      <xdr:col>12</xdr:col>
      <xdr:colOff>457200</xdr:colOff>
      <xdr:row>2</xdr:row>
      <xdr:rowOff>104776</xdr:rowOff>
    </xdr:to>
    <mc:AlternateContent xmlns:mc="http://schemas.openxmlformats.org/markup-compatibility/2006" xmlns:a14="http://schemas.microsoft.com/office/drawing/2010/main">
      <mc:Choice Requires="a14">
        <xdr:graphicFrame macro="">
          <xdr:nvGraphicFramePr>
            <xdr:cNvPr id="48" name="Year 2">
              <a:extLst>
                <a:ext uri="{FF2B5EF4-FFF2-40B4-BE49-F238E27FC236}">
                  <a16:creationId xmlns:a16="http://schemas.microsoft.com/office/drawing/2014/main" id="{6286C1FB-8E77-4DA0-A6A6-99EAA8862DE4}"/>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210300" y="66676"/>
              <a:ext cx="1562100" cy="419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85726</xdr:colOff>
      <xdr:row>7</xdr:row>
      <xdr:rowOff>147638</xdr:rowOff>
    </xdr:from>
    <xdr:to>
      <xdr:col>1</xdr:col>
      <xdr:colOff>133350</xdr:colOff>
      <xdr:row>11</xdr:row>
      <xdr:rowOff>42862</xdr:rowOff>
    </xdr:to>
    <xdr:pic>
      <xdr:nvPicPr>
        <xdr:cNvPr id="76" name="Picture 75">
          <a:hlinkClick xmlns:r="http://schemas.openxmlformats.org/officeDocument/2006/relationships" r:id="rId17"/>
          <a:extLst>
            <a:ext uri="{FF2B5EF4-FFF2-40B4-BE49-F238E27FC236}">
              <a16:creationId xmlns:a16="http://schemas.microsoft.com/office/drawing/2014/main" id="{B28CD2A2-136F-8D19-8EE0-D9658FCE3FB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5726" y="1481138"/>
          <a:ext cx="657224" cy="657224"/>
        </a:xfrm>
        <a:prstGeom prst="rect">
          <a:avLst/>
        </a:prstGeom>
      </xdr:spPr>
    </xdr:pic>
    <xdr:clientData/>
  </xdr:twoCellAnchor>
  <xdr:twoCellAnchor editAs="oneCell">
    <xdr:from>
      <xdr:col>0</xdr:col>
      <xdr:colOff>133351</xdr:colOff>
      <xdr:row>20</xdr:row>
      <xdr:rowOff>0</xdr:rowOff>
    </xdr:from>
    <xdr:to>
      <xdr:col>1</xdr:col>
      <xdr:colOff>133350</xdr:colOff>
      <xdr:row>23</xdr:row>
      <xdr:rowOff>38099</xdr:rowOff>
    </xdr:to>
    <xdr:pic>
      <xdr:nvPicPr>
        <xdr:cNvPr id="78" name="Picture 77">
          <a:hlinkClick xmlns:r="http://schemas.openxmlformats.org/officeDocument/2006/relationships" r:id="rId19"/>
          <a:extLst>
            <a:ext uri="{FF2B5EF4-FFF2-40B4-BE49-F238E27FC236}">
              <a16:creationId xmlns:a16="http://schemas.microsoft.com/office/drawing/2014/main" id="{6C59EE1B-7619-A492-18C3-15BED842C3AC}"/>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flipH="1">
          <a:off x="133351" y="3810000"/>
          <a:ext cx="609599" cy="609599"/>
        </a:xfrm>
        <a:prstGeom prst="rect">
          <a:avLst/>
        </a:prstGeom>
      </xdr:spPr>
    </xdr:pic>
    <xdr:clientData/>
  </xdr:twoCellAnchor>
  <xdr:twoCellAnchor>
    <xdr:from>
      <xdr:col>21</xdr:col>
      <xdr:colOff>142875</xdr:colOff>
      <xdr:row>10</xdr:row>
      <xdr:rowOff>28575</xdr:rowOff>
    </xdr:from>
    <xdr:to>
      <xdr:col>23</xdr:col>
      <xdr:colOff>390526</xdr:colOff>
      <xdr:row>32</xdr:row>
      <xdr:rowOff>9525</xdr:rowOff>
    </xdr:to>
    <xdr:sp macro="" textlink="">
      <xdr:nvSpPr>
        <xdr:cNvPr id="3" name="Rectangle: Rounded Corners 2">
          <a:extLst>
            <a:ext uri="{FF2B5EF4-FFF2-40B4-BE49-F238E27FC236}">
              <a16:creationId xmlns:a16="http://schemas.microsoft.com/office/drawing/2014/main" id="{7B7234F5-E9C3-43DF-858B-2C08EE2CC00C}"/>
            </a:ext>
          </a:extLst>
        </xdr:cNvPr>
        <xdr:cNvSpPr/>
      </xdr:nvSpPr>
      <xdr:spPr>
        <a:xfrm>
          <a:off x="12944475" y="1933575"/>
          <a:ext cx="1466851" cy="4171950"/>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21</xdr:col>
      <xdr:colOff>180975</xdr:colOff>
      <xdr:row>10</xdr:row>
      <xdr:rowOff>95250</xdr:rowOff>
    </xdr:from>
    <xdr:to>
      <xdr:col>23</xdr:col>
      <xdr:colOff>352425</xdr:colOff>
      <xdr:row>21</xdr:row>
      <xdr:rowOff>142874</xdr:rowOff>
    </xdr:to>
    <mc:AlternateContent xmlns:mc="http://schemas.openxmlformats.org/markup-compatibility/2006">
      <mc:Choice xmlns:a14="http://schemas.microsoft.com/office/drawing/2010/main" Requires="a14">
        <xdr:graphicFrame macro="">
          <xdr:nvGraphicFramePr>
            <xdr:cNvPr id="4" name="Country 1">
              <a:extLst>
                <a:ext uri="{FF2B5EF4-FFF2-40B4-BE49-F238E27FC236}">
                  <a16:creationId xmlns:a16="http://schemas.microsoft.com/office/drawing/2014/main" id="{D41C3CBA-42B1-454C-8C22-798DFBECB622}"/>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12982575" y="2000250"/>
              <a:ext cx="1390650" cy="21431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0</xdr:colOff>
      <xdr:row>33</xdr:row>
      <xdr:rowOff>0</xdr:rowOff>
    </xdr:from>
    <xdr:to>
      <xdr:col>21</xdr:col>
      <xdr:colOff>57150</xdr:colOff>
      <xdr:row>36</xdr:row>
      <xdr:rowOff>0</xdr:rowOff>
    </xdr:to>
    <xdr:sp macro="" textlink="">
      <xdr:nvSpPr>
        <xdr:cNvPr id="1138" name="Text Box 114">
          <a:extLst>
            <a:ext uri="{FF2B5EF4-FFF2-40B4-BE49-F238E27FC236}">
              <a16:creationId xmlns:a16="http://schemas.microsoft.com/office/drawing/2014/main" id="{95CC7D6C-E570-136E-40C8-9D350E43EF45}"/>
            </a:ext>
          </a:extLst>
        </xdr:cNvPr>
        <xdr:cNvSpPr txBox="1">
          <a:spLocks noChangeArrowheads="1"/>
        </xdr:cNvSpPr>
      </xdr:nvSpPr>
      <xdr:spPr bwMode="auto">
        <a:xfrm>
          <a:off x="12192000" y="6286500"/>
          <a:ext cx="666750" cy="571500"/>
        </a:xfrm>
        <a:prstGeom prst="rect">
          <a:avLst/>
        </a:prstGeom>
        <a:solidFill>
          <a:srgbClr val="FFFFFF"/>
        </a:solidFill>
        <a:ln w="9525">
          <a:solidFill>
            <a:srgbClr val="000000"/>
          </a:solidFill>
          <a:miter lim="800000"/>
          <a:headEnd/>
          <a:tailEnd/>
        </a:ln>
      </xdr:spPr>
    </xdr:sp>
    <xdr:clientData/>
  </xdr:twoCellAnchor>
  <xdr:twoCellAnchor>
    <xdr:from>
      <xdr:col>20</xdr:col>
      <xdr:colOff>0</xdr:colOff>
      <xdr:row>33</xdr:row>
      <xdr:rowOff>0</xdr:rowOff>
    </xdr:from>
    <xdr:to>
      <xdr:col>21</xdr:col>
      <xdr:colOff>57150</xdr:colOff>
      <xdr:row>36</xdr:row>
      <xdr:rowOff>0</xdr:rowOff>
    </xdr:to>
    <xdr:sp macro="" textlink="">
      <xdr:nvSpPr>
        <xdr:cNvPr id="1139" name="Text Box 115">
          <a:extLst>
            <a:ext uri="{FF2B5EF4-FFF2-40B4-BE49-F238E27FC236}">
              <a16:creationId xmlns:a16="http://schemas.microsoft.com/office/drawing/2014/main" id="{FEA1B02F-85A2-64CC-C249-C7F3761BED9D}"/>
            </a:ext>
          </a:extLst>
        </xdr:cNvPr>
        <xdr:cNvSpPr txBox="1">
          <a:spLocks noChangeArrowheads="1"/>
        </xdr:cNvSpPr>
      </xdr:nvSpPr>
      <xdr:spPr bwMode="auto">
        <a:xfrm>
          <a:off x="12192000" y="6286500"/>
          <a:ext cx="666750" cy="571500"/>
        </a:xfrm>
        <a:prstGeom prst="rect">
          <a:avLst/>
        </a:prstGeom>
        <a:solidFill>
          <a:srgbClr val="FFFFFF"/>
        </a:solidFill>
        <a:ln w="9525">
          <a:solidFill>
            <a:srgbClr val="000000"/>
          </a:solidFill>
          <a:miter lim="800000"/>
          <a:headEnd/>
          <a:tailEnd/>
        </a:ln>
      </xdr:spPr>
    </xdr:sp>
    <xdr:clientData/>
  </xdr:twoCellAnchor>
  <xdr:twoCellAnchor editAs="oneCell">
    <xdr:from>
      <xdr:col>21</xdr:col>
      <xdr:colOff>180975</xdr:colOff>
      <xdr:row>21</xdr:row>
      <xdr:rowOff>133350</xdr:rowOff>
    </xdr:from>
    <xdr:to>
      <xdr:col>23</xdr:col>
      <xdr:colOff>352425</xdr:colOff>
      <xdr:row>30</xdr:row>
      <xdr:rowOff>171449</xdr:rowOff>
    </xdr:to>
    <mc:AlternateContent xmlns:mc="http://schemas.openxmlformats.org/markup-compatibility/2006">
      <mc:Choice xmlns:a14="http://schemas.microsoft.com/office/drawing/2010/main" Requires="a14">
        <xdr:graphicFrame macro="">
          <xdr:nvGraphicFramePr>
            <xdr:cNvPr id="10" name="Product Category 1">
              <a:extLst>
                <a:ext uri="{FF2B5EF4-FFF2-40B4-BE49-F238E27FC236}">
                  <a16:creationId xmlns:a16="http://schemas.microsoft.com/office/drawing/2014/main" id="{D0FD598E-EAAE-4BB9-B19B-2C4FE5C96296}"/>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dr:sp macro="" textlink="">
          <xdr:nvSpPr>
            <xdr:cNvPr id="0" name=""/>
            <xdr:cNvSpPr>
              <a:spLocks noTextEdit="1"/>
            </xdr:cNvSpPr>
          </xdr:nvSpPr>
          <xdr:spPr>
            <a:xfrm>
              <a:off x="12982575" y="4133850"/>
              <a:ext cx="1390650" cy="17525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428625</xdr:colOff>
      <xdr:row>10</xdr:row>
      <xdr:rowOff>66674</xdr:rowOff>
    </xdr:from>
    <xdr:to>
      <xdr:col>8</xdr:col>
      <xdr:colOff>438150</xdr:colOff>
      <xdr:row>32</xdr:row>
      <xdr:rowOff>19049</xdr:rowOff>
    </xdr:to>
    <xdr:sp macro="" textlink="">
      <xdr:nvSpPr>
        <xdr:cNvPr id="13" name="Rectangle: Rounded Corners 12">
          <a:extLst>
            <a:ext uri="{FF2B5EF4-FFF2-40B4-BE49-F238E27FC236}">
              <a16:creationId xmlns:a16="http://schemas.microsoft.com/office/drawing/2014/main" id="{E8ABAC8C-1CCF-4A7F-9313-6C3B1630D0C9}"/>
            </a:ext>
          </a:extLst>
        </xdr:cNvPr>
        <xdr:cNvSpPr/>
      </xdr:nvSpPr>
      <xdr:spPr>
        <a:xfrm>
          <a:off x="1038225" y="1971674"/>
          <a:ext cx="4276725" cy="4143375"/>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15</xdr:col>
      <xdr:colOff>19050</xdr:colOff>
      <xdr:row>10</xdr:row>
      <xdr:rowOff>66675</xdr:rowOff>
    </xdr:from>
    <xdr:to>
      <xdr:col>21</xdr:col>
      <xdr:colOff>76200</xdr:colOff>
      <xdr:row>20</xdr:row>
      <xdr:rowOff>180975</xdr:rowOff>
    </xdr:to>
    <xdr:sp macro="" textlink="">
      <xdr:nvSpPr>
        <xdr:cNvPr id="21" name="Rectangle: Rounded Corners 20">
          <a:extLst>
            <a:ext uri="{FF2B5EF4-FFF2-40B4-BE49-F238E27FC236}">
              <a16:creationId xmlns:a16="http://schemas.microsoft.com/office/drawing/2014/main" id="{3DB27DCC-847D-4075-9598-EF108577EADD}"/>
            </a:ext>
          </a:extLst>
        </xdr:cNvPr>
        <xdr:cNvSpPr/>
      </xdr:nvSpPr>
      <xdr:spPr>
        <a:xfrm>
          <a:off x="9163050" y="1971675"/>
          <a:ext cx="3714750" cy="2019300"/>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495300</xdr:colOff>
      <xdr:row>10</xdr:row>
      <xdr:rowOff>66675</xdr:rowOff>
    </xdr:from>
    <xdr:to>
      <xdr:col>14</xdr:col>
      <xdr:colOff>571501</xdr:colOff>
      <xdr:row>20</xdr:row>
      <xdr:rowOff>161924</xdr:rowOff>
    </xdr:to>
    <xdr:sp macro="" textlink="">
      <xdr:nvSpPr>
        <xdr:cNvPr id="22" name="Rectangle: Rounded Corners 21">
          <a:extLst>
            <a:ext uri="{FF2B5EF4-FFF2-40B4-BE49-F238E27FC236}">
              <a16:creationId xmlns:a16="http://schemas.microsoft.com/office/drawing/2014/main" id="{DC0940B9-DC11-4DA2-9055-C81A3275345C}"/>
            </a:ext>
          </a:extLst>
        </xdr:cNvPr>
        <xdr:cNvSpPr/>
      </xdr:nvSpPr>
      <xdr:spPr>
        <a:xfrm>
          <a:off x="5372100" y="1971675"/>
          <a:ext cx="3733801" cy="2000249"/>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495301</xdr:colOff>
      <xdr:row>21</xdr:row>
      <xdr:rowOff>28575</xdr:rowOff>
    </xdr:from>
    <xdr:to>
      <xdr:col>14</xdr:col>
      <xdr:colOff>590551</xdr:colOff>
      <xdr:row>32</xdr:row>
      <xdr:rowOff>47625</xdr:rowOff>
    </xdr:to>
    <xdr:sp macro="" textlink="">
      <xdr:nvSpPr>
        <xdr:cNvPr id="24" name="Rectangle: Rounded Corners 23">
          <a:extLst>
            <a:ext uri="{FF2B5EF4-FFF2-40B4-BE49-F238E27FC236}">
              <a16:creationId xmlns:a16="http://schemas.microsoft.com/office/drawing/2014/main" id="{964E2D85-7E69-45AF-9B76-B2E5AC61D06C}"/>
            </a:ext>
          </a:extLst>
        </xdr:cNvPr>
        <xdr:cNvSpPr/>
      </xdr:nvSpPr>
      <xdr:spPr>
        <a:xfrm>
          <a:off x="5372101" y="4029075"/>
          <a:ext cx="3752850" cy="2114550"/>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15</xdr:col>
      <xdr:colOff>28576</xdr:colOff>
      <xdr:row>21</xdr:row>
      <xdr:rowOff>19050</xdr:rowOff>
    </xdr:from>
    <xdr:to>
      <xdr:col>21</xdr:col>
      <xdr:colOff>66676</xdr:colOff>
      <xdr:row>32</xdr:row>
      <xdr:rowOff>19049</xdr:rowOff>
    </xdr:to>
    <xdr:sp macro="" textlink="">
      <xdr:nvSpPr>
        <xdr:cNvPr id="25" name="Rectangle: Rounded Corners 24">
          <a:extLst>
            <a:ext uri="{FF2B5EF4-FFF2-40B4-BE49-F238E27FC236}">
              <a16:creationId xmlns:a16="http://schemas.microsoft.com/office/drawing/2014/main" id="{DDF65A39-E453-4A51-9BC4-89A4E3A09736}"/>
            </a:ext>
          </a:extLst>
        </xdr:cNvPr>
        <xdr:cNvSpPr/>
      </xdr:nvSpPr>
      <xdr:spPr>
        <a:xfrm>
          <a:off x="9172576" y="4019550"/>
          <a:ext cx="3695700" cy="2095499"/>
        </a:xfrm>
        <a:prstGeom prst="roundRect">
          <a:avLst>
            <a:gd name="adj" fmla="val 89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581025</xdr:colOff>
      <xdr:row>11</xdr:row>
      <xdr:rowOff>161925</xdr:rowOff>
    </xdr:from>
    <xdr:to>
      <xdr:col>14</xdr:col>
      <xdr:colOff>523875</xdr:colOff>
      <xdr:row>20</xdr:row>
      <xdr:rowOff>123824</xdr:rowOff>
    </xdr:to>
    <xdr:graphicFrame macro="">
      <xdr:nvGraphicFramePr>
        <xdr:cNvPr id="26" name="Chart 25">
          <a:extLst>
            <a:ext uri="{FF2B5EF4-FFF2-40B4-BE49-F238E27FC236}">
              <a16:creationId xmlns:a16="http://schemas.microsoft.com/office/drawing/2014/main" id="{0E2AAEC2-41B9-45AF-8439-C941E6E7FD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1</xdr:colOff>
      <xdr:row>10</xdr:row>
      <xdr:rowOff>114300</xdr:rowOff>
    </xdr:from>
    <xdr:to>
      <xdr:col>13</xdr:col>
      <xdr:colOff>504825</xdr:colOff>
      <xdr:row>12</xdr:row>
      <xdr:rowOff>0</xdr:rowOff>
    </xdr:to>
    <xdr:sp macro="" textlink="">
      <xdr:nvSpPr>
        <xdr:cNvPr id="29" name="TextBox 28">
          <a:extLst>
            <a:ext uri="{FF2B5EF4-FFF2-40B4-BE49-F238E27FC236}">
              <a16:creationId xmlns:a16="http://schemas.microsoft.com/office/drawing/2014/main" id="{E8DFD794-00FC-4B80-A466-723B5F1302EA}"/>
            </a:ext>
          </a:extLst>
        </xdr:cNvPr>
        <xdr:cNvSpPr txBox="1"/>
      </xdr:nvSpPr>
      <xdr:spPr>
        <a:xfrm>
          <a:off x="5486401" y="2019300"/>
          <a:ext cx="29432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400" b="1">
              <a:solidFill>
                <a:srgbClr val="002060"/>
              </a:solidFill>
            </a:rPr>
            <a:t>Revenue</a:t>
          </a:r>
          <a:r>
            <a:rPr lang="en-US" sz="1400" b="1" baseline="0">
              <a:solidFill>
                <a:srgbClr val="002060"/>
              </a:solidFill>
            </a:rPr>
            <a:t>, Cost, &amp; Profit by Category</a:t>
          </a:r>
          <a:endParaRPr lang="en-NG" sz="1400" b="1">
            <a:solidFill>
              <a:srgbClr val="002060"/>
            </a:solidFill>
          </a:endParaRPr>
        </a:p>
      </xdr:txBody>
    </xdr:sp>
    <xdr:clientData/>
  </xdr:twoCellAnchor>
  <xdr:twoCellAnchor>
    <xdr:from>
      <xdr:col>8</xdr:col>
      <xdr:colOff>495301</xdr:colOff>
      <xdr:row>21</xdr:row>
      <xdr:rowOff>28575</xdr:rowOff>
    </xdr:from>
    <xdr:to>
      <xdr:col>14</xdr:col>
      <xdr:colOff>28575</xdr:colOff>
      <xdr:row>22</xdr:row>
      <xdr:rowOff>104775</xdr:rowOff>
    </xdr:to>
    <xdr:sp macro="" textlink="">
      <xdr:nvSpPr>
        <xdr:cNvPr id="32" name="TextBox 31">
          <a:extLst>
            <a:ext uri="{FF2B5EF4-FFF2-40B4-BE49-F238E27FC236}">
              <a16:creationId xmlns:a16="http://schemas.microsoft.com/office/drawing/2014/main" id="{19E09BE0-A2DD-4A44-9EFF-994CF0865078}"/>
            </a:ext>
          </a:extLst>
        </xdr:cNvPr>
        <xdr:cNvSpPr txBox="1"/>
      </xdr:nvSpPr>
      <xdr:spPr>
        <a:xfrm>
          <a:off x="5372101" y="4029075"/>
          <a:ext cx="31908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400" b="1">
              <a:solidFill>
                <a:srgbClr val="002060"/>
              </a:solidFill>
            </a:rPr>
            <a:t>Monthly</a:t>
          </a:r>
          <a:r>
            <a:rPr lang="en-US" sz="1400" b="1" baseline="0">
              <a:solidFill>
                <a:srgbClr val="002060"/>
              </a:solidFill>
            </a:rPr>
            <a:t> Revenue, Cost &amp; Profit Trends</a:t>
          </a:r>
          <a:endParaRPr lang="en-NG" sz="1400" b="1">
            <a:solidFill>
              <a:srgbClr val="002060"/>
            </a:solidFill>
          </a:endParaRPr>
        </a:p>
      </xdr:txBody>
    </xdr:sp>
    <xdr:clientData/>
  </xdr:twoCellAnchor>
  <xdr:twoCellAnchor>
    <xdr:from>
      <xdr:col>15</xdr:col>
      <xdr:colOff>161925</xdr:colOff>
      <xdr:row>23</xdr:row>
      <xdr:rowOff>9524</xdr:rowOff>
    </xdr:from>
    <xdr:to>
      <xdr:col>20</xdr:col>
      <xdr:colOff>504825</xdr:colOff>
      <xdr:row>31</xdr:row>
      <xdr:rowOff>76199</xdr:rowOff>
    </xdr:to>
    <xdr:graphicFrame macro="">
      <xdr:nvGraphicFramePr>
        <xdr:cNvPr id="34" name="Chart 33">
          <a:extLst>
            <a:ext uri="{FF2B5EF4-FFF2-40B4-BE49-F238E27FC236}">
              <a16:creationId xmlns:a16="http://schemas.microsoft.com/office/drawing/2014/main" id="{9F7C9089-7047-467D-BED3-BD2E337143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15</xdr:col>
      <xdr:colOff>28576</xdr:colOff>
      <xdr:row>21</xdr:row>
      <xdr:rowOff>19050</xdr:rowOff>
    </xdr:from>
    <xdr:to>
      <xdr:col>20</xdr:col>
      <xdr:colOff>171450</xdr:colOff>
      <xdr:row>22</xdr:row>
      <xdr:rowOff>95250</xdr:rowOff>
    </xdr:to>
    <xdr:sp macro="" textlink="">
      <xdr:nvSpPr>
        <xdr:cNvPr id="36" name="TextBox 35">
          <a:extLst>
            <a:ext uri="{FF2B5EF4-FFF2-40B4-BE49-F238E27FC236}">
              <a16:creationId xmlns:a16="http://schemas.microsoft.com/office/drawing/2014/main" id="{EA94E4DD-72F8-4E55-9835-5B0C5C28FF12}"/>
            </a:ext>
          </a:extLst>
        </xdr:cNvPr>
        <xdr:cNvSpPr txBox="1"/>
      </xdr:nvSpPr>
      <xdr:spPr>
        <a:xfrm>
          <a:off x="9172576" y="4019550"/>
          <a:ext cx="31908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400" b="1">
              <a:solidFill>
                <a:srgbClr val="002060"/>
              </a:solidFill>
            </a:rPr>
            <a:t>Daily</a:t>
          </a:r>
          <a:r>
            <a:rPr lang="en-US" sz="1400" b="1" baseline="0">
              <a:solidFill>
                <a:srgbClr val="002060"/>
              </a:solidFill>
            </a:rPr>
            <a:t> Revenue Trends</a:t>
          </a:r>
          <a:endParaRPr lang="en-NG" sz="1400" b="1">
            <a:solidFill>
              <a:srgbClr val="002060"/>
            </a:solidFill>
          </a:endParaRPr>
        </a:p>
      </xdr:txBody>
    </xdr:sp>
    <xdr:clientData/>
  </xdr:twoCellAnchor>
  <xdr:twoCellAnchor>
    <xdr:from>
      <xdr:col>15</xdr:col>
      <xdr:colOff>114300</xdr:colOff>
      <xdr:row>11</xdr:row>
      <xdr:rowOff>95251</xdr:rowOff>
    </xdr:from>
    <xdr:to>
      <xdr:col>21</xdr:col>
      <xdr:colOff>9525</xdr:colOff>
      <xdr:row>20</xdr:row>
      <xdr:rowOff>95251</xdr:rowOff>
    </xdr:to>
    <xdr:graphicFrame macro="">
      <xdr:nvGraphicFramePr>
        <xdr:cNvPr id="42" name="Chart 41">
          <a:extLst>
            <a:ext uri="{FF2B5EF4-FFF2-40B4-BE49-F238E27FC236}">
              <a16:creationId xmlns:a16="http://schemas.microsoft.com/office/drawing/2014/main" id="{C1CAE245-A0B8-48A8-AEB7-ECF14F456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19050</xdr:colOff>
      <xdr:row>10</xdr:row>
      <xdr:rowOff>66675</xdr:rowOff>
    </xdr:from>
    <xdr:to>
      <xdr:col>20</xdr:col>
      <xdr:colOff>161924</xdr:colOff>
      <xdr:row>11</xdr:row>
      <xdr:rowOff>142875</xdr:rowOff>
    </xdr:to>
    <xdr:sp macro="" textlink="">
      <xdr:nvSpPr>
        <xdr:cNvPr id="50" name="TextBox 49">
          <a:extLst>
            <a:ext uri="{FF2B5EF4-FFF2-40B4-BE49-F238E27FC236}">
              <a16:creationId xmlns:a16="http://schemas.microsoft.com/office/drawing/2014/main" id="{85189065-F3EC-4E1E-8468-B494B5CD6A89}"/>
            </a:ext>
          </a:extLst>
        </xdr:cNvPr>
        <xdr:cNvSpPr txBox="1"/>
      </xdr:nvSpPr>
      <xdr:spPr>
        <a:xfrm>
          <a:off x="9163050" y="1971675"/>
          <a:ext cx="31908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400" b="1">
              <a:solidFill>
                <a:srgbClr val="002060"/>
              </a:solidFill>
            </a:rPr>
            <a:t>Orders</a:t>
          </a:r>
          <a:r>
            <a:rPr lang="en-US" sz="1400" b="1" baseline="0">
              <a:solidFill>
                <a:srgbClr val="002060"/>
              </a:solidFill>
            </a:rPr>
            <a:t> by Payment Method</a:t>
          </a:r>
          <a:endParaRPr lang="en-NG" sz="1400" b="1">
            <a:solidFill>
              <a:srgbClr val="002060"/>
            </a:solidFill>
          </a:endParaRPr>
        </a:p>
      </xdr:txBody>
    </xdr:sp>
    <xdr:clientData/>
  </xdr:twoCellAnchor>
  <xdr:twoCellAnchor>
    <xdr:from>
      <xdr:col>9</xdr:col>
      <xdr:colOff>38099</xdr:colOff>
      <xdr:row>22</xdr:row>
      <xdr:rowOff>28575</xdr:rowOff>
    </xdr:from>
    <xdr:to>
      <xdr:col>14</xdr:col>
      <xdr:colOff>400050</xdr:colOff>
      <xdr:row>31</xdr:row>
      <xdr:rowOff>152400</xdr:rowOff>
    </xdr:to>
    <xdr:graphicFrame macro="">
      <xdr:nvGraphicFramePr>
        <xdr:cNvPr id="62" name="Chart 61">
          <a:extLst>
            <a:ext uri="{FF2B5EF4-FFF2-40B4-BE49-F238E27FC236}">
              <a16:creationId xmlns:a16="http://schemas.microsoft.com/office/drawing/2014/main" id="{44DA8801-D3DC-4AD2-A5BE-BDFEFA62A7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523875</xdr:colOff>
      <xdr:row>20</xdr:row>
      <xdr:rowOff>114300</xdr:rowOff>
    </xdr:from>
    <xdr:to>
      <xdr:col>6</xdr:col>
      <xdr:colOff>771525</xdr:colOff>
      <xdr:row>33</xdr:row>
      <xdr:rowOff>161925</xdr:rowOff>
    </xdr:to>
    <mc:AlternateContent xmlns:mc="http://schemas.openxmlformats.org/markup-compatibility/2006" xmlns:a14="http://schemas.microsoft.com/office/drawing/2010/main">
      <mc:Choice Requires="a14">
        <xdr:graphicFrame macro="">
          <xdr:nvGraphicFramePr>
            <xdr:cNvPr id="4" name="Month 2">
              <a:extLst>
                <a:ext uri="{FF2B5EF4-FFF2-40B4-BE49-F238E27FC236}">
                  <a16:creationId xmlns:a16="http://schemas.microsoft.com/office/drawing/2014/main" id="{34E73ABF-84B0-DB21-B95F-E0D80B0E684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6067425" y="3924300"/>
              <a:ext cx="1828800" cy="2524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428625</xdr:colOff>
      <xdr:row>26</xdr:row>
      <xdr:rowOff>85725</xdr:rowOff>
    </xdr:from>
    <xdr:to>
      <xdr:col>8</xdr:col>
      <xdr:colOff>1190625</xdr:colOff>
      <xdr:row>32</xdr:row>
      <xdr:rowOff>38100</xdr:rowOff>
    </xdr:to>
    <mc:AlternateContent xmlns:mc="http://schemas.openxmlformats.org/markup-compatibility/2006" xmlns:a14="http://schemas.microsoft.com/office/drawing/2010/main">
      <mc:Choice Requires="a14">
        <xdr:graphicFrame macro="">
          <xdr:nvGraphicFramePr>
            <xdr:cNvPr id="5" name="Year 1">
              <a:extLst>
                <a:ext uri="{FF2B5EF4-FFF2-40B4-BE49-F238E27FC236}">
                  <a16:creationId xmlns:a16="http://schemas.microsoft.com/office/drawing/2014/main" id="{00315558-FE9D-FDAE-046D-EB1808982AF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953500" y="5038725"/>
              <a:ext cx="1828800" cy="10953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1190625</xdr:colOff>
      <xdr:row>4</xdr:row>
      <xdr:rowOff>171451</xdr:rowOff>
    </xdr:from>
    <xdr:to>
      <xdr:col>5</xdr:col>
      <xdr:colOff>9525</xdr:colOff>
      <xdr:row>16</xdr:row>
      <xdr:rowOff>114301</xdr:rowOff>
    </xdr:to>
    <mc:AlternateContent xmlns:mc="http://schemas.openxmlformats.org/markup-compatibility/2006">
      <mc:Choice xmlns:a14="http://schemas.microsoft.com/office/drawing/2010/main" Requires="a14">
        <xdr:graphicFrame macro="">
          <xdr:nvGraphicFramePr>
            <xdr:cNvPr id="2" name="Country">
              <a:extLst>
                <a:ext uri="{FF2B5EF4-FFF2-40B4-BE49-F238E27FC236}">
                  <a16:creationId xmlns:a16="http://schemas.microsoft.com/office/drawing/2014/main" id="{25AAEA81-3869-0486-166C-B36F1260EB0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4600575" y="933451"/>
              <a:ext cx="1390650" cy="22288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1381125</xdr:colOff>
      <xdr:row>5</xdr:row>
      <xdr:rowOff>57151</xdr:rowOff>
    </xdr:from>
    <xdr:to>
      <xdr:col>6</xdr:col>
      <xdr:colOff>952500</xdr:colOff>
      <xdr:row>14</xdr:row>
      <xdr:rowOff>76201</xdr:rowOff>
    </xdr:to>
    <mc:AlternateContent xmlns:mc="http://schemas.openxmlformats.org/markup-compatibility/2006">
      <mc:Choice xmlns:a14="http://schemas.microsoft.com/office/drawing/2010/main" Requires="a14">
        <xdr:graphicFrame macro="">
          <xdr:nvGraphicFramePr>
            <xdr:cNvPr id="3" name="Product Category">
              <a:extLst>
                <a:ext uri="{FF2B5EF4-FFF2-40B4-BE49-F238E27FC236}">
                  <a16:creationId xmlns:a16="http://schemas.microsoft.com/office/drawing/2014/main" id="{1D6FF374-DA30-75E5-FDCA-A53747EDD43B}"/>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7362825" y="1009651"/>
              <a:ext cx="1152525" cy="17335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57150</xdr:colOff>
      <xdr:row>74</xdr:row>
      <xdr:rowOff>157162</xdr:rowOff>
    </xdr:from>
    <xdr:to>
      <xdr:col>6</xdr:col>
      <xdr:colOff>180975</xdr:colOff>
      <xdr:row>89</xdr:row>
      <xdr:rowOff>42862</xdr:rowOff>
    </xdr:to>
    <xdr:graphicFrame macro="">
      <xdr:nvGraphicFramePr>
        <xdr:cNvPr id="6" name="Chart 5">
          <a:extLst>
            <a:ext uri="{FF2B5EF4-FFF2-40B4-BE49-F238E27FC236}">
              <a16:creationId xmlns:a16="http://schemas.microsoft.com/office/drawing/2014/main" id="{804029CD-D924-69D6-627B-D73E17333F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504824</xdr:colOff>
      <xdr:row>79</xdr:row>
      <xdr:rowOff>138112</xdr:rowOff>
    </xdr:from>
    <xdr:to>
      <xdr:col>4</xdr:col>
      <xdr:colOff>1376361</xdr:colOff>
      <xdr:row>90</xdr:row>
      <xdr:rowOff>104775</xdr:rowOff>
    </xdr:to>
    <xdr:graphicFrame macro="">
      <xdr:nvGraphicFramePr>
        <xdr:cNvPr id="7" name="Chart 6">
          <a:extLst>
            <a:ext uri="{FF2B5EF4-FFF2-40B4-BE49-F238E27FC236}">
              <a16:creationId xmlns:a16="http://schemas.microsoft.com/office/drawing/2014/main" id="{85027059-28DA-D05D-2F95-65FC53E01F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88</xdr:row>
      <xdr:rowOff>85726</xdr:rowOff>
    </xdr:from>
    <xdr:to>
      <xdr:col>3</xdr:col>
      <xdr:colOff>890587</xdr:colOff>
      <xdr:row>97</xdr:row>
      <xdr:rowOff>157162</xdr:rowOff>
    </xdr:to>
    <xdr:graphicFrame macro="">
      <xdr:nvGraphicFramePr>
        <xdr:cNvPr id="8" name="Chart 7">
          <a:extLst>
            <a:ext uri="{FF2B5EF4-FFF2-40B4-BE49-F238E27FC236}">
              <a16:creationId xmlns:a16="http://schemas.microsoft.com/office/drawing/2014/main" id="{0A6C3E72-94C8-B7C6-9ADE-FCEC6C82CE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1009650</xdr:colOff>
      <xdr:row>85</xdr:row>
      <xdr:rowOff>142875</xdr:rowOff>
    </xdr:from>
    <xdr:to>
      <xdr:col>6</xdr:col>
      <xdr:colOff>38100</xdr:colOff>
      <xdr:row>96</xdr:row>
      <xdr:rowOff>114300</xdr:rowOff>
    </xdr:to>
    <xdr:graphicFrame macro="">
      <xdr:nvGraphicFramePr>
        <xdr:cNvPr id="9" name="Chart 8">
          <a:extLst>
            <a:ext uri="{FF2B5EF4-FFF2-40B4-BE49-F238E27FC236}">
              <a16:creationId xmlns:a16="http://schemas.microsoft.com/office/drawing/2014/main" id="{9BEAD3DA-E9E0-7AB9-BC4E-232F0B6619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838200</xdr:colOff>
      <xdr:row>91</xdr:row>
      <xdr:rowOff>38100</xdr:rowOff>
    </xdr:from>
    <xdr:to>
      <xdr:col>11</xdr:col>
      <xdr:colOff>933450</xdr:colOff>
      <xdr:row>102</xdr:row>
      <xdr:rowOff>85725</xdr:rowOff>
    </xdr:to>
    <xdr:graphicFrame macro="">
      <xdr:nvGraphicFramePr>
        <xdr:cNvPr id="10" name="Chart 9">
          <a:extLst>
            <a:ext uri="{FF2B5EF4-FFF2-40B4-BE49-F238E27FC236}">
              <a16:creationId xmlns:a16="http://schemas.microsoft.com/office/drawing/2014/main" id="{25C31D70-2C75-4B55-5291-030D6C958A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1352550</xdr:colOff>
          <xdr:row>14</xdr:row>
          <xdr:rowOff>104775</xdr:rowOff>
        </xdr:from>
        <xdr:to>
          <xdr:col>6</xdr:col>
          <xdr:colOff>704850</xdr:colOff>
          <xdr:row>15</xdr:row>
          <xdr:rowOff>180975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G" sz="1400" b="1" i="0" u="none" strike="noStrike" baseline="0">
                  <a:solidFill>
                    <a:srgbClr val="000000"/>
                  </a:solidFill>
                  <a:latin typeface="Calibri"/>
                  <a:cs typeface="Calibri"/>
                </a:rPr>
                <a:t>Submit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826380092592" backgroundQuery="1" createdVersion="8" refreshedVersion="8" minRefreshableVersion="3" recordCount="0" supportSubquery="1" supportAdvancedDrill="1" xr:uid="{40DEFC9C-1A46-4148-B39F-458B68297499}">
  <cacheSource type="external" connectionId="1"/>
  <cacheFields count="6">
    <cacheField name="[Range 1].[Month].[Month]" caption="Month" numFmtId="0" hierarchy="11" level="1">
      <sharedItems count="12">
        <s v="Apr"/>
        <s v="Aug"/>
        <s v="Dec"/>
        <s v="Feb"/>
        <s v="Jan"/>
        <s v="Jul"/>
        <s v="Jun"/>
        <s v="Mar"/>
        <s v="May"/>
        <s v="Nov"/>
        <s v="Oct"/>
        <s v="Sep"/>
      </sharedItems>
    </cacheField>
    <cacheField name="[Range 1].[Status].[Status]" caption="Status" numFmtId="0" hierarchy="7" level="1">
      <sharedItems containsSemiMixedTypes="0" containsNonDate="0" containsString="0"/>
    </cacheField>
    <cacheField name="[Range 1].[Day].[Day]" caption="Day" numFmtId="0" hierarchy="12" level="1">
      <sharedItems count="7">
        <s v="Fri"/>
        <s v="Mon"/>
        <s v="Sat"/>
        <s v="Sun"/>
        <s v="Thu"/>
        <s v="Tue"/>
        <s v="Wed"/>
      </sharedItems>
    </cacheField>
    <cacheField name="[Measures].[Sum of Sales Revenue 2]" caption="Sum of Sales Revenue 2" numFmtId="0" hierarchy="23" level="32767"/>
    <cacheField name="[Measures].[Sum of Total Cost 2]" caption="Sum of Total Cost 2" numFmtId="0" hierarchy="22" level="32767"/>
    <cacheField name="[Measures].[Sum of Net Profit 2]" caption="Sum of Net Profit 2" numFmtId="0" hierarchy="24"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2" memberValueDatatype="130" unbalanced="0">
      <fieldsUsage count="2">
        <fieldUsage x="-1"/>
        <fieldUsage x="2"/>
      </fieldsUsage>
    </cacheHierarchy>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oneField="1" hidden="1">
      <fieldsUsage count="1">
        <fieldUsage x="4"/>
      </fieldsUsage>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oneField="1" hidden="1">
      <fieldsUsage count="1">
        <fieldUsage x="5"/>
      </fieldsUsage>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97729166664" backgroundQuery="1" createdVersion="8" refreshedVersion="8" minRefreshableVersion="3" recordCount="0" supportSubquery="1" supportAdvancedDrill="1" xr:uid="{F4A23A96-19B9-495A-8CC4-AD4276BFDEF4}">
  <cacheSource type="external" connectionId="1"/>
  <cacheFields count="5">
    <cacheField name="[Range 1].[Month].[Month]" caption="Month" numFmtId="0" hierarchy="11" level="1">
      <sharedItems count="12">
        <s v="Apr"/>
        <s v="Aug"/>
        <s v="Dec"/>
        <s v="Feb"/>
        <s v="Jan"/>
        <s v="Jul"/>
        <s v="Jun"/>
        <s v="Mar"/>
        <s v="May"/>
        <s v="Nov"/>
        <s v="Oct"/>
        <s v="Sep"/>
      </sharedItems>
    </cacheField>
    <cacheField name="[Range 1].[Status].[Status]" caption="Status" numFmtId="0" hierarchy="7" level="1">
      <sharedItems containsSemiMixedTypes="0" containsNonDate="0" containsString="0"/>
    </cacheField>
    <cacheField name="[Range 1].[Day].[Day]" caption="Day" numFmtId="0" hierarchy="12" level="1">
      <sharedItems count="7">
        <s v="Fri"/>
        <s v="Mon"/>
        <s v="Sat"/>
        <s v="Sun"/>
        <s v="Thu"/>
        <s v="Tue"/>
        <s v="Wed"/>
      </sharedItems>
    </cacheField>
    <cacheField name="[Range 1].[Country].[Country]" caption="Country" numFmtId="0" hierarchy="8" level="1">
      <sharedItems count="7">
        <s v="Antarctica"/>
        <s v="Australia"/>
        <s v="Brazil"/>
        <s v="China"/>
        <s v="Nigeria"/>
        <s v="United Kingdom"/>
        <s v="United States"/>
      </sharedItems>
    </cacheField>
    <cacheField name="[Measures].[Sum of Sales Revenue 2]" caption="Sum of Sales Revenue 2" numFmtId="0" hierarchy="23"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Country]" caption="Country" attribute="1" defaultMemberUniqueName="[Range 1].[Country].[All]" allUniqueName="[Range 1].[Country].[All]" dimensionUniqueName="[Range 1]" displayFolder="" count="2" memberValueDatatype="130" unbalanced="0">
      <fieldsUsage count="2">
        <fieldUsage x="-1"/>
        <fieldUsage x="3"/>
      </fieldsUsage>
    </cacheHierarchy>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2" memberValueDatatype="130" unbalanced="0">
      <fieldsUsage count="2">
        <fieldUsage x="-1"/>
        <fieldUsage x="2"/>
      </fieldsUsage>
    </cacheHierarchy>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oneField="1" hidden="1">
      <fieldsUsage count="1">
        <fieldUsage x="4"/>
      </fieldsUsage>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94478819447" backgroundQuery="1" createdVersion="8" refreshedVersion="8" minRefreshableVersion="3" recordCount="0" supportSubquery="1" supportAdvancedDrill="1" xr:uid="{7B052C34-404A-483F-BC1F-97F14E57CEAC}">
  <cacheSource type="external" connectionId="1"/>
  <cacheFields count="5">
    <cacheField name="[Range 1].[Month].[Month]" caption="Month" numFmtId="0" hierarchy="11" level="1">
      <sharedItems count="12">
        <s v="Apr"/>
        <s v="Aug"/>
        <s v="Dec"/>
        <s v="Feb"/>
        <s v="Jan"/>
        <s v="Jul"/>
        <s v="Jun"/>
        <s v="Mar"/>
        <s v="May"/>
        <s v="Nov"/>
        <s v="Oct"/>
        <s v="Sep"/>
      </sharedItems>
    </cacheField>
    <cacheField name="[Range 1].[Status].[Status]" caption="Status" numFmtId="0" hierarchy="7" level="1">
      <sharedItems containsSemiMixedTypes="0" containsNonDate="0" containsString="0"/>
    </cacheField>
    <cacheField name="[Range 1].[Day].[Day]" caption="Day" numFmtId="0" hierarchy="12" level="1">
      <sharedItems count="7">
        <s v="Fri"/>
        <s v="Mon"/>
        <s v="Sat"/>
        <s v="Sun"/>
        <s v="Thu"/>
        <s v="Tue"/>
        <s v="Wed"/>
      </sharedItems>
    </cacheField>
    <cacheField name="[Range 1].[Payment Method].[Payment Method]" caption="Payment Method" numFmtId="0" hierarchy="9" level="1">
      <sharedItems count="4">
        <s v="Bank Transfer"/>
        <s v="Cash"/>
        <s v="Credit Card"/>
        <s v="Mobile Money"/>
      </sharedItems>
    </cacheField>
    <cacheField name="[Measures].[Count of Payment Method]" caption="Count of Payment Method" numFmtId="0" hierarchy="27"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2" memberValueDatatype="130" unbalanced="0">
      <fieldsUsage count="2">
        <fieldUsage x="-1"/>
        <fieldUsage x="3"/>
      </fieldsUsage>
    </cacheHierarchy>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2" memberValueDatatype="130" unbalanced="0">
      <fieldsUsage count="2">
        <fieldUsage x="-1"/>
        <fieldUsage x="2"/>
      </fieldsUsage>
    </cacheHierarchy>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oneField="1" hidden="1">
      <fieldsUsage count="1">
        <fieldUsage x="4"/>
      </fieldsUsage>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89231018515" backgroundQuery="1" createdVersion="8" refreshedVersion="8" minRefreshableVersion="3" recordCount="0" supportSubquery="1" supportAdvancedDrill="1" xr:uid="{341AEA7B-4174-4BF6-A636-B69C45C6DB24}">
  <cacheSource type="external" connectionId="1"/>
  <cacheFields count="4">
    <cacheField name="[Range 1].[Month].[Month]" caption="Month" numFmtId="0" hierarchy="11" level="1">
      <sharedItems count="12">
        <s v="Apr"/>
        <s v="Aug"/>
        <s v="Dec"/>
        <s v="Feb"/>
        <s v="Jan"/>
        <s v="Jul"/>
        <s v="Jun"/>
        <s v="Mar"/>
        <s v="May"/>
        <s v="Nov"/>
        <s v="Oct"/>
        <s v="Sep"/>
      </sharedItems>
    </cacheField>
    <cacheField name="[Range 1].[Status].[Status]" caption="Status" numFmtId="0" hierarchy="7" level="1">
      <sharedItems containsSemiMixedTypes="0" containsNonDate="0" containsString="0"/>
    </cacheField>
    <cacheField name="[Range 1].[Day].[Day]" caption="Day" numFmtId="0" hierarchy="12" level="1">
      <sharedItems count="7">
        <s v="Fri"/>
        <s v="Mon"/>
        <s v="Sat"/>
        <s v="Sun"/>
        <s v="Thu"/>
        <s v="Tue"/>
        <s v="Wed"/>
      </sharedItems>
    </cacheField>
    <cacheField name="[Measures].[Sum of Sales Revenue 2]" caption="Sum of Sales Revenue 2" numFmtId="0" hierarchy="23"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2" memberValueDatatype="130" unbalanced="0">
      <fieldsUsage count="2">
        <fieldUsage x="-1"/>
        <fieldUsage x="2"/>
      </fieldsUsage>
    </cacheHierarchy>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6874328704" backgroundQuery="1" createdVersion="8" refreshedVersion="8" minRefreshableVersion="3" recordCount="0" supportSubquery="1" supportAdvancedDrill="1" xr:uid="{279D587F-E93A-4FB0-ADE1-2E03CE689763}">
  <cacheSource type="external" connectionId="1"/>
  <cacheFields count="6">
    <cacheField name="[Range 1].[Month].[Month]" caption="Month" numFmtId="0" hierarchy="11" level="1">
      <sharedItems count="12">
        <s v="Apr"/>
        <s v="Aug"/>
        <s v="Dec"/>
        <s v="Feb"/>
        <s v="Jan"/>
        <s v="Jul"/>
        <s v="Jun"/>
        <s v="Mar"/>
        <s v="May"/>
        <s v="Nov"/>
        <s v="Oct"/>
        <s v="Sep"/>
      </sharedItems>
    </cacheField>
    <cacheField name="[Range 1].[Product Category].[Product Category]" caption="Product Category" numFmtId="0" hierarchy="1" level="1">
      <sharedItems count="5">
        <s v="Apparel"/>
        <s v="Books"/>
        <s v="Electronics"/>
        <s v="Groceries"/>
        <s v="Home Decor"/>
      </sharedItems>
    </cacheField>
    <cacheField name="[Measures].[Sum of Sales Revenue 2]" caption="Sum of Sales Revenue 2" numFmtId="0" hierarchy="23" level="32767"/>
    <cacheField name="[Measures].[Sum of Total Cost 2]" caption="Sum of Total Cost 2" numFmtId="0" hierarchy="22" level="32767"/>
    <cacheField name="[Measures].[Sum of Net Profit 2]" caption="Sum of Net Profit 2" numFmtId="0" hierarchy="24" level="32767"/>
    <cacheField name="[Range 1].[Status].[Status]" caption="Status" numFmtId="0" hierarchy="7" level="1">
      <sharedItems containsSemiMixedTypes="0" containsNonDate="0" containsString="0"/>
    </cacheField>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2" memberValueDatatype="130" unbalanced="0">
      <fieldsUsage count="2">
        <fieldUsage x="-1"/>
        <fieldUsage x="1"/>
      </fieldsUsage>
    </cacheHierarchy>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5"/>
      </fieldsUsage>
    </cacheHierarchy>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oneField="1" hidden="1">
      <fieldsUsage count="1">
        <fieldUsage x="3"/>
      </fieldsUsage>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oneField="1" hidden="1">
      <fieldsUsage count="1">
        <fieldUsage x="4"/>
      </fieldsUsage>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842572337962" backgroundQuery="1" createdVersion="8" refreshedVersion="8" minRefreshableVersion="3" recordCount="0" supportSubquery="1" supportAdvancedDrill="1" xr:uid="{4C878004-6925-4D55-8FFB-9B3461A1C5D3}">
  <cacheSource type="external" connectionId="1"/>
  <cacheFields count="4">
    <cacheField name="[Range 1].[Month].[Month]" caption="Month" numFmtId="0" hierarchy="11" level="1">
      <sharedItems count="12">
        <s v="Apr"/>
        <s v="Aug"/>
        <s v="Dec"/>
        <s v="Feb"/>
        <s v="Jan"/>
        <s v="Jul"/>
        <s v="Jun"/>
        <s v="Mar"/>
        <s v="May"/>
        <s v="Nov"/>
        <s v="Oct"/>
        <s v="Sep"/>
      </sharedItems>
    </cacheField>
    <cacheField name="[Range 1].[Status].[Status]" caption="Status" numFmtId="0" hierarchy="7" level="1">
      <sharedItems count="2">
        <s v="Completed"/>
        <s v="Returned"/>
      </sharedItems>
    </cacheField>
    <cacheField name="[Measures].[Count of Status 2]" caption="Count of Status 2" numFmtId="0" hierarchy="26" level="32767"/>
    <cacheField name="[Range 1].[Country].[Country]" caption="Country" numFmtId="0" hierarchy="8" level="1">
      <sharedItems containsSemiMixedTypes="0" containsNonDate="0" containsString="0"/>
    </cacheField>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Country]" caption="Country" attribute="1" defaultMemberUniqueName="[Range 1].[Country].[All]" allUniqueName="[Range 1].[Country].[All]" dimensionUniqueName="[Range 1]" displayFolder="" count="2" memberValueDatatype="130" unbalanced="0">
      <fieldsUsage count="2">
        <fieldUsage x="-1"/>
        <fieldUsage x="3"/>
      </fieldsUsage>
    </cacheHierarchy>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842222453706" backgroundQuery="1" createdVersion="8" refreshedVersion="8" minRefreshableVersion="3" recordCount="0" supportSubquery="1" supportAdvancedDrill="1" xr:uid="{EBEC93C9-F34F-4EC0-B028-44B86832A841}">
  <cacheSource type="external" connectionId="1"/>
  <cacheFields count="2">
    <cacheField name="[Range 1].[Month].[Month]" caption="Month" numFmtId="0" hierarchy="11" level="1">
      <sharedItems count="12">
        <s v="Apr"/>
        <s v="Aug"/>
        <s v="Dec"/>
        <s v="Feb"/>
        <s v="Jan"/>
        <s v="Jul"/>
        <s v="Jun"/>
        <s v="Mar"/>
        <s v="May"/>
        <s v="Nov"/>
        <s v="Oct"/>
        <s v="Sep"/>
      </sharedItems>
    </cacheField>
    <cacheField name="[Measures].[Count of Customer Name 2]" caption="Count of Customer Name 2" numFmtId="0" hierarchy="25"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842584375001" backgroundQuery="1" createdVersion="8" refreshedVersion="8" minRefreshableVersion="3" recordCount="0" supportSubquery="1" supportAdvancedDrill="1" xr:uid="{E77CBAEF-9DF0-4F9D-81C0-B90E1D5285A7}">
  <cacheSource type="external" connectionId="1"/>
  <cacheFields count="6">
    <cacheField name="[Range 1].[Month].[Month]" caption="Month" numFmtId="0" hierarchy="11" level="1">
      <sharedItems count="12">
        <s v="Apr"/>
        <s v="Aug"/>
        <s v="Dec"/>
        <s v="Feb"/>
        <s v="Jan"/>
        <s v="Jul"/>
        <s v="Jun"/>
        <s v="Mar"/>
        <s v="May"/>
        <s v="Nov"/>
        <s v="Oct"/>
        <s v="Sep"/>
      </sharedItems>
    </cacheField>
    <cacheField name="[Measures].[Sum of Total Cost 2]" caption="Sum of Total Cost 2" numFmtId="0" hierarchy="22" level="32767"/>
    <cacheField name="[Measures].[Sum of Sales Revenue 2]" caption="Sum of Sales Revenue 2" numFmtId="0" hierarchy="23" level="32767"/>
    <cacheField name="[Measures].[Sum of Net Profit 2]" caption="Sum of Net Profit 2" numFmtId="0" hierarchy="24" level="32767"/>
    <cacheField name="[Range 1].[Status].[Status]" caption="Status" numFmtId="0" hierarchy="7" level="1">
      <sharedItems containsSemiMixedTypes="0" containsNonDate="0" containsString="0"/>
    </cacheField>
    <cacheField name="[Range 1].[Country].[Country]" caption="Country" numFmtId="0" hierarchy="8" level="1">
      <sharedItems containsSemiMixedTypes="0" containsNonDate="0" containsString="0"/>
    </cacheField>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4"/>
      </fieldsUsage>
    </cacheHierarchy>
    <cacheHierarchy uniqueName="[Range 1].[Country]" caption="Country" attribute="1" defaultMemberUniqueName="[Range 1].[Country].[All]" allUniqueName="[Range 1].[Country].[All]" dimensionUniqueName="[Range 1]" displayFolder="" count="2" memberValueDatatype="130" unbalanced="0">
      <fieldsUsage count="2">
        <fieldUsage x="-1"/>
        <fieldUsage x="5"/>
      </fieldsUsage>
    </cacheHierarchy>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oneField="1" hidden="1">
      <fieldsUsage count="1">
        <fieldUsage x="3"/>
      </fieldsUsage>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842578935182" backgroundQuery="1" createdVersion="8" refreshedVersion="8" minRefreshableVersion="3" recordCount="0" supportSubquery="1" supportAdvancedDrill="1" xr:uid="{E36FFAF9-C49A-4134-B6D9-1E92AC7190AF}">
  <cacheSource type="external" connectionId="1"/>
  <cacheFields count="2">
    <cacheField name="[Range 1].[Month].[Month]" caption="Month" numFmtId="0" hierarchy="11" level="1">
      <sharedItems count="1">
        <s v="Dec"/>
      </sharedItems>
    </cacheField>
    <cacheField name="[Range 1].[Country].[Country]" caption="Country" numFmtId="0" hierarchy="8" level="1">
      <sharedItems containsSemiMixedTypes="0" containsNonDate="0" containsString="0"/>
    </cacheField>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Country]" caption="Country" attribute="1" defaultMemberUniqueName="[Range 1].[Country].[All]" allUniqueName="[Range 1].[Country].[All]" dimensionUniqueName="[Range 1]" displayFolder="" count="2" memberValueDatatype="130" unbalanced="0">
      <fieldsUsage count="2">
        <fieldUsage x="-1"/>
        <fieldUsage x="1"/>
      </fieldsUsage>
    </cacheHierarchy>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33598495371" backgroundQuery="1" createdVersion="8" refreshedVersion="8" minRefreshableVersion="3" recordCount="0" supportSubquery="1" supportAdvancedDrill="1" xr:uid="{17338483-20DD-44B4-B1BF-A0B8F86E7603}">
  <cacheSource type="external" connectionId="1"/>
  <cacheFields count="3">
    <cacheField name="[Range 1].[Month].[Month]" caption="Month" numFmtId="0" hierarchy="11" level="1">
      <sharedItems count="12">
        <s v="Apr"/>
        <s v="Aug"/>
        <s v="Dec"/>
        <s v="Feb"/>
        <s v="Jan"/>
        <s v="Jul"/>
        <s v="Jun"/>
        <s v="Mar"/>
        <s v="May"/>
        <s v="Nov"/>
        <s v="Oct"/>
        <s v="Sep"/>
      </sharedItems>
    </cacheField>
    <cacheField name="[Range 1].[Year].[Year]" caption="Year" numFmtId="0" hierarchy="10" level="1">
      <sharedItems containsSemiMixedTypes="0" containsNonDate="0" containsString="0"/>
    </cacheField>
    <cacheField name="[Measures].[Count of Customer Name 2]" caption="Count of Customer Name 2" numFmtId="0" hierarchy="25"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2" memberValueDatatype="130" unbalanced="0">
      <fieldsUsage count="2">
        <fieldUsage x="-1"/>
        <fieldUsage x="1"/>
      </fieldsUsage>
    </cacheHierarchy>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37712152778" backgroundQuery="1" createdVersion="8" refreshedVersion="8" minRefreshableVersion="3" recordCount="0" supportSubquery="1" supportAdvancedDrill="1" xr:uid="{72D72C05-1E1D-4B22-B1C5-D7ED971D6DFB}">
  <cacheSource type="external" connectionId="1"/>
  <cacheFields count="5">
    <cacheField name="[Range 1].[Month].[Month]" caption="Month" numFmtId="0" hierarchy="11" level="1">
      <sharedItems count="12">
        <s v="Apr"/>
        <s v="Aug"/>
        <s v="Dec"/>
        <s v="Feb"/>
        <s v="Jan"/>
        <s v="Jul"/>
        <s v="Jun"/>
        <s v="Mar"/>
        <s v="May"/>
        <s v="Nov"/>
        <s v="Oct"/>
        <s v="Sep"/>
      </sharedItems>
    </cacheField>
    <cacheField name="[Range 1].[Status].[Status]" caption="Status" numFmtId="0" hierarchy="7" level="1">
      <sharedItems containsSemiMixedTypes="0" containsNonDate="0" containsString="0"/>
    </cacheField>
    <cacheField name="[Measures].[Sum of Total Cost 2]" caption="Sum of Total Cost 2" numFmtId="0" hierarchy="22" level="32767"/>
    <cacheField name="[Measures].[Sum of Sales Revenue 2]" caption="Sum of Sales Revenue 2" numFmtId="0" hierarchy="23" level="32767"/>
    <cacheField name="[Measures].[Sum of Net Profit 2]" caption="Sum of Net Profit 2" numFmtId="0" hierarchy="24" level="32767"/>
  </cacheFields>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2" memberValueDatatype="130" unbalanced="0">
      <fieldsUsage count="2">
        <fieldUsage x="-1"/>
        <fieldUsage x="0"/>
      </fieldsUsage>
    </cacheHierarchy>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oneField="1" hidden="1">
      <fieldsUsage count="1">
        <fieldUsage x="4"/>
      </fieldsUsage>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33568981482" backgroundQuery="1" createdVersion="3" refreshedVersion="8" minRefreshableVersion="3" recordCount="0" supportSubquery="1" supportAdvancedDrill="1" xr:uid="{0B473816-263E-474F-A4C8-7A34A4EAB59A}">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licerData="1" pivotCacheId="885942650"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DEON" refreshedDate="45790.536171527776" backgroundQuery="1" createdVersion="3" refreshedVersion="8" minRefreshableVersion="3" recordCount="0" supportSubquery="1" supportAdvancedDrill="1" xr:uid="{9129A15D-EF90-489F-A1F8-DFBB0BE66AFA}">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Range 1].[Customer Name]" caption="Customer Name" attribute="1" defaultMemberUniqueName="[Range 1].[Customer Name].[All]" allUniqueName="[Range 1].[Customer Name].[All]" dimensionUniqueName="[Range 1]" displayFolder="" count="0" memberValueDatatype="130" unbalanced="0"/>
    <cacheHierarchy uniqueName="[Range 1].[Product Category]" caption="Product Category" attribute="1" defaultMemberUniqueName="[Range 1].[Product Category].[All]" allUniqueName="[Range 1].[Product Category].[All]" dimensionUniqueName="[Range 1]" displayFolder="" count="0" memberValueDatatype="130" unbalanced="0"/>
    <cacheHierarchy uniqueName="[Range 1].[Product Name]" caption="Product Name" attribute="1" defaultMemberUniqueName="[Range 1].[Product Name].[All]" allUniqueName="[Range 1].[Product Name].[All]" dimensionUniqueName="[Range 1]" displayFolder="" count="0" memberValueDatatype="130" unbalanced="0"/>
    <cacheHierarchy uniqueName="[Range 1].[Order Date]" caption="Order Date" attribute="1" time="1" defaultMemberUniqueName="[Range 1].[Order Date].[All]" allUniqueName="[Range 1].[Order Date].[All]" dimensionUniqueName="[Range 1]" displayFolder="" count="0" memberValueDatatype="7" unbalanced="0"/>
    <cacheHierarchy uniqueName="[Range 1].[Delivered Date]" caption="Delivered Date" attribute="1" time="1" defaultMemberUniqueName="[Range 1].[Delivered Date].[All]" allUniqueName="[Range 1].[Delivered Date].[All]" dimensionUniqueName="[Range 1]" displayFolder="" count="0" memberValueDatatype="7" unbalanced="0"/>
    <cacheHierarchy uniqueName="[Range 1].[Quantity]" caption="Quantity" attribute="1" defaultMemberUniqueName="[Range 1].[Quantity].[All]" allUniqueName="[Range 1].[Quantity].[All]" dimensionUniqueName="[Range 1]" displayFolder="" count="0" memberValueDatatype="20" unbalanced="0"/>
    <cacheHierarchy uniqueName="[Range 1].[Unit Price]" caption="Unit Price" attribute="1" defaultMemberUniqueName="[Range 1].[Unit Price].[All]" allUniqueName="[Range 1].[Unit Pric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Country]" caption="Country" attribute="1" defaultMemberUniqueName="[Range 1].[Country].[All]" allUniqueName="[Range 1].[Country].[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Day]" caption="Day" attribute="1" defaultMemberUniqueName="[Range 1].[Day].[All]" allUniqueName="[Range 1].[Day].[All]" dimensionUniqueName="[Range 1]" displayFolder="" count="0" memberValueDatatype="130" unbalanced="0"/>
    <cacheHierarchy uniqueName="[Range 1].[Delivery Time]" caption="Delivery Time" attribute="1" defaultMemberUniqueName="[Range 1].[Delivery Time].[All]" allUniqueName="[Range 1].[Delivery Time].[All]" dimensionUniqueName="[Range 1]" displayFolder="" count="0" memberValueDatatype="20" unbalanced="0"/>
    <cacheHierarchy uniqueName="[Range 1].[Total Cost]" caption="Total Cost" attribute="1" defaultMemberUniqueName="[Range 1].[Total Cost].[All]" allUniqueName="[Range 1].[Total Cost].[All]" dimensionUniqueName="[Range 1]" displayFolder="" count="0" memberValueDatatype="20" unbalanced="0"/>
    <cacheHierarchy uniqueName="[Range 1].[Sales Revenue]" caption="Sales Revenue" attribute="1" defaultMemberUniqueName="[Range 1].[Sales Revenue].[All]" allUniqueName="[Range 1].[Sales Revenue].[All]" dimensionUniqueName="[Range 1]" displayFolder="" count="0" memberValueDatatype="20" unbalanced="0"/>
    <cacheHierarchy uniqueName="[Range 1].[Net Profit]" caption="Net Profit" attribute="1" defaultMemberUniqueName="[Range 1].[Net Profit].[All]" allUniqueName="[Range 1].[Net Profit].[All]" dimensionUniqueName="[Range 1]" displayFolder="" count="0" memberValueDatatype="20" unbalanced="0"/>
    <cacheHierarchy uniqueName="[Range 2].[Row Labels]" caption="Row Labels" attribute="1" defaultMemberUniqueName="[Range 2].[Row Labels].[All]" allUniqueName="[Range 2].[Row Labels].[All]" dimensionUniqueName="[Range 2]" displayFolder="" count="0" memberValueDatatype="130" unbalanced="0"/>
    <cacheHierarchy uniqueName="[Range 2].[Sum of Sales Revenue]" caption="Sum of Sales Revenue" attribute="1" defaultMemberUniqueName="[Range 2].[Sum of Sales Revenue].[All]" allUniqueName="[Range 2].[Sum of Sales Revenue].[All]" dimensionUniqueName="[Range 2]" displayFolder="" count="0" memberValueDatatype="2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Total Cost 2]" caption="Sum of Total Cost 2" measure="1" displayFolder="" measureGroup="Range 1" count="0" hidden="1">
      <extLst>
        <ext xmlns:x15="http://schemas.microsoft.com/office/spreadsheetml/2010/11/main" uri="{B97F6D7D-B522-45F9-BDA1-12C45D357490}">
          <x15:cacheHierarchy aggregatedColumn="14"/>
        </ext>
      </extLst>
    </cacheHierarchy>
    <cacheHierarchy uniqueName="[Measures].[Sum of Sales Revenue 2]" caption="Sum of Sales Revenue 2" measure="1" displayFolder="" measureGroup="Range 1" count="0" hidden="1">
      <extLst>
        <ext xmlns:x15="http://schemas.microsoft.com/office/spreadsheetml/2010/11/main" uri="{B97F6D7D-B522-45F9-BDA1-12C45D357490}">
          <x15:cacheHierarchy aggregatedColumn="15"/>
        </ext>
      </extLst>
    </cacheHierarchy>
    <cacheHierarchy uniqueName="[Measures].[Sum of Net Profit 2]" caption="Sum of Net Profit 2" measure="1" displayFolder="" measureGroup="Range 1" count="0" hidden="1">
      <extLst>
        <ext xmlns:x15="http://schemas.microsoft.com/office/spreadsheetml/2010/11/main" uri="{B97F6D7D-B522-45F9-BDA1-12C45D357490}">
          <x15:cacheHierarchy aggregatedColumn="16"/>
        </ext>
      </extLst>
    </cacheHierarchy>
    <cacheHierarchy uniqueName="[Measures].[Count of Customer Name 2]" caption="Count of Customer Name 2" measure="1" displayFolder="" measureGroup="Range 1" count="0" hidden="1">
      <extLst>
        <ext xmlns:x15="http://schemas.microsoft.com/office/spreadsheetml/2010/11/main" uri="{B97F6D7D-B522-45F9-BDA1-12C45D357490}">
          <x15:cacheHierarchy aggregatedColumn="0"/>
        </ext>
      </extLst>
    </cacheHierarchy>
    <cacheHierarchy uniqueName="[Measures].[Count of Status 2]" caption="Count of Status 2" measure="1" displayFolder="" measureGroup="Range 1" count="0" hidden="1">
      <extLst>
        <ext xmlns:x15="http://schemas.microsoft.com/office/spreadsheetml/2010/11/main" uri="{B97F6D7D-B522-45F9-BDA1-12C45D357490}">
          <x15:cacheHierarchy aggregatedColumn="7"/>
        </ext>
      </extLst>
    </cacheHierarchy>
    <cacheHierarchy uniqueName="[Measures].[Count of Payment Method]" caption="Count of Payment Method" measure="1" displayFolder="" measureGroup="Range 1"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Range 1" uniqueName="[Range 1]" caption="Range 1"/>
    <dimension name="Range 2" uniqueName="[Range 2]" caption="Range 2"/>
  </dimensions>
  <measureGroups count="2">
    <measureGroup name="Range 1" caption="Range 1"/>
    <measureGroup name="Range 2" caption="Range 2"/>
  </measureGroups>
  <maps count="2">
    <map measureGroup="0" dimension="1"/>
    <map measureGroup="1" dimension="2"/>
  </maps>
  <extLst>
    <ext xmlns:x14="http://schemas.microsoft.com/office/spreadsheetml/2009/9/main" uri="{725AE2AE-9491-48be-B2B4-4EB974FC3084}">
      <x14:pivotCacheDefinition slicerData="1" pivotCacheId="77110921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12EAFA-74A2-4B35-B509-CE66112B7EA6}" name="PivotTable17" cacheId="26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J92:M105" firstHeaderRow="0" firstDataRow="1" firstDataCol="1" rowPageCount="1" colPageCount="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axis="axisPage" allDrilled="1" subtotalTop="0" showAll="0" dataSourceSort="1" defaultSubtotal="0" defaultAttributeDrillState="1"/>
    <pivotField allDrilled="1" subtotalTop="0" showAll="0" sortType="ascending" defaultSubtotal="0" defaultAttributeDrillState="1">
      <items count="7">
        <item x="1"/>
        <item x="5"/>
        <item x="6"/>
        <item x="4"/>
        <item x="0"/>
        <item x="2"/>
        <item x="3"/>
      </items>
    </pivotField>
    <pivotField dataField="1" subtotalTop="0" showAll="0" defaultSubtotal="0"/>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1">
    <pageField fld="1" hier="7" name="[Range 1].[Status].&amp;[Completed]" cap="Completed"/>
  </pageFields>
  <dataFields count="3">
    <dataField name="Sum of Sales Revenue" fld="3" baseField="0" baseItem="0"/>
    <dataField name="Sum of Total Cost" fld="4" baseField="0" baseItem="0"/>
    <dataField name="Sum of Net Profit" fld="5" baseField="0" baseItem="0"/>
  </dataFields>
  <chartFormats count="10">
    <chartFormat chart="8" format="9"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4" format="6" series="1">
      <pivotArea type="data" outline="0" fieldPosition="0">
        <references count="1">
          <reference field="4294967294" count="1" selected="0">
            <x v="0"/>
          </reference>
        </references>
      </pivotArea>
    </chartFormat>
    <chartFormat chart="14" format="7" series="1">
      <pivotArea type="data" outline="0" fieldPosition="0">
        <references count="1">
          <reference field="4294967294" count="1" selected="0">
            <x v="1"/>
          </reference>
        </references>
      </pivotArea>
    </chartFormat>
    <chartFormat chart="14" format="8" series="1">
      <pivotArea type="data" outline="0" fieldPosition="0">
        <references count="1">
          <reference field="4294967294" count="1" selected="0">
            <x v="2"/>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9B61C4-2452-4376-A115-9EE56537C517}" name="PivotTable4" cacheId="26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location ref="D104:E112" firstHeaderRow="1" firstDataRow="1" firstDataCol="1" rowPageCount="1" colPageCount="1"/>
  <pivotFields count="5">
    <pivotField allDrilled="1" subtotalTop="0" showAll="0" sortType="ascending" defaultSubtotal="0" defaultAttributeDrillState="1">
      <items count="12">
        <item x="4"/>
        <item x="3"/>
        <item x="7"/>
        <item x="0"/>
        <item x="8"/>
        <item x="6"/>
        <item x="5"/>
        <item x="1"/>
        <item x="11"/>
        <item x="10"/>
        <item x="9"/>
        <item x="2"/>
      </items>
    </pivotField>
    <pivotField axis="axisPage" allDrilled="1" subtotalTop="0" showAll="0" dataSourceSort="1" defaultSubtotal="0" defaultAttributeDrillState="1"/>
    <pivotField allDrilled="1" subtotalTop="0" showAll="0" sortType="ascending" defaultSubtotal="0" defaultAttributeDrillState="1">
      <items count="7">
        <item x="1"/>
        <item x="5"/>
        <item x="6"/>
        <item x="4"/>
        <item x="0"/>
        <item x="2"/>
        <item x="3"/>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3"/>
  </rowFields>
  <rowItems count="8">
    <i>
      <x/>
    </i>
    <i>
      <x v="1"/>
    </i>
    <i>
      <x v="2"/>
    </i>
    <i>
      <x v="3"/>
    </i>
    <i>
      <x v="4"/>
    </i>
    <i>
      <x v="5"/>
    </i>
    <i>
      <x v="6"/>
    </i>
    <i t="grand">
      <x/>
    </i>
  </rowItems>
  <colItems count="1">
    <i/>
  </colItems>
  <pageFields count="1">
    <pageField fld="1" hier="7" name="[Range 1].[Status].&amp;[Completed]" cap="Completed"/>
  </pageFields>
  <dataFields count="1">
    <dataField name="Sum of Sales Revenue" fld="4"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ED9C84-36D6-483A-9240-B1B555CC8E25}" name="PivotTable3" cacheId="26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0">
  <location ref="A94:B99" firstHeaderRow="1" firstDataRow="1" firstDataCol="1" rowPageCount="1" colPageCount="1"/>
  <pivotFields count="5">
    <pivotField allDrilled="1" subtotalTop="0" showAll="0" sortType="ascending" defaultSubtotal="0" defaultAttributeDrillState="1">
      <items count="12">
        <item x="4"/>
        <item x="3"/>
        <item x="7"/>
        <item x="0"/>
        <item x="8"/>
        <item x="6"/>
        <item x="5"/>
        <item x="1"/>
        <item x="11"/>
        <item x="10"/>
        <item x="9"/>
        <item x="2"/>
      </items>
    </pivotField>
    <pivotField axis="axisPage" allDrilled="1" subtotalTop="0" showAll="0" dataSourceSort="1" defaultSubtotal="0" defaultAttributeDrillState="1"/>
    <pivotField allDrilled="1" subtotalTop="0" showAll="0" sortType="ascending" defaultSubtotal="0" defaultAttributeDrillState="1">
      <items count="7">
        <item x="1"/>
        <item x="5"/>
        <item x="6"/>
        <item x="4"/>
        <item x="0"/>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1">
    <field x="3"/>
  </rowFields>
  <rowItems count="5">
    <i>
      <x/>
    </i>
    <i>
      <x v="1"/>
    </i>
    <i>
      <x v="2"/>
    </i>
    <i>
      <x v="3"/>
    </i>
    <i t="grand">
      <x/>
    </i>
  </rowItems>
  <colItems count="1">
    <i/>
  </colItems>
  <pageFields count="1">
    <pageField fld="1" hier="7" name="[Range 1].[Status].&amp;[Completed]" cap="Completed"/>
  </pageFields>
  <dataFields count="1">
    <dataField name="Count of Payment Method" fld="4" subtotal="count" baseField="0" baseItem="0"/>
  </dataFields>
  <chartFormats count="10">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3" count="1" selected="0">
            <x v="0"/>
          </reference>
        </references>
      </pivotArea>
    </chartFormat>
    <chartFormat chart="13" format="2">
      <pivotArea type="data" outline="0" fieldPosition="0">
        <references count="2">
          <reference field="4294967294" count="1" selected="0">
            <x v="0"/>
          </reference>
          <reference field="3" count="1" selected="0">
            <x v="1"/>
          </reference>
        </references>
      </pivotArea>
    </chartFormat>
    <chartFormat chart="13" format="3">
      <pivotArea type="data" outline="0" fieldPosition="0">
        <references count="2">
          <reference field="4294967294" count="1" selected="0">
            <x v="0"/>
          </reference>
          <reference field="3" count="1" selected="0">
            <x v="2"/>
          </reference>
        </references>
      </pivotArea>
    </chartFormat>
    <chartFormat chart="13" format="4">
      <pivotArea type="data" outline="0" fieldPosition="0">
        <references count="2">
          <reference field="4294967294" count="1" selected="0">
            <x v="0"/>
          </reference>
          <reference field="3" count="1" selected="0">
            <x v="3"/>
          </reference>
        </references>
      </pivotArea>
    </chartFormat>
    <chartFormat chart="17" format="10" series="1">
      <pivotArea type="data" outline="0" fieldPosition="0">
        <references count="1">
          <reference field="4294967294" count="1" selected="0">
            <x v="0"/>
          </reference>
        </references>
      </pivotArea>
    </chartFormat>
    <chartFormat chart="17" format="11">
      <pivotArea type="data" outline="0" fieldPosition="0">
        <references count="2">
          <reference field="4294967294" count="1" selected="0">
            <x v="0"/>
          </reference>
          <reference field="3" count="1" selected="0">
            <x v="0"/>
          </reference>
        </references>
      </pivotArea>
    </chartFormat>
    <chartFormat chart="17" format="12">
      <pivotArea type="data" outline="0" fieldPosition="0">
        <references count="2">
          <reference field="4294967294" count="1" selected="0">
            <x v="0"/>
          </reference>
          <reference field="3" count="1" selected="0">
            <x v="1"/>
          </reference>
        </references>
      </pivotArea>
    </chartFormat>
    <chartFormat chart="17" format="13">
      <pivotArea type="data" outline="0" fieldPosition="0">
        <references count="2">
          <reference field="4294967294" count="1" selected="0">
            <x v="0"/>
          </reference>
          <reference field="3" count="1" selected="0">
            <x v="2"/>
          </reference>
        </references>
      </pivotArea>
    </chartFormat>
    <chartFormat chart="17" format="14">
      <pivotArea type="data" outline="0" fieldPosition="0">
        <references count="2">
          <reference field="4294967294" count="1" selected="0">
            <x v="0"/>
          </reference>
          <reference field="3" count="1" selected="0">
            <x v="3"/>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3BC9E-EAB5-49BE-AD6F-D4AEA2BDBEBD}" name="PivotTable2" cacheId="26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H79:I87" firstHeaderRow="1" firstDataRow="1" firstDataCol="1" rowPageCount="1" colPageCount="1"/>
  <pivotFields count="4">
    <pivotField allDrilled="1" subtotalTop="0" showAll="0" sortType="ascending" defaultSubtotal="0" defaultAttributeDrillState="1">
      <items count="12">
        <item x="4"/>
        <item x="3"/>
        <item x="7"/>
        <item x="0"/>
        <item x="8"/>
        <item x="6"/>
        <item x="5"/>
        <item x="1"/>
        <item x="11"/>
        <item x="10"/>
        <item x="9"/>
        <item x="2"/>
      </items>
    </pivotField>
    <pivotField axis="axisPage" allDrilled="1" subtotalTop="0" showAll="0" dataSourceSort="1" defaultSubtotal="0" defaultAttributeDrillState="1"/>
    <pivotField axis="axisRow" allDrilled="1" subtotalTop="0" showAll="0" sortType="ascending" defaultSubtotal="0" defaultAttributeDrillState="1">
      <items count="7">
        <item x="1"/>
        <item x="5"/>
        <item x="6"/>
        <item x="4"/>
        <item x="0"/>
        <item x="2"/>
        <item x="3"/>
      </items>
    </pivotField>
    <pivotField dataField="1" subtotalTop="0" showAll="0" defaultSubtotal="0"/>
  </pivotFields>
  <rowFields count="1">
    <field x="2"/>
  </rowFields>
  <rowItems count="8">
    <i>
      <x/>
    </i>
    <i>
      <x v="1"/>
    </i>
    <i>
      <x v="2"/>
    </i>
    <i>
      <x v="3"/>
    </i>
    <i>
      <x v="4"/>
    </i>
    <i>
      <x v="5"/>
    </i>
    <i>
      <x v="6"/>
    </i>
    <i t="grand">
      <x/>
    </i>
  </rowItems>
  <colItems count="1">
    <i/>
  </colItems>
  <pageFields count="1">
    <pageField fld="1" hier="7" name="[Range 1].[Status].&amp;[Completed]" cap="Completed"/>
  </pageFields>
  <dataFields count="1">
    <dataField name="Sum of Sales Revenue" fld="3" baseField="0" baseItem="0"/>
  </dataFields>
  <chartFormats count="3">
    <chartFormat chart="3" format="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6CD5FE5-7501-4BCA-B3C9-4231F5D9832E}" name="PivotTable1" cacheId="26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P60:S66" firstHeaderRow="0" firstDataRow="1" firstDataCol="1" rowPageCount="1" colPageCount="1"/>
  <pivotFields count="6">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s>
  <rowFields count="1">
    <field x="1"/>
  </rowFields>
  <rowItems count="6">
    <i>
      <x/>
    </i>
    <i>
      <x v="1"/>
    </i>
    <i>
      <x v="2"/>
    </i>
    <i>
      <x v="3"/>
    </i>
    <i>
      <x v="4"/>
    </i>
    <i t="grand">
      <x/>
    </i>
  </rowItems>
  <colFields count="1">
    <field x="-2"/>
  </colFields>
  <colItems count="3">
    <i>
      <x/>
    </i>
    <i i="1">
      <x v="1"/>
    </i>
    <i i="2">
      <x v="2"/>
    </i>
  </colItems>
  <pageFields count="1">
    <pageField fld="5" hier="7" name="[Range 1].[Status].&amp;[Completed]" cap="Completed"/>
  </pageFields>
  <dataFields count="3">
    <dataField name="Sales Revenue " fld="2" baseField="0" baseItem="0"/>
    <dataField name="Total Cost " fld="3" baseField="0" baseItem="0"/>
    <dataField name="Net Profit " fld="4"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419EF7-E143-4B2E-B9E5-C830296FD4E3}" name="Count of Status" cacheId="27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12:B15"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s="1" x="2"/>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Status" fld="2" subtotal="count"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Country].&amp;[Brazil]"/>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3CAB44-BCC5-4EEA-89CB-321A08FB806F}" name="KPI" cacheId="27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F3:F4" firstHeaderRow="1" firstDataRow="1" firstDataCol="0"/>
  <pivotFields count="2">
    <pivotField allDrilled="1" subtotalTop="0" showAll="0" sortType="ascending" defaultSubtotal="0" defaultAttributeDrillState="1">
      <items count="12">
        <item x="4"/>
        <item x="3"/>
        <item x="7"/>
        <item x="0"/>
        <item x="8"/>
        <item x="6"/>
        <item x="5"/>
        <item x="1"/>
        <item x="11"/>
        <item x="10"/>
        <item x="9"/>
        <item s="1" x="2"/>
      </items>
    </pivotField>
    <pivotField dataField="1" subtotalTop="0" showAll="0" defaultSubtotal="0"/>
  </pivotFields>
  <rowItems count="1">
    <i/>
  </rowItems>
  <colItems count="1">
    <i/>
  </colItems>
  <dataFields count="1">
    <dataField name="Count of Customer Name" fld="1" subtotal="count"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A7AD971-B1A4-45AA-920C-9C5A92E08B10}" name="Status" cacheId="27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C4" firstHeaderRow="0" firstDataRow="1" firstDataCol="0" rowPageCount="1" colPageCount="1"/>
  <pivotFields count="6">
    <pivotField allDrilled="1" subtotalTop="0" showAll="0" sortType="ascending" defaultSubtotal="0" defaultAttributeDrillState="1">
      <items count="12">
        <item x="4"/>
        <item x="3"/>
        <item x="7"/>
        <item x="0"/>
        <item x="8"/>
        <item x="6"/>
        <item x="5"/>
        <item x="1"/>
        <item x="11"/>
        <item x="10"/>
        <item x="9"/>
        <item s="1" x="2"/>
      </items>
    </pivotField>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pageFields count="1">
    <pageField fld="4" hier="7" name="[Range 1].[Status].[All]" cap="All"/>
  </pageFields>
  <dataFields count="3">
    <dataField name="Sum of Total Cost" fld="1" baseField="0" baseItem="0"/>
    <dataField name="Sum of Sales Revenue" fld="2" baseField="0" baseItem="0"/>
    <dataField name="Sum of Net Profit" fld="3"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Country].&amp;[Brazil]"/>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2662789-5423-407D-BB5D-7F4E7D8938CB}" name="Month" cacheId="27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7:A39" firstHeaderRow="1" firstDataRow="1" firstDataCol="1"/>
  <pivotFields count="2">
    <pivotField axis="axisRow" allDrilled="1" subtotalTop="0" showAll="0" sortType="ascending" defaultSubtotal="0" defaultAttributeDrillState="1">
      <items count="1">
        <item s="1" x="0"/>
      </items>
    </pivotField>
    <pivotField allDrilled="1" subtotalTop="0" showAll="0" dataSourceSort="1" defaultSubtotal="0" defaultAttributeDrillState="1"/>
  </pivotFields>
  <rowFields count="1">
    <field x="0"/>
  </rowFields>
  <rowItems count="2">
    <i>
      <x/>
    </i>
    <i t="grand">
      <x/>
    </i>
  </rowItems>
  <pivotHierarchies count="28">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Country].&amp;[Brazil]"/>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1AD0D04-10FB-4CF0-9A62-BFAFD91135BB}" name="Ordertable" cacheId="27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60:C73"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Count of Customer Name" fld="2" subtotal="count"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6E8F713-80F7-41C0-AC35-617108368A3E}" name="monthtable" cacheId="27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0:E33" firstHeaderRow="0" firstDataRow="1" firstDataCol="1" rowPageCount="1" colPageCount="1"/>
  <pivotFields count="5">
    <pivotField axis="axisRow" allDrilled="1" subtotalTop="0" showAll="0" sortType="ascending" defaultSubtotal="0" defaultAttributeDrillState="1">
      <items count="12">
        <item x="4"/>
        <item x="3"/>
        <item x="7"/>
        <item x="0"/>
        <item x="8"/>
        <item x="6"/>
        <item x="5"/>
        <item x="1"/>
        <item x="11"/>
        <item x="10"/>
        <item x="9"/>
        <item x="2"/>
      </items>
    </pivotField>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1">
    <pageField fld="1" hier="7" name="[Range 1].[Status].[All]" cap="All"/>
  </pageFields>
  <dataFields count="3">
    <dataField name="Sum of Total Cost" fld="2" baseField="0" baseItem="0"/>
    <dataField name="Sum of Sales Revenue" fld="3" baseField="0" baseItem="0"/>
    <dataField name="Sum of Net Profit" fld="4"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flow!$A$1:$Q$568">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DF4EEB41-FEFF-41E6-96DD-AFE90DE9168A}" sourceName="[Range 1].[Month]">
  <pivotTables>
    <pivotTable tabId="28" name="Month"/>
    <pivotTable tabId="28" name="Count of Status"/>
    <pivotTable tabId="28" name="KPI"/>
    <pivotTable tabId="28" name="Status"/>
  </pivotTables>
  <data>
    <olap pivotCacheId="885942650">
      <levels count="2">
        <level uniqueName="[Range 1].[Month].[(All)]" sourceCaption="(All)" count="0"/>
        <level uniqueName="[Range 1].[Month].[Month]" sourceCaption="Month" count="12">
          <ranges>
            <range startItem="0">
              <i n="[Range 1].[Month].&amp;[Apr]" c="Apr"/>
              <i n="[Range 1].[Month].&amp;[Aug]" c="Aug"/>
              <i n="[Range 1].[Month].&amp;[Dec]" c="Dec"/>
              <i n="[Range 1].[Month].&amp;[Feb]" c="Feb"/>
              <i n="[Range 1].[Month].&amp;[Jan]" c="Jan"/>
              <i n="[Range 1].[Month].&amp;[Jul]" c="Jul"/>
              <i n="[Range 1].[Month].&amp;[Jun]" c="Jun"/>
              <i n="[Range 1].[Month].&amp;[Mar]" c="Mar"/>
              <i n="[Range 1].[Month].&amp;[May]" c="May"/>
              <i n="[Range 1].[Month].&amp;[Nov]" c="Nov"/>
              <i n="[Range 1].[Month].&amp;[Oct]" c="Oct"/>
              <i n="[Range 1].[Month].&amp;[Sep]" c="Sep"/>
            </range>
          </ranges>
        </level>
      </levels>
      <selections count="1">
        <selection n="[Range 1].[Month].&amp;[Dec]"/>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8137AED7-5616-4634-818F-0E103325CE98}" sourceName="[Range 1].[Year]">
  <pivotTables>
    <pivotTable tabId="28" name="monthtable"/>
    <pivotTable tabId="28" name="Count of Status"/>
    <pivotTable tabId="28" name="KPI"/>
    <pivotTable tabId="28" name="Month"/>
    <pivotTable tabId="28" name="Status"/>
    <pivotTable tabId="28" name="Ordertable"/>
    <pivotTable tabId="28" name="PivotTable1"/>
    <pivotTable tabId="28" name="PivotTable2"/>
    <pivotTable tabId="28" name="PivotTable3"/>
    <pivotTable tabId="28" name="PivotTable4"/>
    <pivotTable tabId="28" name="PivotTable17"/>
  </pivotTables>
  <data>
    <olap pivotCacheId="885942650">
      <levels count="2">
        <level uniqueName="[Range 1].[Year].[(All)]" sourceCaption="(All)" count="0"/>
        <level uniqueName="[Range 1].[Year].[Year]" sourceCaption="Year" count="2">
          <ranges>
            <range startItem="0">
              <i n="[Range 1].[Year].&amp;[2024]" c="2024"/>
              <i n="[Range 1].[Year].&amp;[2025]" c="2025"/>
            </range>
          </ranges>
        </level>
      </levels>
      <selections count="1">
        <selection n="[Range 1].[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32E1609-05DF-40E1-B35F-09FEAE9C9411}" sourceName="[Range 1].[Country]">
  <pivotTables>
    <pivotTable tabId="28" name="Count of Status"/>
    <pivotTable tabId="28" name="Month"/>
    <pivotTable tabId="28" name="Status"/>
  </pivotTables>
  <data>
    <olap pivotCacheId="771109212">
      <levels count="2">
        <level uniqueName="[Range 1].[Country].[(All)]" sourceCaption="(All)" count="0"/>
        <level uniqueName="[Range 1].[Country].[Country]" sourceCaption="Country" count="7">
          <ranges>
            <range startItem="0">
              <i n="[Range 1].[Country].&amp;[Australia]" c="Australia"/>
              <i n="[Range 1].[Country].&amp;[Brazil]" c="Brazil"/>
              <i n="[Range 1].[Country].&amp;[China]" c="China"/>
              <i n="[Range 1].[Country].&amp;[Nigeria]" c="Nigeria"/>
              <i n="[Range 1].[Country].&amp;[United Kingdom]" c="United Kingdom"/>
              <i n="[Range 1].[Country].&amp;[United States]" c="United States"/>
              <i n="[Range 1].[Country].&amp;[Antarctica]" c="Antarctica" nd="1"/>
            </range>
          </ranges>
        </level>
      </levels>
      <selections count="1">
        <selection n="[Range 1].[Country].&amp;[Brazi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4E0FFD6-5DE5-4014-B300-BA3153AB78C5}" sourceName="[Range 1].[Product Category]">
  <pivotTables>
    <pivotTable tabId="28" name="monthtable"/>
  </pivotTables>
  <data>
    <olap pivotCacheId="771109212">
      <levels count="2">
        <level uniqueName="[Range 1].[Product Category].[(All)]" sourceCaption="(All)" count="0"/>
        <level uniqueName="[Range 1].[Product Category].[Product Category]" sourceCaption="Product Category" count="5">
          <ranges>
            <range startItem="0">
              <i n="[Range 1].[Product Category].&amp;[Apparel]" c="Apparel"/>
              <i n="[Range 1].[Product Category].&amp;[Books]" c="Books"/>
              <i n="[Range 1].[Product Category].&amp;[Electronics]" c="Electronics"/>
              <i n="[Range 1].[Product Category].&amp;[Groceries]" c="Groceries"/>
              <i n="[Range 1].[Product Category].&amp;[Home Decor]" c="Home Decor"/>
            </range>
          </ranges>
        </level>
      </levels>
      <selections count="1">
        <selection n="[Range 1].[Product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35CEA884-79A4-41C8-A53A-7FA7504AD42E}" cache="Slicer_Month2" caption="Month" columnCount="12" showCaption="0" level="1" style="data_analytics" rowHeight="241300"/>
  <slicer name="Year 2" xr10:uid="{1BC04BE9-BE10-46B4-A1EF-3222DEA8B2B5}" cache="Slicer_Year1" caption="Year" columnCount="3" showCaption="0" level="1" style="data_analytics" rowHeight="241300"/>
  <slicer name="Country 1" xr10:uid="{D93AB1BF-F678-451F-99C8-759CFF584A5B}" cache="Slicer_Country" caption="Country" level="1" style="data_analytics" rowHeight="241300"/>
  <slicer name="Product Category 1" xr10:uid="{BC6CA71F-051C-4DE3-B1D4-E2DE521074CB}" cache="Slicer_Product_Category" caption="Category" level="1" style="data_analytic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63643F7A-26D0-4FB2-8A2A-51FD5F4893E9}" cache="Slicer_Month2" caption="Month" level="1" rowHeight="241300"/>
  <slicer name="Year 1" xr10:uid="{83BBD76B-1DB9-4EDD-A4AF-6765A0B7A248}" cache="Slicer_Year1" caption="Year" level="1" rowHeight="241300"/>
  <slicer name="Country" xr10:uid="{B17C3C3E-8543-4880-BEEE-56DE94812739}" cache="Slicer_Country" caption="Country" level="1" rowHeight="241300"/>
  <slicer name="Product Category" xr10:uid="{F35B6B91-81C7-4342-887D-40E0E648C526}" cache="Slicer_Product_Category" caption="Product Category"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DCEFFE-8128-4665-8C03-6A3ABFBBB291}" name="Table3" displayName="Table3" ref="A1:J570" totalsRowShown="0">
  <autoFilter ref="A1:J570" xr:uid="{98DCEFFE-8128-4665-8C03-6A3ABFBBB291}"/>
  <tableColumns count="10">
    <tableColumn id="2" xr3:uid="{03F8FBF2-FA24-406D-AFBD-26A51A84CDC9}" name="Customer Name"/>
    <tableColumn id="3" xr3:uid="{B0CADD86-B6FC-406D-8217-E4312DB22F2D}" name="Product Category"/>
    <tableColumn id="4" xr3:uid="{42391203-B07A-4874-A806-6901EF947450}" name="Product Name"/>
    <tableColumn id="5" xr3:uid="{9C5F839A-0FAA-4A41-AB67-0FCF92E9B322}" name="Order Date" dataDxfId="14"/>
    <tableColumn id="6" xr3:uid="{6810C25A-21B8-4BB7-9095-CF28C90C0FA6}" name="Delivered Date" dataDxfId="13"/>
    <tableColumn id="7" xr3:uid="{0408EFA0-877A-4DD5-83E0-6975C595E6DF}" name="Quantity"/>
    <tableColumn id="8" xr3:uid="{49EFEA4C-D682-4B67-90AE-FA373BD5321D}" name="Unit Price"/>
    <tableColumn id="9" xr3:uid="{9EA4D1DD-4FB2-4287-A98B-7E4E4D6D6F83}" name="Status"/>
    <tableColumn id="10" xr3:uid="{4CFD2073-950A-437A-9FFA-CE036ED96F00}" name="Country"/>
    <tableColumn id="11" xr3:uid="{12A6B3BA-2429-471B-B319-7C783A71BE83}" name="Payment 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9CECA7-D0E0-493E-BA16-303D65E2DC29}" name="Table1" displayName="Table1" ref="K1:K570" totalsRowShown="0">
  <autoFilter ref="K1:K570" xr:uid="{049CECA7-D0E0-493E-BA16-303D65E2DC29}"/>
  <tableColumns count="1">
    <tableColumn id="1" xr3:uid="{325D3FEE-E5CC-40BA-A3A2-68834E13D052}" name="Year">
      <calculatedColumnFormula>TEXT(D2, "YYYY")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242F845-1E21-43A7-9615-D49B384EE782}" name="Table4" displayName="Table4" ref="L1:L570" totalsRowShown="0">
  <autoFilter ref="L1:L570" xr:uid="{4242F845-1E21-43A7-9615-D49B384EE782}"/>
  <tableColumns count="1">
    <tableColumn id="1" xr3:uid="{2494D6B7-9BA0-428B-979E-A7F3F5D69565}" name="Month">
      <calculatedColumnFormula>TEXT(D2, "MMM")</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9F7BD47-35FB-4246-80DA-4217D95FED3F}" name="Table5" displayName="Table5" ref="M1:N570" totalsRowShown="0">
  <autoFilter ref="M1:N570" xr:uid="{19F7BD47-35FB-4246-80DA-4217D95FED3F}"/>
  <tableColumns count="2">
    <tableColumn id="1" xr3:uid="{759B8FAB-C69D-4D5A-BB1C-C09497C400FB}" name="Day">
      <calculatedColumnFormula>TEXT(D2, "DDD")</calculatedColumnFormula>
    </tableColumn>
    <tableColumn id="2" xr3:uid="{611A07E5-8FB6-45A0-8886-A855EEAB95AB}" name="Delivery Time" dataDxfId="12">
      <calculatedColumnFormula>DATEDIF(D2,E2, "D")</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0F29508-46D3-4659-A546-A7F6A271019C}" name="Table6" displayName="Table6" ref="O1:O570" totalsRowShown="0">
  <autoFilter ref="O1:O570" xr:uid="{40F29508-46D3-4659-A546-A7F6A271019C}"/>
  <tableColumns count="1">
    <tableColumn id="1" xr3:uid="{7B6C78E8-FF68-476E-B917-67550E366828}" name="Total Cost">
      <calculatedColumnFormula>ROUND(F2*G2*VLOOKUP(C2, Table2[#All], 2,FALSE),0)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65A1A7-E218-410A-B076-78106B800524}" name="Table7" displayName="Table7" ref="P1:P570" totalsRowShown="0">
  <autoFilter ref="P1:P570" xr:uid="{5165A1A7-E218-410A-B076-78106B800524}"/>
  <tableColumns count="1">
    <tableColumn id="1" xr3:uid="{4859515D-06F5-4AE5-B061-E171566B19D9}" name="Sales Revenue">
      <calculatedColumnFormula>F2*G2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B65F0B-65C2-4EC9-8C4A-8A7363375024}" name="Table8" displayName="Table8" ref="Q1:Q570" totalsRowShown="0">
  <autoFilter ref="Q1:Q570" xr:uid="{8AB65F0B-65C2-4EC9-8C4A-8A7363375024}"/>
  <tableColumns count="1">
    <tableColumn id="1" xr3:uid="{990EF842-E049-46BF-82A9-8569F6658942}" name="Net Profit">
      <calculatedColumnFormula>P2-O2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4B4135-E860-4B82-9C72-F7644CF4C962}" name="Table211" displayName="Table211" ref="A1:B26" totalsRowShown="0">
  <autoFilter ref="A1:B26" xr:uid="{204B4135-E860-4B82-9C72-F7644CF4C962}"/>
  <tableColumns count="2">
    <tableColumn id="1" xr3:uid="{CE8028A6-5A3D-4D1C-B569-A68B16458A33}" name="Product Name"/>
    <tableColumn id="2" xr3:uid="{C9EEC020-3C5A-4879-9FD1-C61AD5B00CE6}" name="Cost Percentag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M557"/>
  <sheetViews>
    <sheetView workbookViewId="0"/>
  </sheetViews>
  <sheetFormatPr defaultRowHeight="15" x14ac:dyDescent="0.25"/>
  <cols>
    <col min="6" max="6" width="20.42578125" customWidth="1"/>
  </cols>
  <sheetData>
    <row r="1" spans="1:11" x14ac:dyDescent="0.25">
      <c r="A1" t="s">
        <v>0</v>
      </c>
      <c r="B1" t="s">
        <v>1</v>
      </c>
      <c r="C1" t="s">
        <v>2</v>
      </c>
      <c r="D1" t="s">
        <v>3</v>
      </c>
      <c r="E1" t="s">
        <v>4</v>
      </c>
      <c r="F1" t="s">
        <v>5</v>
      </c>
      <c r="G1" t="s">
        <v>6</v>
      </c>
      <c r="H1" t="s">
        <v>7</v>
      </c>
      <c r="I1" t="s">
        <v>8</v>
      </c>
      <c r="J1" t="s">
        <v>9</v>
      </c>
      <c r="K1" t="s">
        <v>10</v>
      </c>
    </row>
    <row r="2" spans="1:11" x14ac:dyDescent="0.25">
      <c r="A2">
        <v>1</v>
      </c>
      <c r="B2" t="s">
        <v>11</v>
      </c>
      <c r="C2" t="s">
        <v>12</v>
      </c>
      <c r="D2" t="s">
        <v>13</v>
      </c>
      <c r="E2">
        <v>45432</v>
      </c>
      <c r="F2" s="1">
        <v>45436</v>
      </c>
      <c r="G2">
        <v>4</v>
      </c>
      <c r="H2">
        <v>238</v>
      </c>
      <c r="I2" t="s">
        <v>14</v>
      </c>
      <c r="J2" t="s">
        <v>551</v>
      </c>
      <c r="K2" t="s">
        <v>15</v>
      </c>
    </row>
    <row r="3" spans="1:11" x14ac:dyDescent="0.25">
      <c r="A3">
        <v>2</v>
      </c>
      <c r="B3" t="s">
        <v>16</v>
      </c>
      <c r="C3" t="s">
        <v>17</v>
      </c>
      <c r="D3" t="s">
        <v>18</v>
      </c>
      <c r="E3">
        <v>45594</v>
      </c>
      <c r="F3" s="1">
        <v>45600</v>
      </c>
      <c r="G3">
        <v>7</v>
      </c>
      <c r="H3">
        <v>42</v>
      </c>
      <c r="I3" t="s">
        <v>14</v>
      </c>
      <c r="J3" t="s">
        <v>551</v>
      </c>
      <c r="K3" t="s">
        <v>19</v>
      </c>
    </row>
    <row r="4" spans="1:11" x14ac:dyDescent="0.25">
      <c r="A4">
        <v>3</v>
      </c>
      <c r="B4" t="s">
        <v>20</v>
      </c>
      <c r="C4" t="s">
        <v>21</v>
      </c>
      <c r="D4" t="s">
        <v>22</v>
      </c>
      <c r="E4">
        <v>45593</v>
      </c>
      <c r="F4" s="1">
        <v>45603</v>
      </c>
      <c r="G4">
        <v>5</v>
      </c>
      <c r="H4">
        <v>838</v>
      </c>
      <c r="I4" t="s">
        <v>14</v>
      </c>
      <c r="J4" t="s">
        <v>549</v>
      </c>
      <c r="K4" t="s">
        <v>19</v>
      </c>
    </row>
    <row r="5" spans="1:11" x14ac:dyDescent="0.25">
      <c r="A5">
        <v>4</v>
      </c>
      <c r="B5" t="s">
        <v>23</v>
      </c>
      <c r="C5" t="s">
        <v>24</v>
      </c>
      <c r="D5" t="s">
        <v>25</v>
      </c>
      <c r="E5">
        <v>45434</v>
      </c>
      <c r="F5" s="1">
        <v>45439</v>
      </c>
      <c r="G5">
        <v>3</v>
      </c>
      <c r="H5">
        <v>230</v>
      </c>
      <c r="I5" t="s">
        <v>14</v>
      </c>
      <c r="J5" t="s">
        <v>549</v>
      </c>
      <c r="K5" t="s">
        <v>19</v>
      </c>
    </row>
    <row r="6" spans="1:11" x14ac:dyDescent="0.25">
      <c r="A6">
        <v>5</v>
      </c>
      <c r="B6" t="s">
        <v>26</v>
      </c>
      <c r="C6" t="s">
        <v>12</v>
      </c>
      <c r="D6" t="s">
        <v>27</v>
      </c>
      <c r="E6">
        <v>45566</v>
      </c>
      <c r="F6" s="1">
        <v>45582</v>
      </c>
      <c r="G6">
        <v>2</v>
      </c>
      <c r="H6">
        <v>954</v>
      </c>
      <c r="I6" t="s">
        <v>28</v>
      </c>
      <c r="J6" t="s">
        <v>550</v>
      </c>
      <c r="K6" t="s">
        <v>29</v>
      </c>
    </row>
    <row r="7" spans="1:11" x14ac:dyDescent="0.25">
      <c r="A7">
        <v>6</v>
      </c>
      <c r="B7" t="s">
        <v>30</v>
      </c>
      <c r="C7" t="s">
        <v>31</v>
      </c>
      <c r="D7" t="s">
        <v>32</v>
      </c>
      <c r="E7">
        <v>45477</v>
      </c>
      <c r="F7" s="1">
        <v>45483</v>
      </c>
      <c r="G7">
        <v>10</v>
      </c>
      <c r="H7">
        <v>206</v>
      </c>
      <c r="I7" t="s">
        <v>14</v>
      </c>
      <c r="J7" t="s">
        <v>33</v>
      </c>
      <c r="K7" t="s">
        <v>29</v>
      </c>
    </row>
    <row r="8" spans="1:11" x14ac:dyDescent="0.25">
      <c r="A8">
        <v>7</v>
      </c>
      <c r="B8" t="s">
        <v>34</v>
      </c>
      <c r="C8" t="s">
        <v>24</v>
      </c>
      <c r="D8" t="s">
        <v>25</v>
      </c>
      <c r="E8">
        <v>45375</v>
      </c>
      <c r="F8" s="1">
        <v>45387</v>
      </c>
      <c r="G8">
        <v>6</v>
      </c>
      <c r="H8">
        <v>373</v>
      </c>
      <c r="I8" t="s">
        <v>28</v>
      </c>
      <c r="J8" t="s">
        <v>551</v>
      </c>
      <c r="K8" t="s">
        <v>29</v>
      </c>
    </row>
    <row r="9" spans="1:11" x14ac:dyDescent="0.25">
      <c r="A9">
        <v>8</v>
      </c>
      <c r="B9" t="s">
        <v>35</v>
      </c>
      <c r="C9" t="s">
        <v>12</v>
      </c>
      <c r="D9" t="s">
        <v>36</v>
      </c>
      <c r="E9">
        <v>45617</v>
      </c>
      <c r="F9" s="1">
        <v>45627</v>
      </c>
      <c r="G9">
        <v>3</v>
      </c>
      <c r="H9">
        <v>556</v>
      </c>
      <c r="I9" t="s">
        <v>14</v>
      </c>
      <c r="J9" t="s">
        <v>33</v>
      </c>
      <c r="K9" t="s">
        <v>19</v>
      </c>
    </row>
    <row r="10" spans="1:11" x14ac:dyDescent="0.25">
      <c r="A10">
        <v>9</v>
      </c>
      <c r="B10" t="s">
        <v>37</v>
      </c>
      <c r="C10" t="s">
        <v>24</v>
      </c>
      <c r="D10" t="s">
        <v>38</v>
      </c>
      <c r="E10">
        <v>45430</v>
      </c>
      <c r="F10" s="1">
        <v>45434</v>
      </c>
      <c r="G10">
        <v>9</v>
      </c>
      <c r="H10">
        <v>234</v>
      </c>
      <c r="I10" t="s">
        <v>14</v>
      </c>
      <c r="J10" t="s">
        <v>33</v>
      </c>
      <c r="K10" t="s">
        <v>19</v>
      </c>
    </row>
    <row r="11" spans="1:11" x14ac:dyDescent="0.25">
      <c r="A11">
        <v>10</v>
      </c>
      <c r="B11" t="s">
        <v>39</v>
      </c>
      <c r="C11" t="s">
        <v>21</v>
      </c>
      <c r="D11" t="s">
        <v>40</v>
      </c>
      <c r="E11">
        <v>45453</v>
      </c>
      <c r="F11" s="1">
        <v>45468</v>
      </c>
      <c r="G11">
        <v>7</v>
      </c>
      <c r="H11">
        <v>284</v>
      </c>
      <c r="I11" t="s">
        <v>28</v>
      </c>
      <c r="J11" t="s">
        <v>551</v>
      </c>
      <c r="K11" t="s">
        <v>19</v>
      </c>
    </row>
    <row r="12" spans="1:11" x14ac:dyDescent="0.25">
      <c r="A12">
        <v>11</v>
      </c>
      <c r="B12" t="s">
        <v>41</v>
      </c>
      <c r="C12" t="s">
        <v>31</v>
      </c>
      <c r="D12" t="s">
        <v>42</v>
      </c>
      <c r="E12">
        <v>45627</v>
      </c>
      <c r="F12" s="1">
        <v>45636</v>
      </c>
      <c r="G12">
        <v>8</v>
      </c>
      <c r="H12">
        <v>415</v>
      </c>
      <c r="I12" t="s">
        <v>14</v>
      </c>
      <c r="J12" t="s">
        <v>33</v>
      </c>
      <c r="K12" t="s">
        <v>29</v>
      </c>
    </row>
    <row r="13" spans="1:11" x14ac:dyDescent="0.25">
      <c r="A13">
        <v>12</v>
      </c>
      <c r="B13" t="s">
        <v>43</v>
      </c>
      <c r="C13" t="s">
        <v>17</v>
      </c>
      <c r="D13" t="s">
        <v>44</v>
      </c>
      <c r="E13">
        <v>45477</v>
      </c>
      <c r="F13" s="1">
        <v>45480</v>
      </c>
      <c r="G13">
        <v>4</v>
      </c>
      <c r="H13">
        <v>151</v>
      </c>
      <c r="I13" t="s">
        <v>14</v>
      </c>
      <c r="J13" t="s">
        <v>33</v>
      </c>
      <c r="K13" t="s">
        <v>19</v>
      </c>
    </row>
    <row r="14" spans="1:11" x14ac:dyDescent="0.25">
      <c r="A14">
        <v>13</v>
      </c>
      <c r="B14" t="s">
        <v>45</v>
      </c>
      <c r="C14" t="s">
        <v>12</v>
      </c>
      <c r="D14" t="s">
        <v>13</v>
      </c>
      <c r="E14">
        <v>45370</v>
      </c>
      <c r="F14" s="1">
        <v>45380</v>
      </c>
      <c r="G14">
        <v>3</v>
      </c>
      <c r="H14">
        <v>821</v>
      </c>
      <c r="I14" t="s">
        <v>28</v>
      </c>
      <c r="J14" t="s">
        <v>33</v>
      </c>
      <c r="K14" t="s">
        <v>46</v>
      </c>
    </row>
    <row r="15" spans="1:11" x14ac:dyDescent="0.25">
      <c r="A15">
        <v>14</v>
      </c>
      <c r="B15" t="s">
        <v>47</v>
      </c>
      <c r="C15" t="s">
        <v>12</v>
      </c>
      <c r="D15" t="s">
        <v>27</v>
      </c>
      <c r="E15">
        <v>45487</v>
      </c>
      <c r="F15" s="1">
        <v>45501</v>
      </c>
      <c r="G15">
        <v>10</v>
      </c>
      <c r="H15">
        <v>489</v>
      </c>
      <c r="I15" t="s">
        <v>28</v>
      </c>
      <c r="J15" t="s">
        <v>33</v>
      </c>
      <c r="K15" t="s">
        <v>29</v>
      </c>
    </row>
    <row r="16" spans="1:11" x14ac:dyDescent="0.25">
      <c r="A16">
        <v>15</v>
      </c>
      <c r="B16" t="s">
        <v>48</v>
      </c>
      <c r="C16" t="s">
        <v>12</v>
      </c>
      <c r="D16" t="s">
        <v>13</v>
      </c>
      <c r="E16">
        <v>45641</v>
      </c>
      <c r="F16" s="1">
        <v>45650</v>
      </c>
      <c r="G16">
        <v>9</v>
      </c>
      <c r="H16">
        <v>778</v>
      </c>
      <c r="I16" t="s">
        <v>14</v>
      </c>
      <c r="J16" t="s">
        <v>547</v>
      </c>
      <c r="K16" t="s">
        <v>29</v>
      </c>
    </row>
    <row r="17" spans="1:11" x14ac:dyDescent="0.25">
      <c r="A17">
        <v>16</v>
      </c>
      <c r="B17" t="s">
        <v>49</v>
      </c>
      <c r="C17" t="s">
        <v>31</v>
      </c>
      <c r="D17" t="s">
        <v>50</v>
      </c>
      <c r="E17">
        <v>45372</v>
      </c>
      <c r="F17" s="1">
        <v>45380</v>
      </c>
      <c r="G17">
        <v>8</v>
      </c>
      <c r="H17">
        <v>13</v>
      </c>
      <c r="I17" t="s">
        <v>28</v>
      </c>
      <c r="J17" t="s">
        <v>33</v>
      </c>
      <c r="K17" t="s">
        <v>46</v>
      </c>
    </row>
    <row r="18" spans="1:11" x14ac:dyDescent="0.25">
      <c r="A18">
        <v>17</v>
      </c>
      <c r="B18" t="s">
        <v>51</v>
      </c>
      <c r="C18" t="s">
        <v>21</v>
      </c>
      <c r="D18" t="s">
        <v>52</v>
      </c>
      <c r="E18">
        <v>45346</v>
      </c>
      <c r="F18" s="1">
        <v>45354</v>
      </c>
      <c r="G18">
        <v>5</v>
      </c>
      <c r="H18">
        <v>871</v>
      </c>
      <c r="I18" t="s">
        <v>28</v>
      </c>
      <c r="J18" t="s">
        <v>33</v>
      </c>
      <c r="K18" t="s">
        <v>15</v>
      </c>
    </row>
    <row r="19" spans="1:11" x14ac:dyDescent="0.25">
      <c r="A19">
        <v>18</v>
      </c>
      <c r="B19" t="s">
        <v>53</v>
      </c>
      <c r="C19" t="s">
        <v>21</v>
      </c>
      <c r="D19" t="s">
        <v>54</v>
      </c>
      <c r="E19">
        <v>45483</v>
      </c>
      <c r="F19" s="1">
        <v>45492</v>
      </c>
      <c r="G19">
        <v>3</v>
      </c>
      <c r="H19">
        <v>562</v>
      </c>
      <c r="I19" t="s">
        <v>14</v>
      </c>
      <c r="J19" t="s">
        <v>549</v>
      </c>
      <c r="K19" t="s">
        <v>46</v>
      </c>
    </row>
    <row r="20" spans="1:11" x14ac:dyDescent="0.25">
      <c r="A20">
        <v>19</v>
      </c>
      <c r="B20" t="s">
        <v>55</v>
      </c>
      <c r="C20" t="s">
        <v>17</v>
      </c>
      <c r="D20" t="s">
        <v>56</v>
      </c>
      <c r="E20">
        <v>45542</v>
      </c>
      <c r="F20" s="1">
        <v>45552</v>
      </c>
      <c r="G20">
        <v>1</v>
      </c>
      <c r="H20">
        <v>124</v>
      </c>
      <c r="I20" t="s">
        <v>14</v>
      </c>
      <c r="J20" t="s">
        <v>547</v>
      </c>
      <c r="K20" t="s">
        <v>15</v>
      </c>
    </row>
    <row r="21" spans="1:11" x14ac:dyDescent="0.25">
      <c r="A21">
        <v>20</v>
      </c>
      <c r="B21" t="s">
        <v>57</v>
      </c>
      <c r="C21" t="s">
        <v>12</v>
      </c>
      <c r="D21" t="s">
        <v>58</v>
      </c>
      <c r="E21">
        <v>45582</v>
      </c>
      <c r="F21" s="1">
        <v>45588</v>
      </c>
      <c r="G21">
        <v>2</v>
      </c>
      <c r="H21">
        <v>97</v>
      </c>
      <c r="I21" t="s">
        <v>14</v>
      </c>
      <c r="J21" t="s">
        <v>33</v>
      </c>
      <c r="K21" t="s">
        <v>46</v>
      </c>
    </row>
    <row r="22" spans="1:11" x14ac:dyDescent="0.25">
      <c r="A22">
        <v>21</v>
      </c>
      <c r="B22" t="s">
        <v>43</v>
      </c>
      <c r="C22" t="s">
        <v>17</v>
      </c>
      <c r="D22" t="s">
        <v>44</v>
      </c>
      <c r="E22">
        <v>45477</v>
      </c>
      <c r="F22" s="1">
        <v>45480</v>
      </c>
      <c r="G22">
        <v>4</v>
      </c>
      <c r="H22">
        <v>151</v>
      </c>
      <c r="I22" t="s">
        <v>14</v>
      </c>
      <c r="J22" t="s">
        <v>33</v>
      </c>
      <c r="K22" t="s">
        <v>15</v>
      </c>
    </row>
    <row r="23" spans="1:11" x14ac:dyDescent="0.25">
      <c r="A23">
        <v>22</v>
      </c>
      <c r="B23" t="s">
        <v>59</v>
      </c>
      <c r="C23" t="s">
        <v>17</v>
      </c>
      <c r="D23" t="s">
        <v>60</v>
      </c>
      <c r="E23">
        <v>45508</v>
      </c>
      <c r="F23" s="1">
        <v>45520</v>
      </c>
      <c r="G23">
        <v>4</v>
      </c>
      <c r="H23">
        <v>961</v>
      </c>
      <c r="I23" t="s">
        <v>28</v>
      </c>
      <c r="J23" t="s">
        <v>33</v>
      </c>
      <c r="K23" t="s">
        <v>15</v>
      </c>
    </row>
    <row r="24" spans="1:11" x14ac:dyDescent="0.25">
      <c r="A24">
        <v>23</v>
      </c>
      <c r="B24" t="s">
        <v>61</v>
      </c>
      <c r="C24" t="s">
        <v>31</v>
      </c>
      <c r="D24" t="s">
        <v>50</v>
      </c>
      <c r="E24">
        <v>45635</v>
      </c>
      <c r="F24" s="1">
        <v>45638</v>
      </c>
      <c r="G24">
        <v>6</v>
      </c>
      <c r="H24">
        <v>458</v>
      </c>
      <c r="I24" t="s">
        <v>14</v>
      </c>
      <c r="J24" t="s">
        <v>33</v>
      </c>
      <c r="K24" t="s">
        <v>19</v>
      </c>
    </row>
    <row r="25" spans="1:11" x14ac:dyDescent="0.25">
      <c r="A25">
        <v>24</v>
      </c>
      <c r="B25" t="s">
        <v>62</v>
      </c>
      <c r="C25" t="s">
        <v>21</v>
      </c>
      <c r="D25" t="s">
        <v>54</v>
      </c>
      <c r="E25">
        <v>45324</v>
      </c>
      <c r="F25" s="1">
        <v>45334</v>
      </c>
      <c r="G25">
        <v>6</v>
      </c>
      <c r="H25">
        <v>31</v>
      </c>
      <c r="I25" t="s">
        <v>14</v>
      </c>
      <c r="J25" t="s">
        <v>33</v>
      </c>
      <c r="K25" t="s">
        <v>29</v>
      </c>
    </row>
    <row r="26" spans="1:11" x14ac:dyDescent="0.25">
      <c r="A26">
        <v>25</v>
      </c>
      <c r="B26" t="s">
        <v>63</v>
      </c>
      <c r="C26" t="s">
        <v>17</v>
      </c>
      <c r="D26" t="s">
        <v>64</v>
      </c>
      <c r="E26">
        <v>45295</v>
      </c>
      <c r="F26" s="1">
        <v>45306</v>
      </c>
      <c r="G26">
        <v>2</v>
      </c>
      <c r="H26">
        <v>734</v>
      </c>
      <c r="I26" t="s">
        <v>14</v>
      </c>
      <c r="J26" t="s">
        <v>33</v>
      </c>
      <c r="K26" t="s">
        <v>46</v>
      </c>
    </row>
    <row r="27" spans="1:11" x14ac:dyDescent="0.25">
      <c r="A27">
        <v>16</v>
      </c>
      <c r="B27" t="s">
        <v>49</v>
      </c>
      <c r="C27" t="s">
        <v>31</v>
      </c>
      <c r="D27" t="s">
        <v>50</v>
      </c>
      <c r="E27">
        <v>45372</v>
      </c>
      <c r="F27" s="1">
        <v>45380</v>
      </c>
      <c r="G27">
        <v>8</v>
      </c>
      <c r="H27">
        <v>13</v>
      </c>
      <c r="I27" t="s">
        <v>28</v>
      </c>
      <c r="J27" t="s">
        <v>33</v>
      </c>
      <c r="K27" t="s">
        <v>46</v>
      </c>
    </row>
    <row r="28" spans="1:11" x14ac:dyDescent="0.25">
      <c r="A28">
        <v>26</v>
      </c>
      <c r="B28" t="s">
        <v>65</v>
      </c>
      <c r="C28" t="s">
        <v>12</v>
      </c>
      <c r="D28" t="s">
        <v>13</v>
      </c>
      <c r="E28">
        <v>45461</v>
      </c>
      <c r="F28" s="1">
        <v>45472</v>
      </c>
      <c r="G28">
        <v>2</v>
      </c>
      <c r="H28">
        <v>536</v>
      </c>
      <c r="I28" t="s">
        <v>28</v>
      </c>
      <c r="J28" t="s">
        <v>551</v>
      </c>
      <c r="K28" t="s">
        <v>15</v>
      </c>
    </row>
    <row r="29" spans="1:11" x14ac:dyDescent="0.25">
      <c r="A29">
        <v>27</v>
      </c>
      <c r="B29" t="s">
        <v>66</v>
      </c>
      <c r="C29" t="s">
        <v>24</v>
      </c>
      <c r="D29" t="s">
        <v>38</v>
      </c>
      <c r="E29">
        <v>45531</v>
      </c>
      <c r="F29" s="1">
        <v>45534</v>
      </c>
      <c r="G29">
        <v>1</v>
      </c>
      <c r="H29">
        <v>200</v>
      </c>
      <c r="I29" t="s">
        <v>14</v>
      </c>
      <c r="J29" t="s">
        <v>33</v>
      </c>
      <c r="K29" t="s">
        <v>46</v>
      </c>
    </row>
    <row r="30" spans="1:11" x14ac:dyDescent="0.25">
      <c r="A30">
        <v>28</v>
      </c>
      <c r="B30" t="s">
        <v>67</v>
      </c>
      <c r="C30" t="s">
        <v>17</v>
      </c>
      <c r="D30" t="s">
        <v>18</v>
      </c>
      <c r="E30">
        <v>45317</v>
      </c>
      <c r="F30" s="1">
        <v>45329</v>
      </c>
      <c r="G30">
        <v>9</v>
      </c>
      <c r="H30">
        <v>866</v>
      </c>
      <c r="I30" t="s">
        <v>14</v>
      </c>
      <c r="J30" t="s">
        <v>551</v>
      </c>
      <c r="K30" t="s">
        <v>29</v>
      </c>
    </row>
    <row r="31" spans="1:11" x14ac:dyDescent="0.25">
      <c r="A31">
        <v>29</v>
      </c>
      <c r="B31" t="s">
        <v>68</v>
      </c>
      <c r="C31" t="s">
        <v>21</v>
      </c>
      <c r="D31" t="s">
        <v>22</v>
      </c>
      <c r="E31">
        <v>45540</v>
      </c>
      <c r="F31" s="1">
        <v>45554</v>
      </c>
      <c r="G31">
        <v>8</v>
      </c>
      <c r="H31">
        <v>228</v>
      </c>
      <c r="I31" t="s">
        <v>14</v>
      </c>
      <c r="J31" t="s">
        <v>549</v>
      </c>
      <c r="K31" t="s">
        <v>29</v>
      </c>
    </row>
    <row r="32" spans="1:11" x14ac:dyDescent="0.25">
      <c r="A32">
        <v>30</v>
      </c>
      <c r="B32" t="s">
        <v>69</v>
      </c>
      <c r="C32" t="s">
        <v>24</v>
      </c>
      <c r="D32" t="s">
        <v>70</v>
      </c>
      <c r="E32">
        <v>45630</v>
      </c>
      <c r="F32" s="1">
        <v>45637</v>
      </c>
      <c r="G32">
        <v>8</v>
      </c>
      <c r="H32">
        <v>168</v>
      </c>
      <c r="I32" t="s">
        <v>14</v>
      </c>
      <c r="J32" t="s">
        <v>551</v>
      </c>
      <c r="K32" t="s">
        <v>19</v>
      </c>
    </row>
    <row r="33" spans="1:11" x14ac:dyDescent="0.25">
      <c r="A33">
        <v>31</v>
      </c>
      <c r="B33" t="s">
        <v>71</v>
      </c>
      <c r="C33" t="s">
        <v>12</v>
      </c>
      <c r="D33" t="s">
        <v>36</v>
      </c>
      <c r="E33">
        <v>45569</v>
      </c>
      <c r="F33" s="1">
        <v>45572</v>
      </c>
      <c r="G33">
        <v>1</v>
      </c>
      <c r="H33">
        <v>775</v>
      </c>
      <c r="I33" t="s">
        <v>14</v>
      </c>
      <c r="J33" t="s">
        <v>547</v>
      </c>
      <c r="K33" t="s">
        <v>19</v>
      </c>
    </row>
    <row r="34" spans="1:11" x14ac:dyDescent="0.25">
      <c r="A34">
        <v>32</v>
      </c>
      <c r="B34" t="s">
        <v>72</v>
      </c>
      <c r="C34" t="s">
        <v>17</v>
      </c>
      <c r="D34" t="s">
        <v>44</v>
      </c>
      <c r="E34">
        <v>45549</v>
      </c>
      <c r="F34" s="1">
        <v>45554</v>
      </c>
      <c r="G34">
        <v>9</v>
      </c>
      <c r="H34">
        <v>171</v>
      </c>
      <c r="I34" t="s">
        <v>14</v>
      </c>
      <c r="J34" t="s">
        <v>551</v>
      </c>
      <c r="K34" t="s">
        <v>29</v>
      </c>
    </row>
    <row r="35" spans="1:11" x14ac:dyDescent="0.25">
      <c r="A35">
        <v>33</v>
      </c>
      <c r="B35" t="s">
        <v>73</v>
      </c>
      <c r="C35" t="s">
        <v>12</v>
      </c>
      <c r="D35" t="s">
        <v>36</v>
      </c>
      <c r="E35">
        <v>45418</v>
      </c>
      <c r="F35" s="1">
        <v>45431</v>
      </c>
      <c r="G35">
        <v>10</v>
      </c>
      <c r="H35">
        <v>618</v>
      </c>
      <c r="I35" t="s">
        <v>14</v>
      </c>
      <c r="J35" t="s">
        <v>551</v>
      </c>
      <c r="K35" t="s">
        <v>46</v>
      </c>
    </row>
    <row r="36" spans="1:11" x14ac:dyDescent="0.25">
      <c r="A36">
        <v>34</v>
      </c>
      <c r="B36" t="s">
        <v>74</v>
      </c>
      <c r="C36" t="s">
        <v>24</v>
      </c>
      <c r="D36" t="s">
        <v>70</v>
      </c>
      <c r="E36">
        <v>45581</v>
      </c>
      <c r="F36" s="1">
        <v>45586</v>
      </c>
      <c r="G36">
        <v>9</v>
      </c>
      <c r="H36">
        <v>333</v>
      </c>
      <c r="I36" t="s">
        <v>28</v>
      </c>
      <c r="J36" t="s">
        <v>547</v>
      </c>
      <c r="K36" t="s">
        <v>46</v>
      </c>
    </row>
    <row r="37" spans="1:11" x14ac:dyDescent="0.25">
      <c r="A37">
        <v>35</v>
      </c>
      <c r="B37" t="s">
        <v>75</v>
      </c>
      <c r="C37" t="s">
        <v>31</v>
      </c>
      <c r="D37" t="s">
        <v>76</v>
      </c>
      <c r="E37">
        <v>45296</v>
      </c>
      <c r="F37" s="1">
        <v>45301</v>
      </c>
      <c r="G37">
        <v>8</v>
      </c>
      <c r="H37">
        <v>646</v>
      </c>
      <c r="I37" t="s">
        <v>14</v>
      </c>
      <c r="J37" t="s">
        <v>33</v>
      </c>
      <c r="K37" t="s">
        <v>46</v>
      </c>
    </row>
    <row r="38" spans="1:11" x14ac:dyDescent="0.25">
      <c r="A38">
        <v>36</v>
      </c>
      <c r="B38" t="s">
        <v>77</v>
      </c>
      <c r="C38" t="s">
        <v>17</v>
      </c>
      <c r="D38" t="s">
        <v>64</v>
      </c>
      <c r="E38">
        <v>45551</v>
      </c>
      <c r="F38" s="1">
        <v>45556</v>
      </c>
      <c r="G38">
        <v>5</v>
      </c>
      <c r="I38" t="s">
        <v>14</v>
      </c>
      <c r="J38" t="s">
        <v>547</v>
      </c>
      <c r="K38" t="s">
        <v>15</v>
      </c>
    </row>
    <row r="39" spans="1:11" x14ac:dyDescent="0.25">
      <c r="A39">
        <v>37</v>
      </c>
      <c r="B39" t="s">
        <v>78</v>
      </c>
      <c r="C39" t="s">
        <v>31</v>
      </c>
      <c r="D39" t="s">
        <v>79</v>
      </c>
      <c r="E39">
        <v>45372</v>
      </c>
      <c r="F39" s="1">
        <v>45386</v>
      </c>
      <c r="G39">
        <v>8</v>
      </c>
      <c r="H39">
        <v>863</v>
      </c>
      <c r="I39" t="s">
        <v>28</v>
      </c>
      <c r="J39" t="s">
        <v>33</v>
      </c>
      <c r="K39" t="s">
        <v>46</v>
      </c>
    </row>
    <row r="40" spans="1:11" x14ac:dyDescent="0.25">
      <c r="A40">
        <v>38</v>
      </c>
      <c r="B40" t="s">
        <v>80</v>
      </c>
      <c r="C40" t="s">
        <v>17</v>
      </c>
      <c r="D40" t="s">
        <v>18</v>
      </c>
      <c r="E40">
        <v>45633</v>
      </c>
      <c r="F40" s="1">
        <v>45645</v>
      </c>
      <c r="G40">
        <v>9</v>
      </c>
      <c r="H40">
        <v>316</v>
      </c>
      <c r="I40" t="s">
        <v>14</v>
      </c>
      <c r="J40" t="s">
        <v>33</v>
      </c>
      <c r="K40" t="s">
        <v>15</v>
      </c>
    </row>
    <row r="41" spans="1:11" x14ac:dyDescent="0.25">
      <c r="A41">
        <v>39</v>
      </c>
      <c r="B41" t="s">
        <v>81</v>
      </c>
      <c r="C41" t="s">
        <v>31</v>
      </c>
      <c r="D41" t="s">
        <v>76</v>
      </c>
      <c r="E41">
        <v>45346</v>
      </c>
      <c r="F41" s="1">
        <v>45351</v>
      </c>
      <c r="G41">
        <v>9</v>
      </c>
      <c r="H41">
        <v>169</v>
      </c>
      <c r="I41" t="s">
        <v>28</v>
      </c>
      <c r="J41" t="s">
        <v>547</v>
      </c>
      <c r="K41" t="s">
        <v>29</v>
      </c>
    </row>
    <row r="42" spans="1:11" x14ac:dyDescent="0.25">
      <c r="A42">
        <v>40</v>
      </c>
      <c r="B42" t="s">
        <v>82</v>
      </c>
      <c r="C42" t="s">
        <v>21</v>
      </c>
      <c r="D42" t="s">
        <v>83</v>
      </c>
      <c r="E42">
        <v>45396</v>
      </c>
      <c r="F42" s="1">
        <v>45410</v>
      </c>
      <c r="G42">
        <v>5</v>
      </c>
      <c r="H42">
        <v>527</v>
      </c>
      <c r="I42" t="s">
        <v>14</v>
      </c>
      <c r="J42" t="s">
        <v>550</v>
      </c>
      <c r="K42" t="s">
        <v>19</v>
      </c>
    </row>
    <row r="43" spans="1:11" x14ac:dyDescent="0.25">
      <c r="A43">
        <v>41</v>
      </c>
      <c r="B43" t="s">
        <v>84</v>
      </c>
      <c r="C43" t="s">
        <v>12</v>
      </c>
      <c r="D43" t="s">
        <v>27</v>
      </c>
      <c r="E43">
        <v>45433</v>
      </c>
      <c r="F43" s="1">
        <v>45437</v>
      </c>
      <c r="G43">
        <v>1</v>
      </c>
      <c r="H43">
        <v>13</v>
      </c>
      <c r="I43" t="s">
        <v>28</v>
      </c>
      <c r="J43" t="s">
        <v>547</v>
      </c>
      <c r="K43" t="s">
        <v>29</v>
      </c>
    </row>
    <row r="44" spans="1:11" x14ac:dyDescent="0.25">
      <c r="A44">
        <v>42</v>
      </c>
      <c r="B44" t="s">
        <v>85</v>
      </c>
      <c r="C44" t="s">
        <v>31</v>
      </c>
      <c r="D44" t="s">
        <v>42</v>
      </c>
      <c r="E44">
        <v>45518</v>
      </c>
      <c r="F44" s="1">
        <v>45525</v>
      </c>
      <c r="G44">
        <v>9</v>
      </c>
      <c r="H44">
        <v>732</v>
      </c>
      <c r="I44" t="s">
        <v>14</v>
      </c>
      <c r="J44" t="s">
        <v>550</v>
      </c>
      <c r="K44" t="s">
        <v>29</v>
      </c>
    </row>
    <row r="45" spans="1:11" x14ac:dyDescent="0.25">
      <c r="A45">
        <v>43</v>
      </c>
      <c r="B45" t="s">
        <v>86</v>
      </c>
      <c r="C45" t="s">
        <v>12</v>
      </c>
      <c r="D45" t="s">
        <v>13</v>
      </c>
      <c r="E45">
        <v>45645</v>
      </c>
      <c r="F45" s="1">
        <v>45651</v>
      </c>
      <c r="G45">
        <v>3</v>
      </c>
      <c r="H45">
        <v>568</v>
      </c>
      <c r="I45" t="s">
        <v>28</v>
      </c>
      <c r="J45" t="s">
        <v>551</v>
      </c>
      <c r="K45" t="s">
        <v>46</v>
      </c>
    </row>
    <row r="46" spans="1:11" x14ac:dyDescent="0.25">
      <c r="A46">
        <v>44</v>
      </c>
      <c r="B46" t="s">
        <v>87</v>
      </c>
      <c r="C46" t="s">
        <v>17</v>
      </c>
      <c r="D46" t="s">
        <v>64</v>
      </c>
      <c r="E46">
        <v>45512</v>
      </c>
      <c r="F46" s="1">
        <v>45516</v>
      </c>
      <c r="G46">
        <v>3</v>
      </c>
      <c r="H46">
        <v>52</v>
      </c>
      <c r="I46" t="s">
        <v>14</v>
      </c>
      <c r="J46" t="s">
        <v>547</v>
      </c>
      <c r="K46" t="s">
        <v>46</v>
      </c>
    </row>
    <row r="47" spans="1:11" x14ac:dyDescent="0.25">
      <c r="A47">
        <v>45</v>
      </c>
      <c r="B47" t="s">
        <v>88</v>
      </c>
      <c r="C47" t="s">
        <v>31</v>
      </c>
      <c r="D47" t="s">
        <v>42</v>
      </c>
      <c r="E47">
        <v>45641</v>
      </c>
      <c r="F47" s="1">
        <v>45652</v>
      </c>
      <c r="G47">
        <v>4</v>
      </c>
      <c r="H47">
        <v>692</v>
      </c>
      <c r="I47" t="s">
        <v>28</v>
      </c>
      <c r="J47" t="s">
        <v>551</v>
      </c>
      <c r="K47" t="s">
        <v>19</v>
      </c>
    </row>
    <row r="48" spans="1:11" x14ac:dyDescent="0.25">
      <c r="A48">
        <v>46</v>
      </c>
      <c r="B48" t="s">
        <v>89</v>
      </c>
      <c r="C48" t="s">
        <v>21</v>
      </c>
      <c r="D48" t="s">
        <v>40</v>
      </c>
      <c r="E48">
        <v>45487</v>
      </c>
      <c r="F48" s="1">
        <v>45495</v>
      </c>
      <c r="G48">
        <v>1</v>
      </c>
      <c r="H48">
        <v>889</v>
      </c>
      <c r="I48" t="s">
        <v>14</v>
      </c>
      <c r="J48" t="s">
        <v>550</v>
      </c>
      <c r="K48" t="s">
        <v>15</v>
      </c>
    </row>
    <row r="49" spans="1:11" x14ac:dyDescent="0.25">
      <c r="A49">
        <v>47</v>
      </c>
      <c r="B49" t="s">
        <v>90</v>
      </c>
      <c r="C49" t="s">
        <v>17</v>
      </c>
      <c r="D49" t="s">
        <v>56</v>
      </c>
      <c r="E49">
        <v>45306</v>
      </c>
      <c r="F49" s="1">
        <v>45309</v>
      </c>
      <c r="G49">
        <v>2</v>
      </c>
      <c r="H49">
        <v>908</v>
      </c>
      <c r="I49" t="s">
        <v>28</v>
      </c>
      <c r="J49" t="s">
        <v>547</v>
      </c>
      <c r="K49" t="s">
        <v>46</v>
      </c>
    </row>
    <row r="50" spans="1:11" x14ac:dyDescent="0.25">
      <c r="A50">
        <v>48</v>
      </c>
      <c r="B50" t="s">
        <v>91</v>
      </c>
      <c r="C50" t="s">
        <v>12</v>
      </c>
      <c r="D50" t="s">
        <v>27</v>
      </c>
      <c r="E50">
        <v>45292</v>
      </c>
      <c r="F50" s="1">
        <v>45306</v>
      </c>
      <c r="G50">
        <v>9</v>
      </c>
      <c r="H50">
        <v>957</v>
      </c>
      <c r="I50" t="s">
        <v>28</v>
      </c>
      <c r="J50" t="s">
        <v>549</v>
      </c>
      <c r="K50" t="s">
        <v>46</v>
      </c>
    </row>
    <row r="51" spans="1:11" x14ac:dyDescent="0.25">
      <c r="A51">
        <v>49</v>
      </c>
      <c r="B51" t="s">
        <v>92</v>
      </c>
      <c r="C51" t="s">
        <v>21</v>
      </c>
      <c r="D51" t="s">
        <v>83</v>
      </c>
      <c r="E51">
        <v>45512</v>
      </c>
      <c r="F51" s="1">
        <v>45519</v>
      </c>
      <c r="G51">
        <v>2</v>
      </c>
      <c r="H51">
        <v>981</v>
      </c>
      <c r="I51" t="s">
        <v>28</v>
      </c>
      <c r="J51" t="s">
        <v>33</v>
      </c>
      <c r="K51" t="s">
        <v>19</v>
      </c>
    </row>
    <row r="52" spans="1:11" x14ac:dyDescent="0.25">
      <c r="A52">
        <v>50</v>
      </c>
      <c r="B52" t="s">
        <v>93</v>
      </c>
      <c r="C52" t="s">
        <v>24</v>
      </c>
      <c r="D52" t="s">
        <v>25</v>
      </c>
      <c r="E52">
        <v>45575</v>
      </c>
      <c r="F52" s="1">
        <v>45578</v>
      </c>
      <c r="G52">
        <v>3</v>
      </c>
      <c r="H52">
        <v>206</v>
      </c>
      <c r="I52" t="s">
        <v>28</v>
      </c>
      <c r="J52" t="s">
        <v>550</v>
      </c>
      <c r="K52" t="s">
        <v>19</v>
      </c>
    </row>
    <row r="53" spans="1:11" x14ac:dyDescent="0.25">
      <c r="A53">
        <v>51</v>
      </c>
      <c r="B53" t="s">
        <v>94</v>
      </c>
      <c r="C53" t="s">
        <v>24</v>
      </c>
      <c r="D53" t="s">
        <v>38</v>
      </c>
      <c r="E53">
        <v>45637</v>
      </c>
      <c r="F53" s="1">
        <v>45647</v>
      </c>
      <c r="G53">
        <v>4</v>
      </c>
      <c r="H53">
        <v>533</v>
      </c>
      <c r="I53" t="s">
        <v>28</v>
      </c>
      <c r="J53" t="s">
        <v>550</v>
      </c>
      <c r="K53" t="s">
        <v>46</v>
      </c>
    </row>
    <row r="54" spans="1:11" x14ac:dyDescent="0.25">
      <c r="A54">
        <v>52</v>
      </c>
      <c r="B54" t="s">
        <v>95</v>
      </c>
      <c r="C54" t="s">
        <v>12</v>
      </c>
      <c r="D54" t="s">
        <v>96</v>
      </c>
      <c r="E54">
        <v>45555</v>
      </c>
      <c r="F54" s="1">
        <v>45562</v>
      </c>
      <c r="G54">
        <v>10</v>
      </c>
      <c r="H54">
        <v>353</v>
      </c>
      <c r="I54" t="s">
        <v>28</v>
      </c>
      <c r="J54" t="s">
        <v>551</v>
      </c>
      <c r="K54" t="s">
        <v>46</v>
      </c>
    </row>
    <row r="55" spans="1:11" x14ac:dyDescent="0.25">
      <c r="A55">
        <v>53</v>
      </c>
      <c r="B55" t="s">
        <v>97</v>
      </c>
      <c r="C55" t="s">
        <v>17</v>
      </c>
      <c r="D55" t="s">
        <v>18</v>
      </c>
      <c r="E55">
        <v>45525</v>
      </c>
      <c r="F55" s="1">
        <v>45536</v>
      </c>
      <c r="G55">
        <v>7</v>
      </c>
      <c r="H55">
        <v>917</v>
      </c>
      <c r="I55" t="s">
        <v>14</v>
      </c>
      <c r="J55" t="s">
        <v>33</v>
      </c>
      <c r="K55" t="s">
        <v>15</v>
      </c>
    </row>
    <row r="56" spans="1:11" x14ac:dyDescent="0.25">
      <c r="A56">
        <v>54</v>
      </c>
      <c r="B56" t="s">
        <v>98</v>
      </c>
      <c r="C56" t="s">
        <v>24</v>
      </c>
      <c r="D56" t="s">
        <v>38</v>
      </c>
      <c r="E56">
        <v>45496</v>
      </c>
      <c r="F56" s="1">
        <v>45502</v>
      </c>
      <c r="G56">
        <v>4</v>
      </c>
      <c r="H56">
        <v>161</v>
      </c>
      <c r="I56" t="s">
        <v>14</v>
      </c>
      <c r="J56" t="s">
        <v>33</v>
      </c>
      <c r="K56" t="s">
        <v>46</v>
      </c>
    </row>
    <row r="57" spans="1:11" x14ac:dyDescent="0.25">
      <c r="A57">
        <v>55</v>
      </c>
      <c r="B57" t="s">
        <v>99</v>
      </c>
      <c r="C57" t="s">
        <v>24</v>
      </c>
      <c r="D57" t="s">
        <v>100</v>
      </c>
      <c r="E57">
        <v>45382</v>
      </c>
      <c r="F57" s="1">
        <v>45387</v>
      </c>
      <c r="G57">
        <v>9</v>
      </c>
      <c r="H57">
        <v>485</v>
      </c>
      <c r="I57" t="s">
        <v>14</v>
      </c>
      <c r="J57" t="s">
        <v>551</v>
      </c>
      <c r="K57" t="s">
        <v>19</v>
      </c>
    </row>
    <row r="58" spans="1:11" x14ac:dyDescent="0.25">
      <c r="A58">
        <v>56</v>
      </c>
      <c r="B58" t="s">
        <v>101</v>
      </c>
      <c r="C58" t="s">
        <v>12</v>
      </c>
      <c r="D58" t="s">
        <v>27</v>
      </c>
      <c r="E58">
        <v>45360</v>
      </c>
      <c r="F58" s="1">
        <v>45364</v>
      </c>
      <c r="G58">
        <v>8</v>
      </c>
      <c r="H58">
        <v>693</v>
      </c>
      <c r="I58" t="s">
        <v>28</v>
      </c>
      <c r="J58" t="s">
        <v>33</v>
      </c>
      <c r="K58" t="s">
        <v>15</v>
      </c>
    </row>
    <row r="59" spans="1:11" x14ac:dyDescent="0.25">
      <c r="A59">
        <v>57</v>
      </c>
      <c r="B59" t="s">
        <v>102</v>
      </c>
      <c r="C59" t="s">
        <v>21</v>
      </c>
      <c r="D59" t="s">
        <v>22</v>
      </c>
      <c r="E59">
        <v>45522</v>
      </c>
      <c r="F59" s="1">
        <v>45532</v>
      </c>
      <c r="G59">
        <v>5</v>
      </c>
      <c r="H59">
        <v>779</v>
      </c>
      <c r="I59" t="s">
        <v>28</v>
      </c>
      <c r="J59" t="s">
        <v>551</v>
      </c>
      <c r="K59" t="s">
        <v>29</v>
      </c>
    </row>
    <row r="60" spans="1:11" x14ac:dyDescent="0.25">
      <c r="A60">
        <v>58</v>
      </c>
      <c r="B60" t="s">
        <v>103</v>
      </c>
      <c r="C60" t="s">
        <v>24</v>
      </c>
      <c r="D60" t="s">
        <v>100</v>
      </c>
      <c r="E60">
        <v>45432</v>
      </c>
      <c r="F60" s="1">
        <v>45443</v>
      </c>
      <c r="G60">
        <v>8</v>
      </c>
      <c r="H60">
        <v>89</v>
      </c>
      <c r="I60" t="s">
        <v>14</v>
      </c>
      <c r="J60" t="s">
        <v>33</v>
      </c>
      <c r="K60" t="s">
        <v>19</v>
      </c>
    </row>
    <row r="61" spans="1:11" x14ac:dyDescent="0.25">
      <c r="A61">
        <v>59</v>
      </c>
      <c r="B61" t="s">
        <v>104</v>
      </c>
      <c r="C61" t="s">
        <v>31</v>
      </c>
      <c r="D61" t="s">
        <v>79</v>
      </c>
      <c r="E61">
        <v>45455</v>
      </c>
      <c r="F61" s="1">
        <v>45459</v>
      </c>
      <c r="G61">
        <v>9</v>
      </c>
      <c r="H61">
        <v>92</v>
      </c>
      <c r="I61" t="s">
        <v>14</v>
      </c>
      <c r="J61" t="s">
        <v>551</v>
      </c>
      <c r="K61" t="s">
        <v>19</v>
      </c>
    </row>
    <row r="62" spans="1:11" x14ac:dyDescent="0.25">
      <c r="A62">
        <v>60</v>
      </c>
      <c r="B62" t="s">
        <v>105</v>
      </c>
      <c r="C62" t="s">
        <v>21</v>
      </c>
      <c r="D62" t="s">
        <v>83</v>
      </c>
      <c r="E62">
        <v>45515</v>
      </c>
      <c r="F62" s="1">
        <v>45529</v>
      </c>
      <c r="G62">
        <v>8</v>
      </c>
      <c r="H62">
        <v>39</v>
      </c>
      <c r="I62" t="s">
        <v>28</v>
      </c>
      <c r="J62" t="s">
        <v>550</v>
      </c>
      <c r="K62" t="s">
        <v>19</v>
      </c>
    </row>
    <row r="63" spans="1:11" x14ac:dyDescent="0.25">
      <c r="A63">
        <v>61</v>
      </c>
      <c r="B63" t="s">
        <v>106</v>
      </c>
      <c r="C63" t="s">
        <v>17</v>
      </c>
      <c r="D63" t="s">
        <v>60</v>
      </c>
      <c r="E63">
        <v>45631</v>
      </c>
      <c r="F63" s="1">
        <v>45638</v>
      </c>
      <c r="G63">
        <v>1</v>
      </c>
      <c r="H63">
        <v>95</v>
      </c>
      <c r="I63" t="s">
        <v>14</v>
      </c>
      <c r="J63" t="s">
        <v>33</v>
      </c>
      <c r="K63" t="s">
        <v>15</v>
      </c>
    </row>
    <row r="64" spans="1:11" x14ac:dyDescent="0.25">
      <c r="A64">
        <v>62</v>
      </c>
      <c r="B64" t="s">
        <v>107</v>
      </c>
      <c r="C64" t="s">
        <v>12</v>
      </c>
      <c r="D64" t="s">
        <v>27</v>
      </c>
      <c r="E64">
        <v>45301</v>
      </c>
      <c r="F64" s="1">
        <v>45305</v>
      </c>
      <c r="G64">
        <v>9</v>
      </c>
      <c r="H64">
        <v>63</v>
      </c>
      <c r="I64" t="s">
        <v>28</v>
      </c>
      <c r="J64" t="s">
        <v>547</v>
      </c>
      <c r="K64" t="s">
        <v>15</v>
      </c>
    </row>
    <row r="65" spans="1:11" x14ac:dyDescent="0.25">
      <c r="A65">
        <v>63</v>
      </c>
      <c r="B65" t="s">
        <v>108</v>
      </c>
      <c r="C65" t="s">
        <v>12</v>
      </c>
      <c r="D65" t="s">
        <v>13</v>
      </c>
      <c r="E65">
        <v>45307</v>
      </c>
      <c r="F65" s="1">
        <v>45320</v>
      </c>
      <c r="G65">
        <v>4</v>
      </c>
      <c r="H65">
        <v>214</v>
      </c>
      <c r="I65" t="s">
        <v>28</v>
      </c>
      <c r="J65" t="s">
        <v>549</v>
      </c>
      <c r="K65" t="s">
        <v>15</v>
      </c>
    </row>
    <row r="66" spans="1:11" x14ac:dyDescent="0.25">
      <c r="A66">
        <v>64</v>
      </c>
      <c r="B66" t="s">
        <v>109</v>
      </c>
      <c r="C66" t="s">
        <v>21</v>
      </c>
      <c r="D66" t="s">
        <v>54</v>
      </c>
      <c r="E66">
        <v>45356</v>
      </c>
      <c r="F66" s="1">
        <v>45365</v>
      </c>
      <c r="G66">
        <v>8</v>
      </c>
      <c r="H66">
        <v>695</v>
      </c>
      <c r="I66" t="s">
        <v>14</v>
      </c>
      <c r="J66" t="s">
        <v>551</v>
      </c>
      <c r="K66" t="s">
        <v>19</v>
      </c>
    </row>
    <row r="67" spans="1:11" x14ac:dyDescent="0.25">
      <c r="A67">
        <v>65</v>
      </c>
      <c r="B67" t="s">
        <v>110</v>
      </c>
      <c r="C67" t="s">
        <v>24</v>
      </c>
      <c r="D67" t="s">
        <v>25</v>
      </c>
      <c r="E67">
        <v>45480</v>
      </c>
      <c r="F67" s="1">
        <v>45488</v>
      </c>
      <c r="G67">
        <v>3</v>
      </c>
      <c r="H67">
        <v>630</v>
      </c>
      <c r="I67" t="s">
        <v>14</v>
      </c>
      <c r="J67" t="s">
        <v>33</v>
      </c>
      <c r="K67" t="s">
        <v>15</v>
      </c>
    </row>
    <row r="68" spans="1:11" x14ac:dyDescent="0.25">
      <c r="A68">
        <v>66</v>
      </c>
      <c r="B68" t="s">
        <v>111</v>
      </c>
      <c r="C68" t="s">
        <v>31</v>
      </c>
      <c r="D68" t="s">
        <v>76</v>
      </c>
      <c r="E68">
        <v>45588</v>
      </c>
      <c r="F68" s="1">
        <v>45600</v>
      </c>
      <c r="G68">
        <v>1</v>
      </c>
      <c r="H68">
        <v>961</v>
      </c>
      <c r="I68" t="s">
        <v>28</v>
      </c>
      <c r="J68" t="s">
        <v>547</v>
      </c>
      <c r="K68" t="s">
        <v>15</v>
      </c>
    </row>
    <row r="69" spans="1:11" x14ac:dyDescent="0.25">
      <c r="A69">
        <v>67</v>
      </c>
      <c r="B69" t="s">
        <v>112</v>
      </c>
      <c r="C69" t="s">
        <v>24</v>
      </c>
      <c r="D69" t="s">
        <v>38</v>
      </c>
      <c r="E69">
        <v>45393</v>
      </c>
      <c r="F69" s="1">
        <v>45406</v>
      </c>
      <c r="G69">
        <v>2</v>
      </c>
      <c r="H69">
        <v>616</v>
      </c>
      <c r="I69" t="s">
        <v>14</v>
      </c>
      <c r="J69" t="s">
        <v>33</v>
      </c>
      <c r="K69" t="s">
        <v>15</v>
      </c>
    </row>
    <row r="70" spans="1:11" x14ac:dyDescent="0.25">
      <c r="A70">
        <v>68</v>
      </c>
      <c r="B70" t="s">
        <v>113</v>
      </c>
      <c r="C70" t="s">
        <v>31</v>
      </c>
      <c r="D70" t="s">
        <v>32</v>
      </c>
      <c r="E70">
        <v>45353</v>
      </c>
      <c r="F70" s="1">
        <v>45364</v>
      </c>
      <c r="G70">
        <v>10</v>
      </c>
      <c r="H70">
        <v>811</v>
      </c>
      <c r="I70" t="s">
        <v>28</v>
      </c>
      <c r="J70" t="s">
        <v>551</v>
      </c>
      <c r="K70" t="s">
        <v>15</v>
      </c>
    </row>
    <row r="71" spans="1:11" x14ac:dyDescent="0.25">
      <c r="A71">
        <v>69</v>
      </c>
      <c r="B71" t="s">
        <v>114</v>
      </c>
      <c r="C71" t="s">
        <v>24</v>
      </c>
      <c r="D71" t="s">
        <v>115</v>
      </c>
      <c r="E71">
        <v>45513</v>
      </c>
      <c r="F71" s="1">
        <v>45519</v>
      </c>
      <c r="G71">
        <v>6</v>
      </c>
      <c r="H71">
        <v>660</v>
      </c>
      <c r="I71" t="s">
        <v>28</v>
      </c>
      <c r="J71" t="s">
        <v>549</v>
      </c>
      <c r="K71" t="s">
        <v>19</v>
      </c>
    </row>
    <row r="72" spans="1:11" x14ac:dyDescent="0.25">
      <c r="A72">
        <v>70</v>
      </c>
      <c r="B72" t="s">
        <v>116</v>
      </c>
      <c r="C72" t="s">
        <v>21</v>
      </c>
      <c r="D72" t="s">
        <v>22</v>
      </c>
      <c r="E72">
        <v>45382</v>
      </c>
      <c r="F72" s="1">
        <v>45395</v>
      </c>
      <c r="G72">
        <v>9</v>
      </c>
      <c r="H72">
        <v>998</v>
      </c>
      <c r="I72" t="s">
        <v>28</v>
      </c>
      <c r="J72" t="s">
        <v>33</v>
      </c>
      <c r="K72" t="s">
        <v>29</v>
      </c>
    </row>
    <row r="73" spans="1:11" x14ac:dyDescent="0.25">
      <c r="A73">
        <v>71</v>
      </c>
      <c r="B73" t="s">
        <v>117</v>
      </c>
      <c r="C73" t="s">
        <v>17</v>
      </c>
      <c r="D73" t="s">
        <v>56</v>
      </c>
      <c r="E73">
        <v>45576</v>
      </c>
      <c r="F73" s="1">
        <v>45582</v>
      </c>
      <c r="G73">
        <v>1</v>
      </c>
      <c r="H73">
        <v>539</v>
      </c>
      <c r="I73" t="s">
        <v>14</v>
      </c>
      <c r="J73" t="s">
        <v>551</v>
      </c>
      <c r="K73" t="s">
        <v>46</v>
      </c>
    </row>
    <row r="74" spans="1:11" x14ac:dyDescent="0.25">
      <c r="A74">
        <v>72</v>
      </c>
      <c r="B74" t="s">
        <v>118</v>
      </c>
      <c r="C74" t="s">
        <v>17</v>
      </c>
      <c r="D74" t="s">
        <v>56</v>
      </c>
      <c r="E74">
        <v>45534</v>
      </c>
      <c r="F74" s="1">
        <v>45547</v>
      </c>
      <c r="G74">
        <v>9</v>
      </c>
      <c r="H74">
        <v>553</v>
      </c>
      <c r="I74" t="s">
        <v>28</v>
      </c>
      <c r="J74" t="s">
        <v>547</v>
      </c>
      <c r="K74" t="s">
        <v>46</v>
      </c>
    </row>
    <row r="75" spans="1:11" x14ac:dyDescent="0.25">
      <c r="A75">
        <v>73</v>
      </c>
      <c r="B75" t="s">
        <v>119</v>
      </c>
      <c r="C75" t="s">
        <v>17</v>
      </c>
      <c r="D75" t="s">
        <v>56</v>
      </c>
      <c r="E75">
        <v>45472</v>
      </c>
      <c r="F75" s="1">
        <v>45486</v>
      </c>
      <c r="G75">
        <v>8</v>
      </c>
      <c r="H75">
        <v>287</v>
      </c>
      <c r="I75" t="s">
        <v>14</v>
      </c>
      <c r="J75" t="s">
        <v>547</v>
      </c>
      <c r="K75" t="s">
        <v>29</v>
      </c>
    </row>
    <row r="76" spans="1:11" x14ac:dyDescent="0.25">
      <c r="A76">
        <v>74</v>
      </c>
      <c r="B76" t="s">
        <v>120</v>
      </c>
      <c r="C76" t="s">
        <v>12</v>
      </c>
      <c r="D76" t="s">
        <v>58</v>
      </c>
      <c r="E76">
        <v>45453</v>
      </c>
      <c r="F76" s="1">
        <v>45462</v>
      </c>
      <c r="G76">
        <v>2</v>
      </c>
      <c r="H76">
        <v>770</v>
      </c>
      <c r="I76" t="s">
        <v>14</v>
      </c>
      <c r="J76" t="s">
        <v>33</v>
      </c>
      <c r="K76" t="s">
        <v>46</v>
      </c>
    </row>
    <row r="77" spans="1:11" x14ac:dyDescent="0.25">
      <c r="A77">
        <v>75</v>
      </c>
      <c r="B77" t="s">
        <v>121</v>
      </c>
      <c r="C77" t="s">
        <v>12</v>
      </c>
      <c r="D77" t="s">
        <v>58</v>
      </c>
      <c r="E77">
        <v>45443</v>
      </c>
      <c r="F77" s="1">
        <v>45457</v>
      </c>
      <c r="G77">
        <v>4</v>
      </c>
      <c r="H77">
        <v>379</v>
      </c>
      <c r="I77" t="s">
        <v>14</v>
      </c>
      <c r="J77" t="s">
        <v>551</v>
      </c>
      <c r="K77" t="s">
        <v>29</v>
      </c>
    </row>
    <row r="78" spans="1:11" x14ac:dyDescent="0.25">
      <c r="A78">
        <v>76</v>
      </c>
      <c r="B78" t="s">
        <v>122</v>
      </c>
      <c r="C78" t="s">
        <v>17</v>
      </c>
      <c r="D78" t="s">
        <v>64</v>
      </c>
      <c r="E78">
        <v>45432</v>
      </c>
      <c r="F78" s="1">
        <v>45438</v>
      </c>
      <c r="G78">
        <v>1</v>
      </c>
      <c r="H78">
        <v>65</v>
      </c>
      <c r="I78" t="s">
        <v>28</v>
      </c>
      <c r="J78" t="s">
        <v>33</v>
      </c>
      <c r="K78" t="s">
        <v>29</v>
      </c>
    </row>
    <row r="79" spans="1:11" x14ac:dyDescent="0.25">
      <c r="A79">
        <v>77</v>
      </c>
      <c r="B79" t="s">
        <v>123</v>
      </c>
      <c r="C79" t="s">
        <v>24</v>
      </c>
      <c r="D79" t="s">
        <v>25</v>
      </c>
      <c r="E79">
        <v>45386</v>
      </c>
      <c r="F79" s="1">
        <v>45397</v>
      </c>
      <c r="G79">
        <v>1</v>
      </c>
      <c r="H79">
        <v>268</v>
      </c>
      <c r="I79" t="s">
        <v>14</v>
      </c>
      <c r="J79" t="s">
        <v>549</v>
      </c>
      <c r="K79" t="s">
        <v>15</v>
      </c>
    </row>
    <row r="80" spans="1:11" x14ac:dyDescent="0.25">
      <c r="A80">
        <v>78</v>
      </c>
      <c r="B80" t="s">
        <v>124</v>
      </c>
      <c r="C80" t="s">
        <v>12</v>
      </c>
      <c r="D80" t="s">
        <v>27</v>
      </c>
      <c r="E80">
        <v>45543</v>
      </c>
      <c r="F80" s="1">
        <v>45556</v>
      </c>
      <c r="G80">
        <v>2</v>
      </c>
      <c r="H80">
        <v>600</v>
      </c>
      <c r="I80" t="s">
        <v>14</v>
      </c>
      <c r="J80" t="s">
        <v>33</v>
      </c>
      <c r="K80" t="s">
        <v>29</v>
      </c>
    </row>
    <row r="81" spans="1:11" x14ac:dyDescent="0.25">
      <c r="A81">
        <v>79</v>
      </c>
      <c r="B81" t="s">
        <v>125</v>
      </c>
      <c r="C81" t="s">
        <v>24</v>
      </c>
      <c r="D81" t="s">
        <v>25</v>
      </c>
      <c r="E81">
        <v>45593</v>
      </c>
      <c r="F81" s="1">
        <v>45600</v>
      </c>
      <c r="G81">
        <v>7</v>
      </c>
      <c r="H81">
        <v>322</v>
      </c>
      <c r="I81" t="s">
        <v>14</v>
      </c>
      <c r="J81" t="s">
        <v>33</v>
      </c>
      <c r="K81" t="s">
        <v>29</v>
      </c>
    </row>
    <row r="82" spans="1:11" x14ac:dyDescent="0.25">
      <c r="A82">
        <v>80</v>
      </c>
      <c r="B82" t="s">
        <v>126</v>
      </c>
      <c r="C82" t="s">
        <v>17</v>
      </c>
      <c r="D82" t="s">
        <v>18</v>
      </c>
      <c r="E82">
        <v>45398</v>
      </c>
      <c r="F82" s="1">
        <v>45404</v>
      </c>
      <c r="G82">
        <v>4</v>
      </c>
      <c r="H82">
        <v>280</v>
      </c>
      <c r="I82" t="s">
        <v>14</v>
      </c>
      <c r="J82" t="s">
        <v>33</v>
      </c>
      <c r="K82" t="s">
        <v>19</v>
      </c>
    </row>
    <row r="83" spans="1:11" x14ac:dyDescent="0.25">
      <c r="A83">
        <v>81</v>
      </c>
      <c r="B83" t="s">
        <v>127</v>
      </c>
      <c r="C83" t="s">
        <v>17</v>
      </c>
      <c r="D83" t="s">
        <v>44</v>
      </c>
      <c r="E83">
        <v>45441</v>
      </c>
      <c r="F83" s="1">
        <v>45455</v>
      </c>
      <c r="G83">
        <v>1</v>
      </c>
      <c r="H83">
        <v>247</v>
      </c>
      <c r="I83" t="s">
        <v>28</v>
      </c>
      <c r="J83" t="s">
        <v>547</v>
      </c>
      <c r="K83" t="s">
        <v>29</v>
      </c>
    </row>
    <row r="84" spans="1:11" x14ac:dyDescent="0.25">
      <c r="A84">
        <v>82</v>
      </c>
      <c r="B84" t="s">
        <v>128</v>
      </c>
      <c r="C84" t="s">
        <v>24</v>
      </c>
      <c r="D84" t="s">
        <v>115</v>
      </c>
      <c r="E84">
        <v>45643</v>
      </c>
      <c r="F84" s="1">
        <v>45656</v>
      </c>
      <c r="G84">
        <v>4</v>
      </c>
      <c r="H84">
        <v>956</v>
      </c>
      <c r="I84" t="s">
        <v>28</v>
      </c>
      <c r="J84" t="s">
        <v>547</v>
      </c>
      <c r="K84" t="s">
        <v>19</v>
      </c>
    </row>
    <row r="85" spans="1:11" x14ac:dyDescent="0.25">
      <c r="A85">
        <v>83</v>
      </c>
      <c r="B85" t="s">
        <v>129</v>
      </c>
      <c r="C85" t="s">
        <v>21</v>
      </c>
      <c r="D85" t="s">
        <v>40</v>
      </c>
      <c r="E85">
        <v>45322</v>
      </c>
      <c r="F85" s="1">
        <v>45336</v>
      </c>
      <c r="G85">
        <v>3</v>
      </c>
      <c r="H85">
        <v>821</v>
      </c>
      <c r="I85" t="s">
        <v>28</v>
      </c>
      <c r="J85" t="s">
        <v>547</v>
      </c>
      <c r="K85" t="s">
        <v>15</v>
      </c>
    </row>
    <row r="86" spans="1:11" x14ac:dyDescent="0.25">
      <c r="A86">
        <v>84</v>
      </c>
      <c r="B86" t="s">
        <v>130</v>
      </c>
      <c r="C86" t="s">
        <v>17</v>
      </c>
      <c r="D86" t="s">
        <v>56</v>
      </c>
      <c r="E86">
        <v>45516</v>
      </c>
      <c r="F86" s="1">
        <v>45521</v>
      </c>
      <c r="G86">
        <v>2</v>
      </c>
      <c r="H86">
        <v>489</v>
      </c>
      <c r="I86" t="s">
        <v>28</v>
      </c>
      <c r="J86" t="s">
        <v>33</v>
      </c>
      <c r="K86" t="s">
        <v>29</v>
      </c>
    </row>
    <row r="87" spans="1:11" x14ac:dyDescent="0.25">
      <c r="A87">
        <v>85</v>
      </c>
      <c r="B87" t="s">
        <v>131</v>
      </c>
      <c r="C87" t="s">
        <v>24</v>
      </c>
      <c r="D87" t="s">
        <v>25</v>
      </c>
      <c r="E87">
        <v>45548</v>
      </c>
      <c r="F87" s="1">
        <v>45560</v>
      </c>
      <c r="G87">
        <v>9</v>
      </c>
      <c r="H87">
        <v>515</v>
      </c>
      <c r="I87" t="s">
        <v>28</v>
      </c>
      <c r="J87" t="s">
        <v>550</v>
      </c>
      <c r="K87" t="s">
        <v>15</v>
      </c>
    </row>
    <row r="88" spans="1:11" x14ac:dyDescent="0.25">
      <c r="A88">
        <v>86</v>
      </c>
      <c r="B88" t="s">
        <v>132</v>
      </c>
      <c r="C88" t="s">
        <v>12</v>
      </c>
      <c r="D88" t="s">
        <v>27</v>
      </c>
      <c r="E88">
        <v>45457</v>
      </c>
      <c r="F88" s="1">
        <v>45462</v>
      </c>
      <c r="G88">
        <v>10</v>
      </c>
      <c r="H88">
        <v>266</v>
      </c>
      <c r="I88" t="s">
        <v>14</v>
      </c>
      <c r="J88" t="s">
        <v>551</v>
      </c>
      <c r="K88" t="s">
        <v>15</v>
      </c>
    </row>
    <row r="89" spans="1:11" x14ac:dyDescent="0.25">
      <c r="A89">
        <v>87</v>
      </c>
      <c r="B89" t="s">
        <v>133</v>
      </c>
      <c r="C89" t="s">
        <v>17</v>
      </c>
      <c r="D89" t="s">
        <v>44</v>
      </c>
      <c r="E89">
        <v>45434</v>
      </c>
      <c r="F89" s="1">
        <v>45444</v>
      </c>
      <c r="G89">
        <v>3</v>
      </c>
      <c r="H89">
        <v>609</v>
      </c>
      <c r="I89" t="s">
        <v>14</v>
      </c>
      <c r="J89" t="s">
        <v>550</v>
      </c>
      <c r="K89" t="s">
        <v>15</v>
      </c>
    </row>
    <row r="90" spans="1:11" x14ac:dyDescent="0.25">
      <c r="A90">
        <v>88</v>
      </c>
      <c r="B90" t="s">
        <v>134</v>
      </c>
      <c r="C90" t="s">
        <v>24</v>
      </c>
      <c r="D90" t="s">
        <v>25</v>
      </c>
      <c r="E90">
        <v>45501</v>
      </c>
      <c r="F90" s="1">
        <v>45505</v>
      </c>
      <c r="G90">
        <v>6</v>
      </c>
      <c r="H90">
        <v>338</v>
      </c>
      <c r="I90" t="s">
        <v>14</v>
      </c>
      <c r="J90" t="s">
        <v>33</v>
      </c>
      <c r="K90" t="s">
        <v>15</v>
      </c>
    </row>
    <row r="91" spans="1:11" x14ac:dyDescent="0.25">
      <c r="A91">
        <v>89</v>
      </c>
      <c r="B91" t="s">
        <v>135</v>
      </c>
      <c r="C91" t="s">
        <v>31</v>
      </c>
      <c r="D91" t="s">
        <v>50</v>
      </c>
      <c r="E91">
        <v>45647</v>
      </c>
      <c r="F91" s="1">
        <v>45650</v>
      </c>
      <c r="G91">
        <v>8</v>
      </c>
      <c r="H91">
        <v>305</v>
      </c>
      <c r="I91" t="s">
        <v>28</v>
      </c>
      <c r="J91" t="s">
        <v>33</v>
      </c>
      <c r="K91" t="s">
        <v>19</v>
      </c>
    </row>
    <row r="92" spans="1:11" x14ac:dyDescent="0.25">
      <c r="A92">
        <v>90</v>
      </c>
      <c r="B92" t="s">
        <v>136</v>
      </c>
      <c r="C92" t="s">
        <v>17</v>
      </c>
      <c r="D92" t="s">
        <v>18</v>
      </c>
      <c r="E92">
        <v>45628</v>
      </c>
      <c r="F92" s="1">
        <v>45641</v>
      </c>
      <c r="G92">
        <v>9</v>
      </c>
      <c r="H92">
        <v>483</v>
      </c>
      <c r="I92" t="s">
        <v>14</v>
      </c>
      <c r="J92" t="s">
        <v>550</v>
      </c>
      <c r="K92" t="s">
        <v>19</v>
      </c>
    </row>
    <row r="93" spans="1:11" x14ac:dyDescent="0.25">
      <c r="A93">
        <v>91</v>
      </c>
      <c r="B93" t="s">
        <v>137</v>
      </c>
      <c r="C93" t="s">
        <v>17</v>
      </c>
      <c r="D93" t="s">
        <v>56</v>
      </c>
      <c r="E93">
        <v>45610</v>
      </c>
      <c r="F93" s="1">
        <v>45614</v>
      </c>
      <c r="G93">
        <v>8</v>
      </c>
      <c r="H93">
        <v>650</v>
      </c>
      <c r="I93" t="s">
        <v>14</v>
      </c>
      <c r="J93" t="s">
        <v>550</v>
      </c>
      <c r="K93" t="s">
        <v>29</v>
      </c>
    </row>
    <row r="94" spans="1:11" x14ac:dyDescent="0.25">
      <c r="A94">
        <v>92</v>
      </c>
      <c r="B94" t="s">
        <v>138</v>
      </c>
      <c r="C94" t="s">
        <v>31</v>
      </c>
      <c r="D94" t="s">
        <v>32</v>
      </c>
      <c r="E94">
        <v>45359</v>
      </c>
      <c r="F94" s="1">
        <v>45373</v>
      </c>
      <c r="G94">
        <v>5</v>
      </c>
      <c r="H94">
        <v>458</v>
      </c>
      <c r="I94" t="s">
        <v>14</v>
      </c>
      <c r="J94" t="s">
        <v>33</v>
      </c>
      <c r="K94" t="s">
        <v>15</v>
      </c>
    </row>
    <row r="95" spans="1:11" x14ac:dyDescent="0.25">
      <c r="A95">
        <v>93</v>
      </c>
      <c r="B95" t="s">
        <v>139</v>
      </c>
      <c r="C95" t="s">
        <v>12</v>
      </c>
      <c r="D95" t="s">
        <v>36</v>
      </c>
      <c r="E95">
        <v>45414</v>
      </c>
      <c r="F95" s="1">
        <v>45425</v>
      </c>
      <c r="G95">
        <v>3</v>
      </c>
      <c r="H95">
        <v>328</v>
      </c>
      <c r="I95" t="s">
        <v>28</v>
      </c>
      <c r="J95" t="s">
        <v>33</v>
      </c>
      <c r="K95" t="s">
        <v>15</v>
      </c>
    </row>
    <row r="96" spans="1:11" x14ac:dyDescent="0.25">
      <c r="A96">
        <v>94</v>
      </c>
      <c r="B96" t="s">
        <v>140</v>
      </c>
      <c r="C96" t="s">
        <v>21</v>
      </c>
      <c r="D96" t="s">
        <v>22</v>
      </c>
      <c r="E96">
        <v>45574</v>
      </c>
      <c r="F96" s="1">
        <v>45581</v>
      </c>
      <c r="G96">
        <v>3</v>
      </c>
      <c r="H96">
        <v>402</v>
      </c>
      <c r="I96" t="s">
        <v>28</v>
      </c>
      <c r="J96" t="s">
        <v>551</v>
      </c>
      <c r="K96" t="s">
        <v>46</v>
      </c>
    </row>
    <row r="97" spans="1:11" x14ac:dyDescent="0.25">
      <c r="A97">
        <v>95</v>
      </c>
      <c r="B97" t="s">
        <v>141</v>
      </c>
      <c r="C97" t="s">
        <v>12</v>
      </c>
      <c r="D97" t="s">
        <v>96</v>
      </c>
      <c r="E97">
        <v>45444</v>
      </c>
      <c r="F97" s="1">
        <v>45456</v>
      </c>
      <c r="G97">
        <v>10</v>
      </c>
      <c r="H97">
        <v>603</v>
      </c>
      <c r="I97" t="s">
        <v>14</v>
      </c>
      <c r="J97" t="s">
        <v>33</v>
      </c>
      <c r="K97" t="s">
        <v>46</v>
      </c>
    </row>
    <row r="98" spans="1:11" x14ac:dyDescent="0.25">
      <c r="A98">
        <v>96</v>
      </c>
      <c r="B98" t="s">
        <v>142</v>
      </c>
      <c r="C98" t="s">
        <v>12</v>
      </c>
      <c r="D98" t="s">
        <v>36</v>
      </c>
      <c r="E98">
        <v>45525</v>
      </c>
      <c r="F98" s="1">
        <v>45537</v>
      </c>
      <c r="G98">
        <v>1</v>
      </c>
      <c r="H98">
        <v>749</v>
      </c>
      <c r="I98" t="s">
        <v>28</v>
      </c>
      <c r="J98" t="s">
        <v>551</v>
      </c>
      <c r="K98" t="s">
        <v>15</v>
      </c>
    </row>
    <row r="99" spans="1:11" x14ac:dyDescent="0.25">
      <c r="A99">
        <v>97</v>
      </c>
      <c r="B99" t="s">
        <v>143</v>
      </c>
      <c r="C99" t="s">
        <v>21</v>
      </c>
      <c r="D99" t="s">
        <v>40</v>
      </c>
      <c r="E99">
        <v>45532</v>
      </c>
      <c r="F99" s="1">
        <v>45539</v>
      </c>
      <c r="G99">
        <v>5</v>
      </c>
      <c r="H99">
        <v>356</v>
      </c>
      <c r="I99" t="s">
        <v>28</v>
      </c>
      <c r="J99" t="s">
        <v>33</v>
      </c>
      <c r="K99" t="s">
        <v>15</v>
      </c>
    </row>
    <row r="100" spans="1:11" x14ac:dyDescent="0.25">
      <c r="A100">
        <v>98</v>
      </c>
      <c r="B100" t="s">
        <v>144</v>
      </c>
      <c r="C100" t="s">
        <v>12</v>
      </c>
      <c r="D100" t="s">
        <v>96</v>
      </c>
      <c r="E100">
        <v>45637</v>
      </c>
      <c r="F100" s="1">
        <v>45649</v>
      </c>
      <c r="G100">
        <v>9</v>
      </c>
      <c r="H100">
        <v>399</v>
      </c>
      <c r="I100" t="s">
        <v>28</v>
      </c>
      <c r="J100" t="s">
        <v>547</v>
      </c>
      <c r="K100" t="s">
        <v>15</v>
      </c>
    </row>
    <row r="101" spans="1:11" x14ac:dyDescent="0.25">
      <c r="A101">
        <v>99</v>
      </c>
      <c r="B101" t="s">
        <v>145</v>
      </c>
      <c r="C101" t="s">
        <v>12</v>
      </c>
      <c r="D101" t="s">
        <v>36</v>
      </c>
      <c r="E101">
        <v>45327</v>
      </c>
      <c r="F101" s="1">
        <v>45331</v>
      </c>
      <c r="G101">
        <v>4</v>
      </c>
      <c r="H101">
        <v>656</v>
      </c>
      <c r="I101" t="s">
        <v>14</v>
      </c>
      <c r="J101" t="s">
        <v>33</v>
      </c>
      <c r="K101" t="s">
        <v>29</v>
      </c>
    </row>
    <row r="102" spans="1:11" x14ac:dyDescent="0.25">
      <c r="A102">
        <v>100</v>
      </c>
      <c r="B102" t="s">
        <v>146</v>
      </c>
      <c r="C102" t="s">
        <v>12</v>
      </c>
      <c r="D102" t="s">
        <v>27</v>
      </c>
      <c r="E102">
        <v>45342</v>
      </c>
      <c r="F102" s="1">
        <v>45346</v>
      </c>
      <c r="G102">
        <v>2</v>
      </c>
      <c r="H102">
        <v>464</v>
      </c>
      <c r="I102" t="s">
        <v>14</v>
      </c>
      <c r="J102" t="s">
        <v>551</v>
      </c>
      <c r="K102" t="s">
        <v>19</v>
      </c>
    </row>
    <row r="103" spans="1:11" x14ac:dyDescent="0.25">
      <c r="A103">
        <v>101</v>
      </c>
      <c r="B103" t="s">
        <v>147</v>
      </c>
      <c r="C103" t="s">
        <v>12</v>
      </c>
      <c r="D103" t="s">
        <v>96</v>
      </c>
      <c r="E103">
        <v>45320</v>
      </c>
      <c r="F103" s="1">
        <v>45327</v>
      </c>
      <c r="G103">
        <v>5</v>
      </c>
      <c r="H103">
        <v>377</v>
      </c>
      <c r="I103" t="s">
        <v>14</v>
      </c>
      <c r="J103" t="s">
        <v>547</v>
      </c>
      <c r="K103" t="s">
        <v>19</v>
      </c>
    </row>
    <row r="104" spans="1:11" x14ac:dyDescent="0.25">
      <c r="A104">
        <v>102</v>
      </c>
      <c r="B104" t="s">
        <v>148</v>
      </c>
      <c r="C104" t="s">
        <v>21</v>
      </c>
      <c r="D104" t="s">
        <v>52</v>
      </c>
      <c r="E104">
        <v>45502</v>
      </c>
      <c r="F104" s="1">
        <v>45513</v>
      </c>
      <c r="G104">
        <v>10</v>
      </c>
      <c r="H104">
        <v>708</v>
      </c>
      <c r="I104" t="s">
        <v>14</v>
      </c>
      <c r="J104" t="s">
        <v>549</v>
      </c>
      <c r="K104" t="s">
        <v>29</v>
      </c>
    </row>
    <row r="105" spans="1:11" x14ac:dyDescent="0.25">
      <c r="A105">
        <v>103</v>
      </c>
      <c r="B105" t="s">
        <v>149</v>
      </c>
      <c r="C105" t="s">
        <v>21</v>
      </c>
      <c r="D105" t="s">
        <v>40</v>
      </c>
      <c r="E105">
        <v>45613</v>
      </c>
      <c r="F105" s="1">
        <v>45619</v>
      </c>
      <c r="G105">
        <v>1</v>
      </c>
      <c r="H105">
        <v>326</v>
      </c>
      <c r="I105" t="s">
        <v>14</v>
      </c>
      <c r="J105" t="s">
        <v>549</v>
      </c>
      <c r="K105" t="s">
        <v>46</v>
      </c>
    </row>
    <row r="106" spans="1:11" x14ac:dyDescent="0.25">
      <c r="A106">
        <v>104</v>
      </c>
      <c r="B106" t="s">
        <v>150</v>
      </c>
      <c r="C106" t="s">
        <v>17</v>
      </c>
      <c r="D106" t="s">
        <v>56</v>
      </c>
      <c r="E106">
        <v>45359</v>
      </c>
      <c r="F106" s="1">
        <v>45369</v>
      </c>
      <c r="G106">
        <v>2</v>
      </c>
      <c r="H106">
        <v>941</v>
      </c>
      <c r="I106" t="s">
        <v>28</v>
      </c>
      <c r="J106" t="s">
        <v>547</v>
      </c>
      <c r="K106" t="s">
        <v>29</v>
      </c>
    </row>
    <row r="107" spans="1:11" x14ac:dyDescent="0.25">
      <c r="A107">
        <v>105</v>
      </c>
      <c r="B107" t="s">
        <v>151</v>
      </c>
      <c r="C107" t="s">
        <v>24</v>
      </c>
      <c r="D107" t="s">
        <v>100</v>
      </c>
      <c r="E107">
        <v>45394</v>
      </c>
      <c r="F107" s="1">
        <v>45403</v>
      </c>
      <c r="G107">
        <v>3</v>
      </c>
      <c r="H107">
        <v>815</v>
      </c>
      <c r="I107" t="s">
        <v>28</v>
      </c>
      <c r="J107" t="s">
        <v>33</v>
      </c>
      <c r="K107" t="s">
        <v>29</v>
      </c>
    </row>
    <row r="108" spans="1:11" x14ac:dyDescent="0.25">
      <c r="A108">
        <v>106</v>
      </c>
      <c r="B108" t="s">
        <v>152</v>
      </c>
      <c r="C108" t="s">
        <v>31</v>
      </c>
      <c r="D108" t="s">
        <v>76</v>
      </c>
      <c r="E108">
        <v>45531</v>
      </c>
      <c r="F108" s="1">
        <v>45538</v>
      </c>
      <c r="G108">
        <v>2</v>
      </c>
      <c r="H108">
        <v>154</v>
      </c>
      <c r="I108" t="s">
        <v>28</v>
      </c>
      <c r="J108" t="s">
        <v>549</v>
      </c>
      <c r="K108" t="s">
        <v>29</v>
      </c>
    </row>
    <row r="109" spans="1:11" x14ac:dyDescent="0.25">
      <c r="A109">
        <v>107</v>
      </c>
      <c r="B109" t="s">
        <v>153</v>
      </c>
      <c r="C109" t="s">
        <v>17</v>
      </c>
      <c r="D109" t="s">
        <v>18</v>
      </c>
      <c r="E109">
        <v>45524</v>
      </c>
      <c r="F109" s="1">
        <v>45534</v>
      </c>
      <c r="G109">
        <v>6</v>
      </c>
      <c r="H109">
        <v>698</v>
      </c>
      <c r="I109" t="s">
        <v>28</v>
      </c>
      <c r="J109" t="s">
        <v>33</v>
      </c>
      <c r="K109" t="s">
        <v>29</v>
      </c>
    </row>
    <row r="110" spans="1:11" x14ac:dyDescent="0.25">
      <c r="A110">
        <v>108</v>
      </c>
      <c r="B110" t="s">
        <v>154</v>
      </c>
      <c r="C110" t="s">
        <v>24</v>
      </c>
      <c r="D110" t="s">
        <v>25</v>
      </c>
      <c r="E110">
        <v>45347</v>
      </c>
      <c r="F110" s="1">
        <v>45353</v>
      </c>
      <c r="G110">
        <v>4</v>
      </c>
      <c r="H110">
        <v>492</v>
      </c>
      <c r="I110" t="s">
        <v>28</v>
      </c>
      <c r="J110" t="s">
        <v>551</v>
      </c>
      <c r="K110" t="s">
        <v>15</v>
      </c>
    </row>
    <row r="111" spans="1:11" x14ac:dyDescent="0.25">
      <c r="A111">
        <v>109</v>
      </c>
      <c r="B111" t="s">
        <v>155</v>
      </c>
      <c r="C111" t="s">
        <v>31</v>
      </c>
      <c r="D111" t="s">
        <v>32</v>
      </c>
      <c r="E111">
        <v>45405</v>
      </c>
      <c r="F111" s="1">
        <v>45410</v>
      </c>
      <c r="G111">
        <v>2</v>
      </c>
      <c r="H111">
        <v>660</v>
      </c>
      <c r="I111" t="s">
        <v>28</v>
      </c>
      <c r="J111" t="s">
        <v>549</v>
      </c>
      <c r="K111" t="s">
        <v>46</v>
      </c>
    </row>
    <row r="112" spans="1:11" x14ac:dyDescent="0.25">
      <c r="A112">
        <v>110</v>
      </c>
      <c r="B112" t="s">
        <v>156</v>
      </c>
      <c r="C112" t="s">
        <v>24</v>
      </c>
      <c r="D112" t="s">
        <v>100</v>
      </c>
      <c r="E112">
        <v>45477</v>
      </c>
      <c r="F112" s="1">
        <v>45484</v>
      </c>
      <c r="G112">
        <v>2</v>
      </c>
      <c r="H112">
        <v>712</v>
      </c>
      <c r="I112" t="s">
        <v>28</v>
      </c>
      <c r="J112" t="s">
        <v>547</v>
      </c>
      <c r="K112" t="s">
        <v>15</v>
      </c>
    </row>
    <row r="113" spans="1:11" x14ac:dyDescent="0.25">
      <c r="A113">
        <v>111</v>
      </c>
      <c r="B113" t="s">
        <v>157</v>
      </c>
      <c r="C113" t="s">
        <v>31</v>
      </c>
      <c r="D113" t="s">
        <v>76</v>
      </c>
      <c r="E113">
        <v>45495</v>
      </c>
      <c r="F113" s="1">
        <v>45499</v>
      </c>
      <c r="G113">
        <v>5</v>
      </c>
      <c r="H113">
        <v>204</v>
      </c>
      <c r="I113" t="s">
        <v>14</v>
      </c>
      <c r="J113" t="s">
        <v>551</v>
      </c>
      <c r="K113" t="s">
        <v>46</v>
      </c>
    </row>
    <row r="114" spans="1:11" x14ac:dyDescent="0.25">
      <c r="A114">
        <v>112</v>
      </c>
      <c r="B114" t="s">
        <v>158</v>
      </c>
      <c r="C114" t="s">
        <v>21</v>
      </c>
      <c r="D114" t="s">
        <v>52</v>
      </c>
      <c r="E114">
        <v>45302</v>
      </c>
      <c r="F114" s="1">
        <v>45308</v>
      </c>
      <c r="G114">
        <v>1</v>
      </c>
      <c r="H114">
        <v>815</v>
      </c>
      <c r="I114" t="s">
        <v>14</v>
      </c>
      <c r="J114" t="s">
        <v>547</v>
      </c>
      <c r="K114" t="s">
        <v>15</v>
      </c>
    </row>
    <row r="115" spans="1:11" x14ac:dyDescent="0.25">
      <c r="A115">
        <v>113</v>
      </c>
      <c r="B115" t="s">
        <v>159</v>
      </c>
      <c r="C115" t="s">
        <v>17</v>
      </c>
      <c r="D115" t="s">
        <v>64</v>
      </c>
      <c r="E115">
        <v>45327</v>
      </c>
      <c r="F115" s="1">
        <v>45335</v>
      </c>
      <c r="G115">
        <v>9</v>
      </c>
      <c r="H115">
        <v>222</v>
      </c>
      <c r="I115" t="s">
        <v>14</v>
      </c>
      <c r="J115" t="s">
        <v>33</v>
      </c>
      <c r="K115" t="s">
        <v>19</v>
      </c>
    </row>
    <row r="116" spans="1:11" x14ac:dyDescent="0.25">
      <c r="A116">
        <v>114</v>
      </c>
      <c r="B116" t="s">
        <v>160</v>
      </c>
      <c r="C116" t="s">
        <v>31</v>
      </c>
      <c r="D116" t="s">
        <v>42</v>
      </c>
      <c r="E116">
        <v>45597</v>
      </c>
      <c r="F116" s="1">
        <v>45605</v>
      </c>
      <c r="G116">
        <v>1</v>
      </c>
      <c r="H116">
        <v>293</v>
      </c>
      <c r="I116" t="s">
        <v>14</v>
      </c>
      <c r="J116" t="s">
        <v>549</v>
      </c>
      <c r="K116" t="s">
        <v>29</v>
      </c>
    </row>
    <row r="117" spans="1:11" x14ac:dyDescent="0.25">
      <c r="A117">
        <v>115</v>
      </c>
      <c r="B117" t="s">
        <v>161</v>
      </c>
      <c r="C117" t="s">
        <v>17</v>
      </c>
      <c r="D117" t="s">
        <v>56</v>
      </c>
      <c r="E117">
        <v>45381</v>
      </c>
      <c r="F117" s="1">
        <v>45387</v>
      </c>
      <c r="G117">
        <v>2</v>
      </c>
      <c r="H117">
        <v>686</v>
      </c>
      <c r="I117" t="s">
        <v>14</v>
      </c>
      <c r="J117" t="s">
        <v>549</v>
      </c>
      <c r="K117" t="s">
        <v>15</v>
      </c>
    </row>
    <row r="118" spans="1:11" x14ac:dyDescent="0.25">
      <c r="A118">
        <v>116</v>
      </c>
      <c r="B118" t="s">
        <v>162</v>
      </c>
      <c r="C118" t="s">
        <v>24</v>
      </c>
      <c r="D118" t="s">
        <v>25</v>
      </c>
      <c r="E118">
        <v>45554</v>
      </c>
      <c r="F118" s="1">
        <v>45564</v>
      </c>
      <c r="G118">
        <v>10</v>
      </c>
      <c r="H118">
        <v>121</v>
      </c>
      <c r="I118" t="s">
        <v>14</v>
      </c>
      <c r="J118" t="s">
        <v>550</v>
      </c>
      <c r="K118" t="s">
        <v>29</v>
      </c>
    </row>
    <row r="119" spans="1:11" x14ac:dyDescent="0.25">
      <c r="A119">
        <v>117</v>
      </c>
      <c r="B119" t="s">
        <v>163</v>
      </c>
      <c r="C119" t="s">
        <v>17</v>
      </c>
      <c r="D119" t="s">
        <v>18</v>
      </c>
      <c r="E119">
        <v>45629</v>
      </c>
      <c r="F119" s="1">
        <v>45633</v>
      </c>
      <c r="G119">
        <v>9</v>
      </c>
      <c r="H119">
        <v>318</v>
      </c>
      <c r="I119" t="s">
        <v>14</v>
      </c>
      <c r="J119" t="s">
        <v>550</v>
      </c>
      <c r="K119" t="s">
        <v>19</v>
      </c>
    </row>
    <row r="120" spans="1:11" x14ac:dyDescent="0.25">
      <c r="A120">
        <v>118</v>
      </c>
      <c r="B120" t="s">
        <v>164</v>
      </c>
      <c r="C120" t="s">
        <v>24</v>
      </c>
      <c r="D120" t="s">
        <v>38</v>
      </c>
      <c r="E120">
        <v>45510</v>
      </c>
      <c r="F120" s="1">
        <v>45521</v>
      </c>
      <c r="G120">
        <v>2</v>
      </c>
      <c r="H120">
        <v>512</v>
      </c>
      <c r="I120" t="s">
        <v>14</v>
      </c>
      <c r="J120" t="s">
        <v>33</v>
      </c>
      <c r="K120" t="s">
        <v>15</v>
      </c>
    </row>
    <row r="121" spans="1:11" x14ac:dyDescent="0.25">
      <c r="A121">
        <v>119</v>
      </c>
      <c r="B121" t="s">
        <v>165</v>
      </c>
      <c r="C121" t="s">
        <v>12</v>
      </c>
      <c r="D121" t="s">
        <v>96</v>
      </c>
      <c r="E121">
        <v>45603</v>
      </c>
      <c r="F121" s="1">
        <v>45608</v>
      </c>
      <c r="G121">
        <v>3</v>
      </c>
      <c r="H121">
        <v>77</v>
      </c>
      <c r="I121" t="s">
        <v>28</v>
      </c>
      <c r="J121" t="s">
        <v>551</v>
      </c>
      <c r="K121" t="s">
        <v>29</v>
      </c>
    </row>
    <row r="122" spans="1:11" x14ac:dyDescent="0.25">
      <c r="A122">
        <v>120</v>
      </c>
      <c r="B122" t="s">
        <v>166</v>
      </c>
      <c r="C122" t="s">
        <v>24</v>
      </c>
      <c r="D122" t="s">
        <v>70</v>
      </c>
      <c r="E122">
        <v>45601</v>
      </c>
      <c r="F122" s="1">
        <v>45605</v>
      </c>
      <c r="G122">
        <v>7</v>
      </c>
      <c r="H122">
        <v>111</v>
      </c>
      <c r="I122" t="s">
        <v>28</v>
      </c>
      <c r="J122" t="s">
        <v>549</v>
      </c>
      <c r="K122" t="s">
        <v>46</v>
      </c>
    </row>
    <row r="123" spans="1:11" x14ac:dyDescent="0.25">
      <c r="A123">
        <v>121</v>
      </c>
      <c r="B123" t="s">
        <v>167</v>
      </c>
      <c r="C123" t="s">
        <v>24</v>
      </c>
      <c r="D123" t="s">
        <v>38</v>
      </c>
      <c r="E123">
        <v>45504</v>
      </c>
      <c r="F123" s="1">
        <v>45509</v>
      </c>
      <c r="G123">
        <v>2</v>
      </c>
      <c r="H123">
        <v>330</v>
      </c>
      <c r="I123" t="s">
        <v>28</v>
      </c>
      <c r="J123" t="s">
        <v>550</v>
      </c>
      <c r="K123" t="s">
        <v>46</v>
      </c>
    </row>
    <row r="124" spans="1:11" x14ac:dyDescent="0.25">
      <c r="A124">
        <v>122</v>
      </c>
      <c r="B124" t="s">
        <v>168</v>
      </c>
      <c r="C124" t="s">
        <v>31</v>
      </c>
      <c r="D124" t="s">
        <v>79</v>
      </c>
      <c r="E124">
        <v>45370</v>
      </c>
      <c r="F124" s="1">
        <v>45374</v>
      </c>
      <c r="G124">
        <v>8</v>
      </c>
      <c r="H124">
        <v>78</v>
      </c>
      <c r="I124" t="s">
        <v>14</v>
      </c>
      <c r="J124" t="s">
        <v>551</v>
      </c>
      <c r="K124" t="s">
        <v>19</v>
      </c>
    </row>
    <row r="125" spans="1:11" x14ac:dyDescent="0.25">
      <c r="A125">
        <v>123</v>
      </c>
      <c r="B125" t="s">
        <v>169</v>
      </c>
      <c r="C125" t="s">
        <v>24</v>
      </c>
      <c r="D125" t="s">
        <v>115</v>
      </c>
      <c r="E125">
        <v>45482</v>
      </c>
      <c r="F125" s="1">
        <v>45486</v>
      </c>
      <c r="G125">
        <v>3</v>
      </c>
      <c r="H125">
        <v>579</v>
      </c>
      <c r="I125" t="s">
        <v>28</v>
      </c>
      <c r="J125" t="s">
        <v>551</v>
      </c>
      <c r="K125" t="s">
        <v>19</v>
      </c>
    </row>
    <row r="126" spans="1:11" x14ac:dyDescent="0.25">
      <c r="A126">
        <v>124</v>
      </c>
      <c r="B126" t="s">
        <v>170</v>
      </c>
      <c r="C126" t="s">
        <v>17</v>
      </c>
      <c r="D126" t="s">
        <v>56</v>
      </c>
      <c r="E126">
        <v>45635</v>
      </c>
      <c r="F126" s="1">
        <v>45649</v>
      </c>
      <c r="G126">
        <v>2</v>
      </c>
      <c r="H126">
        <v>430</v>
      </c>
      <c r="I126" t="s">
        <v>28</v>
      </c>
      <c r="J126" t="s">
        <v>547</v>
      </c>
      <c r="K126" t="s">
        <v>46</v>
      </c>
    </row>
    <row r="127" spans="1:11" x14ac:dyDescent="0.25">
      <c r="A127">
        <v>125</v>
      </c>
      <c r="B127" t="s">
        <v>171</v>
      </c>
      <c r="C127" t="s">
        <v>12</v>
      </c>
      <c r="D127" t="s">
        <v>96</v>
      </c>
      <c r="E127">
        <v>45599</v>
      </c>
      <c r="F127" s="1">
        <v>45620</v>
      </c>
      <c r="G127">
        <v>5</v>
      </c>
      <c r="H127">
        <v>370</v>
      </c>
      <c r="I127" t="s">
        <v>28</v>
      </c>
      <c r="J127" t="s">
        <v>551</v>
      </c>
      <c r="K127" t="s">
        <v>15</v>
      </c>
    </row>
    <row r="128" spans="1:11" x14ac:dyDescent="0.25">
      <c r="A128">
        <v>126</v>
      </c>
      <c r="B128" t="s">
        <v>172</v>
      </c>
      <c r="C128" t="s">
        <v>17</v>
      </c>
      <c r="D128" t="s">
        <v>56</v>
      </c>
      <c r="E128">
        <v>45350</v>
      </c>
      <c r="F128" s="1">
        <v>45354</v>
      </c>
      <c r="G128">
        <v>5</v>
      </c>
      <c r="H128">
        <v>597</v>
      </c>
      <c r="I128" t="s">
        <v>28</v>
      </c>
      <c r="J128" t="s">
        <v>551</v>
      </c>
      <c r="K128" t="s">
        <v>46</v>
      </c>
    </row>
    <row r="129" spans="1:11" x14ac:dyDescent="0.25">
      <c r="A129">
        <v>127</v>
      </c>
      <c r="B129" t="s">
        <v>173</v>
      </c>
      <c r="C129" t="s">
        <v>17</v>
      </c>
      <c r="D129" t="s">
        <v>60</v>
      </c>
      <c r="E129">
        <v>45637</v>
      </c>
      <c r="F129" s="1">
        <v>45645</v>
      </c>
      <c r="G129">
        <v>9</v>
      </c>
      <c r="H129">
        <v>36</v>
      </c>
      <c r="I129" t="s">
        <v>14</v>
      </c>
      <c r="J129" t="s">
        <v>33</v>
      </c>
      <c r="K129" t="s">
        <v>46</v>
      </c>
    </row>
    <row r="130" spans="1:11" x14ac:dyDescent="0.25">
      <c r="A130">
        <v>128</v>
      </c>
      <c r="B130" t="s">
        <v>174</v>
      </c>
      <c r="C130" t="s">
        <v>21</v>
      </c>
      <c r="D130" t="s">
        <v>83</v>
      </c>
      <c r="E130">
        <v>45651</v>
      </c>
      <c r="F130" s="1">
        <v>45660</v>
      </c>
      <c r="G130">
        <v>5</v>
      </c>
      <c r="H130">
        <v>953</v>
      </c>
      <c r="I130" t="s">
        <v>14</v>
      </c>
      <c r="J130" t="s">
        <v>547</v>
      </c>
      <c r="K130" t="s">
        <v>15</v>
      </c>
    </row>
    <row r="131" spans="1:11" x14ac:dyDescent="0.25">
      <c r="A131">
        <v>129</v>
      </c>
      <c r="B131" t="s">
        <v>175</v>
      </c>
      <c r="C131" t="s">
        <v>21</v>
      </c>
      <c r="D131" t="s">
        <v>54</v>
      </c>
      <c r="E131">
        <v>45581</v>
      </c>
      <c r="F131" s="1">
        <v>45584</v>
      </c>
      <c r="G131">
        <v>7</v>
      </c>
      <c r="H131">
        <v>81</v>
      </c>
      <c r="I131" t="s">
        <v>14</v>
      </c>
      <c r="J131" t="s">
        <v>551</v>
      </c>
      <c r="K131" t="s">
        <v>19</v>
      </c>
    </row>
    <row r="132" spans="1:11" x14ac:dyDescent="0.25">
      <c r="A132">
        <v>130</v>
      </c>
      <c r="B132" t="s">
        <v>176</v>
      </c>
      <c r="C132" t="s">
        <v>31</v>
      </c>
      <c r="D132" t="s">
        <v>79</v>
      </c>
      <c r="E132">
        <v>45582</v>
      </c>
      <c r="F132" s="1">
        <v>45594</v>
      </c>
      <c r="G132">
        <v>10</v>
      </c>
      <c r="H132">
        <v>96</v>
      </c>
      <c r="I132" t="s">
        <v>14</v>
      </c>
      <c r="J132" t="s">
        <v>551</v>
      </c>
      <c r="K132" t="s">
        <v>29</v>
      </c>
    </row>
    <row r="133" spans="1:11" x14ac:dyDescent="0.25">
      <c r="A133">
        <v>131</v>
      </c>
      <c r="B133" t="s">
        <v>177</v>
      </c>
      <c r="C133" t="s">
        <v>17</v>
      </c>
      <c r="D133" t="s">
        <v>44</v>
      </c>
      <c r="E133">
        <v>45504</v>
      </c>
      <c r="F133" s="1">
        <v>45507</v>
      </c>
      <c r="G133">
        <v>5</v>
      </c>
      <c r="H133">
        <v>230</v>
      </c>
      <c r="I133" t="s">
        <v>14</v>
      </c>
      <c r="J133" t="s">
        <v>549</v>
      </c>
      <c r="K133" t="s">
        <v>19</v>
      </c>
    </row>
    <row r="134" spans="1:11" x14ac:dyDescent="0.25">
      <c r="A134">
        <v>132</v>
      </c>
      <c r="B134" t="s">
        <v>178</v>
      </c>
      <c r="C134" t="s">
        <v>17</v>
      </c>
      <c r="D134" t="s">
        <v>56</v>
      </c>
      <c r="E134">
        <v>45315</v>
      </c>
      <c r="F134" s="1">
        <v>45329</v>
      </c>
      <c r="G134">
        <v>4</v>
      </c>
      <c r="H134">
        <v>414</v>
      </c>
      <c r="I134" t="s">
        <v>14</v>
      </c>
      <c r="J134" t="s">
        <v>33</v>
      </c>
      <c r="K134" t="s">
        <v>15</v>
      </c>
    </row>
    <row r="135" spans="1:11" x14ac:dyDescent="0.25">
      <c r="A135">
        <v>133</v>
      </c>
      <c r="B135" t="s">
        <v>179</v>
      </c>
      <c r="C135" t="s">
        <v>12</v>
      </c>
      <c r="D135" t="s">
        <v>13</v>
      </c>
      <c r="E135">
        <v>45546</v>
      </c>
      <c r="F135" s="1">
        <v>45559</v>
      </c>
      <c r="G135">
        <v>7</v>
      </c>
      <c r="H135">
        <v>189</v>
      </c>
      <c r="I135" t="s">
        <v>28</v>
      </c>
      <c r="J135" t="s">
        <v>551</v>
      </c>
      <c r="K135" t="s">
        <v>19</v>
      </c>
    </row>
    <row r="136" spans="1:11" x14ac:dyDescent="0.25">
      <c r="A136">
        <v>134</v>
      </c>
      <c r="B136" t="s">
        <v>180</v>
      </c>
      <c r="C136" t="s">
        <v>24</v>
      </c>
      <c r="D136" t="s">
        <v>25</v>
      </c>
      <c r="E136">
        <v>45350</v>
      </c>
      <c r="F136" s="1">
        <v>45356</v>
      </c>
      <c r="G136">
        <v>7</v>
      </c>
      <c r="H136">
        <v>31</v>
      </c>
      <c r="I136" t="s">
        <v>28</v>
      </c>
      <c r="J136" t="s">
        <v>547</v>
      </c>
      <c r="K136" t="s">
        <v>19</v>
      </c>
    </row>
    <row r="137" spans="1:11" x14ac:dyDescent="0.25">
      <c r="A137">
        <v>135</v>
      </c>
      <c r="B137" t="s">
        <v>181</v>
      </c>
      <c r="C137" t="s">
        <v>17</v>
      </c>
      <c r="D137" t="s">
        <v>44</v>
      </c>
      <c r="E137">
        <v>45560</v>
      </c>
      <c r="F137" s="1">
        <v>45572</v>
      </c>
      <c r="G137">
        <v>2</v>
      </c>
      <c r="H137">
        <v>415</v>
      </c>
      <c r="I137" t="s">
        <v>28</v>
      </c>
      <c r="J137" t="s">
        <v>549</v>
      </c>
      <c r="K137" t="s">
        <v>29</v>
      </c>
    </row>
    <row r="138" spans="1:11" x14ac:dyDescent="0.25">
      <c r="A138">
        <v>136</v>
      </c>
      <c r="B138" t="s">
        <v>182</v>
      </c>
      <c r="C138" t="s">
        <v>31</v>
      </c>
      <c r="D138" t="s">
        <v>42</v>
      </c>
      <c r="E138">
        <v>45462</v>
      </c>
      <c r="F138" s="1">
        <v>45469</v>
      </c>
      <c r="G138">
        <v>3</v>
      </c>
      <c r="H138">
        <v>88</v>
      </c>
      <c r="I138" t="s">
        <v>28</v>
      </c>
      <c r="J138" t="s">
        <v>33</v>
      </c>
      <c r="K138" t="s">
        <v>15</v>
      </c>
    </row>
    <row r="139" spans="1:11" x14ac:dyDescent="0.25">
      <c r="A139">
        <v>137</v>
      </c>
      <c r="B139" t="s">
        <v>183</v>
      </c>
      <c r="C139" t="s">
        <v>17</v>
      </c>
      <c r="D139" t="s">
        <v>64</v>
      </c>
      <c r="E139">
        <v>45470</v>
      </c>
      <c r="F139" s="1">
        <v>45478</v>
      </c>
      <c r="G139">
        <v>6</v>
      </c>
      <c r="H139">
        <v>754</v>
      </c>
      <c r="I139" t="s">
        <v>14</v>
      </c>
      <c r="J139" t="s">
        <v>549</v>
      </c>
      <c r="K139" t="s">
        <v>15</v>
      </c>
    </row>
    <row r="140" spans="1:11" x14ac:dyDescent="0.25">
      <c r="A140">
        <v>138</v>
      </c>
      <c r="B140" t="s">
        <v>184</v>
      </c>
      <c r="C140" t="s">
        <v>12</v>
      </c>
      <c r="D140" t="s">
        <v>58</v>
      </c>
      <c r="E140">
        <v>45423</v>
      </c>
      <c r="F140" s="1">
        <v>45435</v>
      </c>
      <c r="G140">
        <v>4</v>
      </c>
      <c r="H140">
        <v>187</v>
      </c>
      <c r="I140" t="s">
        <v>28</v>
      </c>
      <c r="J140" t="s">
        <v>33</v>
      </c>
      <c r="K140" t="s">
        <v>15</v>
      </c>
    </row>
    <row r="141" spans="1:11" x14ac:dyDescent="0.25">
      <c r="A141">
        <v>139</v>
      </c>
      <c r="B141" t="s">
        <v>185</v>
      </c>
      <c r="C141" t="s">
        <v>12</v>
      </c>
      <c r="D141" t="s">
        <v>58</v>
      </c>
      <c r="E141">
        <v>45613</v>
      </c>
      <c r="F141" s="1">
        <v>45623</v>
      </c>
      <c r="G141">
        <v>8</v>
      </c>
      <c r="H141">
        <v>485</v>
      </c>
      <c r="I141" t="s">
        <v>28</v>
      </c>
      <c r="J141" t="s">
        <v>549</v>
      </c>
      <c r="K141" t="s">
        <v>46</v>
      </c>
    </row>
    <row r="142" spans="1:11" x14ac:dyDescent="0.25">
      <c r="A142">
        <v>140</v>
      </c>
      <c r="B142" t="s">
        <v>186</v>
      </c>
      <c r="C142" t="s">
        <v>24</v>
      </c>
      <c r="D142" t="s">
        <v>70</v>
      </c>
      <c r="E142">
        <v>45621</v>
      </c>
      <c r="F142" s="1">
        <v>45624</v>
      </c>
      <c r="G142">
        <v>10</v>
      </c>
      <c r="H142">
        <v>340</v>
      </c>
      <c r="I142" t="s">
        <v>14</v>
      </c>
      <c r="J142" t="s">
        <v>549</v>
      </c>
      <c r="K142" t="s">
        <v>29</v>
      </c>
    </row>
    <row r="143" spans="1:11" x14ac:dyDescent="0.25">
      <c r="A143">
        <v>141</v>
      </c>
      <c r="B143" t="s">
        <v>187</v>
      </c>
      <c r="C143" t="s">
        <v>24</v>
      </c>
      <c r="D143" t="s">
        <v>115</v>
      </c>
      <c r="E143">
        <v>45532</v>
      </c>
      <c r="F143" s="1">
        <v>45543</v>
      </c>
      <c r="G143">
        <v>8</v>
      </c>
      <c r="H143">
        <v>656</v>
      </c>
      <c r="I143" t="s">
        <v>28</v>
      </c>
      <c r="J143" t="s">
        <v>547</v>
      </c>
      <c r="K143" t="s">
        <v>15</v>
      </c>
    </row>
    <row r="144" spans="1:11" x14ac:dyDescent="0.25">
      <c r="A144">
        <v>142</v>
      </c>
      <c r="B144" t="s">
        <v>188</v>
      </c>
      <c r="C144" t="s">
        <v>12</v>
      </c>
      <c r="D144" t="s">
        <v>96</v>
      </c>
      <c r="E144">
        <v>45551</v>
      </c>
      <c r="F144" s="1">
        <v>45555</v>
      </c>
      <c r="G144">
        <v>2</v>
      </c>
      <c r="H144">
        <v>327</v>
      </c>
      <c r="I144" t="s">
        <v>14</v>
      </c>
      <c r="J144" t="s">
        <v>550</v>
      </c>
      <c r="K144" t="s">
        <v>46</v>
      </c>
    </row>
    <row r="145" spans="1:11" x14ac:dyDescent="0.25">
      <c r="A145">
        <v>143</v>
      </c>
      <c r="B145" t="s">
        <v>189</v>
      </c>
      <c r="C145" t="s">
        <v>12</v>
      </c>
      <c r="D145" t="s">
        <v>96</v>
      </c>
      <c r="E145">
        <v>45438</v>
      </c>
      <c r="F145" s="1">
        <v>45444</v>
      </c>
      <c r="G145">
        <v>2</v>
      </c>
      <c r="H145">
        <v>670</v>
      </c>
      <c r="I145" t="s">
        <v>28</v>
      </c>
      <c r="J145" t="s">
        <v>549</v>
      </c>
      <c r="K145" t="s">
        <v>19</v>
      </c>
    </row>
    <row r="146" spans="1:11" x14ac:dyDescent="0.25">
      <c r="A146">
        <v>144</v>
      </c>
      <c r="B146" t="s">
        <v>190</v>
      </c>
      <c r="C146" t="s">
        <v>17</v>
      </c>
      <c r="D146" t="s">
        <v>64</v>
      </c>
      <c r="E146">
        <v>45456</v>
      </c>
      <c r="F146" s="1">
        <v>45461</v>
      </c>
      <c r="G146">
        <v>10</v>
      </c>
      <c r="H146">
        <v>497</v>
      </c>
      <c r="I146" t="s">
        <v>14</v>
      </c>
      <c r="J146" t="s">
        <v>33</v>
      </c>
      <c r="K146" t="s">
        <v>46</v>
      </c>
    </row>
    <row r="147" spans="1:11" x14ac:dyDescent="0.25">
      <c r="A147">
        <v>145</v>
      </c>
      <c r="B147" t="s">
        <v>191</v>
      </c>
      <c r="C147" t="s">
        <v>24</v>
      </c>
      <c r="D147" t="s">
        <v>115</v>
      </c>
      <c r="E147">
        <v>45467</v>
      </c>
      <c r="F147" s="1">
        <v>45476</v>
      </c>
      <c r="G147">
        <v>2</v>
      </c>
      <c r="H147">
        <v>526</v>
      </c>
      <c r="I147" t="s">
        <v>14</v>
      </c>
      <c r="J147" t="s">
        <v>33</v>
      </c>
      <c r="K147" t="s">
        <v>29</v>
      </c>
    </row>
    <row r="148" spans="1:11" x14ac:dyDescent="0.25">
      <c r="A148">
        <v>146</v>
      </c>
      <c r="B148" t="s">
        <v>192</v>
      </c>
      <c r="C148" t="s">
        <v>31</v>
      </c>
      <c r="D148" t="s">
        <v>79</v>
      </c>
      <c r="E148">
        <v>45490</v>
      </c>
      <c r="F148" s="1">
        <v>45504</v>
      </c>
      <c r="G148">
        <v>7</v>
      </c>
      <c r="H148">
        <v>803</v>
      </c>
      <c r="I148" t="s">
        <v>14</v>
      </c>
      <c r="J148" t="s">
        <v>547</v>
      </c>
      <c r="K148" t="s">
        <v>15</v>
      </c>
    </row>
    <row r="149" spans="1:11" x14ac:dyDescent="0.25">
      <c r="A149">
        <v>147</v>
      </c>
      <c r="B149" t="s">
        <v>193</v>
      </c>
      <c r="C149" t="s">
        <v>31</v>
      </c>
      <c r="D149" t="s">
        <v>50</v>
      </c>
      <c r="E149">
        <v>45358</v>
      </c>
      <c r="F149" s="1">
        <v>45364</v>
      </c>
      <c r="G149">
        <v>10</v>
      </c>
      <c r="H149">
        <v>735</v>
      </c>
      <c r="I149" t="s">
        <v>28</v>
      </c>
      <c r="J149" t="s">
        <v>551</v>
      </c>
      <c r="K149" t="s">
        <v>19</v>
      </c>
    </row>
    <row r="150" spans="1:11" x14ac:dyDescent="0.25">
      <c r="A150">
        <v>148</v>
      </c>
      <c r="B150" t="s">
        <v>194</v>
      </c>
      <c r="C150" t="s">
        <v>24</v>
      </c>
      <c r="D150" t="s">
        <v>25</v>
      </c>
      <c r="E150">
        <v>45357</v>
      </c>
      <c r="F150" s="1">
        <v>45362</v>
      </c>
      <c r="G150">
        <v>9</v>
      </c>
      <c r="H150">
        <v>105</v>
      </c>
      <c r="I150" t="s">
        <v>28</v>
      </c>
      <c r="J150" t="s">
        <v>33</v>
      </c>
      <c r="K150" t="s">
        <v>46</v>
      </c>
    </row>
    <row r="151" spans="1:11" x14ac:dyDescent="0.25">
      <c r="A151">
        <v>149</v>
      </c>
      <c r="B151" t="s">
        <v>195</v>
      </c>
      <c r="C151" t="s">
        <v>21</v>
      </c>
      <c r="D151" t="s">
        <v>54</v>
      </c>
      <c r="E151">
        <v>45362</v>
      </c>
      <c r="F151" s="1">
        <v>45367</v>
      </c>
      <c r="G151">
        <v>3</v>
      </c>
      <c r="H151">
        <v>89</v>
      </c>
      <c r="I151" t="s">
        <v>28</v>
      </c>
      <c r="J151" t="s">
        <v>547</v>
      </c>
      <c r="K151" t="s">
        <v>46</v>
      </c>
    </row>
    <row r="152" spans="1:11" x14ac:dyDescent="0.25">
      <c r="A152">
        <v>150</v>
      </c>
      <c r="B152" t="s">
        <v>196</v>
      </c>
      <c r="C152" t="s">
        <v>17</v>
      </c>
      <c r="D152" t="s">
        <v>60</v>
      </c>
      <c r="E152">
        <v>45311</v>
      </c>
      <c r="F152" s="1">
        <v>45316</v>
      </c>
      <c r="G152">
        <v>6</v>
      </c>
      <c r="H152">
        <v>907</v>
      </c>
      <c r="I152" t="s">
        <v>14</v>
      </c>
      <c r="J152" t="s">
        <v>549</v>
      </c>
      <c r="K152" t="s">
        <v>15</v>
      </c>
    </row>
    <row r="153" spans="1:11" x14ac:dyDescent="0.25">
      <c r="A153">
        <v>151</v>
      </c>
      <c r="B153" t="s">
        <v>197</v>
      </c>
      <c r="C153" t="s">
        <v>17</v>
      </c>
      <c r="D153" t="s">
        <v>44</v>
      </c>
      <c r="E153">
        <v>45370</v>
      </c>
      <c r="F153" s="1">
        <v>45376</v>
      </c>
      <c r="G153">
        <v>3</v>
      </c>
      <c r="H153">
        <v>195</v>
      </c>
      <c r="I153" t="s">
        <v>14</v>
      </c>
      <c r="J153" t="s">
        <v>549</v>
      </c>
      <c r="K153" t="s">
        <v>15</v>
      </c>
    </row>
    <row r="154" spans="1:11" x14ac:dyDescent="0.25">
      <c r="A154">
        <v>152</v>
      </c>
      <c r="B154" t="s">
        <v>198</v>
      </c>
      <c r="C154" t="s">
        <v>17</v>
      </c>
      <c r="D154" t="s">
        <v>60</v>
      </c>
      <c r="E154">
        <v>45506</v>
      </c>
      <c r="F154" s="1">
        <v>45515</v>
      </c>
      <c r="G154">
        <v>3</v>
      </c>
      <c r="H154">
        <v>846</v>
      </c>
      <c r="I154" t="s">
        <v>14</v>
      </c>
      <c r="J154" t="s">
        <v>551</v>
      </c>
      <c r="K154" t="s">
        <v>46</v>
      </c>
    </row>
    <row r="155" spans="1:11" x14ac:dyDescent="0.25">
      <c r="A155">
        <v>153</v>
      </c>
      <c r="B155" t="s">
        <v>199</v>
      </c>
      <c r="C155" t="s">
        <v>31</v>
      </c>
      <c r="D155" t="s">
        <v>76</v>
      </c>
      <c r="E155">
        <v>45620</v>
      </c>
      <c r="F155" s="1">
        <v>45628</v>
      </c>
      <c r="G155">
        <v>8</v>
      </c>
      <c r="H155">
        <v>905</v>
      </c>
      <c r="I155" t="s">
        <v>14</v>
      </c>
      <c r="J155" t="s">
        <v>547</v>
      </c>
      <c r="K155" t="s">
        <v>46</v>
      </c>
    </row>
    <row r="156" spans="1:11" x14ac:dyDescent="0.25">
      <c r="A156">
        <v>154</v>
      </c>
      <c r="B156" t="s">
        <v>200</v>
      </c>
      <c r="C156" t="s">
        <v>12</v>
      </c>
      <c r="D156" t="s">
        <v>96</v>
      </c>
      <c r="E156">
        <v>45406</v>
      </c>
      <c r="F156" s="1">
        <v>45418</v>
      </c>
      <c r="G156">
        <v>1</v>
      </c>
      <c r="H156">
        <v>336</v>
      </c>
      <c r="I156" t="s">
        <v>14</v>
      </c>
      <c r="J156" t="s">
        <v>551</v>
      </c>
      <c r="K156" t="s">
        <v>19</v>
      </c>
    </row>
    <row r="157" spans="1:11" x14ac:dyDescent="0.25">
      <c r="A157">
        <v>155</v>
      </c>
      <c r="B157" t="s">
        <v>201</v>
      </c>
      <c r="C157" t="s">
        <v>21</v>
      </c>
      <c r="D157" t="s">
        <v>40</v>
      </c>
      <c r="E157">
        <v>45438</v>
      </c>
      <c r="F157" s="1">
        <v>45452</v>
      </c>
      <c r="G157">
        <v>8</v>
      </c>
      <c r="H157">
        <v>722</v>
      </c>
      <c r="I157" t="s">
        <v>28</v>
      </c>
      <c r="J157" t="s">
        <v>549</v>
      </c>
      <c r="K157" t="s">
        <v>29</v>
      </c>
    </row>
    <row r="158" spans="1:11" x14ac:dyDescent="0.25">
      <c r="A158">
        <v>156</v>
      </c>
      <c r="B158" t="s">
        <v>202</v>
      </c>
      <c r="C158" t="s">
        <v>12</v>
      </c>
      <c r="D158" t="s">
        <v>13</v>
      </c>
      <c r="E158">
        <v>45547</v>
      </c>
      <c r="F158" s="1">
        <v>45558</v>
      </c>
      <c r="G158">
        <v>10</v>
      </c>
      <c r="H158">
        <v>558</v>
      </c>
      <c r="I158" t="s">
        <v>28</v>
      </c>
      <c r="J158" t="s">
        <v>551</v>
      </c>
      <c r="K158" t="s">
        <v>15</v>
      </c>
    </row>
    <row r="159" spans="1:11" x14ac:dyDescent="0.25">
      <c r="A159">
        <v>157</v>
      </c>
      <c r="B159" t="s">
        <v>203</v>
      </c>
      <c r="C159" t="s">
        <v>21</v>
      </c>
      <c r="D159" t="s">
        <v>54</v>
      </c>
      <c r="E159">
        <v>45441</v>
      </c>
      <c r="F159" s="1">
        <v>45446</v>
      </c>
      <c r="G159">
        <v>7</v>
      </c>
      <c r="H159">
        <v>11</v>
      </c>
      <c r="I159" t="s">
        <v>14</v>
      </c>
      <c r="J159" t="s">
        <v>33</v>
      </c>
      <c r="K159" t="s">
        <v>15</v>
      </c>
    </row>
    <row r="160" spans="1:11" x14ac:dyDescent="0.25">
      <c r="A160">
        <v>158</v>
      </c>
      <c r="B160" t="s">
        <v>204</v>
      </c>
      <c r="C160" t="s">
        <v>17</v>
      </c>
      <c r="D160" t="s">
        <v>44</v>
      </c>
      <c r="E160">
        <v>45387</v>
      </c>
      <c r="F160" s="1">
        <v>45396</v>
      </c>
      <c r="G160">
        <v>2</v>
      </c>
      <c r="H160">
        <v>546</v>
      </c>
      <c r="I160" t="s">
        <v>28</v>
      </c>
      <c r="J160" t="s">
        <v>547</v>
      </c>
      <c r="K160" t="s">
        <v>29</v>
      </c>
    </row>
    <row r="161" spans="1:13" x14ac:dyDescent="0.25">
      <c r="A161">
        <v>159</v>
      </c>
      <c r="B161" t="s">
        <v>205</v>
      </c>
      <c r="C161" t="s">
        <v>17</v>
      </c>
      <c r="D161" t="s">
        <v>60</v>
      </c>
      <c r="E161">
        <v>45551</v>
      </c>
      <c r="F161" s="1">
        <v>45558</v>
      </c>
      <c r="G161">
        <v>9</v>
      </c>
      <c r="H161">
        <v>30</v>
      </c>
      <c r="I161" t="s">
        <v>14</v>
      </c>
      <c r="J161" t="s">
        <v>550</v>
      </c>
      <c r="K161" t="s">
        <v>15</v>
      </c>
    </row>
    <row r="162" spans="1:13" x14ac:dyDescent="0.25">
      <c r="A162">
        <v>160</v>
      </c>
      <c r="B162" t="s">
        <v>206</v>
      </c>
      <c r="C162" t="s">
        <v>21</v>
      </c>
      <c r="D162" t="s">
        <v>40</v>
      </c>
      <c r="E162">
        <v>45589</v>
      </c>
      <c r="F162" s="1">
        <v>45608</v>
      </c>
      <c r="G162">
        <v>6</v>
      </c>
      <c r="H162">
        <v>146</v>
      </c>
      <c r="I162" t="s">
        <v>28</v>
      </c>
      <c r="J162" t="s">
        <v>551</v>
      </c>
      <c r="K162" t="s">
        <v>19</v>
      </c>
    </row>
    <row r="163" spans="1:13" x14ac:dyDescent="0.25">
      <c r="A163">
        <v>161</v>
      </c>
      <c r="B163" t="s">
        <v>207</v>
      </c>
      <c r="C163" t="s">
        <v>31</v>
      </c>
      <c r="D163" t="s">
        <v>42</v>
      </c>
      <c r="E163">
        <v>45642</v>
      </c>
      <c r="F163" s="1">
        <v>45646</v>
      </c>
      <c r="G163">
        <v>8</v>
      </c>
      <c r="H163">
        <v>722</v>
      </c>
      <c r="I163" t="s">
        <v>14</v>
      </c>
      <c r="J163" t="s">
        <v>550</v>
      </c>
      <c r="K163" t="s">
        <v>46</v>
      </c>
    </row>
    <row r="164" spans="1:13" x14ac:dyDescent="0.25">
      <c r="A164">
        <v>162</v>
      </c>
      <c r="B164" t="s">
        <v>208</v>
      </c>
      <c r="C164" t="s">
        <v>12</v>
      </c>
      <c r="D164" t="s">
        <v>27</v>
      </c>
      <c r="E164">
        <v>45310</v>
      </c>
      <c r="F164" s="1">
        <v>45324</v>
      </c>
      <c r="G164">
        <v>5</v>
      </c>
      <c r="H164">
        <v>216</v>
      </c>
      <c r="I164" t="s">
        <v>14</v>
      </c>
      <c r="J164" t="s">
        <v>551</v>
      </c>
      <c r="K164" t="s">
        <v>46</v>
      </c>
    </row>
    <row r="165" spans="1:13" x14ac:dyDescent="0.25">
      <c r="A165">
        <v>163</v>
      </c>
      <c r="B165" t="s">
        <v>209</v>
      </c>
      <c r="C165" t="s">
        <v>12</v>
      </c>
      <c r="D165" t="s">
        <v>58</v>
      </c>
      <c r="E165">
        <v>45438</v>
      </c>
      <c r="F165" s="1">
        <v>45445</v>
      </c>
      <c r="G165">
        <v>6</v>
      </c>
      <c r="H165">
        <v>892</v>
      </c>
      <c r="I165" t="s">
        <v>28</v>
      </c>
      <c r="J165" t="s">
        <v>549</v>
      </c>
      <c r="K165" t="s">
        <v>19</v>
      </c>
      <c r="M165" t="s">
        <v>554</v>
      </c>
    </row>
    <row r="166" spans="1:13" x14ac:dyDescent="0.25">
      <c r="A166">
        <v>164</v>
      </c>
      <c r="B166" t="s">
        <v>210</v>
      </c>
      <c r="C166" t="s">
        <v>12</v>
      </c>
      <c r="D166" t="s">
        <v>27</v>
      </c>
      <c r="E166">
        <v>45332</v>
      </c>
      <c r="F166" s="1">
        <v>45340</v>
      </c>
      <c r="G166">
        <v>7</v>
      </c>
      <c r="H166">
        <v>626</v>
      </c>
      <c r="I166" t="s">
        <v>28</v>
      </c>
      <c r="J166" t="s">
        <v>549</v>
      </c>
      <c r="K166" t="s">
        <v>29</v>
      </c>
    </row>
    <row r="167" spans="1:13" x14ac:dyDescent="0.25">
      <c r="A167">
        <v>165</v>
      </c>
      <c r="B167" t="s">
        <v>211</v>
      </c>
      <c r="C167" t="s">
        <v>12</v>
      </c>
      <c r="D167" t="s">
        <v>96</v>
      </c>
      <c r="E167">
        <v>45606</v>
      </c>
      <c r="F167" s="1">
        <v>45620</v>
      </c>
      <c r="G167">
        <v>7</v>
      </c>
      <c r="H167">
        <v>291</v>
      </c>
      <c r="I167" t="s">
        <v>14</v>
      </c>
      <c r="J167" t="s">
        <v>33</v>
      </c>
      <c r="K167" t="s">
        <v>19</v>
      </c>
    </row>
    <row r="168" spans="1:13" x14ac:dyDescent="0.25">
      <c r="A168">
        <v>166</v>
      </c>
      <c r="B168" t="s">
        <v>212</v>
      </c>
      <c r="C168" t="s">
        <v>24</v>
      </c>
      <c r="D168" t="s">
        <v>25</v>
      </c>
      <c r="E168">
        <v>45554</v>
      </c>
      <c r="F168" s="1">
        <v>45574</v>
      </c>
      <c r="G168">
        <v>3</v>
      </c>
      <c r="H168">
        <v>985</v>
      </c>
      <c r="I168" t="s">
        <v>28</v>
      </c>
      <c r="J168" t="s">
        <v>551</v>
      </c>
      <c r="K168" t="s">
        <v>29</v>
      </c>
    </row>
    <row r="169" spans="1:13" x14ac:dyDescent="0.25">
      <c r="A169">
        <v>167</v>
      </c>
      <c r="B169" t="s">
        <v>213</v>
      </c>
      <c r="C169" t="s">
        <v>17</v>
      </c>
      <c r="D169" t="s">
        <v>44</v>
      </c>
      <c r="E169">
        <v>45579</v>
      </c>
      <c r="F169" s="1">
        <v>45592</v>
      </c>
      <c r="G169">
        <v>2</v>
      </c>
      <c r="H169">
        <v>278</v>
      </c>
      <c r="I169" t="s">
        <v>28</v>
      </c>
      <c r="J169" t="s">
        <v>549</v>
      </c>
      <c r="K169" t="s">
        <v>15</v>
      </c>
    </row>
    <row r="170" spans="1:13" x14ac:dyDescent="0.25">
      <c r="A170">
        <v>168</v>
      </c>
      <c r="B170" t="s">
        <v>214</v>
      </c>
      <c r="C170" t="s">
        <v>24</v>
      </c>
      <c r="D170" t="s">
        <v>100</v>
      </c>
      <c r="E170">
        <v>45605</v>
      </c>
      <c r="F170" s="1">
        <v>45612</v>
      </c>
      <c r="G170">
        <v>5</v>
      </c>
      <c r="H170">
        <v>720</v>
      </c>
      <c r="I170" t="s">
        <v>14</v>
      </c>
      <c r="J170" t="s">
        <v>550</v>
      </c>
      <c r="K170" t="s">
        <v>19</v>
      </c>
    </row>
    <row r="171" spans="1:13" x14ac:dyDescent="0.25">
      <c r="A171">
        <v>169</v>
      </c>
      <c r="B171" t="s">
        <v>215</v>
      </c>
      <c r="C171" t="s">
        <v>21</v>
      </c>
      <c r="D171" t="s">
        <v>40</v>
      </c>
      <c r="E171">
        <v>45523</v>
      </c>
      <c r="F171" s="1">
        <v>45536</v>
      </c>
      <c r="G171">
        <v>3</v>
      </c>
      <c r="H171">
        <v>930</v>
      </c>
      <c r="I171" t="s">
        <v>14</v>
      </c>
      <c r="J171" t="s">
        <v>33</v>
      </c>
      <c r="K171" t="s">
        <v>29</v>
      </c>
    </row>
    <row r="172" spans="1:13" x14ac:dyDescent="0.25">
      <c r="A172">
        <v>170</v>
      </c>
      <c r="B172" t="s">
        <v>216</v>
      </c>
      <c r="C172" t="s">
        <v>21</v>
      </c>
      <c r="D172" t="s">
        <v>54</v>
      </c>
      <c r="E172">
        <v>45477</v>
      </c>
      <c r="F172" s="1">
        <v>45490</v>
      </c>
      <c r="G172">
        <v>9</v>
      </c>
      <c r="H172">
        <v>239</v>
      </c>
      <c r="I172" t="s">
        <v>14</v>
      </c>
      <c r="J172" t="s">
        <v>551</v>
      </c>
      <c r="K172" t="s">
        <v>29</v>
      </c>
    </row>
    <row r="173" spans="1:13" x14ac:dyDescent="0.25">
      <c r="A173">
        <v>171</v>
      </c>
      <c r="B173" t="s">
        <v>217</v>
      </c>
      <c r="C173" t="s">
        <v>17</v>
      </c>
      <c r="D173" t="s">
        <v>64</v>
      </c>
      <c r="E173">
        <v>45605</v>
      </c>
      <c r="F173" s="1">
        <v>45618</v>
      </c>
      <c r="G173">
        <v>2</v>
      </c>
      <c r="H173">
        <v>77</v>
      </c>
      <c r="I173" t="s">
        <v>28</v>
      </c>
      <c r="J173" t="s">
        <v>547</v>
      </c>
      <c r="K173" t="s">
        <v>19</v>
      </c>
    </row>
    <row r="174" spans="1:13" x14ac:dyDescent="0.25">
      <c r="A174">
        <v>172</v>
      </c>
      <c r="B174" t="s">
        <v>218</v>
      </c>
      <c r="C174" t="s">
        <v>24</v>
      </c>
      <c r="D174" t="s">
        <v>70</v>
      </c>
      <c r="E174">
        <v>45502</v>
      </c>
      <c r="F174" s="1">
        <v>45512</v>
      </c>
      <c r="G174">
        <v>7</v>
      </c>
      <c r="H174">
        <v>853</v>
      </c>
      <c r="I174" t="s">
        <v>14</v>
      </c>
      <c r="J174" t="s">
        <v>33</v>
      </c>
      <c r="K174" t="s">
        <v>15</v>
      </c>
    </row>
    <row r="175" spans="1:13" x14ac:dyDescent="0.25">
      <c r="A175">
        <v>173</v>
      </c>
      <c r="B175" t="s">
        <v>219</v>
      </c>
      <c r="C175" t="s">
        <v>31</v>
      </c>
      <c r="D175" t="s">
        <v>76</v>
      </c>
      <c r="E175">
        <v>45522</v>
      </c>
      <c r="F175" s="1">
        <v>45529</v>
      </c>
      <c r="G175">
        <v>8</v>
      </c>
      <c r="H175">
        <v>706</v>
      </c>
      <c r="I175" t="s">
        <v>14</v>
      </c>
      <c r="J175" t="s">
        <v>33</v>
      </c>
      <c r="K175" t="s">
        <v>15</v>
      </c>
    </row>
    <row r="176" spans="1:13" x14ac:dyDescent="0.25">
      <c r="A176">
        <v>174</v>
      </c>
      <c r="B176" t="s">
        <v>220</v>
      </c>
      <c r="C176" t="s">
        <v>17</v>
      </c>
      <c r="D176" t="s">
        <v>60</v>
      </c>
      <c r="E176">
        <v>45385</v>
      </c>
      <c r="F176" s="1">
        <v>45393</v>
      </c>
      <c r="G176">
        <v>3</v>
      </c>
      <c r="H176">
        <v>453</v>
      </c>
      <c r="I176" t="s">
        <v>14</v>
      </c>
      <c r="J176" t="s">
        <v>33</v>
      </c>
      <c r="K176" t="s">
        <v>29</v>
      </c>
    </row>
    <row r="177" spans="1:11" x14ac:dyDescent="0.25">
      <c r="A177">
        <v>175</v>
      </c>
      <c r="B177" t="s">
        <v>221</v>
      </c>
      <c r="C177" t="s">
        <v>21</v>
      </c>
      <c r="D177" t="s">
        <v>83</v>
      </c>
      <c r="E177">
        <v>45606</v>
      </c>
      <c r="F177" s="1">
        <v>45614</v>
      </c>
      <c r="G177">
        <v>9</v>
      </c>
      <c r="H177">
        <v>105</v>
      </c>
      <c r="I177" t="s">
        <v>28</v>
      </c>
      <c r="J177" t="s">
        <v>33</v>
      </c>
      <c r="K177" t="s">
        <v>29</v>
      </c>
    </row>
    <row r="178" spans="1:11" x14ac:dyDescent="0.25">
      <c r="A178">
        <v>176</v>
      </c>
      <c r="B178" t="s">
        <v>222</v>
      </c>
      <c r="C178" t="s">
        <v>17</v>
      </c>
      <c r="D178" t="s">
        <v>64</v>
      </c>
      <c r="E178">
        <v>45379</v>
      </c>
      <c r="F178" s="1">
        <v>45390</v>
      </c>
      <c r="G178">
        <v>10</v>
      </c>
      <c r="H178">
        <v>747</v>
      </c>
      <c r="I178" t="s">
        <v>28</v>
      </c>
      <c r="J178" t="s">
        <v>33</v>
      </c>
      <c r="K178" t="s">
        <v>29</v>
      </c>
    </row>
    <row r="179" spans="1:11" x14ac:dyDescent="0.25">
      <c r="A179">
        <v>177</v>
      </c>
      <c r="B179" t="s">
        <v>223</v>
      </c>
      <c r="C179" t="s">
        <v>21</v>
      </c>
      <c r="D179" t="s">
        <v>52</v>
      </c>
      <c r="E179">
        <v>45505</v>
      </c>
      <c r="F179" s="1">
        <v>45515</v>
      </c>
      <c r="G179">
        <v>10</v>
      </c>
      <c r="H179">
        <v>664</v>
      </c>
      <c r="I179" t="s">
        <v>28</v>
      </c>
      <c r="J179" t="s">
        <v>551</v>
      </c>
      <c r="K179" t="s">
        <v>46</v>
      </c>
    </row>
    <row r="180" spans="1:11" x14ac:dyDescent="0.25">
      <c r="A180">
        <v>178</v>
      </c>
      <c r="B180" t="s">
        <v>224</v>
      </c>
      <c r="C180" t="s">
        <v>24</v>
      </c>
      <c r="D180" t="s">
        <v>100</v>
      </c>
      <c r="E180">
        <v>45466</v>
      </c>
      <c r="F180" s="1">
        <v>45470</v>
      </c>
      <c r="G180">
        <v>10</v>
      </c>
      <c r="H180">
        <v>157</v>
      </c>
      <c r="I180" t="s">
        <v>28</v>
      </c>
      <c r="J180" t="s">
        <v>547</v>
      </c>
      <c r="K180" t="s">
        <v>46</v>
      </c>
    </row>
    <row r="181" spans="1:11" x14ac:dyDescent="0.25">
      <c r="A181">
        <v>179</v>
      </c>
      <c r="B181" t="s">
        <v>225</v>
      </c>
      <c r="C181" t="s">
        <v>21</v>
      </c>
      <c r="D181" t="s">
        <v>22</v>
      </c>
      <c r="E181">
        <v>45354</v>
      </c>
      <c r="F181" s="1">
        <v>45366</v>
      </c>
      <c r="G181">
        <v>5</v>
      </c>
      <c r="H181">
        <v>470</v>
      </c>
      <c r="I181" t="s">
        <v>14</v>
      </c>
      <c r="J181" t="s">
        <v>551</v>
      </c>
      <c r="K181" t="s">
        <v>46</v>
      </c>
    </row>
    <row r="182" spans="1:11" x14ac:dyDescent="0.25">
      <c r="A182">
        <v>180</v>
      </c>
      <c r="B182" t="s">
        <v>226</v>
      </c>
      <c r="C182" t="s">
        <v>21</v>
      </c>
      <c r="D182" t="s">
        <v>83</v>
      </c>
      <c r="E182">
        <v>45479</v>
      </c>
      <c r="F182" s="1">
        <v>45489</v>
      </c>
      <c r="G182">
        <v>7</v>
      </c>
      <c r="H182">
        <v>384</v>
      </c>
      <c r="I182" t="s">
        <v>14</v>
      </c>
      <c r="J182" t="s">
        <v>551</v>
      </c>
      <c r="K182" t="s">
        <v>15</v>
      </c>
    </row>
    <row r="183" spans="1:11" x14ac:dyDescent="0.25">
      <c r="A183">
        <v>181</v>
      </c>
      <c r="B183" t="s">
        <v>227</v>
      </c>
      <c r="C183" t="s">
        <v>17</v>
      </c>
      <c r="D183" t="s">
        <v>44</v>
      </c>
      <c r="E183">
        <v>45573</v>
      </c>
      <c r="F183" s="1">
        <v>45577</v>
      </c>
      <c r="G183">
        <v>5</v>
      </c>
      <c r="H183">
        <v>855</v>
      </c>
      <c r="I183" t="s">
        <v>14</v>
      </c>
      <c r="J183" t="s">
        <v>33</v>
      </c>
      <c r="K183" t="s">
        <v>29</v>
      </c>
    </row>
    <row r="184" spans="1:11" x14ac:dyDescent="0.25">
      <c r="A184">
        <v>182</v>
      </c>
      <c r="B184" t="s">
        <v>228</v>
      </c>
      <c r="C184" t="s">
        <v>21</v>
      </c>
      <c r="D184" t="s">
        <v>54</v>
      </c>
      <c r="E184">
        <v>45600</v>
      </c>
      <c r="F184" s="1">
        <v>45612</v>
      </c>
      <c r="G184">
        <v>9</v>
      </c>
      <c r="H184">
        <v>421</v>
      </c>
      <c r="I184" t="s">
        <v>14</v>
      </c>
      <c r="J184" t="s">
        <v>33</v>
      </c>
      <c r="K184" t="s">
        <v>15</v>
      </c>
    </row>
    <row r="185" spans="1:11" x14ac:dyDescent="0.25">
      <c r="A185">
        <v>183</v>
      </c>
      <c r="B185" t="s">
        <v>229</v>
      </c>
      <c r="C185" t="s">
        <v>21</v>
      </c>
      <c r="D185" t="s">
        <v>52</v>
      </c>
      <c r="E185">
        <v>45555</v>
      </c>
      <c r="F185" s="1">
        <v>45562</v>
      </c>
      <c r="G185">
        <v>3</v>
      </c>
      <c r="H185">
        <v>345</v>
      </c>
      <c r="I185" t="s">
        <v>14</v>
      </c>
      <c r="J185" t="s">
        <v>33</v>
      </c>
      <c r="K185" t="s">
        <v>46</v>
      </c>
    </row>
    <row r="186" spans="1:11" x14ac:dyDescent="0.25">
      <c r="A186">
        <v>184</v>
      </c>
      <c r="B186" t="s">
        <v>230</v>
      </c>
      <c r="C186" t="s">
        <v>24</v>
      </c>
      <c r="D186" t="s">
        <v>70</v>
      </c>
      <c r="E186">
        <v>45445</v>
      </c>
      <c r="F186" s="1">
        <v>45458</v>
      </c>
      <c r="G186">
        <v>10</v>
      </c>
      <c r="H186">
        <v>354</v>
      </c>
      <c r="I186" t="s">
        <v>28</v>
      </c>
      <c r="J186" t="s">
        <v>33</v>
      </c>
      <c r="K186" t="s">
        <v>46</v>
      </c>
    </row>
    <row r="187" spans="1:11" x14ac:dyDescent="0.25">
      <c r="A187">
        <v>185</v>
      </c>
      <c r="B187" t="s">
        <v>231</v>
      </c>
      <c r="C187" t="s">
        <v>12</v>
      </c>
      <c r="D187" t="s">
        <v>27</v>
      </c>
      <c r="E187">
        <v>45590</v>
      </c>
      <c r="F187" s="1">
        <v>45602</v>
      </c>
      <c r="G187">
        <v>5</v>
      </c>
      <c r="H187">
        <v>825</v>
      </c>
      <c r="I187" t="s">
        <v>28</v>
      </c>
      <c r="J187" t="s">
        <v>33</v>
      </c>
      <c r="K187" t="s">
        <v>15</v>
      </c>
    </row>
    <row r="188" spans="1:11" x14ac:dyDescent="0.25">
      <c r="A188">
        <v>186</v>
      </c>
      <c r="B188" t="s">
        <v>232</v>
      </c>
      <c r="C188" t="s">
        <v>24</v>
      </c>
      <c r="D188" t="s">
        <v>25</v>
      </c>
      <c r="E188">
        <v>45627</v>
      </c>
      <c r="F188" s="1">
        <v>45630</v>
      </c>
      <c r="G188">
        <v>10</v>
      </c>
      <c r="H188">
        <v>601</v>
      </c>
      <c r="I188" t="s">
        <v>28</v>
      </c>
      <c r="J188" t="s">
        <v>551</v>
      </c>
      <c r="K188" t="s">
        <v>15</v>
      </c>
    </row>
    <row r="189" spans="1:11" x14ac:dyDescent="0.25">
      <c r="A189">
        <v>187</v>
      </c>
      <c r="B189" t="s">
        <v>233</v>
      </c>
      <c r="C189" t="s">
        <v>24</v>
      </c>
      <c r="D189" t="s">
        <v>100</v>
      </c>
      <c r="E189">
        <v>45560</v>
      </c>
      <c r="F189" s="1">
        <v>45572</v>
      </c>
      <c r="G189">
        <v>10</v>
      </c>
      <c r="H189">
        <v>803</v>
      </c>
      <c r="I189" t="s">
        <v>14</v>
      </c>
      <c r="J189" t="s">
        <v>549</v>
      </c>
      <c r="K189" t="s">
        <v>46</v>
      </c>
    </row>
    <row r="190" spans="1:11" x14ac:dyDescent="0.25">
      <c r="A190">
        <v>188</v>
      </c>
      <c r="B190" t="s">
        <v>234</v>
      </c>
      <c r="C190" t="s">
        <v>12</v>
      </c>
      <c r="D190" t="s">
        <v>58</v>
      </c>
      <c r="E190">
        <v>45557</v>
      </c>
      <c r="F190" s="1">
        <v>45572</v>
      </c>
      <c r="G190">
        <v>4</v>
      </c>
      <c r="H190">
        <v>584</v>
      </c>
      <c r="I190" t="s">
        <v>28</v>
      </c>
      <c r="J190" t="s">
        <v>547</v>
      </c>
      <c r="K190" t="s">
        <v>15</v>
      </c>
    </row>
    <row r="191" spans="1:11" x14ac:dyDescent="0.25">
      <c r="A191">
        <v>189</v>
      </c>
      <c r="B191" t="s">
        <v>235</v>
      </c>
      <c r="C191" t="s">
        <v>24</v>
      </c>
      <c r="D191" t="s">
        <v>25</v>
      </c>
      <c r="E191">
        <v>45380</v>
      </c>
      <c r="F191" s="1">
        <v>45385</v>
      </c>
      <c r="G191">
        <v>8</v>
      </c>
      <c r="H191">
        <v>944</v>
      </c>
      <c r="I191" t="s">
        <v>28</v>
      </c>
      <c r="J191" t="s">
        <v>33</v>
      </c>
      <c r="K191" t="s">
        <v>19</v>
      </c>
    </row>
    <row r="192" spans="1:11" x14ac:dyDescent="0.25">
      <c r="A192">
        <v>190</v>
      </c>
      <c r="B192" t="s">
        <v>236</v>
      </c>
      <c r="C192" t="s">
        <v>31</v>
      </c>
      <c r="D192" t="s">
        <v>79</v>
      </c>
      <c r="E192">
        <v>45604</v>
      </c>
      <c r="F192" s="1">
        <v>45616</v>
      </c>
      <c r="G192">
        <v>8</v>
      </c>
      <c r="H192">
        <v>206</v>
      </c>
      <c r="I192" t="s">
        <v>28</v>
      </c>
      <c r="J192" t="s">
        <v>551</v>
      </c>
      <c r="K192" t="s">
        <v>29</v>
      </c>
    </row>
    <row r="193" spans="1:11" x14ac:dyDescent="0.25">
      <c r="A193">
        <v>191</v>
      </c>
      <c r="B193" t="s">
        <v>237</v>
      </c>
      <c r="C193" t="s">
        <v>24</v>
      </c>
      <c r="D193" t="s">
        <v>25</v>
      </c>
      <c r="E193">
        <v>45578</v>
      </c>
      <c r="F193" s="1">
        <v>45586</v>
      </c>
      <c r="G193">
        <v>5</v>
      </c>
      <c r="H193">
        <v>304</v>
      </c>
      <c r="I193" t="s">
        <v>28</v>
      </c>
      <c r="J193" t="s">
        <v>551</v>
      </c>
      <c r="K193" t="s">
        <v>46</v>
      </c>
    </row>
    <row r="194" spans="1:11" x14ac:dyDescent="0.25">
      <c r="A194">
        <v>192</v>
      </c>
      <c r="B194" t="s">
        <v>238</v>
      </c>
      <c r="C194" t="s">
        <v>12</v>
      </c>
      <c r="D194" t="s">
        <v>96</v>
      </c>
      <c r="E194">
        <v>45657</v>
      </c>
      <c r="F194" s="1">
        <v>45671</v>
      </c>
      <c r="G194">
        <v>2</v>
      </c>
      <c r="H194">
        <v>364</v>
      </c>
      <c r="I194" t="s">
        <v>28</v>
      </c>
      <c r="J194" t="s">
        <v>550</v>
      </c>
      <c r="K194" t="s">
        <v>29</v>
      </c>
    </row>
    <row r="195" spans="1:11" x14ac:dyDescent="0.25">
      <c r="A195">
        <v>193</v>
      </c>
      <c r="B195" t="s">
        <v>239</v>
      </c>
      <c r="C195" t="s">
        <v>24</v>
      </c>
      <c r="D195" t="s">
        <v>100</v>
      </c>
      <c r="E195">
        <v>45395</v>
      </c>
      <c r="F195" s="1">
        <v>45408</v>
      </c>
      <c r="G195">
        <v>9</v>
      </c>
      <c r="H195">
        <v>287</v>
      </c>
      <c r="I195" t="s">
        <v>14</v>
      </c>
      <c r="J195" t="s">
        <v>33</v>
      </c>
      <c r="K195" t="s">
        <v>19</v>
      </c>
    </row>
    <row r="196" spans="1:11" x14ac:dyDescent="0.25">
      <c r="A196">
        <v>194</v>
      </c>
      <c r="B196" t="s">
        <v>240</v>
      </c>
      <c r="C196" t="s">
        <v>12</v>
      </c>
      <c r="D196" t="s">
        <v>36</v>
      </c>
      <c r="E196">
        <v>45592</v>
      </c>
      <c r="F196" s="1">
        <v>45599</v>
      </c>
      <c r="G196">
        <v>4</v>
      </c>
      <c r="H196">
        <v>258</v>
      </c>
      <c r="I196" t="s">
        <v>14</v>
      </c>
      <c r="J196" t="s">
        <v>551</v>
      </c>
      <c r="K196" t="s">
        <v>19</v>
      </c>
    </row>
    <row r="197" spans="1:11" x14ac:dyDescent="0.25">
      <c r="A197">
        <v>195</v>
      </c>
      <c r="B197" t="s">
        <v>241</v>
      </c>
      <c r="C197" t="s">
        <v>21</v>
      </c>
      <c r="D197" t="s">
        <v>40</v>
      </c>
      <c r="E197">
        <v>45343</v>
      </c>
      <c r="F197" s="1">
        <v>45357</v>
      </c>
      <c r="G197">
        <v>7</v>
      </c>
      <c r="H197">
        <v>348</v>
      </c>
      <c r="I197" t="s">
        <v>14</v>
      </c>
      <c r="J197" t="s">
        <v>33</v>
      </c>
      <c r="K197" t="s">
        <v>19</v>
      </c>
    </row>
    <row r="198" spans="1:11" x14ac:dyDescent="0.25">
      <c r="A198">
        <v>196</v>
      </c>
      <c r="B198" t="s">
        <v>242</v>
      </c>
      <c r="C198" t="s">
        <v>21</v>
      </c>
      <c r="D198" t="s">
        <v>83</v>
      </c>
      <c r="E198">
        <v>45456</v>
      </c>
      <c r="F198" s="1">
        <v>45460</v>
      </c>
      <c r="G198">
        <v>5</v>
      </c>
      <c r="H198">
        <v>671</v>
      </c>
      <c r="I198" t="s">
        <v>28</v>
      </c>
      <c r="J198" t="s">
        <v>551</v>
      </c>
      <c r="K198" t="s">
        <v>15</v>
      </c>
    </row>
    <row r="199" spans="1:11" x14ac:dyDescent="0.25">
      <c r="A199">
        <v>197</v>
      </c>
      <c r="B199" t="s">
        <v>243</v>
      </c>
      <c r="C199" t="s">
        <v>17</v>
      </c>
      <c r="D199" t="s">
        <v>64</v>
      </c>
      <c r="E199">
        <v>45565</v>
      </c>
      <c r="F199" s="1">
        <v>45571</v>
      </c>
      <c r="G199">
        <v>1</v>
      </c>
      <c r="H199">
        <v>945</v>
      </c>
      <c r="I199" t="s">
        <v>14</v>
      </c>
      <c r="J199" t="s">
        <v>551</v>
      </c>
      <c r="K199" t="s">
        <v>46</v>
      </c>
    </row>
    <row r="200" spans="1:11" x14ac:dyDescent="0.25">
      <c r="A200">
        <v>198</v>
      </c>
      <c r="B200" t="s">
        <v>244</v>
      </c>
      <c r="C200" t="s">
        <v>12</v>
      </c>
      <c r="D200" t="s">
        <v>27</v>
      </c>
      <c r="E200">
        <v>45545</v>
      </c>
      <c r="F200" s="1">
        <v>45556</v>
      </c>
      <c r="G200">
        <v>3</v>
      </c>
      <c r="H200">
        <v>969</v>
      </c>
      <c r="I200" t="s">
        <v>14</v>
      </c>
      <c r="J200" t="s">
        <v>33</v>
      </c>
      <c r="K200" t="s">
        <v>29</v>
      </c>
    </row>
    <row r="201" spans="1:11" x14ac:dyDescent="0.25">
      <c r="A201">
        <v>199</v>
      </c>
      <c r="B201" t="s">
        <v>245</v>
      </c>
      <c r="C201" t="s">
        <v>21</v>
      </c>
      <c r="D201" t="s">
        <v>40</v>
      </c>
      <c r="E201">
        <v>45461</v>
      </c>
      <c r="F201" s="1">
        <v>45467</v>
      </c>
      <c r="G201">
        <v>3</v>
      </c>
      <c r="H201">
        <v>758</v>
      </c>
      <c r="I201" t="s">
        <v>28</v>
      </c>
      <c r="J201" t="s">
        <v>550</v>
      </c>
      <c r="K201" t="s">
        <v>29</v>
      </c>
    </row>
    <row r="202" spans="1:11" x14ac:dyDescent="0.25">
      <c r="A202">
        <v>200</v>
      </c>
      <c r="B202" t="s">
        <v>246</v>
      </c>
      <c r="C202" t="s">
        <v>21</v>
      </c>
      <c r="D202" t="s">
        <v>40</v>
      </c>
      <c r="E202">
        <v>45464</v>
      </c>
      <c r="F202" s="1">
        <v>45468</v>
      </c>
      <c r="G202">
        <v>5</v>
      </c>
      <c r="H202">
        <v>591</v>
      </c>
      <c r="I202" t="s">
        <v>14</v>
      </c>
      <c r="J202" t="s">
        <v>33</v>
      </c>
      <c r="K202" t="s">
        <v>15</v>
      </c>
    </row>
    <row r="203" spans="1:11" x14ac:dyDescent="0.25">
      <c r="A203">
        <v>201</v>
      </c>
      <c r="B203" t="s">
        <v>247</v>
      </c>
      <c r="C203" t="s">
        <v>17</v>
      </c>
      <c r="D203" t="s">
        <v>44</v>
      </c>
      <c r="E203">
        <v>45510</v>
      </c>
      <c r="F203" s="1">
        <v>45522</v>
      </c>
      <c r="G203">
        <v>9</v>
      </c>
      <c r="H203">
        <v>345</v>
      </c>
      <c r="I203" t="s">
        <v>28</v>
      </c>
      <c r="J203" t="s">
        <v>551</v>
      </c>
      <c r="K203" t="s">
        <v>46</v>
      </c>
    </row>
    <row r="204" spans="1:11" x14ac:dyDescent="0.25">
      <c r="A204">
        <v>202</v>
      </c>
      <c r="B204" t="s">
        <v>248</v>
      </c>
      <c r="C204" t="s">
        <v>24</v>
      </c>
      <c r="D204" t="s">
        <v>100</v>
      </c>
      <c r="E204">
        <v>45520</v>
      </c>
      <c r="F204" s="1">
        <v>45533</v>
      </c>
      <c r="G204">
        <v>5</v>
      </c>
      <c r="H204">
        <v>986</v>
      </c>
      <c r="I204" t="s">
        <v>28</v>
      </c>
      <c r="J204" t="s">
        <v>547</v>
      </c>
      <c r="K204" t="s">
        <v>15</v>
      </c>
    </row>
    <row r="205" spans="1:11" x14ac:dyDescent="0.25">
      <c r="A205">
        <v>203</v>
      </c>
      <c r="B205" t="s">
        <v>249</v>
      </c>
      <c r="C205" t="s">
        <v>17</v>
      </c>
      <c r="D205" t="s">
        <v>18</v>
      </c>
      <c r="E205">
        <v>45425</v>
      </c>
      <c r="F205" s="1">
        <v>45432</v>
      </c>
      <c r="G205">
        <v>6</v>
      </c>
      <c r="H205">
        <v>719</v>
      </c>
      <c r="I205" t="s">
        <v>28</v>
      </c>
      <c r="J205" t="s">
        <v>551</v>
      </c>
      <c r="K205" t="s">
        <v>46</v>
      </c>
    </row>
    <row r="206" spans="1:11" x14ac:dyDescent="0.25">
      <c r="A206">
        <v>204</v>
      </c>
      <c r="B206" t="s">
        <v>250</v>
      </c>
      <c r="C206" t="s">
        <v>12</v>
      </c>
      <c r="D206" t="s">
        <v>27</v>
      </c>
      <c r="E206">
        <v>45449</v>
      </c>
      <c r="F206" s="1">
        <v>45461</v>
      </c>
      <c r="G206">
        <v>3</v>
      </c>
      <c r="H206">
        <v>425</v>
      </c>
      <c r="I206" t="s">
        <v>28</v>
      </c>
      <c r="J206" t="s">
        <v>33</v>
      </c>
      <c r="K206" t="s">
        <v>46</v>
      </c>
    </row>
    <row r="207" spans="1:11" x14ac:dyDescent="0.25">
      <c r="A207">
        <v>205</v>
      </c>
      <c r="B207" t="s">
        <v>251</v>
      </c>
      <c r="C207" t="s">
        <v>31</v>
      </c>
      <c r="D207" t="s">
        <v>76</v>
      </c>
      <c r="E207">
        <v>45619</v>
      </c>
      <c r="F207" s="1">
        <v>45625</v>
      </c>
      <c r="G207">
        <v>5</v>
      </c>
      <c r="H207">
        <v>386</v>
      </c>
      <c r="I207" t="s">
        <v>14</v>
      </c>
      <c r="J207" t="s">
        <v>33</v>
      </c>
      <c r="K207" t="s">
        <v>46</v>
      </c>
    </row>
    <row r="208" spans="1:11" x14ac:dyDescent="0.25">
      <c r="A208">
        <v>206</v>
      </c>
      <c r="B208" t="s">
        <v>252</v>
      </c>
      <c r="C208" t="s">
        <v>17</v>
      </c>
      <c r="D208" t="s">
        <v>44</v>
      </c>
      <c r="E208">
        <v>45567</v>
      </c>
      <c r="F208" s="1">
        <v>45574</v>
      </c>
      <c r="G208">
        <v>4</v>
      </c>
      <c r="H208">
        <v>790</v>
      </c>
      <c r="I208" t="s">
        <v>14</v>
      </c>
      <c r="J208" t="s">
        <v>551</v>
      </c>
      <c r="K208" t="s">
        <v>19</v>
      </c>
    </row>
    <row r="209" spans="1:11" x14ac:dyDescent="0.25">
      <c r="A209">
        <v>207</v>
      </c>
      <c r="B209" t="s">
        <v>253</v>
      </c>
      <c r="C209" t="s">
        <v>17</v>
      </c>
      <c r="D209" t="s">
        <v>44</v>
      </c>
      <c r="E209">
        <v>45562</v>
      </c>
      <c r="F209" s="1">
        <v>45572</v>
      </c>
      <c r="G209">
        <v>6</v>
      </c>
      <c r="H209">
        <v>89</v>
      </c>
      <c r="I209" t="s">
        <v>14</v>
      </c>
      <c r="J209" t="s">
        <v>33</v>
      </c>
      <c r="K209" t="s">
        <v>19</v>
      </c>
    </row>
    <row r="210" spans="1:11" x14ac:dyDescent="0.25">
      <c r="A210">
        <v>208</v>
      </c>
      <c r="B210" t="s">
        <v>254</v>
      </c>
      <c r="C210" t="s">
        <v>17</v>
      </c>
      <c r="D210" t="s">
        <v>44</v>
      </c>
      <c r="E210">
        <v>45351</v>
      </c>
      <c r="F210" s="1">
        <v>45359</v>
      </c>
      <c r="G210">
        <v>4</v>
      </c>
      <c r="H210">
        <v>744</v>
      </c>
      <c r="I210" t="s">
        <v>14</v>
      </c>
      <c r="J210" t="s">
        <v>33</v>
      </c>
      <c r="K210" t="s">
        <v>19</v>
      </c>
    </row>
    <row r="211" spans="1:11" x14ac:dyDescent="0.25">
      <c r="A211">
        <v>209</v>
      </c>
      <c r="B211" t="s">
        <v>255</v>
      </c>
      <c r="C211" t="s">
        <v>17</v>
      </c>
      <c r="D211" t="s">
        <v>18</v>
      </c>
      <c r="E211">
        <v>45578</v>
      </c>
      <c r="F211" s="1">
        <v>45590</v>
      </c>
      <c r="G211">
        <v>8</v>
      </c>
      <c r="H211">
        <v>698</v>
      </c>
      <c r="I211" t="s">
        <v>28</v>
      </c>
      <c r="J211" t="s">
        <v>549</v>
      </c>
      <c r="K211" t="s">
        <v>46</v>
      </c>
    </row>
    <row r="212" spans="1:11" x14ac:dyDescent="0.25">
      <c r="A212">
        <v>210</v>
      </c>
      <c r="B212" t="s">
        <v>256</v>
      </c>
      <c r="C212" t="s">
        <v>12</v>
      </c>
      <c r="D212" t="s">
        <v>27</v>
      </c>
      <c r="E212">
        <v>45422</v>
      </c>
      <c r="F212" s="1">
        <v>45425</v>
      </c>
      <c r="G212">
        <v>1</v>
      </c>
      <c r="H212">
        <v>773</v>
      </c>
      <c r="I212" t="s">
        <v>14</v>
      </c>
      <c r="J212" t="s">
        <v>551</v>
      </c>
      <c r="K212" t="s">
        <v>46</v>
      </c>
    </row>
    <row r="213" spans="1:11" x14ac:dyDescent="0.25">
      <c r="A213">
        <v>211</v>
      </c>
      <c r="B213" t="s">
        <v>257</v>
      </c>
      <c r="C213" t="s">
        <v>24</v>
      </c>
      <c r="D213" t="s">
        <v>38</v>
      </c>
      <c r="E213">
        <v>45485</v>
      </c>
      <c r="F213" s="1">
        <v>45490</v>
      </c>
      <c r="G213">
        <v>7</v>
      </c>
      <c r="H213">
        <v>92</v>
      </c>
      <c r="I213" t="s">
        <v>14</v>
      </c>
      <c r="J213" t="s">
        <v>33</v>
      </c>
      <c r="K213" t="s">
        <v>15</v>
      </c>
    </row>
    <row r="214" spans="1:11" x14ac:dyDescent="0.25">
      <c r="A214">
        <v>212</v>
      </c>
      <c r="B214" t="s">
        <v>258</v>
      </c>
      <c r="C214" t="s">
        <v>31</v>
      </c>
      <c r="D214" t="s">
        <v>76</v>
      </c>
      <c r="E214">
        <v>45383</v>
      </c>
      <c r="F214" s="1">
        <v>45394</v>
      </c>
      <c r="G214">
        <v>9</v>
      </c>
      <c r="H214">
        <v>412</v>
      </c>
      <c r="I214" t="s">
        <v>28</v>
      </c>
      <c r="J214" t="s">
        <v>33</v>
      </c>
      <c r="K214" t="s">
        <v>19</v>
      </c>
    </row>
    <row r="215" spans="1:11" x14ac:dyDescent="0.25">
      <c r="A215">
        <v>213</v>
      </c>
      <c r="B215" t="s">
        <v>259</v>
      </c>
      <c r="C215" t="s">
        <v>21</v>
      </c>
      <c r="D215" t="s">
        <v>40</v>
      </c>
      <c r="E215">
        <v>45308</v>
      </c>
      <c r="F215" s="1">
        <v>45318</v>
      </c>
      <c r="G215">
        <v>7</v>
      </c>
      <c r="H215">
        <v>639</v>
      </c>
      <c r="I215" t="s">
        <v>14</v>
      </c>
      <c r="J215" t="s">
        <v>549</v>
      </c>
      <c r="K215" t="s">
        <v>19</v>
      </c>
    </row>
    <row r="216" spans="1:11" x14ac:dyDescent="0.25">
      <c r="A216">
        <v>214</v>
      </c>
      <c r="B216" t="s">
        <v>260</v>
      </c>
      <c r="C216" t="s">
        <v>21</v>
      </c>
      <c r="D216" t="s">
        <v>40</v>
      </c>
      <c r="E216">
        <v>45343</v>
      </c>
      <c r="F216" s="1">
        <v>45356</v>
      </c>
      <c r="G216">
        <v>10</v>
      </c>
      <c r="H216">
        <v>44</v>
      </c>
      <c r="I216" t="s">
        <v>28</v>
      </c>
      <c r="J216" t="s">
        <v>550</v>
      </c>
      <c r="K216" t="s">
        <v>29</v>
      </c>
    </row>
    <row r="217" spans="1:11" x14ac:dyDescent="0.25">
      <c r="A217">
        <v>215</v>
      </c>
      <c r="B217" t="s">
        <v>261</v>
      </c>
      <c r="C217" t="s">
        <v>12</v>
      </c>
      <c r="D217" t="s">
        <v>58</v>
      </c>
      <c r="E217">
        <v>45314</v>
      </c>
      <c r="F217" s="1">
        <v>45327</v>
      </c>
      <c r="G217">
        <v>7</v>
      </c>
      <c r="H217">
        <v>459</v>
      </c>
      <c r="I217" t="s">
        <v>14</v>
      </c>
      <c r="J217" t="s">
        <v>551</v>
      </c>
      <c r="K217" t="s">
        <v>19</v>
      </c>
    </row>
    <row r="218" spans="1:11" x14ac:dyDescent="0.25">
      <c r="A218">
        <v>216</v>
      </c>
      <c r="B218" t="s">
        <v>262</v>
      </c>
      <c r="C218" t="s">
        <v>17</v>
      </c>
      <c r="D218" t="s">
        <v>60</v>
      </c>
      <c r="E218">
        <v>45636</v>
      </c>
      <c r="F218" s="1">
        <v>45645</v>
      </c>
      <c r="G218">
        <v>6</v>
      </c>
      <c r="H218">
        <v>252</v>
      </c>
      <c r="I218" t="s">
        <v>28</v>
      </c>
      <c r="J218" t="s">
        <v>547</v>
      </c>
      <c r="K218" t="s">
        <v>29</v>
      </c>
    </row>
    <row r="219" spans="1:11" x14ac:dyDescent="0.25">
      <c r="A219">
        <v>217</v>
      </c>
      <c r="B219" t="s">
        <v>263</v>
      </c>
      <c r="C219" t="s">
        <v>17</v>
      </c>
      <c r="D219" t="s">
        <v>64</v>
      </c>
      <c r="E219">
        <v>45503</v>
      </c>
      <c r="F219" s="1">
        <v>45510</v>
      </c>
      <c r="G219">
        <v>5</v>
      </c>
      <c r="H219">
        <v>291</v>
      </c>
      <c r="I219" t="s">
        <v>28</v>
      </c>
      <c r="J219" t="s">
        <v>551</v>
      </c>
      <c r="K219" t="s">
        <v>29</v>
      </c>
    </row>
    <row r="220" spans="1:11" x14ac:dyDescent="0.25">
      <c r="A220">
        <v>218</v>
      </c>
      <c r="B220" t="s">
        <v>264</v>
      </c>
      <c r="C220" t="s">
        <v>21</v>
      </c>
      <c r="D220" t="s">
        <v>22</v>
      </c>
      <c r="E220">
        <v>45576</v>
      </c>
      <c r="F220" s="1">
        <v>45584</v>
      </c>
      <c r="G220">
        <v>8</v>
      </c>
      <c r="H220">
        <v>58</v>
      </c>
      <c r="I220" t="s">
        <v>28</v>
      </c>
      <c r="J220" t="s">
        <v>547</v>
      </c>
      <c r="K220" t="s">
        <v>46</v>
      </c>
    </row>
    <row r="221" spans="1:11" x14ac:dyDescent="0.25">
      <c r="A221">
        <v>219</v>
      </c>
      <c r="B221" t="s">
        <v>265</v>
      </c>
      <c r="C221" t="s">
        <v>31</v>
      </c>
      <c r="D221" t="s">
        <v>50</v>
      </c>
      <c r="E221">
        <v>45501</v>
      </c>
      <c r="F221" s="1">
        <v>45513</v>
      </c>
      <c r="G221">
        <v>3</v>
      </c>
      <c r="H221">
        <v>317</v>
      </c>
      <c r="I221" t="s">
        <v>28</v>
      </c>
      <c r="J221" t="s">
        <v>550</v>
      </c>
      <c r="K221" t="s">
        <v>29</v>
      </c>
    </row>
    <row r="222" spans="1:11" x14ac:dyDescent="0.25">
      <c r="A222">
        <v>220</v>
      </c>
      <c r="B222" t="s">
        <v>266</v>
      </c>
      <c r="C222" t="s">
        <v>12</v>
      </c>
      <c r="D222" t="s">
        <v>36</v>
      </c>
      <c r="E222">
        <v>45389</v>
      </c>
      <c r="F222" s="1">
        <v>45401</v>
      </c>
      <c r="G222">
        <v>1</v>
      </c>
      <c r="H222">
        <v>284</v>
      </c>
      <c r="I222" t="s">
        <v>28</v>
      </c>
      <c r="J222" t="s">
        <v>550</v>
      </c>
      <c r="K222" t="s">
        <v>15</v>
      </c>
    </row>
    <row r="223" spans="1:11" x14ac:dyDescent="0.25">
      <c r="A223">
        <v>221</v>
      </c>
      <c r="B223" t="s">
        <v>267</v>
      </c>
      <c r="C223" t="s">
        <v>12</v>
      </c>
      <c r="D223" t="s">
        <v>13</v>
      </c>
      <c r="E223">
        <v>45388</v>
      </c>
      <c r="F223" s="1">
        <v>45391</v>
      </c>
      <c r="G223">
        <v>10</v>
      </c>
      <c r="H223">
        <v>751</v>
      </c>
      <c r="I223" t="s">
        <v>14</v>
      </c>
      <c r="J223" t="s">
        <v>33</v>
      </c>
      <c r="K223" t="s">
        <v>29</v>
      </c>
    </row>
    <row r="224" spans="1:11" x14ac:dyDescent="0.25">
      <c r="A224">
        <v>222</v>
      </c>
      <c r="B224" t="s">
        <v>268</v>
      </c>
      <c r="C224" t="s">
        <v>24</v>
      </c>
      <c r="D224" t="s">
        <v>100</v>
      </c>
      <c r="E224">
        <v>45462</v>
      </c>
      <c r="F224" s="1">
        <v>45476</v>
      </c>
      <c r="G224">
        <v>5</v>
      </c>
      <c r="H224">
        <v>989</v>
      </c>
      <c r="I224" t="s">
        <v>14</v>
      </c>
      <c r="J224" t="s">
        <v>551</v>
      </c>
      <c r="K224" t="s">
        <v>15</v>
      </c>
    </row>
    <row r="225" spans="1:11" x14ac:dyDescent="0.25">
      <c r="A225">
        <v>223</v>
      </c>
      <c r="B225" t="s">
        <v>269</v>
      </c>
      <c r="C225" t="s">
        <v>12</v>
      </c>
      <c r="D225" t="s">
        <v>27</v>
      </c>
      <c r="E225">
        <v>45416</v>
      </c>
      <c r="F225" s="1">
        <v>45429</v>
      </c>
      <c r="G225">
        <v>10</v>
      </c>
      <c r="H225">
        <v>730</v>
      </c>
      <c r="I225" t="s">
        <v>14</v>
      </c>
      <c r="J225" t="s">
        <v>551</v>
      </c>
      <c r="K225" t="s">
        <v>15</v>
      </c>
    </row>
    <row r="226" spans="1:11" x14ac:dyDescent="0.25">
      <c r="A226">
        <v>224</v>
      </c>
      <c r="B226" t="s">
        <v>270</v>
      </c>
      <c r="C226" t="s">
        <v>21</v>
      </c>
      <c r="D226" t="s">
        <v>83</v>
      </c>
      <c r="E226">
        <v>45452</v>
      </c>
      <c r="F226" s="1">
        <v>45462</v>
      </c>
      <c r="G226">
        <v>7</v>
      </c>
      <c r="H226">
        <v>56</v>
      </c>
      <c r="I226" t="s">
        <v>28</v>
      </c>
      <c r="J226" t="s">
        <v>33</v>
      </c>
      <c r="K226" t="s">
        <v>29</v>
      </c>
    </row>
    <row r="227" spans="1:11" x14ac:dyDescent="0.25">
      <c r="A227">
        <v>225</v>
      </c>
      <c r="B227" t="s">
        <v>271</v>
      </c>
      <c r="C227" t="s">
        <v>21</v>
      </c>
      <c r="D227" t="s">
        <v>40</v>
      </c>
      <c r="E227">
        <v>45425</v>
      </c>
      <c r="F227" s="1">
        <v>45428</v>
      </c>
      <c r="G227">
        <v>9</v>
      </c>
      <c r="H227">
        <v>967</v>
      </c>
      <c r="I227" t="s">
        <v>28</v>
      </c>
      <c r="J227" t="s">
        <v>33</v>
      </c>
      <c r="K227" t="s">
        <v>15</v>
      </c>
    </row>
    <row r="228" spans="1:11" x14ac:dyDescent="0.25">
      <c r="A228">
        <v>226</v>
      </c>
      <c r="B228" t="s">
        <v>272</v>
      </c>
      <c r="C228" t="s">
        <v>24</v>
      </c>
      <c r="D228" t="s">
        <v>25</v>
      </c>
      <c r="E228">
        <v>45370</v>
      </c>
      <c r="F228" s="1">
        <v>45390</v>
      </c>
      <c r="G228">
        <v>4</v>
      </c>
      <c r="H228">
        <v>347</v>
      </c>
      <c r="I228" t="s">
        <v>28</v>
      </c>
      <c r="J228" t="s">
        <v>551</v>
      </c>
      <c r="K228" t="s">
        <v>19</v>
      </c>
    </row>
    <row r="229" spans="1:11" x14ac:dyDescent="0.25">
      <c r="A229">
        <v>227</v>
      </c>
      <c r="B229" t="s">
        <v>273</v>
      </c>
      <c r="C229" t="s">
        <v>21</v>
      </c>
      <c r="D229" t="s">
        <v>22</v>
      </c>
      <c r="E229">
        <v>45573</v>
      </c>
      <c r="F229" s="1">
        <v>45582</v>
      </c>
      <c r="G229">
        <v>6</v>
      </c>
      <c r="H229">
        <v>273</v>
      </c>
      <c r="I229" t="s">
        <v>28</v>
      </c>
      <c r="J229" t="s">
        <v>549</v>
      </c>
      <c r="K229" t="s">
        <v>46</v>
      </c>
    </row>
    <row r="230" spans="1:11" x14ac:dyDescent="0.25">
      <c r="A230">
        <v>228</v>
      </c>
      <c r="B230" t="s">
        <v>274</v>
      </c>
      <c r="C230" t="s">
        <v>21</v>
      </c>
      <c r="D230" t="s">
        <v>52</v>
      </c>
      <c r="E230">
        <v>45620</v>
      </c>
      <c r="F230" s="1">
        <v>45623</v>
      </c>
      <c r="G230">
        <v>1</v>
      </c>
      <c r="H230">
        <v>546</v>
      </c>
      <c r="I230" t="s">
        <v>28</v>
      </c>
      <c r="J230" t="s">
        <v>551</v>
      </c>
      <c r="K230" t="s">
        <v>29</v>
      </c>
    </row>
    <row r="231" spans="1:11" x14ac:dyDescent="0.25">
      <c r="A231">
        <v>229</v>
      </c>
      <c r="B231" t="s">
        <v>275</v>
      </c>
      <c r="C231" t="s">
        <v>12</v>
      </c>
      <c r="D231" t="s">
        <v>13</v>
      </c>
      <c r="E231">
        <v>45503</v>
      </c>
      <c r="F231" s="1">
        <v>45514</v>
      </c>
      <c r="G231">
        <v>3</v>
      </c>
      <c r="H231">
        <v>872</v>
      </c>
      <c r="I231" t="s">
        <v>14</v>
      </c>
      <c r="J231" t="s">
        <v>33</v>
      </c>
      <c r="K231" t="s">
        <v>29</v>
      </c>
    </row>
    <row r="232" spans="1:11" x14ac:dyDescent="0.25">
      <c r="A232">
        <v>230</v>
      </c>
      <c r="B232" t="s">
        <v>276</v>
      </c>
      <c r="C232" t="s">
        <v>21</v>
      </c>
      <c r="D232" t="s">
        <v>40</v>
      </c>
      <c r="E232">
        <v>45403</v>
      </c>
      <c r="F232" s="1">
        <v>45410</v>
      </c>
      <c r="G232">
        <v>9</v>
      </c>
      <c r="H232">
        <v>476</v>
      </c>
      <c r="I232" t="s">
        <v>28</v>
      </c>
      <c r="J232" t="s">
        <v>547</v>
      </c>
      <c r="K232" t="s">
        <v>46</v>
      </c>
    </row>
    <row r="233" spans="1:11" x14ac:dyDescent="0.25">
      <c r="A233">
        <v>231</v>
      </c>
      <c r="B233" t="s">
        <v>277</v>
      </c>
      <c r="C233" t="s">
        <v>17</v>
      </c>
      <c r="D233" t="s">
        <v>44</v>
      </c>
      <c r="E233">
        <v>45629</v>
      </c>
      <c r="F233" s="1">
        <v>45638</v>
      </c>
      <c r="G233">
        <v>8</v>
      </c>
      <c r="H233">
        <v>26</v>
      </c>
      <c r="I233" t="s">
        <v>28</v>
      </c>
      <c r="J233" t="s">
        <v>551</v>
      </c>
      <c r="K233" t="s">
        <v>29</v>
      </c>
    </row>
    <row r="234" spans="1:11" x14ac:dyDescent="0.25">
      <c r="A234">
        <v>232</v>
      </c>
      <c r="B234" t="s">
        <v>278</v>
      </c>
      <c r="C234" t="s">
        <v>12</v>
      </c>
      <c r="D234" t="s">
        <v>36</v>
      </c>
      <c r="E234">
        <v>45649</v>
      </c>
      <c r="F234" s="1">
        <v>45662</v>
      </c>
      <c r="G234">
        <v>7</v>
      </c>
      <c r="H234">
        <v>835</v>
      </c>
      <c r="I234" t="s">
        <v>14</v>
      </c>
      <c r="J234" t="s">
        <v>551</v>
      </c>
      <c r="K234" t="s">
        <v>46</v>
      </c>
    </row>
    <row r="235" spans="1:11" x14ac:dyDescent="0.25">
      <c r="A235">
        <v>233</v>
      </c>
      <c r="B235" t="s">
        <v>279</v>
      </c>
      <c r="C235" t="s">
        <v>31</v>
      </c>
      <c r="D235" t="s">
        <v>50</v>
      </c>
      <c r="E235">
        <v>45332</v>
      </c>
      <c r="F235" s="1">
        <v>45345</v>
      </c>
      <c r="G235">
        <v>6</v>
      </c>
      <c r="H235">
        <v>992</v>
      </c>
      <c r="I235" t="s">
        <v>28</v>
      </c>
      <c r="J235" t="s">
        <v>550</v>
      </c>
      <c r="K235" t="s">
        <v>15</v>
      </c>
    </row>
    <row r="236" spans="1:11" x14ac:dyDescent="0.25">
      <c r="A236">
        <v>234</v>
      </c>
      <c r="B236" t="s">
        <v>280</v>
      </c>
      <c r="C236" t="s">
        <v>21</v>
      </c>
      <c r="D236" t="s">
        <v>54</v>
      </c>
      <c r="E236">
        <v>45445</v>
      </c>
      <c r="F236" s="1">
        <v>45454</v>
      </c>
      <c r="G236">
        <v>2</v>
      </c>
      <c r="H236">
        <v>679</v>
      </c>
      <c r="I236" t="s">
        <v>14</v>
      </c>
      <c r="J236" t="s">
        <v>549</v>
      </c>
      <c r="K236" t="s">
        <v>15</v>
      </c>
    </row>
    <row r="237" spans="1:11" x14ac:dyDescent="0.25">
      <c r="A237">
        <v>235</v>
      </c>
      <c r="B237" t="s">
        <v>281</v>
      </c>
      <c r="C237" t="s">
        <v>24</v>
      </c>
      <c r="D237" t="s">
        <v>38</v>
      </c>
      <c r="E237">
        <v>45485</v>
      </c>
      <c r="F237" s="1">
        <v>45498</v>
      </c>
      <c r="G237">
        <v>9</v>
      </c>
      <c r="H237">
        <v>497</v>
      </c>
      <c r="I237" t="s">
        <v>28</v>
      </c>
      <c r="J237" t="s">
        <v>551</v>
      </c>
      <c r="K237" t="s">
        <v>46</v>
      </c>
    </row>
    <row r="238" spans="1:11" x14ac:dyDescent="0.25">
      <c r="A238">
        <v>236</v>
      </c>
      <c r="B238" t="s">
        <v>282</v>
      </c>
      <c r="C238" t="s">
        <v>21</v>
      </c>
      <c r="D238" t="s">
        <v>40</v>
      </c>
      <c r="E238">
        <v>45547</v>
      </c>
      <c r="F238" s="1">
        <v>45555</v>
      </c>
      <c r="G238">
        <v>7</v>
      </c>
      <c r="H238">
        <v>670</v>
      </c>
      <c r="I238" t="s">
        <v>28</v>
      </c>
      <c r="J238" t="s">
        <v>549</v>
      </c>
      <c r="K238" t="s">
        <v>46</v>
      </c>
    </row>
    <row r="239" spans="1:11" x14ac:dyDescent="0.25">
      <c r="A239">
        <v>237</v>
      </c>
      <c r="B239" t="s">
        <v>283</v>
      </c>
      <c r="C239" t="s">
        <v>31</v>
      </c>
      <c r="D239" t="s">
        <v>76</v>
      </c>
      <c r="E239">
        <v>45330</v>
      </c>
      <c r="F239" s="1">
        <v>45343</v>
      </c>
      <c r="G239">
        <v>5</v>
      </c>
      <c r="H239">
        <v>930</v>
      </c>
      <c r="I239" t="s">
        <v>28</v>
      </c>
      <c r="J239" t="s">
        <v>33</v>
      </c>
      <c r="K239" t="s">
        <v>19</v>
      </c>
    </row>
    <row r="240" spans="1:11" x14ac:dyDescent="0.25">
      <c r="A240">
        <v>238</v>
      </c>
      <c r="B240" t="s">
        <v>284</v>
      </c>
      <c r="C240" t="s">
        <v>12</v>
      </c>
      <c r="D240" t="s">
        <v>58</v>
      </c>
      <c r="E240">
        <v>45453</v>
      </c>
      <c r="F240" s="1">
        <v>45462</v>
      </c>
      <c r="G240">
        <v>1</v>
      </c>
      <c r="H240">
        <v>994</v>
      </c>
      <c r="I240" t="s">
        <v>14</v>
      </c>
      <c r="J240" t="s">
        <v>551</v>
      </c>
      <c r="K240" t="s">
        <v>15</v>
      </c>
    </row>
    <row r="241" spans="1:11" x14ac:dyDescent="0.25">
      <c r="A241">
        <v>239</v>
      </c>
      <c r="B241" t="s">
        <v>285</v>
      </c>
      <c r="C241" t="s">
        <v>17</v>
      </c>
      <c r="D241" t="s">
        <v>56</v>
      </c>
      <c r="E241">
        <v>45488</v>
      </c>
      <c r="F241" s="1">
        <v>45501</v>
      </c>
      <c r="G241">
        <v>3</v>
      </c>
      <c r="H241">
        <v>819</v>
      </c>
      <c r="I241" t="s">
        <v>28</v>
      </c>
      <c r="J241" t="s">
        <v>33</v>
      </c>
      <c r="K241" t="s">
        <v>15</v>
      </c>
    </row>
    <row r="242" spans="1:11" x14ac:dyDescent="0.25">
      <c r="A242">
        <v>240</v>
      </c>
      <c r="B242" t="s">
        <v>286</v>
      </c>
      <c r="C242" t="s">
        <v>17</v>
      </c>
      <c r="D242" t="s">
        <v>60</v>
      </c>
      <c r="E242">
        <v>45596</v>
      </c>
      <c r="F242" s="1">
        <v>45610</v>
      </c>
      <c r="G242">
        <v>7</v>
      </c>
      <c r="H242">
        <v>802</v>
      </c>
      <c r="I242" t="s">
        <v>28</v>
      </c>
      <c r="J242" t="s">
        <v>547</v>
      </c>
      <c r="K242" t="s">
        <v>19</v>
      </c>
    </row>
    <row r="243" spans="1:11" x14ac:dyDescent="0.25">
      <c r="A243">
        <v>241</v>
      </c>
      <c r="B243" t="s">
        <v>287</v>
      </c>
      <c r="C243" t="s">
        <v>21</v>
      </c>
      <c r="D243" t="s">
        <v>40</v>
      </c>
      <c r="E243">
        <v>45334</v>
      </c>
      <c r="F243" s="1">
        <v>45345</v>
      </c>
      <c r="G243">
        <v>5</v>
      </c>
      <c r="H243">
        <v>167</v>
      </c>
      <c r="I243" t="s">
        <v>28</v>
      </c>
      <c r="J243" t="s">
        <v>550</v>
      </c>
      <c r="K243" t="s">
        <v>29</v>
      </c>
    </row>
    <row r="244" spans="1:11" x14ac:dyDescent="0.25">
      <c r="A244">
        <v>242</v>
      </c>
      <c r="B244" t="s">
        <v>288</v>
      </c>
      <c r="C244" t="s">
        <v>17</v>
      </c>
      <c r="D244" t="s">
        <v>18</v>
      </c>
      <c r="E244">
        <v>45597</v>
      </c>
      <c r="F244" s="1">
        <v>45602</v>
      </c>
      <c r="G244">
        <v>10</v>
      </c>
      <c r="H244">
        <v>813</v>
      </c>
      <c r="I244" t="s">
        <v>14</v>
      </c>
      <c r="J244" t="s">
        <v>547</v>
      </c>
      <c r="K244" t="s">
        <v>15</v>
      </c>
    </row>
    <row r="245" spans="1:11" x14ac:dyDescent="0.25">
      <c r="A245">
        <v>243</v>
      </c>
      <c r="B245" t="s">
        <v>289</v>
      </c>
      <c r="C245" t="s">
        <v>31</v>
      </c>
      <c r="D245" t="s">
        <v>50</v>
      </c>
      <c r="E245">
        <v>45490</v>
      </c>
      <c r="F245" s="1">
        <v>45496</v>
      </c>
      <c r="G245">
        <v>2</v>
      </c>
      <c r="H245">
        <v>752</v>
      </c>
      <c r="I245" t="s">
        <v>28</v>
      </c>
      <c r="J245" t="s">
        <v>33</v>
      </c>
      <c r="K245" t="s">
        <v>19</v>
      </c>
    </row>
    <row r="246" spans="1:11" x14ac:dyDescent="0.25">
      <c r="A246">
        <v>244</v>
      </c>
      <c r="B246" t="s">
        <v>290</v>
      </c>
      <c r="C246" t="s">
        <v>31</v>
      </c>
      <c r="D246" t="s">
        <v>50</v>
      </c>
      <c r="E246">
        <v>45331</v>
      </c>
      <c r="F246" s="1">
        <v>45335</v>
      </c>
      <c r="G246">
        <v>6</v>
      </c>
      <c r="H246">
        <v>267</v>
      </c>
      <c r="I246" t="s">
        <v>28</v>
      </c>
      <c r="J246" t="s">
        <v>548</v>
      </c>
      <c r="K246" t="s">
        <v>29</v>
      </c>
    </row>
    <row r="247" spans="1:11" x14ac:dyDescent="0.25">
      <c r="A247">
        <v>245</v>
      </c>
      <c r="B247" t="s">
        <v>291</v>
      </c>
      <c r="C247" t="s">
        <v>31</v>
      </c>
      <c r="D247" t="s">
        <v>32</v>
      </c>
      <c r="E247">
        <v>45486</v>
      </c>
      <c r="F247" s="1">
        <v>45492</v>
      </c>
      <c r="G247">
        <v>6</v>
      </c>
      <c r="H247">
        <v>460</v>
      </c>
      <c r="I247" t="s">
        <v>28</v>
      </c>
      <c r="J247" t="s">
        <v>547</v>
      </c>
      <c r="K247" t="s">
        <v>15</v>
      </c>
    </row>
    <row r="248" spans="1:11" x14ac:dyDescent="0.25">
      <c r="A248">
        <v>246</v>
      </c>
      <c r="B248" t="s">
        <v>292</v>
      </c>
      <c r="C248" t="s">
        <v>31</v>
      </c>
      <c r="D248" t="s">
        <v>42</v>
      </c>
      <c r="E248">
        <v>45495</v>
      </c>
      <c r="F248" s="1">
        <v>45498</v>
      </c>
      <c r="G248">
        <v>6</v>
      </c>
      <c r="H248">
        <v>308</v>
      </c>
      <c r="I248" t="s">
        <v>28</v>
      </c>
      <c r="J248" t="s">
        <v>552</v>
      </c>
      <c r="K248" t="s">
        <v>29</v>
      </c>
    </row>
    <row r="249" spans="1:11" x14ac:dyDescent="0.25">
      <c r="A249">
        <v>247</v>
      </c>
      <c r="B249" t="s">
        <v>293</v>
      </c>
      <c r="C249" t="s">
        <v>12</v>
      </c>
      <c r="D249" t="s">
        <v>36</v>
      </c>
      <c r="E249">
        <v>45394</v>
      </c>
      <c r="F249" s="1">
        <v>45403</v>
      </c>
      <c r="G249">
        <v>10</v>
      </c>
      <c r="H249">
        <v>568</v>
      </c>
      <c r="I249" t="s">
        <v>14</v>
      </c>
      <c r="J249" t="s">
        <v>548</v>
      </c>
      <c r="K249" t="s">
        <v>46</v>
      </c>
    </row>
    <row r="250" spans="1:11" x14ac:dyDescent="0.25">
      <c r="A250">
        <v>248</v>
      </c>
      <c r="B250" t="s">
        <v>294</v>
      </c>
      <c r="C250" t="s">
        <v>24</v>
      </c>
      <c r="D250" t="s">
        <v>100</v>
      </c>
      <c r="E250">
        <v>45616</v>
      </c>
      <c r="F250" s="1">
        <v>45638</v>
      </c>
      <c r="G250">
        <v>5</v>
      </c>
      <c r="H250">
        <v>257</v>
      </c>
      <c r="I250" t="s">
        <v>28</v>
      </c>
      <c r="J250" t="s">
        <v>547</v>
      </c>
      <c r="K250" t="s">
        <v>46</v>
      </c>
    </row>
    <row r="251" spans="1:11" x14ac:dyDescent="0.25">
      <c r="A251">
        <v>249</v>
      </c>
      <c r="B251" t="s">
        <v>295</v>
      </c>
      <c r="C251" t="s">
        <v>17</v>
      </c>
      <c r="D251" t="s">
        <v>60</v>
      </c>
      <c r="E251">
        <v>45646</v>
      </c>
      <c r="F251" s="1">
        <v>45654</v>
      </c>
      <c r="G251">
        <v>7</v>
      </c>
      <c r="H251">
        <v>566</v>
      </c>
      <c r="I251" t="s">
        <v>28</v>
      </c>
      <c r="J251" t="s">
        <v>548</v>
      </c>
      <c r="K251" t="s">
        <v>15</v>
      </c>
    </row>
    <row r="252" spans="1:11" x14ac:dyDescent="0.25">
      <c r="A252">
        <v>250</v>
      </c>
      <c r="B252" t="s">
        <v>296</v>
      </c>
      <c r="C252" t="s">
        <v>17</v>
      </c>
      <c r="D252" t="s">
        <v>60</v>
      </c>
      <c r="E252">
        <v>45618</v>
      </c>
      <c r="F252" s="1">
        <v>45631</v>
      </c>
      <c r="G252">
        <v>2</v>
      </c>
      <c r="H252">
        <v>121</v>
      </c>
      <c r="I252" t="s">
        <v>28</v>
      </c>
      <c r="J252" t="s">
        <v>549</v>
      </c>
      <c r="K252" t="s">
        <v>46</v>
      </c>
    </row>
    <row r="253" spans="1:11" x14ac:dyDescent="0.25">
      <c r="A253">
        <v>251</v>
      </c>
      <c r="B253" t="s">
        <v>297</v>
      </c>
      <c r="C253" t="s">
        <v>24</v>
      </c>
      <c r="D253" t="s">
        <v>115</v>
      </c>
      <c r="E253">
        <v>45297</v>
      </c>
      <c r="F253" s="1">
        <v>45305</v>
      </c>
      <c r="G253">
        <v>2</v>
      </c>
      <c r="H253">
        <v>274</v>
      </c>
      <c r="I253" t="s">
        <v>28</v>
      </c>
      <c r="J253" t="s">
        <v>548</v>
      </c>
      <c r="K253" t="s">
        <v>19</v>
      </c>
    </row>
    <row r="254" spans="1:11" x14ac:dyDescent="0.25">
      <c r="A254">
        <v>252</v>
      </c>
      <c r="B254" t="s">
        <v>298</v>
      </c>
      <c r="C254" t="s">
        <v>12</v>
      </c>
      <c r="D254" t="s">
        <v>27</v>
      </c>
      <c r="E254">
        <v>45648</v>
      </c>
      <c r="F254" s="1">
        <v>45656</v>
      </c>
      <c r="G254">
        <v>8</v>
      </c>
      <c r="H254">
        <v>336</v>
      </c>
      <c r="I254" t="s">
        <v>14</v>
      </c>
      <c r="J254" t="s">
        <v>548</v>
      </c>
      <c r="K254" t="s">
        <v>19</v>
      </c>
    </row>
    <row r="255" spans="1:11" x14ac:dyDescent="0.25">
      <c r="A255">
        <v>253</v>
      </c>
      <c r="B255" t="s">
        <v>299</v>
      </c>
      <c r="C255" t="s">
        <v>12</v>
      </c>
      <c r="D255" t="s">
        <v>13</v>
      </c>
      <c r="E255">
        <v>45467</v>
      </c>
      <c r="F255" s="1">
        <v>45472</v>
      </c>
      <c r="G255">
        <v>2</v>
      </c>
      <c r="H255">
        <v>703</v>
      </c>
      <c r="I255" t="s">
        <v>28</v>
      </c>
      <c r="J255" t="s">
        <v>549</v>
      </c>
      <c r="K255" t="s">
        <v>29</v>
      </c>
    </row>
    <row r="256" spans="1:11" x14ac:dyDescent="0.25">
      <c r="A256">
        <v>254</v>
      </c>
      <c r="B256" t="s">
        <v>300</v>
      </c>
      <c r="C256" t="s">
        <v>12</v>
      </c>
      <c r="D256" t="s">
        <v>36</v>
      </c>
      <c r="E256">
        <v>45393</v>
      </c>
      <c r="F256" s="1">
        <v>45403</v>
      </c>
      <c r="G256">
        <v>8</v>
      </c>
      <c r="H256">
        <v>616</v>
      </c>
      <c r="I256" t="s">
        <v>14</v>
      </c>
      <c r="J256" t="s">
        <v>550</v>
      </c>
      <c r="K256" t="s">
        <v>29</v>
      </c>
    </row>
    <row r="257" spans="1:11" x14ac:dyDescent="0.25">
      <c r="A257">
        <v>255</v>
      </c>
      <c r="B257" t="s">
        <v>301</v>
      </c>
      <c r="C257" t="s">
        <v>21</v>
      </c>
      <c r="D257" t="s">
        <v>54</v>
      </c>
      <c r="E257">
        <v>45434</v>
      </c>
      <c r="F257" s="1">
        <v>45448</v>
      </c>
      <c r="G257">
        <v>2</v>
      </c>
      <c r="H257">
        <v>601</v>
      </c>
      <c r="I257" t="s">
        <v>14</v>
      </c>
      <c r="J257" t="s">
        <v>548</v>
      </c>
      <c r="K257" t="s">
        <v>19</v>
      </c>
    </row>
    <row r="258" spans="1:11" x14ac:dyDescent="0.25">
      <c r="A258">
        <v>256</v>
      </c>
      <c r="B258" t="s">
        <v>302</v>
      </c>
      <c r="C258" t="s">
        <v>31</v>
      </c>
      <c r="D258" t="s">
        <v>79</v>
      </c>
      <c r="E258">
        <v>45392</v>
      </c>
      <c r="F258" s="1">
        <v>45402</v>
      </c>
      <c r="G258">
        <v>8</v>
      </c>
      <c r="H258">
        <v>126</v>
      </c>
      <c r="I258" t="s">
        <v>28</v>
      </c>
      <c r="J258" t="s">
        <v>547</v>
      </c>
      <c r="K258" t="s">
        <v>15</v>
      </c>
    </row>
    <row r="259" spans="1:11" x14ac:dyDescent="0.25">
      <c r="A259">
        <v>257</v>
      </c>
      <c r="B259" t="s">
        <v>303</v>
      </c>
      <c r="C259" t="s">
        <v>31</v>
      </c>
      <c r="D259" t="s">
        <v>50</v>
      </c>
      <c r="E259">
        <v>45608</v>
      </c>
      <c r="F259" s="1">
        <v>45620</v>
      </c>
      <c r="G259">
        <v>3</v>
      </c>
      <c r="H259">
        <v>843</v>
      </c>
      <c r="I259" t="s">
        <v>28</v>
      </c>
      <c r="J259" t="s">
        <v>552</v>
      </c>
      <c r="K259" t="s">
        <v>19</v>
      </c>
    </row>
    <row r="260" spans="1:11" x14ac:dyDescent="0.25">
      <c r="A260">
        <v>258</v>
      </c>
      <c r="B260" t="s">
        <v>304</v>
      </c>
      <c r="C260" t="s">
        <v>12</v>
      </c>
      <c r="D260" t="s">
        <v>58</v>
      </c>
      <c r="E260">
        <v>45483</v>
      </c>
      <c r="F260" s="1">
        <v>45487</v>
      </c>
      <c r="G260">
        <v>3</v>
      </c>
      <c r="H260">
        <v>533</v>
      </c>
      <c r="I260" t="s">
        <v>28</v>
      </c>
      <c r="J260" t="s">
        <v>550</v>
      </c>
      <c r="K260" t="s">
        <v>19</v>
      </c>
    </row>
    <row r="261" spans="1:11" x14ac:dyDescent="0.25">
      <c r="A261">
        <v>259</v>
      </c>
      <c r="B261" t="s">
        <v>305</v>
      </c>
      <c r="C261" t="s">
        <v>21</v>
      </c>
      <c r="D261" t="s">
        <v>52</v>
      </c>
      <c r="E261">
        <v>45488</v>
      </c>
      <c r="F261" s="1">
        <v>45500</v>
      </c>
      <c r="G261">
        <v>7</v>
      </c>
      <c r="H261">
        <v>200</v>
      </c>
      <c r="I261" t="s">
        <v>28</v>
      </c>
      <c r="J261" t="s">
        <v>550</v>
      </c>
      <c r="K261" t="s">
        <v>46</v>
      </c>
    </row>
    <row r="262" spans="1:11" x14ac:dyDescent="0.25">
      <c r="A262">
        <v>260</v>
      </c>
      <c r="B262" t="s">
        <v>306</v>
      </c>
      <c r="C262" t="s">
        <v>24</v>
      </c>
      <c r="D262" t="s">
        <v>70</v>
      </c>
      <c r="E262">
        <v>45319</v>
      </c>
      <c r="F262" s="1">
        <v>45329</v>
      </c>
      <c r="G262">
        <v>6</v>
      </c>
      <c r="H262">
        <v>984</v>
      </c>
      <c r="I262" t="s">
        <v>14</v>
      </c>
      <c r="J262" t="s">
        <v>548</v>
      </c>
      <c r="K262" t="s">
        <v>46</v>
      </c>
    </row>
    <row r="263" spans="1:11" x14ac:dyDescent="0.25">
      <c r="A263">
        <v>261</v>
      </c>
      <c r="B263" t="s">
        <v>307</v>
      </c>
      <c r="C263" t="s">
        <v>21</v>
      </c>
      <c r="D263" t="s">
        <v>22</v>
      </c>
      <c r="E263">
        <v>45579</v>
      </c>
      <c r="F263" s="1">
        <v>45593</v>
      </c>
      <c r="G263">
        <v>9</v>
      </c>
      <c r="H263">
        <v>678</v>
      </c>
      <c r="I263" t="s">
        <v>28</v>
      </c>
      <c r="J263" t="s">
        <v>550</v>
      </c>
      <c r="K263" t="s">
        <v>46</v>
      </c>
    </row>
    <row r="264" spans="1:11" x14ac:dyDescent="0.25">
      <c r="A264">
        <v>262</v>
      </c>
      <c r="B264" t="s">
        <v>308</v>
      </c>
      <c r="C264" t="s">
        <v>24</v>
      </c>
      <c r="D264" t="s">
        <v>38</v>
      </c>
      <c r="E264">
        <v>45655</v>
      </c>
      <c r="F264" s="1">
        <v>45659</v>
      </c>
      <c r="G264">
        <v>8</v>
      </c>
      <c r="H264">
        <v>510</v>
      </c>
      <c r="I264" t="s">
        <v>28</v>
      </c>
      <c r="J264" t="s">
        <v>548</v>
      </c>
      <c r="K264" t="s">
        <v>15</v>
      </c>
    </row>
    <row r="265" spans="1:11" x14ac:dyDescent="0.25">
      <c r="A265">
        <v>263</v>
      </c>
      <c r="B265" t="s">
        <v>309</v>
      </c>
      <c r="C265" t="s">
        <v>21</v>
      </c>
      <c r="D265" t="s">
        <v>22</v>
      </c>
      <c r="E265">
        <v>45581</v>
      </c>
      <c r="F265" s="1">
        <v>45594</v>
      </c>
      <c r="G265">
        <v>8</v>
      </c>
      <c r="H265">
        <v>572</v>
      </c>
      <c r="I265" t="s">
        <v>28</v>
      </c>
      <c r="J265" t="s">
        <v>552</v>
      </c>
      <c r="K265" t="s">
        <v>46</v>
      </c>
    </row>
    <row r="266" spans="1:11" x14ac:dyDescent="0.25">
      <c r="A266">
        <v>264</v>
      </c>
      <c r="B266" t="s">
        <v>310</v>
      </c>
      <c r="C266" t="s">
        <v>12</v>
      </c>
      <c r="D266" t="s">
        <v>96</v>
      </c>
      <c r="E266">
        <v>45570</v>
      </c>
      <c r="F266" s="1">
        <v>45574</v>
      </c>
      <c r="G266">
        <v>6</v>
      </c>
      <c r="H266">
        <v>565</v>
      </c>
      <c r="I266" t="s">
        <v>28</v>
      </c>
      <c r="J266" t="s">
        <v>549</v>
      </c>
      <c r="K266" t="s">
        <v>46</v>
      </c>
    </row>
    <row r="267" spans="1:11" x14ac:dyDescent="0.25">
      <c r="A267">
        <v>265</v>
      </c>
      <c r="B267" t="s">
        <v>311</v>
      </c>
      <c r="C267" t="s">
        <v>12</v>
      </c>
      <c r="D267" t="s">
        <v>58</v>
      </c>
      <c r="E267">
        <v>45399</v>
      </c>
      <c r="F267" s="1">
        <v>45406</v>
      </c>
      <c r="G267">
        <v>10</v>
      </c>
      <c r="H267">
        <v>715</v>
      </c>
      <c r="I267" t="s">
        <v>28</v>
      </c>
      <c r="J267" t="s">
        <v>547</v>
      </c>
      <c r="K267" t="s">
        <v>29</v>
      </c>
    </row>
    <row r="268" spans="1:11" x14ac:dyDescent="0.25">
      <c r="A268">
        <v>266</v>
      </c>
      <c r="B268" t="s">
        <v>312</v>
      </c>
      <c r="C268" t="s">
        <v>24</v>
      </c>
      <c r="D268" t="s">
        <v>100</v>
      </c>
      <c r="E268">
        <v>45607</v>
      </c>
      <c r="F268" s="1">
        <v>45620</v>
      </c>
      <c r="G268">
        <v>3</v>
      </c>
      <c r="H268">
        <v>813</v>
      </c>
      <c r="I268" t="s">
        <v>14</v>
      </c>
      <c r="J268" t="s">
        <v>548</v>
      </c>
      <c r="K268" t="s">
        <v>15</v>
      </c>
    </row>
    <row r="269" spans="1:11" x14ac:dyDescent="0.25">
      <c r="A269">
        <v>267</v>
      </c>
      <c r="B269" t="s">
        <v>313</v>
      </c>
      <c r="C269" t="s">
        <v>31</v>
      </c>
      <c r="D269" t="s">
        <v>79</v>
      </c>
      <c r="E269">
        <v>45585</v>
      </c>
      <c r="F269" s="1">
        <v>45596</v>
      </c>
      <c r="G269">
        <v>5</v>
      </c>
      <c r="H269">
        <v>985</v>
      </c>
      <c r="I269" t="s">
        <v>28</v>
      </c>
      <c r="J269" t="s">
        <v>549</v>
      </c>
      <c r="K269" t="s">
        <v>46</v>
      </c>
    </row>
    <row r="270" spans="1:11" x14ac:dyDescent="0.25">
      <c r="A270">
        <v>268</v>
      </c>
      <c r="B270" t="s">
        <v>314</v>
      </c>
      <c r="C270" t="s">
        <v>12</v>
      </c>
      <c r="D270" t="s">
        <v>58</v>
      </c>
      <c r="E270">
        <v>45502</v>
      </c>
      <c r="F270" s="1">
        <v>45508</v>
      </c>
      <c r="G270">
        <v>1</v>
      </c>
      <c r="H270">
        <v>293</v>
      </c>
      <c r="I270" t="s">
        <v>28</v>
      </c>
      <c r="J270" t="s">
        <v>549</v>
      </c>
      <c r="K270" t="s">
        <v>19</v>
      </c>
    </row>
    <row r="271" spans="1:11" x14ac:dyDescent="0.25">
      <c r="A271">
        <v>269</v>
      </c>
      <c r="B271" t="s">
        <v>315</v>
      </c>
      <c r="C271" t="s">
        <v>24</v>
      </c>
      <c r="D271" t="s">
        <v>25</v>
      </c>
      <c r="E271">
        <v>45589</v>
      </c>
      <c r="F271" s="1">
        <v>45595</v>
      </c>
      <c r="G271">
        <v>1</v>
      </c>
      <c r="H271">
        <v>899</v>
      </c>
      <c r="I271" t="s">
        <v>28</v>
      </c>
      <c r="J271" t="s">
        <v>549</v>
      </c>
      <c r="K271" t="s">
        <v>46</v>
      </c>
    </row>
    <row r="272" spans="1:11" x14ac:dyDescent="0.25">
      <c r="A272">
        <v>270</v>
      </c>
      <c r="B272" t="s">
        <v>316</v>
      </c>
      <c r="C272" t="s">
        <v>24</v>
      </c>
      <c r="D272" t="s">
        <v>25</v>
      </c>
      <c r="E272">
        <v>45324</v>
      </c>
      <c r="F272" s="1">
        <v>45333</v>
      </c>
      <c r="G272">
        <v>9</v>
      </c>
      <c r="H272">
        <v>417</v>
      </c>
      <c r="I272" t="s">
        <v>14</v>
      </c>
      <c r="J272" t="s">
        <v>548</v>
      </c>
      <c r="K272" t="s">
        <v>46</v>
      </c>
    </row>
    <row r="273" spans="1:11" x14ac:dyDescent="0.25">
      <c r="A273">
        <v>271</v>
      </c>
      <c r="B273" t="s">
        <v>317</v>
      </c>
      <c r="C273" t="s">
        <v>24</v>
      </c>
      <c r="D273" t="s">
        <v>25</v>
      </c>
      <c r="E273">
        <v>45457</v>
      </c>
      <c r="F273" s="1">
        <v>45461</v>
      </c>
      <c r="G273">
        <v>5</v>
      </c>
      <c r="H273">
        <v>355</v>
      </c>
      <c r="I273" t="s">
        <v>14</v>
      </c>
      <c r="J273" t="s">
        <v>552</v>
      </c>
      <c r="K273" t="s">
        <v>46</v>
      </c>
    </row>
    <row r="274" spans="1:11" x14ac:dyDescent="0.25">
      <c r="A274">
        <v>272</v>
      </c>
      <c r="B274" t="s">
        <v>318</v>
      </c>
      <c r="C274" t="s">
        <v>17</v>
      </c>
      <c r="D274" t="s">
        <v>44</v>
      </c>
      <c r="E274">
        <v>45467</v>
      </c>
      <c r="F274" s="1">
        <v>45471</v>
      </c>
      <c r="G274">
        <v>1</v>
      </c>
      <c r="H274">
        <v>57</v>
      </c>
      <c r="I274" t="s">
        <v>14</v>
      </c>
      <c r="J274" t="s">
        <v>548</v>
      </c>
      <c r="K274" t="s">
        <v>29</v>
      </c>
    </row>
    <row r="275" spans="1:11" x14ac:dyDescent="0.25">
      <c r="A275">
        <v>273</v>
      </c>
      <c r="B275" t="s">
        <v>319</v>
      </c>
      <c r="C275" t="s">
        <v>12</v>
      </c>
      <c r="D275" t="s">
        <v>58</v>
      </c>
      <c r="E275">
        <v>45517</v>
      </c>
      <c r="F275" s="1">
        <v>45529</v>
      </c>
      <c r="G275">
        <v>8</v>
      </c>
      <c r="H275">
        <v>10</v>
      </c>
      <c r="I275" t="s">
        <v>28</v>
      </c>
      <c r="J275" t="s">
        <v>550</v>
      </c>
      <c r="K275" t="s">
        <v>19</v>
      </c>
    </row>
    <row r="276" spans="1:11" x14ac:dyDescent="0.25">
      <c r="A276">
        <v>274</v>
      </c>
      <c r="B276" t="s">
        <v>320</v>
      </c>
      <c r="C276" t="s">
        <v>12</v>
      </c>
      <c r="D276" t="s">
        <v>96</v>
      </c>
      <c r="E276">
        <v>45632</v>
      </c>
      <c r="F276" s="1">
        <v>45639</v>
      </c>
      <c r="G276">
        <v>3</v>
      </c>
      <c r="H276">
        <v>63</v>
      </c>
      <c r="I276" t="s">
        <v>28</v>
      </c>
      <c r="J276" t="s">
        <v>550</v>
      </c>
      <c r="K276" t="s">
        <v>19</v>
      </c>
    </row>
    <row r="277" spans="1:11" x14ac:dyDescent="0.25">
      <c r="A277">
        <v>275</v>
      </c>
      <c r="B277" t="s">
        <v>321</v>
      </c>
      <c r="C277" t="s">
        <v>21</v>
      </c>
      <c r="D277" t="s">
        <v>22</v>
      </c>
      <c r="E277">
        <v>45627</v>
      </c>
      <c r="F277" s="1">
        <v>45636</v>
      </c>
      <c r="G277">
        <v>2</v>
      </c>
      <c r="H277">
        <v>730</v>
      </c>
      <c r="I277" t="s">
        <v>14</v>
      </c>
      <c r="J277" t="s">
        <v>548</v>
      </c>
      <c r="K277" t="s">
        <v>19</v>
      </c>
    </row>
    <row r="278" spans="1:11" x14ac:dyDescent="0.25">
      <c r="A278">
        <v>276</v>
      </c>
      <c r="B278" t="s">
        <v>322</v>
      </c>
      <c r="C278" t="s">
        <v>24</v>
      </c>
      <c r="D278" t="s">
        <v>115</v>
      </c>
      <c r="E278">
        <v>45359</v>
      </c>
      <c r="F278" s="1">
        <v>45366</v>
      </c>
      <c r="G278">
        <v>10</v>
      </c>
      <c r="H278">
        <v>241</v>
      </c>
      <c r="I278" t="s">
        <v>14</v>
      </c>
      <c r="J278" t="s">
        <v>552</v>
      </c>
      <c r="K278" t="s">
        <v>19</v>
      </c>
    </row>
    <row r="279" spans="1:11" x14ac:dyDescent="0.25">
      <c r="A279">
        <v>277</v>
      </c>
      <c r="B279" t="s">
        <v>323</v>
      </c>
      <c r="C279" t="s">
        <v>12</v>
      </c>
      <c r="D279" t="s">
        <v>96</v>
      </c>
      <c r="E279">
        <v>45353</v>
      </c>
      <c r="F279" s="1">
        <v>45366</v>
      </c>
      <c r="G279">
        <v>7</v>
      </c>
      <c r="H279">
        <v>720</v>
      </c>
      <c r="I279" t="s">
        <v>14</v>
      </c>
      <c r="J279" t="s">
        <v>548</v>
      </c>
      <c r="K279" t="s">
        <v>19</v>
      </c>
    </row>
    <row r="280" spans="1:11" x14ac:dyDescent="0.25">
      <c r="A280">
        <v>278</v>
      </c>
      <c r="B280" t="s">
        <v>324</v>
      </c>
      <c r="C280" t="s">
        <v>21</v>
      </c>
      <c r="D280" t="s">
        <v>22</v>
      </c>
      <c r="E280">
        <v>45360</v>
      </c>
      <c r="F280" s="1">
        <v>45371</v>
      </c>
      <c r="G280">
        <v>3</v>
      </c>
      <c r="H280">
        <v>80</v>
      </c>
      <c r="I280" t="s">
        <v>14</v>
      </c>
      <c r="J280" t="s">
        <v>552</v>
      </c>
      <c r="K280" t="s">
        <v>46</v>
      </c>
    </row>
    <row r="281" spans="1:11" x14ac:dyDescent="0.25">
      <c r="A281">
        <v>279</v>
      </c>
      <c r="B281" t="s">
        <v>325</v>
      </c>
      <c r="C281" t="s">
        <v>17</v>
      </c>
      <c r="D281" t="s">
        <v>44</v>
      </c>
      <c r="E281">
        <v>45403</v>
      </c>
      <c r="F281" s="1">
        <v>45409</v>
      </c>
      <c r="G281">
        <v>2</v>
      </c>
      <c r="H281">
        <v>928</v>
      </c>
      <c r="I281" t="s">
        <v>14</v>
      </c>
      <c r="J281" t="s">
        <v>548</v>
      </c>
      <c r="K281" t="s">
        <v>15</v>
      </c>
    </row>
    <row r="282" spans="1:11" x14ac:dyDescent="0.25">
      <c r="A282">
        <v>280</v>
      </c>
      <c r="B282" t="s">
        <v>326</v>
      </c>
      <c r="C282" t="s">
        <v>17</v>
      </c>
      <c r="D282" t="s">
        <v>44</v>
      </c>
      <c r="E282">
        <v>45471</v>
      </c>
      <c r="F282" s="1">
        <v>45484</v>
      </c>
      <c r="G282">
        <v>7</v>
      </c>
      <c r="H282">
        <v>332</v>
      </c>
      <c r="I282" t="s">
        <v>14</v>
      </c>
      <c r="J282" t="s">
        <v>549</v>
      </c>
      <c r="K282" t="s">
        <v>46</v>
      </c>
    </row>
    <row r="283" spans="1:11" x14ac:dyDescent="0.25">
      <c r="A283">
        <v>281</v>
      </c>
      <c r="B283" t="s">
        <v>327</v>
      </c>
      <c r="C283" t="s">
        <v>12</v>
      </c>
      <c r="D283" t="s">
        <v>96</v>
      </c>
      <c r="E283">
        <v>45397</v>
      </c>
      <c r="F283" s="1">
        <v>45400</v>
      </c>
      <c r="G283">
        <v>9</v>
      </c>
      <c r="H283">
        <v>631</v>
      </c>
      <c r="I283" t="s">
        <v>28</v>
      </c>
      <c r="J283" t="s">
        <v>552</v>
      </c>
      <c r="K283" t="s">
        <v>19</v>
      </c>
    </row>
    <row r="284" spans="1:11" x14ac:dyDescent="0.25">
      <c r="A284">
        <v>282</v>
      </c>
      <c r="B284" t="s">
        <v>328</v>
      </c>
      <c r="C284" t="s">
        <v>24</v>
      </c>
      <c r="D284" t="s">
        <v>115</v>
      </c>
      <c r="E284">
        <v>45415</v>
      </c>
      <c r="F284" s="1">
        <v>45419</v>
      </c>
      <c r="G284">
        <v>8</v>
      </c>
      <c r="H284">
        <v>663</v>
      </c>
      <c r="I284" t="s">
        <v>28</v>
      </c>
      <c r="J284" t="s">
        <v>552</v>
      </c>
      <c r="K284" t="s">
        <v>29</v>
      </c>
    </row>
    <row r="285" spans="1:11" x14ac:dyDescent="0.25">
      <c r="A285">
        <v>283</v>
      </c>
      <c r="B285" t="s">
        <v>329</v>
      </c>
      <c r="C285" t="s">
        <v>31</v>
      </c>
      <c r="D285" t="s">
        <v>32</v>
      </c>
      <c r="E285">
        <v>45641</v>
      </c>
      <c r="F285" s="1">
        <v>45646</v>
      </c>
      <c r="G285">
        <v>3</v>
      </c>
      <c r="H285">
        <v>791</v>
      </c>
      <c r="I285" t="s">
        <v>14</v>
      </c>
      <c r="J285" t="s">
        <v>550</v>
      </c>
      <c r="K285" t="s">
        <v>15</v>
      </c>
    </row>
    <row r="286" spans="1:11" x14ac:dyDescent="0.25">
      <c r="A286">
        <v>284</v>
      </c>
      <c r="B286" t="s">
        <v>330</v>
      </c>
      <c r="C286" t="s">
        <v>17</v>
      </c>
      <c r="D286" t="s">
        <v>56</v>
      </c>
      <c r="E286">
        <v>45613</v>
      </c>
      <c r="F286" s="1">
        <v>45616</v>
      </c>
      <c r="G286">
        <v>9</v>
      </c>
      <c r="H286">
        <v>795</v>
      </c>
      <c r="I286" t="s">
        <v>28</v>
      </c>
      <c r="J286" t="s">
        <v>550</v>
      </c>
      <c r="K286" t="s">
        <v>46</v>
      </c>
    </row>
    <row r="287" spans="1:11" x14ac:dyDescent="0.25">
      <c r="A287">
        <v>285</v>
      </c>
      <c r="B287" t="s">
        <v>331</v>
      </c>
      <c r="C287" t="s">
        <v>12</v>
      </c>
      <c r="D287" t="s">
        <v>96</v>
      </c>
      <c r="E287">
        <v>45332</v>
      </c>
      <c r="F287" s="1">
        <v>45346</v>
      </c>
      <c r="G287">
        <v>9</v>
      </c>
      <c r="H287">
        <v>953</v>
      </c>
      <c r="I287" t="s">
        <v>28</v>
      </c>
      <c r="J287" t="s">
        <v>548</v>
      </c>
      <c r="K287" t="s">
        <v>29</v>
      </c>
    </row>
    <row r="288" spans="1:11" x14ac:dyDescent="0.25">
      <c r="A288">
        <v>286</v>
      </c>
      <c r="B288" t="s">
        <v>332</v>
      </c>
      <c r="C288" t="s">
        <v>31</v>
      </c>
      <c r="D288" t="s">
        <v>50</v>
      </c>
      <c r="E288">
        <v>45592</v>
      </c>
      <c r="F288" s="1">
        <v>45606</v>
      </c>
      <c r="G288">
        <v>2</v>
      </c>
      <c r="H288">
        <v>327</v>
      </c>
      <c r="I288" t="s">
        <v>28</v>
      </c>
      <c r="J288" t="s">
        <v>552</v>
      </c>
      <c r="K288" t="s">
        <v>29</v>
      </c>
    </row>
    <row r="289" spans="1:11" x14ac:dyDescent="0.25">
      <c r="A289">
        <v>287</v>
      </c>
      <c r="B289" t="s">
        <v>333</v>
      </c>
      <c r="C289" t="s">
        <v>17</v>
      </c>
      <c r="D289" t="s">
        <v>60</v>
      </c>
      <c r="E289">
        <v>45320</v>
      </c>
      <c r="F289" s="1">
        <v>45324</v>
      </c>
      <c r="G289">
        <v>5</v>
      </c>
      <c r="H289">
        <v>692</v>
      </c>
      <c r="I289" t="s">
        <v>14</v>
      </c>
      <c r="J289" t="s">
        <v>552</v>
      </c>
      <c r="K289" t="s">
        <v>19</v>
      </c>
    </row>
    <row r="290" spans="1:11" x14ac:dyDescent="0.25">
      <c r="A290">
        <v>288</v>
      </c>
      <c r="B290" t="s">
        <v>334</v>
      </c>
      <c r="C290" t="s">
        <v>12</v>
      </c>
      <c r="D290" t="s">
        <v>58</v>
      </c>
      <c r="E290">
        <v>45651</v>
      </c>
      <c r="F290" s="1">
        <v>45658</v>
      </c>
      <c r="G290">
        <v>1</v>
      </c>
      <c r="H290">
        <v>177</v>
      </c>
      <c r="I290" t="s">
        <v>28</v>
      </c>
      <c r="J290" t="s">
        <v>550</v>
      </c>
      <c r="K290" t="s">
        <v>19</v>
      </c>
    </row>
    <row r="291" spans="1:11" x14ac:dyDescent="0.25">
      <c r="A291">
        <v>289</v>
      </c>
      <c r="B291" t="s">
        <v>335</v>
      </c>
      <c r="C291" t="s">
        <v>17</v>
      </c>
      <c r="D291" t="s">
        <v>56</v>
      </c>
      <c r="E291">
        <v>45377</v>
      </c>
      <c r="F291" s="1">
        <v>45390</v>
      </c>
      <c r="G291">
        <v>6</v>
      </c>
      <c r="H291">
        <v>139</v>
      </c>
      <c r="I291" t="s">
        <v>28</v>
      </c>
      <c r="J291" t="s">
        <v>552</v>
      </c>
      <c r="K291" t="s">
        <v>46</v>
      </c>
    </row>
    <row r="292" spans="1:11" x14ac:dyDescent="0.25">
      <c r="A292">
        <v>290</v>
      </c>
      <c r="B292" t="s">
        <v>336</v>
      </c>
      <c r="C292" t="s">
        <v>17</v>
      </c>
      <c r="D292" t="s">
        <v>64</v>
      </c>
      <c r="E292">
        <v>45480</v>
      </c>
      <c r="F292" s="1">
        <v>45490</v>
      </c>
      <c r="G292">
        <v>3</v>
      </c>
      <c r="H292">
        <v>271</v>
      </c>
      <c r="I292" t="s">
        <v>28</v>
      </c>
      <c r="J292" t="s">
        <v>549</v>
      </c>
      <c r="K292" t="s">
        <v>15</v>
      </c>
    </row>
    <row r="293" spans="1:11" x14ac:dyDescent="0.25">
      <c r="A293">
        <v>291</v>
      </c>
      <c r="B293" t="s">
        <v>337</v>
      </c>
      <c r="C293" t="s">
        <v>12</v>
      </c>
      <c r="D293" t="s">
        <v>58</v>
      </c>
      <c r="E293">
        <v>45552</v>
      </c>
      <c r="F293" s="1">
        <v>45555</v>
      </c>
      <c r="G293">
        <v>1</v>
      </c>
      <c r="H293">
        <v>55</v>
      </c>
      <c r="I293" t="s">
        <v>14</v>
      </c>
      <c r="J293" t="s">
        <v>549</v>
      </c>
      <c r="K293" t="s">
        <v>46</v>
      </c>
    </row>
    <row r="294" spans="1:11" x14ac:dyDescent="0.25">
      <c r="A294">
        <v>292</v>
      </c>
      <c r="B294" t="s">
        <v>338</v>
      </c>
      <c r="C294" t="s">
        <v>12</v>
      </c>
      <c r="D294" t="s">
        <v>27</v>
      </c>
      <c r="E294">
        <v>45478</v>
      </c>
      <c r="F294" s="1">
        <v>45491</v>
      </c>
      <c r="G294">
        <v>7</v>
      </c>
      <c r="H294">
        <v>952</v>
      </c>
      <c r="I294" t="s">
        <v>14</v>
      </c>
      <c r="J294" t="s">
        <v>548</v>
      </c>
      <c r="K294" t="s">
        <v>15</v>
      </c>
    </row>
    <row r="295" spans="1:11" x14ac:dyDescent="0.25">
      <c r="A295">
        <v>293</v>
      </c>
      <c r="B295" t="s">
        <v>339</v>
      </c>
      <c r="C295" t="s">
        <v>12</v>
      </c>
      <c r="D295" t="s">
        <v>36</v>
      </c>
      <c r="E295">
        <v>45482</v>
      </c>
      <c r="F295" s="1">
        <v>45488</v>
      </c>
      <c r="G295">
        <v>2</v>
      </c>
      <c r="H295">
        <v>524</v>
      </c>
      <c r="I295" t="s">
        <v>14</v>
      </c>
      <c r="J295" t="s">
        <v>552</v>
      </c>
      <c r="K295" t="s">
        <v>19</v>
      </c>
    </row>
    <row r="296" spans="1:11" x14ac:dyDescent="0.25">
      <c r="A296">
        <v>294</v>
      </c>
      <c r="B296" t="s">
        <v>340</v>
      </c>
      <c r="C296" t="s">
        <v>21</v>
      </c>
      <c r="D296" t="s">
        <v>52</v>
      </c>
      <c r="E296">
        <v>45417</v>
      </c>
      <c r="F296" s="1">
        <v>45421</v>
      </c>
      <c r="G296">
        <v>3</v>
      </c>
      <c r="H296">
        <v>16</v>
      </c>
      <c r="I296" t="s">
        <v>14</v>
      </c>
      <c r="J296" t="s">
        <v>550</v>
      </c>
      <c r="K296" t="s">
        <v>29</v>
      </c>
    </row>
    <row r="297" spans="1:11" x14ac:dyDescent="0.25">
      <c r="A297">
        <v>295</v>
      </c>
      <c r="B297" t="s">
        <v>341</v>
      </c>
      <c r="C297" t="s">
        <v>17</v>
      </c>
      <c r="D297" t="s">
        <v>56</v>
      </c>
      <c r="E297">
        <v>45617</v>
      </c>
      <c r="F297" s="1">
        <v>45621</v>
      </c>
      <c r="G297">
        <v>1</v>
      </c>
      <c r="H297">
        <v>983</v>
      </c>
      <c r="I297" t="s">
        <v>28</v>
      </c>
      <c r="J297" t="s">
        <v>547</v>
      </c>
      <c r="K297" t="s">
        <v>19</v>
      </c>
    </row>
    <row r="298" spans="1:11" x14ac:dyDescent="0.25">
      <c r="A298">
        <v>296</v>
      </c>
      <c r="B298" t="s">
        <v>342</v>
      </c>
      <c r="C298" t="s">
        <v>12</v>
      </c>
      <c r="D298" t="s">
        <v>58</v>
      </c>
      <c r="E298">
        <v>45646</v>
      </c>
      <c r="F298" s="1">
        <v>45657</v>
      </c>
      <c r="G298">
        <v>5</v>
      </c>
      <c r="H298">
        <v>105</v>
      </c>
      <c r="I298" t="s">
        <v>28</v>
      </c>
      <c r="J298" t="s">
        <v>548</v>
      </c>
      <c r="K298" t="s">
        <v>29</v>
      </c>
    </row>
    <row r="299" spans="1:11" x14ac:dyDescent="0.25">
      <c r="A299">
        <v>297</v>
      </c>
      <c r="B299" t="s">
        <v>343</v>
      </c>
      <c r="C299" t="s">
        <v>24</v>
      </c>
      <c r="D299" t="s">
        <v>25</v>
      </c>
      <c r="E299">
        <v>45526</v>
      </c>
      <c r="F299" s="1">
        <v>45540</v>
      </c>
      <c r="G299">
        <v>2</v>
      </c>
      <c r="H299">
        <v>604</v>
      </c>
      <c r="I299" t="s">
        <v>14</v>
      </c>
      <c r="J299" t="s">
        <v>548</v>
      </c>
      <c r="K299" t="s">
        <v>15</v>
      </c>
    </row>
    <row r="300" spans="1:11" x14ac:dyDescent="0.25">
      <c r="A300">
        <v>298</v>
      </c>
      <c r="B300" t="s">
        <v>344</v>
      </c>
      <c r="C300" t="s">
        <v>24</v>
      </c>
      <c r="D300" t="s">
        <v>115</v>
      </c>
      <c r="E300">
        <v>45595</v>
      </c>
      <c r="F300" s="1">
        <v>45605</v>
      </c>
      <c r="G300">
        <v>10</v>
      </c>
      <c r="H300">
        <v>73</v>
      </c>
      <c r="I300" t="s">
        <v>14</v>
      </c>
      <c r="J300" t="s">
        <v>550</v>
      </c>
      <c r="K300" t="s">
        <v>19</v>
      </c>
    </row>
    <row r="301" spans="1:11" x14ac:dyDescent="0.25">
      <c r="A301">
        <v>299</v>
      </c>
      <c r="B301" t="s">
        <v>345</v>
      </c>
      <c r="C301" t="s">
        <v>24</v>
      </c>
      <c r="D301" t="s">
        <v>25</v>
      </c>
      <c r="E301">
        <v>45411</v>
      </c>
      <c r="F301" s="1">
        <v>45426</v>
      </c>
      <c r="G301">
        <v>2</v>
      </c>
      <c r="H301">
        <v>976</v>
      </c>
      <c r="I301" t="s">
        <v>28</v>
      </c>
      <c r="J301" t="s">
        <v>548</v>
      </c>
      <c r="K301" t="s">
        <v>46</v>
      </c>
    </row>
    <row r="302" spans="1:11" x14ac:dyDescent="0.25">
      <c r="A302">
        <v>300</v>
      </c>
      <c r="B302" t="s">
        <v>346</v>
      </c>
      <c r="C302" t="s">
        <v>12</v>
      </c>
      <c r="D302" t="s">
        <v>13</v>
      </c>
      <c r="E302">
        <v>45372</v>
      </c>
      <c r="F302" s="1">
        <v>45375</v>
      </c>
      <c r="G302">
        <v>5</v>
      </c>
      <c r="H302">
        <v>856</v>
      </c>
      <c r="I302" t="s">
        <v>14</v>
      </c>
      <c r="J302" t="s">
        <v>552</v>
      </c>
      <c r="K302" t="s">
        <v>19</v>
      </c>
    </row>
    <row r="303" spans="1:11" x14ac:dyDescent="0.25">
      <c r="A303">
        <v>301</v>
      </c>
      <c r="B303" t="s">
        <v>347</v>
      </c>
      <c r="C303" t="s">
        <v>17</v>
      </c>
      <c r="D303" t="s">
        <v>18</v>
      </c>
      <c r="E303">
        <v>45638</v>
      </c>
      <c r="F303" s="1">
        <v>45651</v>
      </c>
      <c r="G303">
        <v>5</v>
      </c>
      <c r="H303">
        <v>276</v>
      </c>
      <c r="I303" t="s">
        <v>14</v>
      </c>
      <c r="J303" t="s">
        <v>549</v>
      </c>
      <c r="K303" t="s">
        <v>46</v>
      </c>
    </row>
    <row r="304" spans="1:11" x14ac:dyDescent="0.25">
      <c r="A304">
        <v>302</v>
      </c>
      <c r="B304" t="s">
        <v>348</v>
      </c>
      <c r="C304" t="s">
        <v>24</v>
      </c>
      <c r="D304" t="s">
        <v>38</v>
      </c>
      <c r="E304">
        <v>45576</v>
      </c>
      <c r="F304" s="1">
        <v>45588</v>
      </c>
      <c r="G304">
        <v>9</v>
      </c>
      <c r="H304">
        <v>265</v>
      </c>
      <c r="I304" t="s">
        <v>14</v>
      </c>
      <c r="J304" t="s">
        <v>548</v>
      </c>
      <c r="K304" t="s">
        <v>29</v>
      </c>
    </row>
    <row r="305" spans="1:11" x14ac:dyDescent="0.25">
      <c r="A305">
        <v>303</v>
      </c>
      <c r="B305" t="s">
        <v>349</v>
      </c>
      <c r="C305" t="s">
        <v>21</v>
      </c>
      <c r="D305" t="s">
        <v>40</v>
      </c>
      <c r="E305">
        <v>45298</v>
      </c>
      <c r="F305" s="1">
        <v>45303</v>
      </c>
      <c r="G305">
        <v>1</v>
      </c>
      <c r="H305">
        <v>860</v>
      </c>
      <c r="I305" t="s">
        <v>14</v>
      </c>
      <c r="J305" t="s">
        <v>549</v>
      </c>
      <c r="K305" t="s">
        <v>19</v>
      </c>
    </row>
    <row r="306" spans="1:11" x14ac:dyDescent="0.25">
      <c r="A306">
        <v>304</v>
      </c>
      <c r="B306" t="s">
        <v>350</v>
      </c>
      <c r="C306" t="s">
        <v>21</v>
      </c>
      <c r="D306" t="s">
        <v>22</v>
      </c>
      <c r="E306">
        <v>45482</v>
      </c>
      <c r="F306" s="1">
        <v>45493</v>
      </c>
      <c r="G306">
        <v>2</v>
      </c>
      <c r="H306">
        <v>606</v>
      </c>
      <c r="I306" t="s">
        <v>14</v>
      </c>
      <c r="J306" t="s">
        <v>552</v>
      </c>
      <c r="K306" t="s">
        <v>15</v>
      </c>
    </row>
    <row r="307" spans="1:11" x14ac:dyDescent="0.25">
      <c r="A307">
        <v>305</v>
      </c>
      <c r="B307" t="s">
        <v>351</v>
      </c>
      <c r="C307" t="s">
        <v>12</v>
      </c>
      <c r="D307" t="s">
        <v>13</v>
      </c>
      <c r="E307">
        <v>45528</v>
      </c>
      <c r="F307" s="1">
        <v>45534</v>
      </c>
      <c r="G307">
        <v>1</v>
      </c>
      <c r="H307">
        <v>182</v>
      </c>
      <c r="I307" t="s">
        <v>28</v>
      </c>
      <c r="J307" t="s">
        <v>552</v>
      </c>
      <c r="K307" t="s">
        <v>19</v>
      </c>
    </row>
    <row r="308" spans="1:11" x14ac:dyDescent="0.25">
      <c r="A308">
        <v>306</v>
      </c>
      <c r="B308" t="s">
        <v>352</v>
      </c>
      <c r="C308" t="s">
        <v>24</v>
      </c>
      <c r="D308" t="s">
        <v>25</v>
      </c>
      <c r="E308">
        <v>45826</v>
      </c>
      <c r="F308" s="1">
        <v>45836</v>
      </c>
      <c r="G308">
        <v>6</v>
      </c>
      <c r="H308">
        <v>973</v>
      </c>
      <c r="I308" t="s">
        <v>14</v>
      </c>
      <c r="J308" t="s">
        <v>549</v>
      </c>
      <c r="K308" t="s">
        <v>15</v>
      </c>
    </row>
    <row r="309" spans="1:11" x14ac:dyDescent="0.25">
      <c r="A309">
        <v>307</v>
      </c>
      <c r="B309" t="s">
        <v>353</v>
      </c>
      <c r="C309" t="s">
        <v>24</v>
      </c>
      <c r="D309" t="s">
        <v>25</v>
      </c>
      <c r="E309">
        <v>45690</v>
      </c>
      <c r="F309" s="1">
        <v>45696</v>
      </c>
      <c r="G309">
        <v>2</v>
      </c>
      <c r="H309">
        <v>947</v>
      </c>
      <c r="I309" t="s">
        <v>14</v>
      </c>
      <c r="J309" t="s">
        <v>550</v>
      </c>
      <c r="K309" t="s">
        <v>15</v>
      </c>
    </row>
    <row r="310" spans="1:11" x14ac:dyDescent="0.25">
      <c r="A310">
        <v>308</v>
      </c>
      <c r="B310" t="s">
        <v>354</v>
      </c>
      <c r="C310" t="s">
        <v>21</v>
      </c>
      <c r="D310" t="s">
        <v>22</v>
      </c>
      <c r="E310">
        <v>45665</v>
      </c>
      <c r="F310" s="1">
        <v>45678</v>
      </c>
      <c r="G310">
        <v>1</v>
      </c>
      <c r="H310">
        <v>713</v>
      </c>
      <c r="I310" t="s">
        <v>28</v>
      </c>
      <c r="J310" t="s">
        <v>550</v>
      </c>
      <c r="K310" t="s">
        <v>19</v>
      </c>
    </row>
    <row r="311" spans="1:11" x14ac:dyDescent="0.25">
      <c r="A311">
        <v>309</v>
      </c>
      <c r="B311" t="s">
        <v>355</v>
      </c>
      <c r="C311" t="s">
        <v>31</v>
      </c>
      <c r="D311" t="s">
        <v>42</v>
      </c>
      <c r="E311">
        <v>45811</v>
      </c>
      <c r="F311" s="1">
        <v>45819</v>
      </c>
      <c r="G311">
        <v>9</v>
      </c>
      <c r="H311">
        <v>692</v>
      </c>
      <c r="I311" t="s">
        <v>28</v>
      </c>
      <c r="J311" t="s">
        <v>549</v>
      </c>
      <c r="K311" t="s">
        <v>46</v>
      </c>
    </row>
    <row r="312" spans="1:11" x14ac:dyDescent="0.25">
      <c r="A312">
        <v>310</v>
      </c>
      <c r="B312" t="s">
        <v>356</v>
      </c>
      <c r="C312" t="s">
        <v>17</v>
      </c>
      <c r="D312" t="s">
        <v>44</v>
      </c>
      <c r="E312">
        <v>45803</v>
      </c>
      <c r="F312" s="1">
        <v>45814</v>
      </c>
      <c r="G312">
        <v>7</v>
      </c>
      <c r="H312">
        <v>305</v>
      </c>
      <c r="I312" t="s">
        <v>28</v>
      </c>
      <c r="J312" t="s">
        <v>33</v>
      </c>
      <c r="K312" t="s">
        <v>15</v>
      </c>
    </row>
    <row r="313" spans="1:11" x14ac:dyDescent="0.25">
      <c r="A313">
        <v>311</v>
      </c>
      <c r="B313" t="s">
        <v>357</v>
      </c>
      <c r="C313" t="s">
        <v>12</v>
      </c>
      <c r="D313" t="s">
        <v>13</v>
      </c>
      <c r="E313">
        <v>45882</v>
      </c>
      <c r="F313" s="1">
        <v>45887</v>
      </c>
      <c r="G313">
        <v>7</v>
      </c>
      <c r="H313">
        <v>501</v>
      </c>
      <c r="I313" t="s">
        <v>28</v>
      </c>
      <c r="J313" t="s">
        <v>550</v>
      </c>
      <c r="K313" t="s">
        <v>46</v>
      </c>
    </row>
    <row r="314" spans="1:11" x14ac:dyDescent="0.25">
      <c r="A314">
        <v>312</v>
      </c>
      <c r="B314" t="s">
        <v>358</v>
      </c>
      <c r="C314" t="s">
        <v>24</v>
      </c>
      <c r="D314" t="s">
        <v>38</v>
      </c>
      <c r="E314">
        <v>45815</v>
      </c>
      <c r="F314" s="1">
        <v>45819</v>
      </c>
      <c r="G314">
        <v>8</v>
      </c>
      <c r="H314">
        <v>329</v>
      </c>
      <c r="I314" t="s">
        <v>14</v>
      </c>
      <c r="J314" t="s">
        <v>550</v>
      </c>
      <c r="K314" t="s">
        <v>15</v>
      </c>
    </row>
    <row r="315" spans="1:11" x14ac:dyDescent="0.25">
      <c r="A315">
        <v>313</v>
      </c>
      <c r="B315" t="s">
        <v>359</v>
      </c>
      <c r="C315" t="s">
        <v>21</v>
      </c>
      <c r="D315" t="s">
        <v>22</v>
      </c>
      <c r="E315">
        <v>45665</v>
      </c>
      <c r="F315" s="1">
        <v>45672</v>
      </c>
      <c r="G315">
        <v>9</v>
      </c>
      <c r="H315">
        <v>785</v>
      </c>
      <c r="I315" t="s">
        <v>14</v>
      </c>
      <c r="J315" t="s">
        <v>547</v>
      </c>
      <c r="K315" t="s">
        <v>46</v>
      </c>
    </row>
    <row r="316" spans="1:11" x14ac:dyDescent="0.25">
      <c r="A316">
        <v>314</v>
      </c>
      <c r="B316" t="s">
        <v>360</v>
      </c>
      <c r="C316" t="s">
        <v>31</v>
      </c>
      <c r="D316" t="s">
        <v>76</v>
      </c>
      <c r="E316">
        <v>45902</v>
      </c>
      <c r="F316" s="1">
        <v>45916</v>
      </c>
      <c r="G316">
        <v>2</v>
      </c>
      <c r="H316">
        <v>530</v>
      </c>
      <c r="I316" t="s">
        <v>28</v>
      </c>
      <c r="J316" t="s">
        <v>550</v>
      </c>
      <c r="K316" t="s">
        <v>19</v>
      </c>
    </row>
    <row r="317" spans="1:11" x14ac:dyDescent="0.25">
      <c r="A317">
        <v>315</v>
      </c>
      <c r="B317" t="s">
        <v>361</v>
      </c>
      <c r="C317" t="s">
        <v>31</v>
      </c>
      <c r="D317" t="s">
        <v>42</v>
      </c>
      <c r="E317">
        <v>45995</v>
      </c>
      <c r="F317" s="1">
        <v>46004</v>
      </c>
      <c r="G317">
        <v>3</v>
      </c>
      <c r="H317">
        <v>799</v>
      </c>
      <c r="I317" t="s">
        <v>14</v>
      </c>
      <c r="J317" t="s">
        <v>549</v>
      </c>
      <c r="K317" t="s">
        <v>46</v>
      </c>
    </row>
    <row r="318" spans="1:11" x14ac:dyDescent="0.25">
      <c r="A318">
        <v>316</v>
      </c>
      <c r="B318" t="s">
        <v>362</v>
      </c>
      <c r="C318" t="s">
        <v>31</v>
      </c>
      <c r="D318" t="s">
        <v>76</v>
      </c>
      <c r="E318">
        <v>45851</v>
      </c>
      <c r="F318" s="1">
        <v>45856</v>
      </c>
      <c r="G318">
        <v>10</v>
      </c>
      <c r="H318">
        <v>974</v>
      </c>
      <c r="I318" t="s">
        <v>14</v>
      </c>
      <c r="J318" t="s">
        <v>550</v>
      </c>
      <c r="K318" t="s">
        <v>19</v>
      </c>
    </row>
    <row r="319" spans="1:11" x14ac:dyDescent="0.25">
      <c r="A319">
        <v>317</v>
      </c>
      <c r="B319" t="s">
        <v>363</v>
      </c>
      <c r="C319" t="s">
        <v>17</v>
      </c>
      <c r="D319" t="s">
        <v>64</v>
      </c>
      <c r="E319">
        <v>45835</v>
      </c>
      <c r="F319" s="1">
        <v>45840</v>
      </c>
      <c r="G319">
        <v>3</v>
      </c>
      <c r="H319">
        <v>179</v>
      </c>
      <c r="I319" t="s">
        <v>14</v>
      </c>
      <c r="J319" t="s">
        <v>549</v>
      </c>
      <c r="K319" t="s">
        <v>46</v>
      </c>
    </row>
    <row r="320" spans="1:11" x14ac:dyDescent="0.25">
      <c r="A320">
        <v>318</v>
      </c>
      <c r="B320" t="s">
        <v>364</v>
      </c>
      <c r="C320" t="s">
        <v>17</v>
      </c>
      <c r="D320" t="s">
        <v>64</v>
      </c>
      <c r="E320">
        <v>45725</v>
      </c>
      <c r="F320" s="1">
        <v>45730</v>
      </c>
      <c r="G320">
        <v>4</v>
      </c>
      <c r="H320">
        <v>49</v>
      </c>
      <c r="I320" t="s">
        <v>28</v>
      </c>
      <c r="J320" t="s">
        <v>547</v>
      </c>
      <c r="K320" t="s">
        <v>19</v>
      </c>
    </row>
    <row r="321" spans="1:11" x14ac:dyDescent="0.25">
      <c r="A321">
        <v>319</v>
      </c>
      <c r="B321" t="s">
        <v>365</v>
      </c>
      <c r="C321" t="s">
        <v>24</v>
      </c>
      <c r="D321" t="s">
        <v>38</v>
      </c>
      <c r="E321">
        <v>45827</v>
      </c>
      <c r="F321" s="1">
        <v>45833</v>
      </c>
      <c r="G321">
        <v>7</v>
      </c>
      <c r="H321">
        <v>409</v>
      </c>
      <c r="I321" t="s">
        <v>14</v>
      </c>
      <c r="J321" t="s">
        <v>33</v>
      </c>
      <c r="K321" t="s">
        <v>29</v>
      </c>
    </row>
    <row r="322" spans="1:11" x14ac:dyDescent="0.25">
      <c r="A322">
        <v>320</v>
      </c>
      <c r="B322" t="s">
        <v>366</v>
      </c>
      <c r="C322" t="s">
        <v>31</v>
      </c>
      <c r="D322" t="s">
        <v>42</v>
      </c>
      <c r="E322">
        <v>45978</v>
      </c>
      <c r="F322" s="1">
        <v>45984</v>
      </c>
      <c r="G322">
        <v>4</v>
      </c>
      <c r="H322">
        <v>149</v>
      </c>
      <c r="I322" t="s">
        <v>14</v>
      </c>
      <c r="J322" t="s">
        <v>549</v>
      </c>
      <c r="K322" t="s">
        <v>29</v>
      </c>
    </row>
    <row r="323" spans="1:11" x14ac:dyDescent="0.25">
      <c r="A323">
        <v>321</v>
      </c>
      <c r="B323" t="s">
        <v>367</v>
      </c>
      <c r="C323" t="s">
        <v>21</v>
      </c>
      <c r="D323" t="s">
        <v>54</v>
      </c>
      <c r="E323">
        <v>45875</v>
      </c>
      <c r="F323" s="1">
        <v>45881</v>
      </c>
      <c r="G323">
        <v>5</v>
      </c>
      <c r="H323">
        <v>285</v>
      </c>
      <c r="I323" t="s">
        <v>14</v>
      </c>
      <c r="J323" t="s">
        <v>551</v>
      </c>
      <c r="K323" t="s">
        <v>46</v>
      </c>
    </row>
    <row r="324" spans="1:11" x14ac:dyDescent="0.25">
      <c r="A324">
        <v>322</v>
      </c>
      <c r="B324" t="s">
        <v>368</v>
      </c>
      <c r="C324" t="s">
        <v>21</v>
      </c>
      <c r="D324" t="s">
        <v>54</v>
      </c>
      <c r="E324">
        <v>45793</v>
      </c>
      <c r="F324" s="1">
        <v>45799</v>
      </c>
      <c r="G324">
        <v>10</v>
      </c>
      <c r="H324">
        <v>434</v>
      </c>
      <c r="I324" t="s">
        <v>14</v>
      </c>
      <c r="J324" t="s">
        <v>550</v>
      </c>
      <c r="K324" t="s">
        <v>15</v>
      </c>
    </row>
    <row r="325" spans="1:11" x14ac:dyDescent="0.25">
      <c r="A325">
        <v>323</v>
      </c>
      <c r="B325" t="s">
        <v>369</v>
      </c>
      <c r="C325" t="s">
        <v>21</v>
      </c>
      <c r="D325" t="s">
        <v>40</v>
      </c>
      <c r="E325">
        <v>45839</v>
      </c>
      <c r="F325" s="1">
        <v>45845</v>
      </c>
      <c r="G325">
        <v>7</v>
      </c>
      <c r="H325">
        <v>195</v>
      </c>
      <c r="I325" t="s">
        <v>14</v>
      </c>
      <c r="J325" t="s">
        <v>33</v>
      </c>
      <c r="K325" t="s">
        <v>46</v>
      </c>
    </row>
    <row r="326" spans="1:11" x14ac:dyDescent="0.25">
      <c r="A326">
        <v>324</v>
      </c>
      <c r="B326" t="s">
        <v>370</v>
      </c>
      <c r="C326" t="s">
        <v>31</v>
      </c>
      <c r="D326" t="s">
        <v>50</v>
      </c>
      <c r="E326">
        <v>45855</v>
      </c>
      <c r="F326" s="1">
        <v>45864</v>
      </c>
      <c r="G326">
        <v>4</v>
      </c>
      <c r="H326">
        <v>432</v>
      </c>
      <c r="I326" t="s">
        <v>14</v>
      </c>
      <c r="J326" t="s">
        <v>550</v>
      </c>
      <c r="K326" t="s">
        <v>15</v>
      </c>
    </row>
    <row r="327" spans="1:11" x14ac:dyDescent="0.25">
      <c r="A327">
        <v>325</v>
      </c>
      <c r="B327" t="s">
        <v>371</v>
      </c>
      <c r="C327" t="s">
        <v>12</v>
      </c>
      <c r="D327" t="s">
        <v>13</v>
      </c>
      <c r="E327">
        <v>45865</v>
      </c>
      <c r="F327" s="1">
        <v>45871</v>
      </c>
      <c r="G327">
        <v>2</v>
      </c>
      <c r="H327">
        <v>708</v>
      </c>
      <c r="I327" t="s">
        <v>28</v>
      </c>
      <c r="J327" t="s">
        <v>33</v>
      </c>
      <c r="K327" t="s">
        <v>15</v>
      </c>
    </row>
    <row r="328" spans="1:11" x14ac:dyDescent="0.25">
      <c r="A328">
        <v>326</v>
      </c>
      <c r="B328" t="s">
        <v>372</v>
      </c>
      <c r="C328" t="s">
        <v>17</v>
      </c>
      <c r="D328" t="s">
        <v>44</v>
      </c>
      <c r="E328">
        <v>46008</v>
      </c>
      <c r="F328" s="1">
        <v>46017</v>
      </c>
      <c r="G328">
        <v>3</v>
      </c>
      <c r="H328">
        <v>868</v>
      </c>
      <c r="I328" t="s">
        <v>14</v>
      </c>
      <c r="J328" t="s">
        <v>549</v>
      </c>
      <c r="K328" t="s">
        <v>19</v>
      </c>
    </row>
    <row r="329" spans="1:11" x14ac:dyDescent="0.25">
      <c r="A329">
        <v>327</v>
      </c>
      <c r="B329" t="s">
        <v>373</v>
      </c>
      <c r="C329" t="s">
        <v>21</v>
      </c>
      <c r="D329" t="s">
        <v>83</v>
      </c>
      <c r="E329">
        <v>46007</v>
      </c>
      <c r="F329" s="1">
        <v>46018</v>
      </c>
      <c r="G329">
        <v>1</v>
      </c>
      <c r="H329">
        <v>130</v>
      </c>
      <c r="I329" t="s">
        <v>28</v>
      </c>
      <c r="J329" t="s">
        <v>551</v>
      </c>
      <c r="K329" t="s">
        <v>15</v>
      </c>
    </row>
    <row r="330" spans="1:11" x14ac:dyDescent="0.25">
      <c r="A330">
        <v>328</v>
      </c>
      <c r="B330" t="s">
        <v>374</v>
      </c>
      <c r="C330" t="s">
        <v>21</v>
      </c>
      <c r="D330" t="s">
        <v>40</v>
      </c>
      <c r="E330">
        <v>46004</v>
      </c>
      <c r="F330" s="1">
        <v>46019</v>
      </c>
      <c r="G330">
        <v>3</v>
      </c>
      <c r="H330">
        <v>744</v>
      </c>
      <c r="I330" t="s">
        <v>28</v>
      </c>
      <c r="J330" t="s">
        <v>547</v>
      </c>
      <c r="K330" t="s">
        <v>46</v>
      </c>
    </row>
    <row r="331" spans="1:11" x14ac:dyDescent="0.25">
      <c r="A331">
        <v>329</v>
      </c>
      <c r="B331" t="s">
        <v>375</v>
      </c>
      <c r="C331" t="s">
        <v>17</v>
      </c>
      <c r="D331" t="s">
        <v>56</v>
      </c>
      <c r="E331">
        <v>45760</v>
      </c>
      <c r="F331" s="1">
        <v>45764</v>
      </c>
      <c r="G331">
        <v>1</v>
      </c>
      <c r="H331">
        <v>62</v>
      </c>
      <c r="I331" t="s">
        <v>28</v>
      </c>
      <c r="J331" t="s">
        <v>33</v>
      </c>
      <c r="K331" t="s">
        <v>15</v>
      </c>
    </row>
    <row r="332" spans="1:11" x14ac:dyDescent="0.25">
      <c r="A332">
        <v>330</v>
      </c>
      <c r="B332" t="s">
        <v>376</v>
      </c>
      <c r="C332" t="s">
        <v>31</v>
      </c>
      <c r="D332" t="s">
        <v>42</v>
      </c>
      <c r="E332">
        <v>45887</v>
      </c>
      <c r="F332" s="1">
        <v>45896</v>
      </c>
      <c r="G332">
        <v>9</v>
      </c>
      <c r="H332">
        <v>385</v>
      </c>
      <c r="I332" t="s">
        <v>28</v>
      </c>
      <c r="J332" t="s">
        <v>33</v>
      </c>
      <c r="K332" t="s">
        <v>29</v>
      </c>
    </row>
    <row r="333" spans="1:11" x14ac:dyDescent="0.25">
      <c r="A333">
        <v>331</v>
      </c>
      <c r="B333" t="s">
        <v>377</v>
      </c>
      <c r="C333" t="s">
        <v>21</v>
      </c>
      <c r="D333" t="s">
        <v>40</v>
      </c>
      <c r="E333">
        <v>46003</v>
      </c>
      <c r="F333" s="1">
        <v>46004</v>
      </c>
      <c r="G333">
        <v>5</v>
      </c>
      <c r="H333">
        <v>465</v>
      </c>
      <c r="I333" t="s">
        <v>14</v>
      </c>
      <c r="J333" t="s">
        <v>33</v>
      </c>
      <c r="K333" t="s">
        <v>15</v>
      </c>
    </row>
    <row r="334" spans="1:11" x14ac:dyDescent="0.25">
      <c r="A334">
        <v>332</v>
      </c>
      <c r="B334" t="s">
        <v>378</v>
      </c>
      <c r="C334" t="s">
        <v>12</v>
      </c>
      <c r="D334" t="s">
        <v>36</v>
      </c>
      <c r="E334">
        <v>45762</v>
      </c>
      <c r="F334" s="1">
        <v>45767</v>
      </c>
      <c r="G334">
        <v>2</v>
      </c>
      <c r="H334">
        <v>280</v>
      </c>
      <c r="I334" t="s">
        <v>14</v>
      </c>
      <c r="J334" t="s">
        <v>33</v>
      </c>
      <c r="K334" t="s">
        <v>19</v>
      </c>
    </row>
    <row r="335" spans="1:11" x14ac:dyDescent="0.25">
      <c r="A335">
        <v>333</v>
      </c>
      <c r="B335" t="s">
        <v>379</v>
      </c>
      <c r="C335" t="s">
        <v>17</v>
      </c>
      <c r="D335" t="s">
        <v>64</v>
      </c>
      <c r="E335">
        <v>45722</v>
      </c>
      <c r="F335" s="1">
        <v>45732</v>
      </c>
      <c r="G335">
        <v>5</v>
      </c>
      <c r="H335">
        <v>536</v>
      </c>
      <c r="I335" t="s">
        <v>28</v>
      </c>
      <c r="J335" t="s">
        <v>547</v>
      </c>
      <c r="K335" t="s">
        <v>46</v>
      </c>
    </row>
    <row r="336" spans="1:11" x14ac:dyDescent="0.25">
      <c r="A336">
        <v>334</v>
      </c>
      <c r="B336" t="s">
        <v>380</v>
      </c>
      <c r="C336" t="s">
        <v>21</v>
      </c>
      <c r="D336" t="s">
        <v>83</v>
      </c>
      <c r="E336">
        <v>45945</v>
      </c>
      <c r="F336" s="1">
        <v>45949</v>
      </c>
      <c r="G336">
        <v>9</v>
      </c>
      <c r="H336">
        <v>754</v>
      </c>
      <c r="I336" t="s">
        <v>14</v>
      </c>
      <c r="J336" t="s">
        <v>550</v>
      </c>
      <c r="K336" t="s">
        <v>29</v>
      </c>
    </row>
    <row r="337" spans="1:11" x14ac:dyDescent="0.25">
      <c r="A337">
        <v>335</v>
      </c>
      <c r="B337" t="s">
        <v>381</v>
      </c>
      <c r="C337" t="s">
        <v>24</v>
      </c>
      <c r="D337" t="s">
        <v>38</v>
      </c>
      <c r="E337">
        <v>45878</v>
      </c>
      <c r="F337" s="1">
        <v>45883</v>
      </c>
      <c r="G337">
        <v>5</v>
      </c>
      <c r="H337">
        <v>292</v>
      </c>
      <c r="I337" t="s">
        <v>28</v>
      </c>
      <c r="J337" t="s">
        <v>33</v>
      </c>
      <c r="K337" t="s">
        <v>29</v>
      </c>
    </row>
    <row r="338" spans="1:11" x14ac:dyDescent="0.25">
      <c r="A338">
        <v>336</v>
      </c>
      <c r="B338" t="s">
        <v>382</v>
      </c>
      <c r="C338" t="s">
        <v>31</v>
      </c>
      <c r="D338" t="s">
        <v>76</v>
      </c>
      <c r="E338">
        <v>45881</v>
      </c>
      <c r="F338" s="1">
        <v>45890</v>
      </c>
      <c r="G338">
        <v>1</v>
      </c>
      <c r="H338">
        <v>521</v>
      </c>
      <c r="I338" t="s">
        <v>28</v>
      </c>
      <c r="J338" t="s">
        <v>547</v>
      </c>
      <c r="K338" t="s">
        <v>46</v>
      </c>
    </row>
    <row r="339" spans="1:11" x14ac:dyDescent="0.25">
      <c r="A339">
        <v>337</v>
      </c>
      <c r="B339" t="s">
        <v>383</v>
      </c>
      <c r="C339" t="s">
        <v>17</v>
      </c>
      <c r="D339" t="s">
        <v>56</v>
      </c>
      <c r="E339">
        <v>46000</v>
      </c>
      <c r="F339" s="1">
        <v>46001</v>
      </c>
      <c r="G339">
        <v>5</v>
      </c>
      <c r="H339">
        <v>630</v>
      </c>
      <c r="I339" t="s">
        <v>14</v>
      </c>
      <c r="J339" t="s">
        <v>551</v>
      </c>
      <c r="K339" t="s">
        <v>46</v>
      </c>
    </row>
    <row r="340" spans="1:11" x14ac:dyDescent="0.25">
      <c r="A340">
        <v>338</v>
      </c>
      <c r="B340" t="s">
        <v>384</v>
      </c>
      <c r="C340" t="s">
        <v>17</v>
      </c>
      <c r="D340" t="s">
        <v>64</v>
      </c>
      <c r="E340">
        <v>45775</v>
      </c>
      <c r="F340" s="1">
        <v>45778</v>
      </c>
      <c r="G340">
        <v>10</v>
      </c>
      <c r="H340">
        <v>678</v>
      </c>
      <c r="I340" t="s">
        <v>14</v>
      </c>
      <c r="J340" t="s">
        <v>550</v>
      </c>
      <c r="K340" t="s">
        <v>46</v>
      </c>
    </row>
    <row r="341" spans="1:11" x14ac:dyDescent="0.25">
      <c r="A341">
        <v>339</v>
      </c>
      <c r="B341" t="s">
        <v>385</v>
      </c>
      <c r="C341" t="s">
        <v>17</v>
      </c>
      <c r="D341" t="s">
        <v>64</v>
      </c>
      <c r="E341">
        <v>45834</v>
      </c>
      <c r="F341" s="1">
        <v>45842</v>
      </c>
      <c r="G341">
        <v>7</v>
      </c>
      <c r="H341">
        <v>569</v>
      </c>
      <c r="I341" t="s">
        <v>14</v>
      </c>
      <c r="J341" t="s">
        <v>550</v>
      </c>
      <c r="K341" t="s">
        <v>46</v>
      </c>
    </row>
    <row r="342" spans="1:11" x14ac:dyDescent="0.25">
      <c r="A342">
        <v>340</v>
      </c>
      <c r="B342" t="s">
        <v>386</v>
      </c>
      <c r="C342" t="s">
        <v>24</v>
      </c>
      <c r="D342" t="s">
        <v>38</v>
      </c>
      <c r="E342">
        <v>45988</v>
      </c>
      <c r="F342" s="1">
        <v>45994</v>
      </c>
      <c r="G342">
        <v>9</v>
      </c>
      <c r="H342">
        <v>185</v>
      </c>
      <c r="I342" t="s">
        <v>28</v>
      </c>
      <c r="J342" t="s">
        <v>551</v>
      </c>
      <c r="K342" t="s">
        <v>15</v>
      </c>
    </row>
    <row r="343" spans="1:11" x14ac:dyDescent="0.25">
      <c r="A343">
        <v>341</v>
      </c>
      <c r="B343" t="s">
        <v>387</v>
      </c>
      <c r="C343" t="s">
        <v>21</v>
      </c>
      <c r="D343" t="s">
        <v>83</v>
      </c>
      <c r="E343">
        <v>45710</v>
      </c>
      <c r="F343" s="1">
        <v>45712</v>
      </c>
      <c r="G343">
        <v>8</v>
      </c>
      <c r="H343">
        <v>405</v>
      </c>
      <c r="I343" t="s">
        <v>14</v>
      </c>
      <c r="J343" t="s">
        <v>547</v>
      </c>
      <c r="K343" t="s">
        <v>19</v>
      </c>
    </row>
    <row r="344" spans="1:11" x14ac:dyDescent="0.25">
      <c r="A344">
        <v>342</v>
      </c>
      <c r="B344" t="s">
        <v>388</v>
      </c>
      <c r="C344" t="s">
        <v>24</v>
      </c>
      <c r="D344" t="s">
        <v>38</v>
      </c>
      <c r="E344">
        <v>45757</v>
      </c>
      <c r="F344" s="1">
        <v>45765</v>
      </c>
      <c r="G344">
        <v>10</v>
      </c>
      <c r="H344">
        <v>923</v>
      </c>
      <c r="I344" t="s">
        <v>14</v>
      </c>
      <c r="J344" t="s">
        <v>549</v>
      </c>
      <c r="K344" t="s">
        <v>29</v>
      </c>
    </row>
    <row r="345" spans="1:11" x14ac:dyDescent="0.25">
      <c r="A345">
        <v>343</v>
      </c>
      <c r="B345" t="s">
        <v>389</v>
      </c>
      <c r="C345" t="s">
        <v>24</v>
      </c>
      <c r="D345" t="s">
        <v>25</v>
      </c>
      <c r="E345">
        <v>45811</v>
      </c>
      <c r="F345" s="1">
        <v>45815</v>
      </c>
      <c r="G345">
        <v>10</v>
      </c>
      <c r="H345">
        <v>325</v>
      </c>
      <c r="I345" t="s">
        <v>28</v>
      </c>
      <c r="J345" t="s">
        <v>33</v>
      </c>
      <c r="K345" t="s">
        <v>46</v>
      </c>
    </row>
    <row r="346" spans="1:11" x14ac:dyDescent="0.25">
      <c r="A346">
        <v>344</v>
      </c>
      <c r="B346" t="s">
        <v>390</v>
      </c>
      <c r="C346" t="s">
        <v>24</v>
      </c>
      <c r="D346" t="s">
        <v>70</v>
      </c>
      <c r="E346">
        <v>45936</v>
      </c>
      <c r="F346" s="1">
        <v>45941</v>
      </c>
      <c r="G346">
        <v>6</v>
      </c>
      <c r="H346">
        <v>564</v>
      </c>
      <c r="I346" t="s">
        <v>14</v>
      </c>
      <c r="J346" t="s">
        <v>551</v>
      </c>
      <c r="K346" t="s">
        <v>19</v>
      </c>
    </row>
    <row r="347" spans="1:11" x14ac:dyDescent="0.25">
      <c r="A347">
        <v>345</v>
      </c>
      <c r="B347" t="s">
        <v>391</v>
      </c>
      <c r="C347" t="s">
        <v>21</v>
      </c>
      <c r="D347" t="s">
        <v>54</v>
      </c>
      <c r="E347">
        <v>45829</v>
      </c>
      <c r="F347" s="1">
        <v>45836</v>
      </c>
      <c r="G347">
        <v>2</v>
      </c>
      <c r="H347">
        <v>236</v>
      </c>
      <c r="I347" t="s">
        <v>28</v>
      </c>
      <c r="J347" t="s">
        <v>551</v>
      </c>
      <c r="K347" t="s">
        <v>15</v>
      </c>
    </row>
    <row r="348" spans="1:11" x14ac:dyDescent="0.25">
      <c r="A348">
        <v>346</v>
      </c>
      <c r="B348" t="s">
        <v>392</v>
      </c>
      <c r="C348" t="s">
        <v>21</v>
      </c>
      <c r="D348" t="s">
        <v>40</v>
      </c>
      <c r="E348">
        <v>45964</v>
      </c>
      <c r="F348" s="1">
        <v>45971</v>
      </c>
      <c r="G348">
        <v>1</v>
      </c>
      <c r="H348">
        <v>741</v>
      </c>
      <c r="I348" t="s">
        <v>14</v>
      </c>
      <c r="J348" t="s">
        <v>549</v>
      </c>
      <c r="K348" t="s">
        <v>29</v>
      </c>
    </row>
    <row r="349" spans="1:11" x14ac:dyDescent="0.25">
      <c r="A349">
        <v>347</v>
      </c>
      <c r="B349" t="s">
        <v>393</v>
      </c>
      <c r="C349" t="s">
        <v>12</v>
      </c>
      <c r="D349" t="s">
        <v>27</v>
      </c>
      <c r="E349">
        <v>45911</v>
      </c>
      <c r="F349" s="1">
        <v>45917</v>
      </c>
      <c r="G349">
        <v>6</v>
      </c>
      <c r="H349">
        <v>992</v>
      </c>
      <c r="I349" t="s">
        <v>28</v>
      </c>
      <c r="J349" t="s">
        <v>549</v>
      </c>
      <c r="K349" t="s">
        <v>15</v>
      </c>
    </row>
    <row r="350" spans="1:11" x14ac:dyDescent="0.25">
      <c r="A350">
        <v>348</v>
      </c>
      <c r="B350" t="s">
        <v>394</v>
      </c>
      <c r="C350" t="s">
        <v>24</v>
      </c>
      <c r="D350" t="s">
        <v>25</v>
      </c>
      <c r="E350">
        <v>45920</v>
      </c>
      <c r="F350" s="1">
        <v>45921</v>
      </c>
      <c r="G350">
        <v>5</v>
      </c>
      <c r="H350">
        <v>55</v>
      </c>
      <c r="I350" t="s">
        <v>14</v>
      </c>
      <c r="J350" t="s">
        <v>551</v>
      </c>
      <c r="K350" t="s">
        <v>46</v>
      </c>
    </row>
    <row r="351" spans="1:11" x14ac:dyDescent="0.25">
      <c r="A351">
        <v>349</v>
      </c>
      <c r="B351" t="s">
        <v>395</v>
      </c>
      <c r="C351" t="s">
        <v>17</v>
      </c>
      <c r="D351" t="s">
        <v>56</v>
      </c>
      <c r="E351">
        <v>45742</v>
      </c>
      <c r="F351" s="1">
        <v>45751</v>
      </c>
      <c r="G351">
        <v>7</v>
      </c>
      <c r="H351">
        <v>216</v>
      </c>
      <c r="I351" t="s">
        <v>28</v>
      </c>
      <c r="J351" t="s">
        <v>550</v>
      </c>
      <c r="K351" t="s">
        <v>19</v>
      </c>
    </row>
    <row r="352" spans="1:11" x14ac:dyDescent="0.25">
      <c r="A352">
        <v>350</v>
      </c>
      <c r="B352" t="s">
        <v>396</v>
      </c>
      <c r="C352" t="s">
        <v>21</v>
      </c>
      <c r="D352" t="s">
        <v>83</v>
      </c>
      <c r="E352">
        <v>46011</v>
      </c>
      <c r="F352" s="1">
        <v>46013</v>
      </c>
      <c r="G352">
        <v>3</v>
      </c>
      <c r="H352">
        <v>375</v>
      </c>
      <c r="I352" t="s">
        <v>28</v>
      </c>
      <c r="J352" t="s">
        <v>547</v>
      </c>
      <c r="K352" t="s">
        <v>29</v>
      </c>
    </row>
    <row r="353" spans="1:11" x14ac:dyDescent="0.25">
      <c r="A353">
        <v>351</v>
      </c>
      <c r="B353" t="s">
        <v>397</v>
      </c>
      <c r="C353" t="s">
        <v>21</v>
      </c>
      <c r="D353" t="s">
        <v>40</v>
      </c>
      <c r="E353">
        <v>45702</v>
      </c>
      <c r="F353" s="1">
        <v>45712</v>
      </c>
      <c r="G353">
        <v>10</v>
      </c>
      <c r="H353">
        <v>503</v>
      </c>
      <c r="I353" t="s">
        <v>28</v>
      </c>
      <c r="J353" t="s">
        <v>550</v>
      </c>
      <c r="K353" t="s">
        <v>46</v>
      </c>
    </row>
    <row r="354" spans="1:11" x14ac:dyDescent="0.25">
      <c r="A354">
        <v>352</v>
      </c>
      <c r="B354" t="s">
        <v>398</v>
      </c>
      <c r="C354" t="s">
        <v>24</v>
      </c>
      <c r="D354" t="s">
        <v>70</v>
      </c>
      <c r="E354">
        <v>45810</v>
      </c>
      <c r="F354" s="1">
        <v>45817</v>
      </c>
      <c r="G354">
        <v>6</v>
      </c>
      <c r="H354">
        <v>974</v>
      </c>
      <c r="I354" t="s">
        <v>14</v>
      </c>
      <c r="J354" t="s">
        <v>549</v>
      </c>
      <c r="K354" t="s">
        <v>19</v>
      </c>
    </row>
    <row r="355" spans="1:11" x14ac:dyDescent="0.25">
      <c r="A355">
        <v>353</v>
      </c>
      <c r="B355" t="s">
        <v>399</v>
      </c>
      <c r="C355" t="s">
        <v>24</v>
      </c>
      <c r="D355" t="s">
        <v>25</v>
      </c>
      <c r="E355">
        <v>45863</v>
      </c>
      <c r="F355" s="1">
        <v>45870</v>
      </c>
      <c r="G355">
        <v>3</v>
      </c>
      <c r="H355">
        <v>486</v>
      </c>
      <c r="I355" t="s">
        <v>14</v>
      </c>
      <c r="J355" t="s">
        <v>549</v>
      </c>
      <c r="K355" t="s">
        <v>46</v>
      </c>
    </row>
    <row r="356" spans="1:11" x14ac:dyDescent="0.25">
      <c r="A356">
        <v>354</v>
      </c>
      <c r="B356" t="s">
        <v>400</v>
      </c>
      <c r="C356" t="s">
        <v>12</v>
      </c>
      <c r="D356" t="s">
        <v>58</v>
      </c>
      <c r="E356">
        <v>45947</v>
      </c>
      <c r="F356" s="1">
        <v>45952</v>
      </c>
      <c r="G356">
        <v>5</v>
      </c>
      <c r="H356">
        <v>803</v>
      </c>
      <c r="I356" t="s">
        <v>14</v>
      </c>
      <c r="J356" t="s">
        <v>33</v>
      </c>
      <c r="K356" t="s">
        <v>19</v>
      </c>
    </row>
    <row r="357" spans="1:11" x14ac:dyDescent="0.25">
      <c r="A357">
        <v>355</v>
      </c>
      <c r="B357" t="s">
        <v>401</v>
      </c>
      <c r="C357" t="s">
        <v>24</v>
      </c>
      <c r="D357" t="s">
        <v>25</v>
      </c>
      <c r="E357">
        <v>45863</v>
      </c>
      <c r="F357" s="1">
        <v>45868</v>
      </c>
      <c r="G357">
        <v>4</v>
      </c>
      <c r="H357">
        <v>176</v>
      </c>
      <c r="I357" t="s">
        <v>28</v>
      </c>
      <c r="J357" t="s">
        <v>551</v>
      </c>
      <c r="K357" t="s">
        <v>29</v>
      </c>
    </row>
    <row r="358" spans="1:11" x14ac:dyDescent="0.25">
      <c r="A358">
        <v>356</v>
      </c>
      <c r="B358" t="s">
        <v>402</v>
      </c>
      <c r="C358" t="s">
        <v>24</v>
      </c>
      <c r="D358" t="s">
        <v>38</v>
      </c>
      <c r="E358">
        <v>45732</v>
      </c>
      <c r="F358" s="1">
        <v>45745</v>
      </c>
      <c r="G358">
        <v>4</v>
      </c>
      <c r="H358">
        <v>468</v>
      </c>
      <c r="I358" t="s">
        <v>28</v>
      </c>
      <c r="J358" t="s">
        <v>549</v>
      </c>
      <c r="K358" t="s">
        <v>15</v>
      </c>
    </row>
    <row r="359" spans="1:11" x14ac:dyDescent="0.25">
      <c r="A359">
        <v>357</v>
      </c>
      <c r="B359" t="s">
        <v>403</v>
      </c>
      <c r="C359" t="s">
        <v>31</v>
      </c>
      <c r="D359" t="s">
        <v>76</v>
      </c>
      <c r="E359">
        <v>45775</v>
      </c>
      <c r="F359" s="1">
        <v>45780</v>
      </c>
      <c r="G359">
        <v>3</v>
      </c>
      <c r="H359">
        <v>788</v>
      </c>
      <c r="I359" t="s">
        <v>14</v>
      </c>
      <c r="J359" t="s">
        <v>549</v>
      </c>
      <c r="K359" t="s">
        <v>19</v>
      </c>
    </row>
    <row r="360" spans="1:11" x14ac:dyDescent="0.25">
      <c r="A360">
        <v>358</v>
      </c>
      <c r="B360" t="s">
        <v>404</v>
      </c>
      <c r="C360" t="s">
        <v>21</v>
      </c>
      <c r="D360" t="s">
        <v>83</v>
      </c>
      <c r="E360">
        <v>45700</v>
      </c>
      <c r="F360" s="1">
        <v>45701</v>
      </c>
      <c r="G360">
        <v>8</v>
      </c>
      <c r="H360">
        <v>509</v>
      </c>
      <c r="I360" t="s">
        <v>14</v>
      </c>
      <c r="J360" t="s">
        <v>33</v>
      </c>
      <c r="K360" t="s">
        <v>19</v>
      </c>
    </row>
    <row r="361" spans="1:11" x14ac:dyDescent="0.25">
      <c r="A361">
        <v>359</v>
      </c>
      <c r="B361" t="s">
        <v>405</v>
      </c>
      <c r="C361" t="s">
        <v>31</v>
      </c>
      <c r="D361" t="s">
        <v>42</v>
      </c>
      <c r="E361">
        <v>45692</v>
      </c>
      <c r="F361" s="1">
        <v>45707</v>
      </c>
      <c r="G361">
        <v>2</v>
      </c>
      <c r="H361">
        <v>530</v>
      </c>
      <c r="I361" t="s">
        <v>28</v>
      </c>
      <c r="J361" t="s">
        <v>551</v>
      </c>
      <c r="K361" t="s">
        <v>46</v>
      </c>
    </row>
    <row r="362" spans="1:11" x14ac:dyDescent="0.25">
      <c r="A362">
        <v>360</v>
      </c>
      <c r="B362" t="s">
        <v>406</v>
      </c>
      <c r="C362" t="s">
        <v>31</v>
      </c>
      <c r="D362" t="s">
        <v>76</v>
      </c>
      <c r="E362">
        <v>45759</v>
      </c>
      <c r="F362" s="1">
        <v>45767</v>
      </c>
      <c r="G362">
        <v>7</v>
      </c>
      <c r="H362">
        <v>744</v>
      </c>
      <c r="I362" t="s">
        <v>14</v>
      </c>
      <c r="J362" t="s">
        <v>550</v>
      </c>
      <c r="K362" t="s">
        <v>19</v>
      </c>
    </row>
    <row r="363" spans="1:11" x14ac:dyDescent="0.25">
      <c r="A363">
        <v>361</v>
      </c>
      <c r="B363" t="s">
        <v>407</v>
      </c>
      <c r="C363" t="s">
        <v>24</v>
      </c>
      <c r="D363" t="s">
        <v>38</v>
      </c>
      <c r="E363">
        <v>45892</v>
      </c>
      <c r="F363" s="1">
        <v>45903</v>
      </c>
      <c r="G363">
        <v>4</v>
      </c>
      <c r="H363">
        <v>444</v>
      </c>
      <c r="I363" t="s">
        <v>28</v>
      </c>
      <c r="J363" t="s">
        <v>33</v>
      </c>
      <c r="K363" t="s">
        <v>15</v>
      </c>
    </row>
    <row r="364" spans="1:11" x14ac:dyDescent="0.25">
      <c r="A364">
        <v>362</v>
      </c>
      <c r="B364" t="s">
        <v>408</v>
      </c>
      <c r="C364" t="s">
        <v>24</v>
      </c>
      <c r="D364" t="s">
        <v>70</v>
      </c>
      <c r="E364">
        <v>45858</v>
      </c>
      <c r="F364" s="1">
        <v>45866</v>
      </c>
      <c r="G364">
        <v>7</v>
      </c>
      <c r="H364">
        <v>474</v>
      </c>
      <c r="I364" t="s">
        <v>14</v>
      </c>
      <c r="J364" t="s">
        <v>550</v>
      </c>
      <c r="K364" t="s">
        <v>15</v>
      </c>
    </row>
    <row r="365" spans="1:11" x14ac:dyDescent="0.25">
      <c r="A365">
        <v>363</v>
      </c>
      <c r="B365" t="s">
        <v>409</v>
      </c>
      <c r="C365" t="s">
        <v>12</v>
      </c>
      <c r="D365" t="s">
        <v>27</v>
      </c>
      <c r="E365">
        <v>45931</v>
      </c>
      <c r="F365" s="1">
        <v>45936</v>
      </c>
      <c r="G365">
        <v>8</v>
      </c>
      <c r="H365">
        <v>731</v>
      </c>
      <c r="I365" t="s">
        <v>14</v>
      </c>
      <c r="J365" t="s">
        <v>547</v>
      </c>
      <c r="K365" t="s">
        <v>46</v>
      </c>
    </row>
    <row r="366" spans="1:11" x14ac:dyDescent="0.25">
      <c r="A366">
        <v>364</v>
      </c>
      <c r="B366" t="s">
        <v>410</v>
      </c>
      <c r="C366" t="s">
        <v>17</v>
      </c>
      <c r="D366" t="s">
        <v>18</v>
      </c>
      <c r="E366">
        <v>45804</v>
      </c>
      <c r="F366" s="1">
        <v>45811</v>
      </c>
      <c r="G366">
        <v>2</v>
      </c>
      <c r="H366">
        <v>288</v>
      </c>
      <c r="I366" t="s">
        <v>14</v>
      </c>
      <c r="J366" t="s">
        <v>547</v>
      </c>
      <c r="K366" t="s">
        <v>46</v>
      </c>
    </row>
    <row r="367" spans="1:11" x14ac:dyDescent="0.25">
      <c r="A367">
        <v>365</v>
      </c>
      <c r="B367" t="s">
        <v>411</v>
      </c>
      <c r="C367" t="s">
        <v>21</v>
      </c>
      <c r="D367" t="s">
        <v>83</v>
      </c>
      <c r="E367">
        <v>46007</v>
      </c>
      <c r="F367" s="1">
        <v>46022</v>
      </c>
      <c r="G367">
        <v>8</v>
      </c>
      <c r="H367">
        <v>179</v>
      </c>
      <c r="I367" t="s">
        <v>28</v>
      </c>
      <c r="J367" t="s">
        <v>33</v>
      </c>
      <c r="K367" t="s">
        <v>29</v>
      </c>
    </row>
    <row r="368" spans="1:11" x14ac:dyDescent="0.25">
      <c r="A368">
        <v>366</v>
      </c>
      <c r="B368" t="s">
        <v>412</v>
      </c>
      <c r="C368" t="s">
        <v>17</v>
      </c>
      <c r="D368" t="s">
        <v>56</v>
      </c>
      <c r="E368">
        <v>45725</v>
      </c>
      <c r="F368" s="1">
        <v>45730</v>
      </c>
      <c r="G368">
        <v>6</v>
      </c>
      <c r="H368">
        <v>788</v>
      </c>
      <c r="I368" t="s">
        <v>14</v>
      </c>
      <c r="J368" t="s">
        <v>549</v>
      </c>
      <c r="K368" t="s">
        <v>46</v>
      </c>
    </row>
    <row r="369" spans="1:11" x14ac:dyDescent="0.25">
      <c r="A369">
        <v>367</v>
      </c>
      <c r="B369" t="s">
        <v>413</v>
      </c>
      <c r="C369" t="s">
        <v>21</v>
      </c>
      <c r="D369" t="s">
        <v>40</v>
      </c>
      <c r="E369">
        <v>45883</v>
      </c>
      <c r="F369" s="1">
        <v>45885</v>
      </c>
      <c r="G369">
        <v>3</v>
      </c>
      <c r="H369">
        <v>949</v>
      </c>
      <c r="I369" t="s">
        <v>14</v>
      </c>
      <c r="J369" t="s">
        <v>33</v>
      </c>
      <c r="K369" t="s">
        <v>29</v>
      </c>
    </row>
    <row r="370" spans="1:11" x14ac:dyDescent="0.25">
      <c r="A370">
        <v>368</v>
      </c>
      <c r="B370" t="s">
        <v>414</v>
      </c>
      <c r="C370" t="s">
        <v>17</v>
      </c>
      <c r="D370" t="s">
        <v>64</v>
      </c>
      <c r="E370">
        <v>45977</v>
      </c>
      <c r="F370" s="1">
        <v>45986</v>
      </c>
      <c r="G370">
        <v>8</v>
      </c>
      <c r="H370">
        <v>137</v>
      </c>
      <c r="I370" t="s">
        <v>14</v>
      </c>
      <c r="J370" t="s">
        <v>550</v>
      </c>
      <c r="K370" t="s">
        <v>15</v>
      </c>
    </row>
    <row r="371" spans="1:11" x14ac:dyDescent="0.25">
      <c r="A371">
        <v>369</v>
      </c>
      <c r="B371" t="s">
        <v>415</v>
      </c>
      <c r="C371" t="s">
        <v>12</v>
      </c>
      <c r="D371" t="s">
        <v>27</v>
      </c>
      <c r="E371">
        <v>45895</v>
      </c>
      <c r="F371" s="1">
        <v>45898</v>
      </c>
      <c r="G371">
        <v>2</v>
      </c>
      <c r="H371">
        <v>968</v>
      </c>
      <c r="I371" t="s">
        <v>28</v>
      </c>
      <c r="J371" t="s">
        <v>551</v>
      </c>
      <c r="K371" t="s">
        <v>46</v>
      </c>
    </row>
    <row r="372" spans="1:11" x14ac:dyDescent="0.25">
      <c r="A372">
        <v>370</v>
      </c>
      <c r="B372" t="s">
        <v>416</v>
      </c>
      <c r="C372" t="s">
        <v>24</v>
      </c>
      <c r="D372" t="s">
        <v>70</v>
      </c>
      <c r="E372">
        <v>45913</v>
      </c>
      <c r="F372" s="1">
        <v>45922</v>
      </c>
      <c r="G372">
        <v>9</v>
      </c>
      <c r="H372">
        <v>605</v>
      </c>
      <c r="I372" t="s">
        <v>28</v>
      </c>
      <c r="J372" t="s">
        <v>550</v>
      </c>
      <c r="K372" t="s">
        <v>46</v>
      </c>
    </row>
    <row r="373" spans="1:11" x14ac:dyDescent="0.25">
      <c r="A373">
        <v>371</v>
      </c>
      <c r="B373" t="s">
        <v>417</v>
      </c>
      <c r="C373" t="s">
        <v>24</v>
      </c>
      <c r="D373" t="s">
        <v>25</v>
      </c>
      <c r="E373">
        <v>45932</v>
      </c>
      <c r="F373" s="1">
        <v>45942</v>
      </c>
      <c r="G373">
        <v>5</v>
      </c>
      <c r="H373">
        <v>50</v>
      </c>
      <c r="I373" t="s">
        <v>28</v>
      </c>
      <c r="J373" t="s">
        <v>547</v>
      </c>
      <c r="K373" t="s">
        <v>19</v>
      </c>
    </row>
    <row r="374" spans="1:11" x14ac:dyDescent="0.25">
      <c r="A374">
        <v>372</v>
      </c>
      <c r="B374" t="s">
        <v>418</v>
      </c>
      <c r="C374" t="s">
        <v>12</v>
      </c>
      <c r="D374" t="s">
        <v>13</v>
      </c>
      <c r="E374">
        <v>46003</v>
      </c>
      <c r="F374" s="1">
        <v>46014</v>
      </c>
      <c r="G374">
        <v>9</v>
      </c>
      <c r="H374">
        <v>647</v>
      </c>
      <c r="I374" t="s">
        <v>14</v>
      </c>
      <c r="J374" t="s">
        <v>549</v>
      </c>
      <c r="K374" t="s">
        <v>29</v>
      </c>
    </row>
    <row r="375" spans="1:11" x14ac:dyDescent="0.25">
      <c r="A375">
        <v>373</v>
      </c>
      <c r="B375" t="s">
        <v>419</v>
      </c>
      <c r="C375" t="s">
        <v>21</v>
      </c>
      <c r="D375" t="s">
        <v>83</v>
      </c>
      <c r="E375">
        <v>45790</v>
      </c>
      <c r="F375" s="1">
        <v>45793</v>
      </c>
      <c r="G375">
        <v>10</v>
      </c>
      <c r="H375">
        <v>253</v>
      </c>
      <c r="I375" t="s">
        <v>14</v>
      </c>
      <c r="J375" t="s">
        <v>549</v>
      </c>
      <c r="K375" t="s">
        <v>19</v>
      </c>
    </row>
    <row r="376" spans="1:11" x14ac:dyDescent="0.25">
      <c r="A376">
        <v>374</v>
      </c>
      <c r="B376" t="s">
        <v>420</v>
      </c>
      <c r="C376" t="s">
        <v>17</v>
      </c>
      <c r="D376" t="s">
        <v>44</v>
      </c>
      <c r="E376">
        <v>45821</v>
      </c>
      <c r="F376" s="1">
        <v>45828</v>
      </c>
      <c r="G376">
        <v>10</v>
      </c>
      <c r="H376">
        <v>525</v>
      </c>
      <c r="I376" t="s">
        <v>28</v>
      </c>
      <c r="J376" t="s">
        <v>549</v>
      </c>
      <c r="K376" t="s">
        <v>46</v>
      </c>
    </row>
    <row r="377" spans="1:11" x14ac:dyDescent="0.25">
      <c r="A377">
        <v>375</v>
      </c>
      <c r="B377" t="s">
        <v>421</v>
      </c>
      <c r="C377" t="s">
        <v>21</v>
      </c>
      <c r="D377" t="s">
        <v>54</v>
      </c>
      <c r="E377">
        <v>45704</v>
      </c>
      <c r="F377" s="1">
        <v>45710</v>
      </c>
      <c r="G377">
        <v>6</v>
      </c>
      <c r="H377">
        <v>678</v>
      </c>
      <c r="I377" t="s">
        <v>28</v>
      </c>
      <c r="J377" t="s">
        <v>551</v>
      </c>
      <c r="K377" t="s">
        <v>46</v>
      </c>
    </row>
    <row r="378" spans="1:11" x14ac:dyDescent="0.25">
      <c r="A378">
        <v>376</v>
      </c>
      <c r="B378" t="s">
        <v>422</v>
      </c>
      <c r="C378" t="s">
        <v>21</v>
      </c>
      <c r="D378" t="s">
        <v>54</v>
      </c>
      <c r="E378">
        <v>45905</v>
      </c>
      <c r="F378" s="1">
        <v>45907</v>
      </c>
      <c r="G378">
        <v>6</v>
      </c>
      <c r="H378">
        <v>117</v>
      </c>
      <c r="I378" t="s">
        <v>14</v>
      </c>
      <c r="J378" t="s">
        <v>547</v>
      </c>
      <c r="K378" t="s">
        <v>15</v>
      </c>
    </row>
    <row r="379" spans="1:11" x14ac:dyDescent="0.25">
      <c r="A379">
        <v>377</v>
      </c>
      <c r="B379" t="s">
        <v>423</v>
      </c>
      <c r="C379" t="s">
        <v>21</v>
      </c>
      <c r="D379" t="s">
        <v>54</v>
      </c>
      <c r="E379">
        <v>45701</v>
      </c>
      <c r="F379" s="1">
        <v>45715</v>
      </c>
      <c r="G379">
        <v>3</v>
      </c>
      <c r="H379">
        <v>262</v>
      </c>
      <c r="I379" t="s">
        <v>28</v>
      </c>
      <c r="J379" t="s">
        <v>550</v>
      </c>
      <c r="K379" t="s">
        <v>19</v>
      </c>
    </row>
    <row r="380" spans="1:11" x14ac:dyDescent="0.25">
      <c r="A380">
        <v>378</v>
      </c>
      <c r="B380" t="s">
        <v>424</v>
      </c>
      <c r="C380" t="s">
        <v>24</v>
      </c>
      <c r="D380" t="s">
        <v>70</v>
      </c>
      <c r="E380">
        <v>45848</v>
      </c>
      <c r="F380" s="1">
        <v>45856</v>
      </c>
      <c r="G380">
        <v>8</v>
      </c>
      <c r="H380">
        <v>360</v>
      </c>
      <c r="I380" t="s">
        <v>28</v>
      </c>
      <c r="J380" t="s">
        <v>550</v>
      </c>
      <c r="K380" t="s">
        <v>29</v>
      </c>
    </row>
    <row r="381" spans="1:11" x14ac:dyDescent="0.25">
      <c r="A381">
        <v>379</v>
      </c>
      <c r="B381" t="s">
        <v>425</v>
      </c>
      <c r="C381" t="s">
        <v>24</v>
      </c>
      <c r="D381" t="s">
        <v>38</v>
      </c>
      <c r="E381">
        <v>45952</v>
      </c>
      <c r="F381" s="1">
        <v>45953</v>
      </c>
      <c r="G381">
        <v>10</v>
      </c>
      <c r="H381">
        <v>279</v>
      </c>
      <c r="I381" t="s">
        <v>14</v>
      </c>
      <c r="J381" t="s">
        <v>549</v>
      </c>
      <c r="K381" t="s">
        <v>46</v>
      </c>
    </row>
    <row r="382" spans="1:11" x14ac:dyDescent="0.25">
      <c r="A382">
        <v>380</v>
      </c>
      <c r="B382" t="s">
        <v>426</v>
      </c>
      <c r="C382" t="s">
        <v>17</v>
      </c>
      <c r="D382" t="s">
        <v>64</v>
      </c>
      <c r="E382">
        <v>45675</v>
      </c>
      <c r="F382" s="1">
        <v>45678</v>
      </c>
      <c r="G382">
        <v>4</v>
      </c>
      <c r="H382">
        <v>801</v>
      </c>
      <c r="I382" t="s">
        <v>14</v>
      </c>
      <c r="J382" t="s">
        <v>550</v>
      </c>
      <c r="K382" t="s">
        <v>15</v>
      </c>
    </row>
    <row r="383" spans="1:11" x14ac:dyDescent="0.25">
      <c r="A383">
        <v>381</v>
      </c>
      <c r="B383" t="s">
        <v>427</v>
      </c>
      <c r="C383" t="s">
        <v>31</v>
      </c>
      <c r="D383" t="s">
        <v>76</v>
      </c>
      <c r="E383">
        <v>45989</v>
      </c>
      <c r="F383" s="1">
        <v>45993</v>
      </c>
      <c r="G383">
        <v>4</v>
      </c>
      <c r="H383">
        <v>346</v>
      </c>
      <c r="I383" t="s">
        <v>28</v>
      </c>
      <c r="J383" t="s">
        <v>551</v>
      </c>
      <c r="K383" t="s">
        <v>29</v>
      </c>
    </row>
    <row r="384" spans="1:11" x14ac:dyDescent="0.25">
      <c r="A384">
        <v>382</v>
      </c>
      <c r="B384" t="s">
        <v>428</v>
      </c>
      <c r="C384" t="s">
        <v>21</v>
      </c>
      <c r="D384" t="s">
        <v>54</v>
      </c>
      <c r="E384">
        <v>45695</v>
      </c>
      <c r="F384" s="1">
        <v>45706</v>
      </c>
      <c r="G384">
        <v>5</v>
      </c>
      <c r="H384">
        <v>215</v>
      </c>
      <c r="I384" t="s">
        <v>28</v>
      </c>
      <c r="J384" t="s">
        <v>33</v>
      </c>
      <c r="K384" t="s">
        <v>19</v>
      </c>
    </row>
    <row r="385" spans="1:11" x14ac:dyDescent="0.25">
      <c r="A385">
        <v>383</v>
      </c>
      <c r="B385" t="s">
        <v>429</v>
      </c>
      <c r="C385" t="s">
        <v>12</v>
      </c>
      <c r="D385" t="s">
        <v>58</v>
      </c>
      <c r="E385">
        <v>45764</v>
      </c>
      <c r="F385" s="1">
        <v>45769</v>
      </c>
      <c r="G385">
        <v>9</v>
      </c>
      <c r="H385">
        <v>860</v>
      </c>
      <c r="I385" t="s">
        <v>14</v>
      </c>
      <c r="J385" t="s">
        <v>547</v>
      </c>
      <c r="K385" t="s">
        <v>46</v>
      </c>
    </row>
    <row r="386" spans="1:11" x14ac:dyDescent="0.25">
      <c r="A386">
        <v>384</v>
      </c>
      <c r="B386" t="s">
        <v>430</v>
      </c>
      <c r="C386" t="s">
        <v>21</v>
      </c>
      <c r="D386" t="s">
        <v>22</v>
      </c>
      <c r="E386">
        <v>45695</v>
      </c>
      <c r="F386" s="1">
        <v>45704</v>
      </c>
      <c r="G386">
        <v>2</v>
      </c>
      <c r="H386">
        <v>461</v>
      </c>
      <c r="I386" t="s">
        <v>28</v>
      </c>
      <c r="J386" t="s">
        <v>549</v>
      </c>
      <c r="K386" t="s">
        <v>19</v>
      </c>
    </row>
    <row r="387" spans="1:11" x14ac:dyDescent="0.25">
      <c r="A387">
        <v>385</v>
      </c>
      <c r="B387" t="s">
        <v>431</v>
      </c>
      <c r="C387" t="s">
        <v>24</v>
      </c>
      <c r="D387" t="s">
        <v>25</v>
      </c>
      <c r="E387">
        <v>45988</v>
      </c>
      <c r="F387" s="1">
        <v>45997</v>
      </c>
      <c r="G387">
        <v>7</v>
      </c>
      <c r="H387">
        <v>579</v>
      </c>
      <c r="I387" t="s">
        <v>14</v>
      </c>
      <c r="J387" t="s">
        <v>551</v>
      </c>
      <c r="K387" t="s">
        <v>46</v>
      </c>
    </row>
    <row r="388" spans="1:11" x14ac:dyDescent="0.25">
      <c r="A388">
        <v>386</v>
      </c>
      <c r="B388" t="s">
        <v>432</v>
      </c>
      <c r="C388" t="s">
        <v>12</v>
      </c>
      <c r="D388" t="s">
        <v>13</v>
      </c>
      <c r="E388">
        <v>45949</v>
      </c>
      <c r="F388" s="1">
        <v>45953</v>
      </c>
      <c r="G388">
        <v>3</v>
      </c>
      <c r="H388">
        <v>982</v>
      </c>
      <c r="I388" t="s">
        <v>28</v>
      </c>
      <c r="J388" t="s">
        <v>551</v>
      </c>
      <c r="K388" t="s">
        <v>46</v>
      </c>
    </row>
    <row r="389" spans="1:11" x14ac:dyDescent="0.25">
      <c r="A389">
        <v>387</v>
      </c>
      <c r="B389" t="s">
        <v>433</v>
      </c>
      <c r="C389" t="s">
        <v>24</v>
      </c>
      <c r="D389" t="s">
        <v>70</v>
      </c>
      <c r="E389">
        <v>45842</v>
      </c>
      <c r="F389" s="1">
        <v>45849</v>
      </c>
      <c r="G389">
        <v>2</v>
      </c>
      <c r="H389">
        <v>969</v>
      </c>
      <c r="I389" t="s">
        <v>14</v>
      </c>
      <c r="J389" t="s">
        <v>33</v>
      </c>
      <c r="K389" t="s">
        <v>46</v>
      </c>
    </row>
    <row r="390" spans="1:11" x14ac:dyDescent="0.25">
      <c r="A390">
        <v>388</v>
      </c>
      <c r="B390" t="s">
        <v>434</v>
      </c>
      <c r="C390" t="s">
        <v>17</v>
      </c>
      <c r="D390" t="s">
        <v>18</v>
      </c>
      <c r="E390">
        <v>45679</v>
      </c>
      <c r="F390" s="1">
        <v>45686</v>
      </c>
      <c r="G390">
        <v>6</v>
      </c>
      <c r="H390">
        <v>563</v>
      </c>
      <c r="I390" t="s">
        <v>14</v>
      </c>
      <c r="J390" t="s">
        <v>551</v>
      </c>
      <c r="K390" t="s">
        <v>46</v>
      </c>
    </row>
    <row r="391" spans="1:11" x14ac:dyDescent="0.25">
      <c r="A391">
        <v>389</v>
      </c>
      <c r="B391" t="s">
        <v>435</v>
      </c>
      <c r="C391" t="s">
        <v>21</v>
      </c>
      <c r="D391" t="s">
        <v>54</v>
      </c>
      <c r="E391">
        <v>45881</v>
      </c>
      <c r="F391" s="1">
        <v>45891</v>
      </c>
      <c r="G391">
        <v>7</v>
      </c>
      <c r="H391">
        <v>894</v>
      </c>
      <c r="I391" t="s">
        <v>14</v>
      </c>
      <c r="J391" t="s">
        <v>550</v>
      </c>
      <c r="K391" t="s">
        <v>15</v>
      </c>
    </row>
    <row r="392" spans="1:11" x14ac:dyDescent="0.25">
      <c r="A392">
        <v>390</v>
      </c>
      <c r="B392" t="s">
        <v>436</v>
      </c>
      <c r="C392" t="s">
        <v>31</v>
      </c>
      <c r="D392" t="s">
        <v>76</v>
      </c>
      <c r="E392">
        <v>45881</v>
      </c>
      <c r="F392" s="1">
        <v>45882</v>
      </c>
      <c r="G392">
        <v>8</v>
      </c>
      <c r="H392">
        <v>177</v>
      </c>
      <c r="I392" t="s">
        <v>14</v>
      </c>
      <c r="J392" t="s">
        <v>551</v>
      </c>
      <c r="K392" t="s">
        <v>15</v>
      </c>
    </row>
    <row r="393" spans="1:11" x14ac:dyDescent="0.25">
      <c r="A393">
        <v>391</v>
      </c>
      <c r="B393" t="s">
        <v>437</v>
      </c>
      <c r="C393" t="s">
        <v>17</v>
      </c>
      <c r="D393" t="s">
        <v>44</v>
      </c>
      <c r="E393">
        <v>46019</v>
      </c>
      <c r="F393" s="1">
        <v>46021</v>
      </c>
      <c r="G393">
        <v>9</v>
      </c>
      <c r="H393">
        <v>455</v>
      </c>
      <c r="I393" t="s">
        <v>14</v>
      </c>
      <c r="J393" t="s">
        <v>547</v>
      </c>
      <c r="K393" t="s">
        <v>29</v>
      </c>
    </row>
    <row r="394" spans="1:11" x14ac:dyDescent="0.25">
      <c r="A394">
        <v>392</v>
      </c>
      <c r="B394" t="s">
        <v>438</v>
      </c>
      <c r="C394" t="s">
        <v>21</v>
      </c>
      <c r="D394" t="s">
        <v>54</v>
      </c>
      <c r="E394">
        <v>45737</v>
      </c>
      <c r="F394" s="1">
        <v>45746</v>
      </c>
      <c r="G394">
        <v>6</v>
      </c>
      <c r="H394">
        <v>565</v>
      </c>
      <c r="I394" t="s">
        <v>14</v>
      </c>
      <c r="J394" t="s">
        <v>549</v>
      </c>
      <c r="K394" t="s">
        <v>46</v>
      </c>
    </row>
    <row r="395" spans="1:11" x14ac:dyDescent="0.25">
      <c r="A395">
        <v>393</v>
      </c>
      <c r="B395" t="s">
        <v>439</v>
      </c>
      <c r="C395" t="s">
        <v>12</v>
      </c>
      <c r="D395" t="s">
        <v>27</v>
      </c>
      <c r="E395">
        <v>45924</v>
      </c>
      <c r="F395" s="1">
        <v>45931</v>
      </c>
      <c r="G395">
        <v>3</v>
      </c>
      <c r="H395">
        <v>565</v>
      </c>
      <c r="I395" t="s">
        <v>14</v>
      </c>
      <c r="J395" t="s">
        <v>33</v>
      </c>
      <c r="K395" t="s">
        <v>15</v>
      </c>
    </row>
    <row r="396" spans="1:11" x14ac:dyDescent="0.25">
      <c r="A396">
        <v>394</v>
      </c>
      <c r="B396" t="s">
        <v>440</v>
      </c>
      <c r="C396" t="s">
        <v>21</v>
      </c>
      <c r="D396" t="s">
        <v>22</v>
      </c>
      <c r="E396">
        <v>45895</v>
      </c>
      <c r="F396" s="1">
        <v>45896</v>
      </c>
      <c r="G396">
        <v>10</v>
      </c>
      <c r="H396">
        <v>572</v>
      </c>
      <c r="I396" t="s">
        <v>14</v>
      </c>
      <c r="J396" t="s">
        <v>33</v>
      </c>
      <c r="K396" t="s">
        <v>19</v>
      </c>
    </row>
    <row r="397" spans="1:11" x14ac:dyDescent="0.25">
      <c r="A397">
        <v>395</v>
      </c>
      <c r="B397" t="s">
        <v>441</v>
      </c>
      <c r="C397" t="s">
        <v>17</v>
      </c>
      <c r="D397" t="s">
        <v>44</v>
      </c>
      <c r="E397">
        <v>45718</v>
      </c>
      <c r="F397" s="1">
        <v>45725</v>
      </c>
      <c r="G397">
        <v>9</v>
      </c>
      <c r="H397">
        <v>616</v>
      </c>
      <c r="I397" t="s">
        <v>28</v>
      </c>
      <c r="J397" t="s">
        <v>549</v>
      </c>
      <c r="K397" t="s">
        <v>46</v>
      </c>
    </row>
    <row r="398" spans="1:11" x14ac:dyDescent="0.25">
      <c r="A398">
        <v>396</v>
      </c>
      <c r="B398" t="s">
        <v>442</v>
      </c>
      <c r="C398" t="s">
        <v>17</v>
      </c>
      <c r="D398" t="s">
        <v>56</v>
      </c>
      <c r="E398">
        <v>45774</v>
      </c>
      <c r="F398" s="1">
        <v>45781</v>
      </c>
      <c r="G398">
        <v>1</v>
      </c>
      <c r="H398">
        <v>692</v>
      </c>
      <c r="I398" t="s">
        <v>28</v>
      </c>
      <c r="J398" t="s">
        <v>550</v>
      </c>
      <c r="K398" t="s">
        <v>19</v>
      </c>
    </row>
    <row r="399" spans="1:11" x14ac:dyDescent="0.25">
      <c r="A399">
        <v>397</v>
      </c>
      <c r="B399" t="s">
        <v>443</v>
      </c>
      <c r="C399" t="s">
        <v>17</v>
      </c>
      <c r="D399" t="s">
        <v>64</v>
      </c>
      <c r="E399">
        <v>45861</v>
      </c>
      <c r="F399" s="1">
        <v>45869</v>
      </c>
      <c r="G399">
        <v>6</v>
      </c>
      <c r="H399">
        <v>366</v>
      </c>
      <c r="I399" t="s">
        <v>14</v>
      </c>
      <c r="J399" t="s">
        <v>551</v>
      </c>
      <c r="K399" t="s">
        <v>46</v>
      </c>
    </row>
    <row r="400" spans="1:11" x14ac:dyDescent="0.25">
      <c r="A400">
        <v>398</v>
      </c>
      <c r="B400" t="s">
        <v>444</v>
      </c>
      <c r="C400" t="s">
        <v>17</v>
      </c>
      <c r="D400" t="s">
        <v>18</v>
      </c>
      <c r="E400">
        <v>45661</v>
      </c>
      <c r="F400" s="1">
        <v>45668</v>
      </c>
      <c r="G400">
        <v>2</v>
      </c>
      <c r="H400">
        <v>132</v>
      </c>
      <c r="I400" t="s">
        <v>28</v>
      </c>
      <c r="J400" t="s">
        <v>550</v>
      </c>
      <c r="K400" t="s">
        <v>29</v>
      </c>
    </row>
    <row r="401" spans="1:11" x14ac:dyDescent="0.25">
      <c r="A401">
        <v>399</v>
      </c>
      <c r="B401" t="s">
        <v>445</v>
      </c>
      <c r="C401" t="s">
        <v>12</v>
      </c>
      <c r="D401" t="s">
        <v>13</v>
      </c>
      <c r="E401">
        <v>45678</v>
      </c>
      <c r="F401" s="1">
        <v>45693</v>
      </c>
      <c r="G401">
        <v>1</v>
      </c>
      <c r="H401">
        <v>102</v>
      </c>
      <c r="I401" t="s">
        <v>28</v>
      </c>
      <c r="J401" t="s">
        <v>551</v>
      </c>
      <c r="K401" t="s">
        <v>19</v>
      </c>
    </row>
    <row r="402" spans="1:11" x14ac:dyDescent="0.25">
      <c r="A402">
        <v>400</v>
      </c>
      <c r="B402" t="s">
        <v>446</v>
      </c>
      <c r="C402" t="s">
        <v>21</v>
      </c>
      <c r="D402" t="s">
        <v>22</v>
      </c>
      <c r="E402">
        <v>45939</v>
      </c>
      <c r="F402" s="1">
        <v>45949</v>
      </c>
      <c r="G402">
        <v>5</v>
      </c>
      <c r="H402">
        <v>644</v>
      </c>
      <c r="I402" t="s">
        <v>14</v>
      </c>
      <c r="J402" t="s">
        <v>33</v>
      </c>
      <c r="K402" t="s">
        <v>29</v>
      </c>
    </row>
    <row r="403" spans="1:11" x14ac:dyDescent="0.25">
      <c r="A403">
        <v>401</v>
      </c>
      <c r="B403" t="s">
        <v>447</v>
      </c>
      <c r="C403" t="s">
        <v>31</v>
      </c>
      <c r="D403" t="s">
        <v>32</v>
      </c>
      <c r="E403">
        <v>45728</v>
      </c>
      <c r="F403" s="1">
        <v>45734</v>
      </c>
      <c r="G403">
        <v>7</v>
      </c>
      <c r="H403">
        <v>171</v>
      </c>
      <c r="I403" t="s">
        <v>28</v>
      </c>
      <c r="J403" t="s">
        <v>549</v>
      </c>
      <c r="K403" t="s">
        <v>15</v>
      </c>
    </row>
    <row r="404" spans="1:11" x14ac:dyDescent="0.25">
      <c r="A404">
        <v>402</v>
      </c>
      <c r="B404" t="s">
        <v>448</v>
      </c>
      <c r="C404" t="s">
        <v>21</v>
      </c>
      <c r="D404" t="s">
        <v>83</v>
      </c>
      <c r="E404">
        <v>45901</v>
      </c>
      <c r="F404" s="1">
        <v>45903</v>
      </c>
      <c r="G404">
        <v>8</v>
      </c>
      <c r="H404">
        <v>204</v>
      </c>
      <c r="I404" t="s">
        <v>28</v>
      </c>
      <c r="J404" t="s">
        <v>33</v>
      </c>
      <c r="K404" t="s">
        <v>15</v>
      </c>
    </row>
    <row r="405" spans="1:11" x14ac:dyDescent="0.25">
      <c r="A405">
        <v>403</v>
      </c>
      <c r="B405" t="s">
        <v>449</v>
      </c>
      <c r="C405" t="s">
        <v>24</v>
      </c>
      <c r="D405" t="s">
        <v>70</v>
      </c>
      <c r="E405">
        <v>45975</v>
      </c>
      <c r="F405" s="1">
        <v>45985</v>
      </c>
      <c r="G405">
        <v>1</v>
      </c>
      <c r="H405">
        <v>410</v>
      </c>
      <c r="I405" t="s">
        <v>28</v>
      </c>
      <c r="J405" t="s">
        <v>549</v>
      </c>
      <c r="K405" t="s">
        <v>19</v>
      </c>
    </row>
    <row r="406" spans="1:11" x14ac:dyDescent="0.25">
      <c r="A406">
        <v>404</v>
      </c>
      <c r="B406" t="s">
        <v>450</v>
      </c>
      <c r="C406" t="s">
        <v>24</v>
      </c>
      <c r="D406" t="s">
        <v>38</v>
      </c>
      <c r="E406">
        <v>45782</v>
      </c>
      <c r="F406" s="1">
        <v>45785</v>
      </c>
      <c r="G406">
        <v>2</v>
      </c>
      <c r="H406">
        <v>874</v>
      </c>
      <c r="I406" t="s">
        <v>14</v>
      </c>
      <c r="J406" t="s">
        <v>551</v>
      </c>
      <c r="K406" t="s">
        <v>29</v>
      </c>
    </row>
    <row r="407" spans="1:11" x14ac:dyDescent="0.25">
      <c r="A407">
        <v>405</v>
      </c>
      <c r="B407" t="s">
        <v>451</v>
      </c>
      <c r="C407" t="s">
        <v>17</v>
      </c>
      <c r="D407" t="s">
        <v>64</v>
      </c>
      <c r="E407">
        <v>45707</v>
      </c>
      <c r="F407" s="1">
        <v>45711</v>
      </c>
      <c r="G407">
        <v>7</v>
      </c>
      <c r="H407">
        <v>855</v>
      </c>
      <c r="I407" t="s">
        <v>28</v>
      </c>
      <c r="J407" t="s">
        <v>550</v>
      </c>
      <c r="K407" t="s">
        <v>15</v>
      </c>
    </row>
    <row r="408" spans="1:11" x14ac:dyDescent="0.25">
      <c r="A408">
        <v>406</v>
      </c>
      <c r="B408" t="s">
        <v>452</v>
      </c>
      <c r="C408" t="s">
        <v>31</v>
      </c>
      <c r="D408" t="s">
        <v>50</v>
      </c>
      <c r="E408">
        <v>45753</v>
      </c>
      <c r="F408" s="1">
        <v>45760</v>
      </c>
      <c r="G408">
        <v>1</v>
      </c>
      <c r="H408">
        <v>386</v>
      </c>
      <c r="I408" t="s">
        <v>14</v>
      </c>
      <c r="J408" t="s">
        <v>551</v>
      </c>
      <c r="K408" t="s">
        <v>19</v>
      </c>
    </row>
    <row r="409" spans="1:11" x14ac:dyDescent="0.25">
      <c r="A409">
        <v>407</v>
      </c>
      <c r="B409" t="s">
        <v>453</v>
      </c>
      <c r="C409" t="s">
        <v>17</v>
      </c>
      <c r="D409" t="s">
        <v>56</v>
      </c>
      <c r="E409">
        <v>45732</v>
      </c>
      <c r="F409" s="1">
        <v>45743</v>
      </c>
      <c r="G409">
        <v>9</v>
      </c>
      <c r="H409">
        <v>309</v>
      </c>
      <c r="I409" t="s">
        <v>28</v>
      </c>
      <c r="J409" t="s">
        <v>547</v>
      </c>
      <c r="K409" t="s">
        <v>46</v>
      </c>
    </row>
    <row r="410" spans="1:11" x14ac:dyDescent="0.25">
      <c r="A410">
        <v>408</v>
      </c>
      <c r="B410" t="s">
        <v>454</v>
      </c>
      <c r="C410" t="s">
        <v>31</v>
      </c>
      <c r="D410" t="s">
        <v>32</v>
      </c>
      <c r="E410">
        <v>45709</v>
      </c>
      <c r="F410" s="1">
        <v>45719</v>
      </c>
      <c r="G410">
        <v>3</v>
      </c>
      <c r="H410">
        <v>97</v>
      </c>
      <c r="I410" t="s">
        <v>14</v>
      </c>
      <c r="J410" t="s">
        <v>550</v>
      </c>
      <c r="K410" t="s">
        <v>15</v>
      </c>
    </row>
    <row r="411" spans="1:11" x14ac:dyDescent="0.25">
      <c r="A411">
        <v>409</v>
      </c>
      <c r="B411" t="s">
        <v>455</v>
      </c>
      <c r="C411" t="s">
        <v>17</v>
      </c>
      <c r="D411" t="s">
        <v>56</v>
      </c>
      <c r="E411">
        <v>45970</v>
      </c>
      <c r="F411" s="1">
        <v>45981</v>
      </c>
      <c r="G411">
        <v>4</v>
      </c>
      <c r="H411">
        <v>180</v>
      </c>
      <c r="I411" t="s">
        <v>28</v>
      </c>
      <c r="J411" t="s">
        <v>549</v>
      </c>
      <c r="K411" t="s">
        <v>46</v>
      </c>
    </row>
    <row r="412" spans="1:11" x14ac:dyDescent="0.25">
      <c r="A412">
        <v>410</v>
      </c>
      <c r="B412" t="s">
        <v>456</v>
      </c>
      <c r="C412" t="s">
        <v>21</v>
      </c>
      <c r="D412" t="s">
        <v>22</v>
      </c>
      <c r="E412">
        <v>45836</v>
      </c>
      <c r="F412" s="1">
        <v>45842</v>
      </c>
      <c r="G412">
        <v>1</v>
      </c>
      <c r="H412">
        <v>187</v>
      </c>
      <c r="I412" t="s">
        <v>28</v>
      </c>
      <c r="J412" t="s">
        <v>551</v>
      </c>
      <c r="K412" t="s">
        <v>19</v>
      </c>
    </row>
    <row r="413" spans="1:11" x14ac:dyDescent="0.25">
      <c r="A413">
        <v>411</v>
      </c>
      <c r="B413" t="s">
        <v>457</v>
      </c>
      <c r="C413" t="s">
        <v>31</v>
      </c>
      <c r="D413" t="s">
        <v>76</v>
      </c>
      <c r="E413">
        <v>45926</v>
      </c>
      <c r="F413" s="1">
        <v>45934</v>
      </c>
      <c r="G413">
        <v>9</v>
      </c>
      <c r="H413">
        <v>286</v>
      </c>
      <c r="I413" t="s">
        <v>28</v>
      </c>
      <c r="J413" t="s">
        <v>33</v>
      </c>
      <c r="K413" t="s">
        <v>46</v>
      </c>
    </row>
    <row r="414" spans="1:11" x14ac:dyDescent="0.25">
      <c r="A414">
        <v>412</v>
      </c>
      <c r="B414" t="s">
        <v>458</v>
      </c>
      <c r="C414" t="s">
        <v>31</v>
      </c>
      <c r="D414" t="s">
        <v>32</v>
      </c>
      <c r="E414">
        <v>45675</v>
      </c>
      <c r="F414" s="1">
        <v>45688</v>
      </c>
      <c r="G414">
        <v>6</v>
      </c>
      <c r="H414">
        <v>541</v>
      </c>
      <c r="I414" t="s">
        <v>28</v>
      </c>
      <c r="J414" t="s">
        <v>551</v>
      </c>
      <c r="K414" t="s">
        <v>15</v>
      </c>
    </row>
    <row r="415" spans="1:11" x14ac:dyDescent="0.25">
      <c r="A415">
        <v>413</v>
      </c>
      <c r="B415" t="s">
        <v>459</v>
      </c>
      <c r="C415" t="s">
        <v>17</v>
      </c>
      <c r="D415" t="s">
        <v>44</v>
      </c>
      <c r="E415">
        <v>45850</v>
      </c>
      <c r="F415" s="1">
        <v>45858</v>
      </c>
      <c r="G415">
        <v>8</v>
      </c>
      <c r="H415">
        <v>779</v>
      </c>
      <c r="I415" t="s">
        <v>14</v>
      </c>
      <c r="J415" t="s">
        <v>550</v>
      </c>
      <c r="K415" t="s">
        <v>29</v>
      </c>
    </row>
    <row r="416" spans="1:11" x14ac:dyDescent="0.25">
      <c r="A416">
        <v>414</v>
      </c>
      <c r="B416" t="s">
        <v>460</v>
      </c>
      <c r="C416" t="s">
        <v>12</v>
      </c>
      <c r="D416" t="s">
        <v>58</v>
      </c>
      <c r="E416">
        <v>45909</v>
      </c>
      <c r="F416" s="1">
        <v>45911</v>
      </c>
      <c r="G416">
        <v>4</v>
      </c>
      <c r="H416">
        <v>249</v>
      </c>
      <c r="I416" t="s">
        <v>28</v>
      </c>
      <c r="J416" t="s">
        <v>551</v>
      </c>
      <c r="K416" t="s">
        <v>15</v>
      </c>
    </row>
    <row r="417" spans="1:11" x14ac:dyDescent="0.25">
      <c r="A417">
        <v>415</v>
      </c>
      <c r="B417" t="s">
        <v>461</v>
      </c>
      <c r="C417" t="s">
        <v>12</v>
      </c>
      <c r="D417" t="s">
        <v>27</v>
      </c>
      <c r="E417">
        <v>45854</v>
      </c>
      <c r="F417" s="1">
        <v>45867</v>
      </c>
      <c r="G417">
        <v>2</v>
      </c>
      <c r="H417">
        <v>146</v>
      </c>
      <c r="I417" t="s">
        <v>28</v>
      </c>
      <c r="J417" t="s">
        <v>547</v>
      </c>
      <c r="K417" t="s">
        <v>46</v>
      </c>
    </row>
    <row r="418" spans="1:11" x14ac:dyDescent="0.25">
      <c r="A418">
        <v>416</v>
      </c>
      <c r="B418" t="s">
        <v>462</v>
      </c>
      <c r="C418" t="s">
        <v>24</v>
      </c>
      <c r="D418" t="s">
        <v>25</v>
      </c>
      <c r="E418">
        <v>45665</v>
      </c>
      <c r="F418" s="1">
        <v>45678</v>
      </c>
      <c r="G418">
        <v>1</v>
      </c>
      <c r="H418">
        <v>333</v>
      </c>
      <c r="I418" t="s">
        <v>28</v>
      </c>
      <c r="J418" t="s">
        <v>33</v>
      </c>
      <c r="K418" t="s">
        <v>15</v>
      </c>
    </row>
    <row r="419" spans="1:11" x14ac:dyDescent="0.25">
      <c r="A419">
        <v>417</v>
      </c>
      <c r="B419" t="s">
        <v>463</v>
      </c>
      <c r="C419" t="s">
        <v>24</v>
      </c>
      <c r="D419" t="s">
        <v>38</v>
      </c>
      <c r="E419">
        <v>45897</v>
      </c>
      <c r="F419" s="1">
        <v>45904</v>
      </c>
      <c r="G419">
        <v>9</v>
      </c>
      <c r="H419">
        <v>687</v>
      </c>
      <c r="I419" t="s">
        <v>28</v>
      </c>
      <c r="J419" t="s">
        <v>547</v>
      </c>
      <c r="K419" t="s">
        <v>29</v>
      </c>
    </row>
    <row r="420" spans="1:11" x14ac:dyDescent="0.25">
      <c r="A420">
        <v>418</v>
      </c>
      <c r="B420" t="s">
        <v>464</v>
      </c>
      <c r="C420" t="s">
        <v>21</v>
      </c>
      <c r="D420" t="s">
        <v>83</v>
      </c>
      <c r="E420">
        <v>45847</v>
      </c>
      <c r="F420" s="1">
        <v>45857</v>
      </c>
      <c r="G420">
        <v>6</v>
      </c>
      <c r="H420">
        <v>342</v>
      </c>
      <c r="I420" t="s">
        <v>14</v>
      </c>
      <c r="J420" t="s">
        <v>33</v>
      </c>
      <c r="K420" t="s">
        <v>29</v>
      </c>
    </row>
    <row r="421" spans="1:11" x14ac:dyDescent="0.25">
      <c r="A421">
        <v>419</v>
      </c>
      <c r="B421" t="s">
        <v>465</v>
      </c>
      <c r="C421" t="s">
        <v>31</v>
      </c>
      <c r="D421" t="s">
        <v>76</v>
      </c>
      <c r="E421">
        <v>45972</v>
      </c>
      <c r="F421" s="1">
        <v>45977</v>
      </c>
      <c r="G421">
        <v>6</v>
      </c>
      <c r="H421">
        <v>461</v>
      </c>
      <c r="I421" t="s">
        <v>14</v>
      </c>
      <c r="J421" t="s">
        <v>550</v>
      </c>
      <c r="K421" t="s">
        <v>15</v>
      </c>
    </row>
    <row r="422" spans="1:11" x14ac:dyDescent="0.25">
      <c r="A422">
        <v>420</v>
      </c>
      <c r="B422" t="s">
        <v>466</v>
      </c>
      <c r="C422" t="s">
        <v>31</v>
      </c>
      <c r="D422" t="s">
        <v>50</v>
      </c>
      <c r="E422">
        <v>45707</v>
      </c>
      <c r="F422" s="1">
        <v>45717</v>
      </c>
      <c r="G422">
        <v>4</v>
      </c>
      <c r="H422">
        <v>371</v>
      </c>
      <c r="I422" t="s">
        <v>28</v>
      </c>
      <c r="J422" t="s">
        <v>549</v>
      </c>
      <c r="K422" t="s">
        <v>46</v>
      </c>
    </row>
    <row r="423" spans="1:11" x14ac:dyDescent="0.25">
      <c r="A423">
        <v>421</v>
      </c>
      <c r="B423" t="s">
        <v>467</v>
      </c>
      <c r="C423" t="s">
        <v>17</v>
      </c>
      <c r="D423" t="s">
        <v>56</v>
      </c>
      <c r="E423">
        <v>45698</v>
      </c>
      <c r="F423" s="1">
        <v>45707</v>
      </c>
      <c r="G423">
        <v>1</v>
      </c>
      <c r="H423">
        <v>200</v>
      </c>
      <c r="I423" t="s">
        <v>28</v>
      </c>
      <c r="J423" t="s">
        <v>549</v>
      </c>
      <c r="K423" t="s">
        <v>19</v>
      </c>
    </row>
    <row r="424" spans="1:11" x14ac:dyDescent="0.25">
      <c r="A424">
        <v>422</v>
      </c>
      <c r="B424" t="s">
        <v>468</v>
      </c>
      <c r="C424" t="s">
        <v>12</v>
      </c>
      <c r="D424" t="s">
        <v>13</v>
      </c>
      <c r="E424">
        <v>45694</v>
      </c>
      <c r="F424" s="1">
        <v>45703</v>
      </c>
      <c r="G424">
        <v>3</v>
      </c>
      <c r="H424">
        <v>356</v>
      </c>
      <c r="I424" t="s">
        <v>14</v>
      </c>
      <c r="J424" t="s">
        <v>549</v>
      </c>
      <c r="K424" t="s">
        <v>46</v>
      </c>
    </row>
    <row r="425" spans="1:11" x14ac:dyDescent="0.25">
      <c r="A425">
        <v>423</v>
      </c>
      <c r="B425" t="s">
        <v>469</v>
      </c>
      <c r="C425" t="s">
        <v>17</v>
      </c>
      <c r="D425" t="s">
        <v>18</v>
      </c>
      <c r="E425">
        <v>45720</v>
      </c>
      <c r="F425" s="1">
        <v>45721</v>
      </c>
      <c r="G425">
        <v>4</v>
      </c>
      <c r="H425">
        <v>587</v>
      </c>
      <c r="I425" t="s">
        <v>14</v>
      </c>
      <c r="J425" t="s">
        <v>547</v>
      </c>
      <c r="K425" t="s">
        <v>46</v>
      </c>
    </row>
    <row r="426" spans="1:11" x14ac:dyDescent="0.25">
      <c r="A426">
        <v>424</v>
      </c>
      <c r="B426" t="s">
        <v>470</v>
      </c>
      <c r="C426" t="s">
        <v>17</v>
      </c>
      <c r="D426" t="s">
        <v>18</v>
      </c>
      <c r="E426">
        <v>45835</v>
      </c>
      <c r="F426" s="1">
        <v>45843</v>
      </c>
      <c r="G426">
        <v>4</v>
      </c>
      <c r="H426">
        <v>441</v>
      </c>
      <c r="I426" t="s">
        <v>14</v>
      </c>
      <c r="J426" t="s">
        <v>33</v>
      </c>
      <c r="K426" t="s">
        <v>15</v>
      </c>
    </row>
    <row r="427" spans="1:11" x14ac:dyDescent="0.25">
      <c r="A427">
        <v>425</v>
      </c>
      <c r="B427" t="s">
        <v>471</v>
      </c>
      <c r="C427" t="s">
        <v>17</v>
      </c>
      <c r="D427" t="s">
        <v>64</v>
      </c>
      <c r="E427">
        <v>46013</v>
      </c>
      <c r="F427" s="1">
        <v>46022</v>
      </c>
      <c r="G427">
        <v>8</v>
      </c>
      <c r="H427">
        <v>953</v>
      </c>
      <c r="I427" t="s">
        <v>14</v>
      </c>
      <c r="J427" t="s">
        <v>549</v>
      </c>
      <c r="K427" t="s">
        <v>29</v>
      </c>
    </row>
    <row r="428" spans="1:11" x14ac:dyDescent="0.25">
      <c r="A428">
        <v>426</v>
      </c>
      <c r="B428" t="s">
        <v>472</v>
      </c>
      <c r="C428" t="s">
        <v>31</v>
      </c>
      <c r="D428" t="s">
        <v>32</v>
      </c>
      <c r="E428">
        <v>45693</v>
      </c>
      <c r="F428" s="1">
        <v>45702</v>
      </c>
      <c r="G428">
        <v>10</v>
      </c>
      <c r="H428">
        <v>356</v>
      </c>
      <c r="I428" t="s">
        <v>14</v>
      </c>
      <c r="J428" t="s">
        <v>547</v>
      </c>
      <c r="K428" t="s">
        <v>46</v>
      </c>
    </row>
    <row r="429" spans="1:11" x14ac:dyDescent="0.25">
      <c r="A429">
        <v>427</v>
      </c>
      <c r="B429" t="s">
        <v>473</v>
      </c>
      <c r="C429" t="s">
        <v>21</v>
      </c>
      <c r="D429" t="s">
        <v>22</v>
      </c>
      <c r="E429">
        <v>45862</v>
      </c>
      <c r="F429" s="1">
        <v>45865</v>
      </c>
      <c r="G429">
        <v>9</v>
      </c>
      <c r="H429">
        <v>855</v>
      </c>
      <c r="I429" t="s">
        <v>28</v>
      </c>
      <c r="J429" t="s">
        <v>33</v>
      </c>
      <c r="K429" t="s">
        <v>19</v>
      </c>
    </row>
    <row r="430" spans="1:11" x14ac:dyDescent="0.25">
      <c r="A430">
        <v>428</v>
      </c>
      <c r="B430" t="s">
        <v>474</v>
      </c>
      <c r="C430" t="s">
        <v>17</v>
      </c>
      <c r="D430" t="s">
        <v>64</v>
      </c>
      <c r="E430">
        <v>45773</v>
      </c>
      <c r="F430" s="1">
        <v>45787</v>
      </c>
      <c r="G430">
        <v>1</v>
      </c>
      <c r="H430">
        <v>320</v>
      </c>
      <c r="I430" t="s">
        <v>28</v>
      </c>
      <c r="J430" t="s">
        <v>551</v>
      </c>
      <c r="K430" t="s">
        <v>15</v>
      </c>
    </row>
    <row r="431" spans="1:11" x14ac:dyDescent="0.25">
      <c r="A431">
        <v>429</v>
      </c>
      <c r="B431" t="s">
        <v>475</v>
      </c>
      <c r="C431" t="s">
        <v>21</v>
      </c>
      <c r="D431" t="s">
        <v>83</v>
      </c>
      <c r="E431">
        <v>46011</v>
      </c>
      <c r="F431" s="1">
        <v>46021</v>
      </c>
      <c r="G431">
        <v>10</v>
      </c>
      <c r="H431">
        <v>308</v>
      </c>
      <c r="I431" t="s">
        <v>28</v>
      </c>
      <c r="J431" t="s">
        <v>551</v>
      </c>
      <c r="K431" t="s">
        <v>46</v>
      </c>
    </row>
    <row r="432" spans="1:11" x14ac:dyDescent="0.25">
      <c r="A432">
        <v>430</v>
      </c>
      <c r="B432" t="s">
        <v>476</v>
      </c>
      <c r="C432" t="s">
        <v>21</v>
      </c>
      <c r="D432" t="s">
        <v>22</v>
      </c>
      <c r="E432">
        <v>46007</v>
      </c>
      <c r="F432" s="1">
        <v>46020</v>
      </c>
      <c r="G432">
        <v>8</v>
      </c>
      <c r="H432">
        <v>259</v>
      </c>
      <c r="I432" t="s">
        <v>28</v>
      </c>
      <c r="J432" t="s">
        <v>549</v>
      </c>
      <c r="K432" t="s">
        <v>29</v>
      </c>
    </row>
    <row r="433" spans="1:11" x14ac:dyDescent="0.25">
      <c r="A433">
        <v>431</v>
      </c>
      <c r="B433" t="s">
        <v>477</v>
      </c>
      <c r="C433" t="s">
        <v>21</v>
      </c>
      <c r="D433" t="s">
        <v>22</v>
      </c>
      <c r="E433">
        <v>45684</v>
      </c>
      <c r="F433" s="1">
        <v>45686</v>
      </c>
      <c r="G433">
        <v>8</v>
      </c>
      <c r="H433">
        <v>684</v>
      </c>
      <c r="I433" t="s">
        <v>14</v>
      </c>
      <c r="J433" t="s">
        <v>549</v>
      </c>
      <c r="K433" t="s">
        <v>29</v>
      </c>
    </row>
    <row r="434" spans="1:11" x14ac:dyDescent="0.25">
      <c r="A434">
        <v>432</v>
      </c>
      <c r="B434" t="s">
        <v>478</v>
      </c>
      <c r="C434" t="s">
        <v>21</v>
      </c>
      <c r="D434" t="s">
        <v>83</v>
      </c>
      <c r="E434">
        <v>45925</v>
      </c>
      <c r="F434" s="1">
        <v>45930</v>
      </c>
      <c r="G434">
        <v>6</v>
      </c>
      <c r="H434">
        <v>993</v>
      </c>
      <c r="I434" t="s">
        <v>28</v>
      </c>
      <c r="J434" t="s">
        <v>547</v>
      </c>
      <c r="K434" t="s">
        <v>15</v>
      </c>
    </row>
    <row r="435" spans="1:11" x14ac:dyDescent="0.25">
      <c r="A435">
        <v>433</v>
      </c>
      <c r="B435" t="s">
        <v>479</v>
      </c>
      <c r="C435" t="s">
        <v>31</v>
      </c>
      <c r="D435" t="s">
        <v>42</v>
      </c>
      <c r="E435">
        <v>45798</v>
      </c>
      <c r="F435" s="1">
        <v>45804</v>
      </c>
      <c r="G435">
        <v>1</v>
      </c>
      <c r="H435">
        <v>773</v>
      </c>
      <c r="I435" t="s">
        <v>28</v>
      </c>
      <c r="J435" t="s">
        <v>33</v>
      </c>
      <c r="K435" t="s">
        <v>15</v>
      </c>
    </row>
    <row r="436" spans="1:11" x14ac:dyDescent="0.25">
      <c r="A436">
        <v>434</v>
      </c>
      <c r="B436" t="s">
        <v>480</v>
      </c>
      <c r="C436" t="s">
        <v>12</v>
      </c>
      <c r="D436" t="s">
        <v>58</v>
      </c>
      <c r="E436">
        <v>45663</v>
      </c>
      <c r="F436" s="1">
        <v>45669</v>
      </c>
      <c r="G436">
        <v>8</v>
      </c>
      <c r="H436">
        <v>527</v>
      </c>
      <c r="I436" t="s">
        <v>28</v>
      </c>
      <c r="J436" t="s">
        <v>551</v>
      </c>
      <c r="K436" t="s">
        <v>46</v>
      </c>
    </row>
    <row r="437" spans="1:11" x14ac:dyDescent="0.25">
      <c r="A437">
        <v>435</v>
      </c>
      <c r="B437" t="s">
        <v>481</v>
      </c>
      <c r="C437" t="s">
        <v>21</v>
      </c>
      <c r="D437" t="s">
        <v>83</v>
      </c>
      <c r="E437">
        <v>45992</v>
      </c>
      <c r="F437" s="1">
        <v>46002</v>
      </c>
      <c r="G437">
        <v>10</v>
      </c>
      <c r="H437">
        <v>752</v>
      </c>
      <c r="I437" t="s">
        <v>14</v>
      </c>
      <c r="J437" t="s">
        <v>551</v>
      </c>
      <c r="K437" t="s">
        <v>15</v>
      </c>
    </row>
    <row r="438" spans="1:11" x14ac:dyDescent="0.25">
      <c r="A438">
        <v>436</v>
      </c>
      <c r="B438" t="s">
        <v>482</v>
      </c>
      <c r="C438" t="s">
        <v>24</v>
      </c>
      <c r="D438" t="s">
        <v>38</v>
      </c>
      <c r="E438">
        <v>45988</v>
      </c>
      <c r="F438" s="1">
        <v>45995</v>
      </c>
      <c r="G438">
        <v>1</v>
      </c>
      <c r="H438">
        <v>821</v>
      </c>
      <c r="I438" t="s">
        <v>14</v>
      </c>
      <c r="J438" t="s">
        <v>549</v>
      </c>
      <c r="K438" t="s">
        <v>15</v>
      </c>
    </row>
    <row r="439" spans="1:11" x14ac:dyDescent="0.25">
      <c r="A439">
        <v>437</v>
      </c>
      <c r="B439" t="s">
        <v>483</v>
      </c>
      <c r="C439" t="s">
        <v>21</v>
      </c>
      <c r="D439" t="s">
        <v>54</v>
      </c>
      <c r="E439">
        <v>45928</v>
      </c>
      <c r="F439" s="1">
        <v>45934</v>
      </c>
      <c r="G439">
        <v>9</v>
      </c>
      <c r="H439">
        <v>733</v>
      </c>
      <c r="I439" t="s">
        <v>28</v>
      </c>
      <c r="J439" t="s">
        <v>550</v>
      </c>
      <c r="K439" t="s">
        <v>29</v>
      </c>
    </row>
    <row r="440" spans="1:11" x14ac:dyDescent="0.25">
      <c r="A440">
        <v>438</v>
      </c>
      <c r="B440" t="s">
        <v>484</v>
      </c>
      <c r="C440" t="s">
        <v>24</v>
      </c>
      <c r="D440" t="s">
        <v>70</v>
      </c>
      <c r="E440">
        <v>45707</v>
      </c>
      <c r="F440" s="1">
        <v>45713</v>
      </c>
      <c r="G440">
        <v>7</v>
      </c>
      <c r="H440">
        <v>471</v>
      </c>
      <c r="I440" t="s">
        <v>28</v>
      </c>
      <c r="J440" t="s">
        <v>551</v>
      </c>
      <c r="K440" t="s">
        <v>46</v>
      </c>
    </row>
    <row r="441" spans="1:11" x14ac:dyDescent="0.25">
      <c r="A441">
        <v>439</v>
      </c>
      <c r="B441" t="s">
        <v>485</v>
      </c>
      <c r="C441" t="s">
        <v>31</v>
      </c>
      <c r="D441" t="s">
        <v>42</v>
      </c>
      <c r="E441">
        <v>45738</v>
      </c>
      <c r="F441" s="1">
        <v>45745</v>
      </c>
      <c r="G441">
        <v>2</v>
      </c>
      <c r="H441">
        <v>566</v>
      </c>
      <c r="I441" t="s">
        <v>28</v>
      </c>
      <c r="J441" t="s">
        <v>550</v>
      </c>
      <c r="K441" t="s">
        <v>19</v>
      </c>
    </row>
    <row r="442" spans="1:11" x14ac:dyDescent="0.25">
      <c r="A442">
        <v>440</v>
      </c>
      <c r="B442" t="s">
        <v>486</v>
      </c>
      <c r="C442" t="s">
        <v>21</v>
      </c>
      <c r="D442" t="s">
        <v>22</v>
      </c>
      <c r="E442">
        <v>45839</v>
      </c>
      <c r="F442" s="1">
        <v>45846</v>
      </c>
      <c r="G442">
        <v>1</v>
      </c>
      <c r="H442">
        <v>284</v>
      </c>
      <c r="I442" t="s">
        <v>14</v>
      </c>
      <c r="J442" t="s">
        <v>550</v>
      </c>
      <c r="K442" t="s">
        <v>46</v>
      </c>
    </row>
    <row r="443" spans="1:11" x14ac:dyDescent="0.25">
      <c r="A443">
        <v>441</v>
      </c>
      <c r="B443" t="s">
        <v>487</v>
      </c>
      <c r="C443" t="s">
        <v>12</v>
      </c>
      <c r="D443" t="s">
        <v>13</v>
      </c>
      <c r="E443">
        <v>45886</v>
      </c>
      <c r="F443" s="1">
        <v>45887</v>
      </c>
      <c r="G443">
        <v>8</v>
      </c>
      <c r="H443">
        <v>48</v>
      </c>
      <c r="I443" t="s">
        <v>14</v>
      </c>
      <c r="J443" t="s">
        <v>33</v>
      </c>
      <c r="K443" t="s">
        <v>46</v>
      </c>
    </row>
    <row r="444" spans="1:11" x14ac:dyDescent="0.25">
      <c r="A444">
        <v>442</v>
      </c>
      <c r="B444" t="s">
        <v>488</v>
      </c>
      <c r="C444" t="s">
        <v>21</v>
      </c>
      <c r="D444" t="s">
        <v>22</v>
      </c>
      <c r="E444">
        <v>45874</v>
      </c>
      <c r="F444" s="1">
        <v>45880</v>
      </c>
      <c r="G444">
        <v>3</v>
      </c>
      <c r="H444">
        <v>262</v>
      </c>
      <c r="I444" t="s">
        <v>28</v>
      </c>
      <c r="J444" t="s">
        <v>33</v>
      </c>
      <c r="K444" t="s">
        <v>29</v>
      </c>
    </row>
    <row r="445" spans="1:11" x14ac:dyDescent="0.25">
      <c r="A445">
        <v>443</v>
      </c>
      <c r="B445" t="s">
        <v>489</v>
      </c>
      <c r="C445" t="s">
        <v>21</v>
      </c>
      <c r="D445" t="s">
        <v>40</v>
      </c>
      <c r="E445">
        <v>45716</v>
      </c>
      <c r="F445" s="1">
        <v>45726</v>
      </c>
      <c r="G445">
        <v>8</v>
      </c>
      <c r="H445">
        <v>733</v>
      </c>
      <c r="I445" t="s">
        <v>14</v>
      </c>
      <c r="J445" t="s">
        <v>551</v>
      </c>
      <c r="K445" t="s">
        <v>46</v>
      </c>
    </row>
    <row r="446" spans="1:11" x14ac:dyDescent="0.25">
      <c r="A446">
        <v>444</v>
      </c>
      <c r="B446" t="s">
        <v>490</v>
      </c>
      <c r="C446" t="s">
        <v>21</v>
      </c>
      <c r="D446" t="s">
        <v>22</v>
      </c>
      <c r="E446">
        <v>45758</v>
      </c>
      <c r="F446" s="1">
        <v>45761</v>
      </c>
      <c r="G446">
        <v>8</v>
      </c>
      <c r="H446">
        <v>258</v>
      </c>
      <c r="I446" t="s">
        <v>14</v>
      </c>
      <c r="J446" t="s">
        <v>547</v>
      </c>
      <c r="K446" t="s">
        <v>15</v>
      </c>
    </row>
    <row r="447" spans="1:11" x14ac:dyDescent="0.25">
      <c r="A447">
        <v>445</v>
      </c>
      <c r="B447" t="s">
        <v>491</v>
      </c>
      <c r="C447" t="s">
        <v>21</v>
      </c>
      <c r="D447" t="s">
        <v>22</v>
      </c>
      <c r="E447">
        <v>45742</v>
      </c>
      <c r="F447" s="1">
        <v>45748</v>
      </c>
      <c r="G447">
        <v>10</v>
      </c>
      <c r="H447">
        <v>405</v>
      </c>
      <c r="I447" t="s">
        <v>14</v>
      </c>
      <c r="J447" t="s">
        <v>33</v>
      </c>
      <c r="K447" t="s">
        <v>46</v>
      </c>
    </row>
    <row r="448" spans="1:11" x14ac:dyDescent="0.25">
      <c r="A448">
        <v>446</v>
      </c>
      <c r="B448" t="s">
        <v>492</v>
      </c>
      <c r="C448" t="s">
        <v>21</v>
      </c>
      <c r="D448" t="s">
        <v>83</v>
      </c>
      <c r="E448">
        <v>45924</v>
      </c>
      <c r="F448" s="1">
        <v>45925</v>
      </c>
      <c r="G448">
        <v>6</v>
      </c>
      <c r="H448">
        <v>252</v>
      </c>
      <c r="I448" t="s">
        <v>14</v>
      </c>
      <c r="J448" t="s">
        <v>551</v>
      </c>
      <c r="K448" t="s">
        <v>15</v>
      </c>
    </row>
    <row r="449" spans="1:11" x14ac:dyDescent="0.25">
      <c r="A449">
        <v>447</v>
      </c>
      <c r="B449" t="s">
        <v>493</v>
      </c>
      <c r="C449" t="s">
        <v>31</v>
      </c>
      <c r="D449" t="s">
        <v>42</v>
      </c>
      <c r="E449">
        <v>45965</v>
      </c>
      <c r="F449" s="1">
        <v>45971</v>
      </c>
      <c r="G449">
        <v>10</v>
      </c>
      <c r="H449">
        <v>85</v>
      </c>
      <c r="I449" t="s">
        <v>14</v>
      </c>
      <c r="J449" t="s">
        <v>547</v>
      </c>
      <c r="K449" t="s">
        <v>29</v>
      </c>
    </row>
    <row r="450" spans="1:11" x14ac:dyDescent="0.25">
      <c r="A450">
        <v>448</v>
      </c>
      <c r="B450" t="s">
        <v>494</v>
      </c>
      <c r="C450" t="s">
        <v>31</v>
      </c>
      <c r="D450" t="s">
        <v>42</v>
      </c>
      <c r="E450">
        <v>45768</v>
      </c>
      <c r="F450" s="1">
        <v>45772</v>
      </c>
      <c r="G450">
        <v>9</v>
      </c>
      <c r="H450">
        <v>67</v>
      </c>
      <c r="I450" t="s">
        <v>14</v>
      </c>
      <c r="J450" t="s">
        <v>551</v>
      </c>
      <c r="K450" t="s">
        <v>15</v>
      </c>
    </row>
    <row r="451" spans="1:11" x14ac:dyDescent="0.25">
      <c r="A451">
        <v>449</v>
      </c>
      <c r="B451" t="s">
        <v>495</v>
      </c>
      <c r="C451" t="s">
        <v>21</v>
      </c>
      <c r="D451" t="s">
        <v>54</v>
      </c>
      <c r="E451">
        <v>45812</v>
      </c>
      <c r="F451" s="1">
        <v>45818</v>
      </c>
      <c r="G451">
        <v>3</v>
      </c>
      <c r="H451">
        <v>723</v>
      </c>
      <c r="I451" t="s">
        <v>14</v>
      </c>
      <c r="J451" t="s">
        <v>551</v>
      </c>
      <c r="K451" t="s">
        <v>46</v>
      </c>
    </row>
    <row r="452" spans="1:11" x14ac:dyDescent="0.25">
      <c r="A452">
        <v>450</v>
      </c>
      <c r="B452" t="s">
        <v>496</v>
      </c>
      <c r="C452" t="s">
        <v>31</v>
      </c>
      <c r="D452" t="s">
        <v>32</v>
      </c>
      <c r="E452">
        <v>45762</v>
      </c>
      <c r="F452" s="1">
        <v>45766</v>
      </c>
      <c r="G452">
        <v>2</v>
      </c>
      <c r="H452">
        <v>919</v>
      </c>
      <c r="I452" t="s">
        <v>14</v>
      </c>
      <c r="J452" t="s">
        <v>551</v>
      </c>
      <c r="K452" t="s">
        <v>19</v>
      </c>
    </row>
    <row r="453" spans="1:11" x14ac:dyDescent="0.25">
      <c r="A453">
        <v>451</v>
      </c>
      <c r="B453" t="s">
        <v>497</v>
      </c>
      <c r="C453" t="s">
        <v>12</v>
      </c>
      <c r="D453" t="s">
        <v>58</v>
      </c>
      <c r="E453">
        <v>45871</v>
      </c>
      <c r="F453" s="1">
        <v>45877</v>
      </c>
      <c r="G453">
        <v>2</v>
      </c>
      <c r="H453">
        <v>315</v>
      </c>
      <c r="I453" t="s">
        <v>14</v>
      </c>
      <c r="J453" t="s">
        <v>33</v>
      </c>
      <c r="K453" t="s">
        <v>46</v>
      </c>
    </row>
    <row r="454" spans="1:11" x14ac:dyDescent="0.25">
      <c r="A454">
        <v>452</v>
      </c>
      <c r="B454" t="s">
        <v>498</v>
      </c>
      <c r="C454" t="s">
        <v>12</v>
      </c>
      <c r="D454" t="s">
        <v>36</v>
      </c>
      <c r="E454">
        <v>45739</v>
      </c>
      <c r="F454" s="1">
        <v>45745</v>
      </c>
      <c r="G454">
        <v>3</v>
      </c>
      <c r="H454">
        <v>561</v>
      </c>
      <c r="I454" t="s">
        <v>14</v>
      </c>
      <c r="J454" t="s">
        <v>33</v>
      </c>
      <c r="K454" t="s">
        <v>29</v>
      </c>
    </row>
    <row r="455" spans="1:11" x14ac:dyDescent="0.25">
      <c r="A455">
        <v>453</v>
      </c>
      <c r="B455" t="s">
        <v>499</v>
      </c>
      <c r="C455" t="s">
        <v>12</v>
      </c>
      <c r="D455" t="s">
        <v>13</v>
      </c>
      <c r="E455">
        <v>45834</v>
      </c>
      <c r="F455" s="1">
        <v>45838</v>
      </c>
      <c r="G455">
        <v>1</v>
      </c>
      <c r="H455">
        <v>934</v>
      </c>
      <c r="I455" t="s">
        <v>14</v>
      </c>
      <c r="J455" t="s">
        <v>33</v>
      </c>
      <c r="K455" t="s">
        <v>15</v>
      </c>
    </row>
    <row r="456" spans="1:11" x14ac:dyDescent="0.25">
      <c r="A456">
        <v>454</v>
      </c>
      <c r="B456" t="s">
        <v>500</v>
      </c>
      <c r="C456" t="s">
        <v>12</v>
      </c>
      <c r="D456" t="s">
        <v>58</v>
      </c>
      <c r="E456">
        <v>46008</v>
      </c>
      <c r="F456" s="1">
        <v>46013</v>
      </c>
      <c r="G456">
        <v>1</v>
      </c>
      <c r="H456">
        <v>979</v>
      </c>
      <c r="I456" t="s">
        <v>28</v>
      </c>
      <c r="J456" t="s">
        <v>551</v>
      </c>
      <c r="K456" t="s">
        <v>29</v>
      </c>
    </row>
    <row r="457" spans="1:11" x14ac:dyDescent="0.25">
      <c r="A457">
        <v>455</v>
      </c>
      <c r="B457" t="s">
        <v>501</v>
      </c>
      <c r="C457" t="s">
        <v>31</v>
      </c>
      <c r="D457" t="s">
        <v>32</v>
      </c>
      <c r="E457">
        <v>45917</v>
      </c>
      <c r="F457" s="1">
        <v>45923</v>
      </c>
      <c r="G457">
        <v>1</v>
      </c>
      <c r="H457">
        <v>805</v>
      </c>
      <c r="I457" t="s">
        <v>28</v>
      </c>
      <c r="J457" t="s">
        <v>549</v>
      </c>
      <c r="K457" t="s">
        <v>29</v>
      </c>
    </row>
    <row r="458" spans="1:11" x14ac:dyDescent="0.25">
      <c r="A458">
        <v>456</v>
      </c>
      <c r="B458" t="s">
        <v>502</v>
      </c>
      <c r="C458" t="s">
        <v>17</v>
      </c>
      <c r="D458" t="s">
        <v>18</v>
      </c>
      <c r="E458">
        <v>45666</v>
      </c>
      <c r="F458" s="1">
        <v>45673</v>
      </c>
      <c r="G458">
        <v>3</v>
      </c>
      <c r="H458">
        <v>319</v>
      </c>
      <c r="I458" t="s">
        <v>14</v>
      </c>
      <c r="J458" t="s">
        <v>551</v>
      </c>
      <c r="K458" t="s">
        <v>46</v>
      </c>
    </row>
    <row r="459" spans="1:11" x14ac:dyDescent="0.25">
      <c r="A459">
        <v>457</v>
      </c>
      <c r="B459" t="s">
        <v>503</v>
      </c>
      <c r="C459" t="s">
        <v>17</v>
      </c>
      <c r="D459" t="s">
        <v>44</v>
      </c>
      <c r="E459">
        <v>45779</v>
      </c>
      <c r="F459" s="1">
        <v>45789</v>
      </c>
      <c r="G459">
        <v>4</v>
      </c>
      <c r="H459">
        <v>872</v>
      </c>
      <c r="I459" t="s">
        <v>14</v>
      </c>
      <c r="J459" t="s">
        <v>550</v>
      </c>
      <c r="K459" t="s">
        <v>29</v>
      </c>
    </row>
    <row r="460" spans="1:11" x14ac:dyDescent="0.25">
      <c r="A460">
        <v>458</v>
      </c>
      <c r="B460" t="s">
        <v>504</v>
      </c>
      <c r="C460" t="s">
        <v>24</v>
      </c>
      <c r="D460" t="s">
        <v>70</v>
      </c>
      <c r="E460">
        <v>45728</v>
      </c>
      <c r="F460" s="1">
        <v>45732</v>
      </c>
      <c r="G460">
        <v>3</v>
      </c>
      <c r="H460">
        <v>154</v>
      </c>
      <c r="I460" t="s">
        <v>28</v>
      </c>
      <c r="J460" t="s">
        <v>550</v>
      </c>
      <c r="K460" t="s">
        <v>29</v>
      </c>
    </row>
    <row r="461" spans="1:11" x14ac:dyDescent="0.25">
      <c r="A461">
        <v>459</v>
      </c>
      <c r="B461" t="s">
        <v>505</v>
      </c>
      <c r="C461" t="s">
        <v>12</v>
      </c>
      <c r="D461" t="s">
        <v>13</v>
      </c>
      <c r="E461">
        <v>45842</v>
      </c>
      <c r="F461" s="1">
        <v>45844</v>
      </c>
      <c r="G461">
        <v>10</v>
      </c>
      <c r="H461">
        <v>674</v>
      </c>
      <c r="I461" t="s">
        <v>28</v>
      </c>
      <c r="J461" t="s">
        <v>549</v>
      </c>
      <c r="K461" t="s">
        <v>19</v>
      </c>
    </row>
    <row r="462" spans="1:11" x14ac:dyDescent="0.25">
      <c r="A462">
        <v>460</v>
      </c>
      <c r="B462" t="s">
        <v>506</v>
      </c>
      <c r="C462" t="s">
        <v>17</v>
      </c>
      <c r="D462" t="s">
        <v>18</v>
      </c>
      <c r="E462">
        <v>45925</v>
      </c>
      <c r="F462" s="1">
        <v>45930</v>
      </c>
      <c r="G462">
        <v>8</v>
      </c>
      <c r="H462">
        <v>203</v>
      </c>
      <c r="I462" t="s">
        <v>14</v>
      </c>
      <c r="J462" t="s">
        <v>547</v>
      </c>
      <c r="K462" t="s">
        <v>19</v>
      </c>
    </row>
    <row r="463" spans="1:11" x14ac:dyDescent="0.25">
      <c r="A463">
        <v>461</v>
      </c>
      <c r="B463" t="s">
        <v>507</v>
      </c>
      <c r="C463" t="s">
        <v>31</v>
      </c>
      <c r="D463" t="s">
        <v>50</v>
      </c>
      <c r="E463">
        <v>45759</v>
      </c>
      <c r="F463" s="1">
        <v>45765</v>
      </c>
      <c r="G463">
        <v>5</v>
      </c>
      <c r="H463">
        <v>608</v>
      </c>
      <c r="I463" t="s">
        <v>28</v>
      </c>
      <c r="J463" t="s">
        <v>551</v>
      </c>
      <c r="K463" t="s">
        <v>46</v>
      </c>
    </row>
    <row r="464" spans="1:11" x14ac:dyDescent="0.25">
      <c r="A464">
        <v>462</v>
      </c>
      <c r="B464" t="s">
        <v>508</v>
      </c>
      <c r="C464" t="s">
        <v>31</v>
      </c>
      <c r="D464" t="s">
        <v>42</v>
      </c>
      <c r="E464">
        <v>45768</v>
      </c>
      <c r="F464" s="1">
        <v>45772</v>
      </c>
      <c r="G464">
        <v>5</v>
      </c>
      <c r="H464">
        <v>664</v>
      </c>
      <c r="I464" t="s">
        <v>28</v>
      </c>
      <c r="J464" t="s">
        <v>33</v>
      </c>
      <c r="K464" t="s">
        <v>19</v>
      </c>
    </row>
    <row r="465" spans="1:11" x14ac:dyDescent="0.25">
      <c r="A465">
        <v>463</v>
      </c>
      <c r="B465" t="s">
        <v>509</v>
      </c>
      <c r="C465" t="s">
        <v>31</v>
      </c>
      <c r="D465" t="s">
        <v>42</v>
      </c>
      <c r="E465">
        <v>45802</v>
      </c>
      <c r="F465" s="1">
        <v>45814</v>
      </c>
      <c r="G465">
        <v>9</v>
      </c>
      <c r="H465">
        <v>164</v>
      </c>
      <c r="I465" t="s">
        <v>28</v>
      </c>
      <c r="J465" t="s">
        <v>547</v>
      </c>
      <c r="K465" t="s">
        <v>15</v>
      </c>
    </row>
    <row r="466" spans="1:11" x14ac:dyDescent="0.25">
      <c r="A466">
        <v>464</v>
      </c>
      <c r="B466" t="s">
        <v>510</v>
      </c>
      <c r="C466" t="s">
        <v>21</v>
      </c>
      <c r="D466" t="s">
        <v>22</v>
      </c>
      <c r="E466">
        <v>45683</v>
      </c>
      <c r="F466" s="1">
        <v>45686</v>
      </c>
      <c r="G466">
        <v>4</v>
      </c>
      <c r="H466">
        <v>200</v>
      </c>
      <c r="I466" t="s">
        <v>14</v>
      </c>
      <c r="J466" t="s">
        <v>549</v>
      </c>
      <c r="K466" t="s">
        <v>46</v>
      </c>
    </row>
    <row r="467" spans="1:11" x14ac:dyDescent="0.25">
      <c r="A467">
        <v>465</v>
      </c>
      <c r="B467" t="s">
        <v>511</v>
      </c>
      <c r="C467" t="s">
        <v>24</v>
      </c>
      <c r="D467" t="s">
        <v>38</v>
      </c>
      <c r="E467">
        <v>45793</v>
      </c>
      <c r="F467" s="1">
        <v>45802</v>
      </c>
      <c r="G467">
        <v>4</v>
      </c>
      <c r="H467">
        <v>959</v>
      </c>
      <c r="I467" t="s">
        <v>14</v>
      </c>
      <c r="J467" t="s">
        <v>550</v>
      </c>
      <c r="K467" t="s">
        <v>29</v>
      </c>
    </row>
    <row r="468" spans="1:11" x14ac:dyDescent="0.25">
      <c r="A468">
        <v>466</v>
      </c>
      <c r="B468" t="s">
        <v>512</v>
      </c>
      <c r="C468" t="s">
        <v>24</v>
      </c>
      <c r="D468" t="s">
        <v>38</v>
      </c>
      <c r="E468">
        <v>45942</v>
      </c>
      <c r="F468" s="1">
        <v>45945</v>
      </c>
      <c r="G468">
        <v>3</v>
      </c>
      <c r="H468">
        <v>960</v>
      </c>
      <c r="I468" t="s">
        <v>14</v>
      </c>
      <c r="J468" t="s">
        <v>547</v>
      </c>
      <c r="K468" t="s">
        <v>46</v>
      </c>
    </row>
    <row r="469" spans="1:11" x14ac:dyDescent="0.25">
      <c r="A469">
        <v>467</v>
      </c>
      <c r="B469" t="s">
        <v>513</v>
      </c>
      <c r="C469" t="s">
        <v>24</v>
      </c>
      <c r="D469" t="s">
        <v>70</v>
      </c>
      <c r="E469">
        <v>45878</v>
      </c>
      <c r="F469" s="1">
        <v>45882</v>
      </c>
      <c r="G469">
        <v>1</v>
      </c>
      <c r="H469">
        <v>269</v>
      </c>
      <c r="I469" t="s">
        <v>14</v>
      </c>
      <c r="J469" t="s">
        <v>550</v>
      </c>
      <c r="K469" t="s">
        <v>15</v>
      </c>
    </row>
    <row r="470" spans="1:11" x14ac:dyDescent="0.25">
      <c r="A470">
        <v>468</v>
      </c>
      <c r="B470" t="s">
        <v>514</v>
      </c>
      <c r="C470" t="s">
        <v>12</v>
      </c>
      <c r="D470" t="s">
        <v>27</v>
      </c>
      <c r="E470">
        <v>45680</v>
      </c>
      <c r="F470" s="1">
        <v>45689</v>
      </c>
      <c r="G470">
        <v>9</v>
      </c>
      <c r="H470">
        <v>498</v>
      </c>
      <c r="I470" t="s">
        <v>14</v>
      </c>
      <c r="J470" t="s">
        <v>551</v>
      </c>
      <c r="K470" t="s">
        <v>46</v>
      </c>
    </row>
    <row r="471" spans="1:11" x14ac:dyDescent="0.25">
      <c r="A471">
        <v>469</v>
      </c>
      <c r="B471" t="s">
        <v>515</v>
      </c>
      <c r="C471" t="s">
        <v>21</v>
      </c>
      <c r="D471" t="s">
        <v>83</v>
      </c>
      <c r="E471">
        <v>45736</v>
      </c>
      <c r="F471" s="1">
        <v>45743</v>
      </c>
      <c r="G471">
        <v>6</v>
      </c>
      <c r="H471">
        <v>662</v>
      </c>
      <c r="I471" t="s">
        <v>14</v>
      </c>
      <c r="J471" t="s">
        <v>550</v>
      </c>
      <c r="K471" t="s">
        <v>46</v>
      </c>
    </row>
    <row r="472" spans="1:11" x14ac:dyDescent="0.25">
      <c r="A472">
        <v>470</v>
      </c>
      <c r="B472" t="s">
        <v>516</v>
      </c>
      <c r="C472" t="s">
        <v>24</v>
      </c>
      <c r="D472" t="s">
        <v>38</v>
      </c>
      <c r="E472">
        <v>45681</v>
      </c>
      <c r="F472" s="1">
        <v>45691</v>
      </c>
      <c r="G472">
        <v>1</v>
      </c>
      <c r="H472">
        <v>909</v>
      </c>
      <c r="I472" t="s">
        <v>28</v>
      </c>
      <c r="J472" t="s">
        <v>33</v>
      </c>
      <c r="K472" t="s">
        <v>15</v>
      </c>
    </row>
    <row r="473" spans="1:11" x14ac:dyDescent="0.25">
      <c r="A473">
        <v>471</v>
      </c>
      <c r="B473" t="s">
        <v>517</v>
      </c>
      <c r="C473" t="s">
        <v>31</v>
      </c>
      <c r="D473" t="s">
        <v>32</v>
      </c>
      <c r="E473">
        <v>46012</v>
      </c>
      <c r="F473" s="1">
        <v>46015</v>
      </c>
      <c r="G473">
        <v>8</v>
      </c>
      <c r="H473">
        <v>189</v>
      </c>
      <c r="I473" t="s">
        <v>14</v>
      </c>
      <c r="J473" t="s">
        <v>551</v>
      </c>
      <c r="K473" t="s">
        <v>29</v>
      </c>
    </row>
    <row r="474" spans="1:11" x14ac:dyDescent="0.25">
      <c r="A474">
        <v>472</v>
      </c>
      <c r="B474" t="s">
        <v>518</v>
      </c>
      <c r="C474" t="s">
        <v>24</v>
      </c>
      <c r="D474" t="s">
        <v>25</v>
      </c>
      <c r="E474">
        <v>45770</v>
      </c>
      <c r="F474" s="1">
        <v>45779</v>
      </c>
      <c r="G474">
        <v>4</v>
      </c>
      <c r="H474">
        <v>689</v>
      </c>
      <c r="I474" t="s">
        <v>28</v>
      </c>
      <c r="J474" t="s">
        <v>549</v>
      </c>
      <c r="K474" t="s">
        <v>19</v>
      </c>
    </row>
    <row r="475" spans="1:11" x14ac:dyDescent="0.25">
      <c r="A475">
        <v>473</v>
      </c>
      <c r="B475" t="s">
        <v>519</v>
      </c>
      <c r="C475" t="s">
        <v>17</v>
      </c>
      <c r="D475" t="s">
        <v>44</v>
      </c>
      <c r="E475">
        <v>45921</v>
      </c>
      <c r="F475" s="1">
        <v>45928</v>
      </c>
      <c r="G475">
        <v>9</v>
      </c>
      <c r="H475">
        <v>485</v>
      </c>
      <c r="I475" t="s">
        <v>28</v>
      </c>
      <c r="J475" t="s">
        <v>550</v>
      </c>
      <c r="K475" t="s">
        <v>29</v>
      </c>
    </row>
    <row r="476" spans="1:11" x14ac:dyDescent="0.25">
      <c r="A476">
        <v>474</v>
      </c>
      <c r="B476" t="s">
        <v>520</v>
      </c>
      <c r="C476" t="s">
        <v>24</v>
      </c>
      <c r="D476" t="s">
        <v>25</v>
      </c>
      <c r="E476">
        <v>45909</v>
      </c>
      <c r="F476" s="1">
        <v>45911</v>
      </c>
      <c r="G476">
        <v>2</v>
      </c>
      <c r="H476">
        <v>31</v>
      </c>
      <c r="I476" t="s">
        <v>28</v>
      </c>
      <c r="J476" t="s">
        <v>547</v>
      </c>
      <c r="K476" t="s">
        <v>15</v>
      </c>
    </row>
    <row r="477" spans="1:11" x14ac:dyDescent="0.25">
      <c r="A477">
        <v>475</v>
      </c>
      <c r="B477" t="s">
        <v>521</v>
      </c>
      <c r="C477" t="s">
        <v>17</v>
      </c>
      <c r="D477" t="s">
        <v>56</v>
      </c>
      <c r="E477">
        <v>45912</v>
      </c>
      <c r="F477" s="1">
        <v>45914</v>
      </c>
      <c r="G477">
        <v>6</v>
      </c>
      <c r="H477">
        <v>806</v>
      </c>
      <c r="I477" t="s">
        <v>14</v>
      </c>
      <c r="J477" t="s">
        <v>33</v>
      </c>
      <c r="K477" t="s">
        <v>15</v>
      </c>
    </row>
    <row r="478" spans="1:11" x14ac:dyDescent="0.25">
      <c r="A478">
        <v>476</v>
      </c>
      <c r="B478" t="s">
        <v>522</v>
      </c>
      <c r="C478" t="s">
        <v>31</v>
      </c>
      <c r="D478" t="s">
        <v>42</v>
      </c>
      <c r="E478">
        <v>45938</v>
      </c>
      <c r="F478" s="1">
        <v>45940</v>
      </c>
      <c r="G478">
        <v>5</v>
      </c>
      <c r="H478">
        <v>720</v>
      </c>
      <c r="I478" t="s">
        <v>14</v>
      </c>
      <c r="J478" t="s">
        <v>551</v>
      </c>
      <c r="K478" t="s">
        <v>29</v>
      </c>
    </row>
    <row r="479" spans="1:11" x14ac:dyDescent="0.25">
      <c r="A479">
        <v>477</v>
      </c>
      <c r="B479" t="s">
        <v>523</v>
      </c>
      <c r="C479" t="s">
        <v>31</v>
      </c>
      <c r="D479" t="s">
        <v>42</v>
      </c>
      <c r="E479">
        <v>45855</v>
      </c>
      <c r="F479" s="1">
        <v>45861</v>
      </c>
      <c r="G479">
        <v>2</v>
      </c>
      <c r="H479">
        <v>420</v>
      </c>
      <c r="I479" t="s">
        <v>14</v>
      </c>
      <c r="J479" t="s">
        <v>549</v>
      </c>
      <c r="K479" t="s">
        <v>46</v>
      </c>
    </row>
    <row r="480" spans="1:11" x14ac:dyDescent="0.25">
      <c r="A480">
        <v>478</v>
      </c>
      <c r="B480" t="s">
        <v>524</v>
      </c>
      <c r="C480" t="s">
        <v>24</v>
      </c>
      <c r="D480" t="s">
        <v>70</v>
      </c>
      <c r="E480">
        <v>46007</v>
      </c>
      <c r="F480" s="1">
        <v>46017</v>
      </c>
      <c r="G480">
        <v>3</v>
      </c>
      <c r="H480">
        <v>10</v>
      </c>
      <c r="I480" t="s">
        <v>14</v>
      </c>
      <c r="J480" t="s">
        <v>33</v>
      </c>
      <c r="K480" t="s">
        <v>46</v>
      </c>
    </row>
    <row r="481" spans="1:11" x14ac:dyDescent="0.25">
      <c r="A481">
        <v>479</v>
      </c>
      <c r="B481" t="s">
        <v>525</v>
      </c>
      <c r="C481" t="s">
        <v>17</v>
      </c>
      <c r="D481" t="s">
        <v>18</v>
      </c>
      <c r="E481">
        <v>45953</v>
      </c>
      <c r="F481" s="1">
        <v>45963</v>
      </c>
      <c r="G481">
        <v>1</v>
      </c>
      <c r="H481">
        <v>950</v>
      </c>
      <c r="I481" t="s">
        <v>14</v>
      </c>
      <c r="J481" t="s">
        <v>549</v>
      </c>
      <c r="K481" t="s">
        <v>19</v>
      </c>
    </row>
    <row r="482" spans="1:11" x14ac:dyDescent="0.25">
      <c r="A482">
        <v>480</v>
      </c>
      <c r="B482" t="s">
        <v>526</v>
      </c>
      <c r="C482" t="s">
        <v>21</v>
      </c>
      <c r="D482" t="s">
        <v>40</v>
      </c>
      <c r="E482">
        <v>45716</v>
      </c>
      <c r="F482" s="1">
        <v>45722</v>
      </c>
      <c r="G482">
        <v>7</v>
      </c>
      <c r="H482">
        <v>996</v>
      </c>
      <c r="I482" t="s">
        <v>14</v>
      </c>
      <c r="J482" t="s">
        <v>547</v>
      </c>
      <c r="K482" t="s">
        <v>15</v>
      </c>
    </row>
    <row r="483" spans="1:11" x14ac:dyDescent="0.25">
      <c r="A483">
        <v>481</v>
      </c>
      <c r="B483" t="s">
        <v>527</v>
      </c>
      <c r="C483" t="s">
        <v>17</v>
      </c>
      <c r="D483" t="s">
        <v>56</v>
      </c>
      <c r="E483">
        <v>45689</v>
      </c>
      <c r="F483" s="1">
        <v>45693</v>
      </c>
      <c r="G483">
        <v>4</v>
      </c>
      <c r="H483">
        <v>439</v>
      </c>
      <c r="I483" t="s">
        <v>14</v>
      </c>
      <c r="J483" t="s">
        <v>550</v>
      </c>
      <c r="K483" t="s">
        <v>29</v>
      </c>
    </row>
    <row r="484" spans="1:11" x14ac:dyDescent="0.25">
      <c r="A484">
        <v>482</v>
      </c>
      <c r="B484" t="s">
        <v>528</v>
      </c>
      <c r="C484" t="s">
        <v>17</v>
      </c>
      <c r="D484" t="s">
        <v>56</v>
      </c>
      <c r="E484">
        <v>45660</v>
      </c>
      <c r="F484" s="1">
        <v>45667</v>
      </c>
      <c r="G484">
        <v>9</v>
      </c>
      <c r="H484">
        <v>727</v>
      </c>
      <c r="I484" t="s">
        <v>14</v>
      </c>
      <c r="J484" t="s">
        <v>551</v>
      </c>
      <c r="K484" t="s">
        <v>15</v>
      </c>
    </row>
    <row r="485" spans="1:11" x14ac:dyDescent="0.25">
      <c r="A485">
        <v>483</v>
      </c>
      <c r="B485" t="s">
        <v>529</v>
      </c>
      <c r="C485" t="s">
        <v>12</v>
      </c>
      <c r="D485" t="s">
        <v>27</v>
      </c>
      <c r="E485">
        <v>45704</v>
      </c>
      <c r="F485" s="1">
        <v>45708</v>
      </c>
      <c r="G485">
        <v>5</v>
      </c>
      <c r="H485">
        <v>314</v>
      </c>
      <c r="I485" t="s">
        <v>14</v>
      </c>
      <c r="J485" t="s">
        <v>33</v>
      </c>
      <c r="K485" t="s">
        <v>29</v>
      </c>
    </row>
    <row r="486" spans="1:11" x14ac:dyDescent="0.25">
      <c r="A486">
        <v>484</v>
      </c>
      <c r="B486" t="s">
        <v>530</v>
      </c>
      <c r="C486" t="s">
        <v>31</v>
      </c>
      <c r="D486" t="s">
        <v>76</v>
      </c>
      <c r="E486">
        <v>45920</v>
      </c>
      <c r="F486" s="1">
        <v>45924</v>
      </c>
      <c r="G486">
        <v>8</v>
      </c>
      <c r="H486">
        <v>419</v>
      </c>
      <c r="I486" t="s">
        <v>28</v>
      </c>
      <c r="J486" t="s">
        <v>551</v>
      </c>
      <c r="K486" t="s">
        <v>46</v>
      </c>
    </row>
    <row r="487" spans="1:11" x14ac:dyDescent="0.25">
      <c r="A487">
        <v>485</v>
      </c>
      <c r="B487" t="s">
        <v>39</v>
      </c>
      <c r="C487" t="s">
        <v>17</v>
      </c>
      <c r="D487" t="s">
        <v>44</v>
      </c>
      <c r="E487">
        <v>45987</v>
      </c>
      <c r="F487" s="1">
        <v>45996</v>
      </c>
      <c r="G487">
        <v>5</v>
      </c>
      <c r="H487">
        <v>900</v>
      </c>
      <c r="I487" t="s">
        <v>28</v>
      </c>
      <c r="J487" t="s">
        <v>549</v>
      </c>
      <c r="K487" t="s">
        <v>46</v>
      </c>
    </row>
    <row r="488" spans="1:11" x14ac:dyDescent="0.25">
      <c r="A488">
        <v>486</v>
      </c>
      <c r="B488" t="s">
        <v>41</v>
      </c>
      <c r="C488" t="s">
        <v>24</v>
      </c>
      <c r="D488" t="s">
        <v>25</v>
      </c>
      <c r="E488">
        <v>45988</v>
      </c>
      <c r="F488" s="1">
        <v>45994</v>
      </c>
      <c r="G488">
        <v>7</v>
      </c>
      <c r="H488">
        <v>444</v>
      </c>
      <c r="I488" t="s">
        <v>28</v>
      </c>
      <c r="J488" t="s">
        <v>549</v>
      </c>
      <c r="K488" t="s">
        <v>46</v>
      </c>
    </row>
    <row r="489" spans="1:11" x14ac:dyDescent="0.25">
      <c r="A489">
        <v>487</v>
      </c>
      <c r="B489" t="s">
        <v>43</v>
      </c>
      <c r="C489" t="s">
        <v>24</v>
      </c>
      <c r="D489" t="s">
        <v>25</v>
      </c>
      <c r="E489">
        <v>45814</v>
      </c>
      <c r="F489" s="1">
        <v>45817</v>
      </c>
      <c r="G489">
        <v>5</v>
      </c>
      <c r="H489">
        <v>615</v>
      </c>
      <c r="I489" t="s">
        <v>28</v>
      </c>
      <c r="J489" t="s">
        <v>549</v>
      </c>
      <c r="K489" t="s">
        <v>15</v>
      </c>
    </row>
    <row r="490" spans="1:11" x14ac:dyDescent="0.25">
      <c r="A490">
        <v>488</v>
      </c>
      <c r="B490" t="s">
        <v>45</v>
      </c>
      <c r="C490" t="s">
        <v>17</v>
      </c>
      <c r="D490" t="s">
        <v>64</v>
      </c>
      <c r="E490">
        <v>46006</v>
      </c>
      <c r="F490" s="1">
        <v>46007</v>
      </c>
      <c r="G490">
        <v>7</v>
      </c>
      <c r="H490">
        <v>595</v>
      </c>
      <c r="I490" t="s">
        <v>14</v>
      </c>
      <c r="J490" t="s">
        <v>551</v>
      </c>
      <c r="K490" t="s">
        <v>19</v>
      </c>
    </row>
    <row r="491" spans="1:11" x14ac:dyDescent="0.25">
      <c r="A491">
        <v>489</v>
      </c>
      <c r="B491" t="s">
        <v>47</v>
      </c>
      <c r="C491" t="s">
        <v>31</v>
      </c>
      <c r="D491" t="s">
        <v>50</v>
      </c>
      <c r="E491">
        <v>45660</v>
      </c>
      <c r="F491" s="1">
        <v>45669</v>
      </c>
      <c r="G491">
        <v>1</v>
      </c>
      <c r="H491">
        <v>669</v>
      </c>
      <c r="I491" t="s">
        <v>14</v>
      </c>
      <c r="J491" t="s">
        <v>551</v>
      </c>
      <c r="K491" t="s">
        <v>19</v>
      </c>
    </row>
    <row r="492" spans="1:11" x14ac:dyDescent="0.25">
      <c r="A492">
        <v>490</v>
      </c>
      <c r="B492" t="s">
        <v>48</v>
      </c>
      <c r="C492" t="s">
        <v>21</v>
      </c>
      <c r="D492" t="s">
        <v>40</v>
      </c>
      <c r="E492">
        <v>45879</v>
      </c>
      <c r="F492" s="1">
        <v>45882</v>
      </c>
      <c r="G492">
        <v>9</v>
      </c>
      <c r="H492">
        <v>967</v>
      </c>
      <c r="I492" t="s">
        <v>14</v>
      </c>
      <c r="J492" t="s">
        <v>33</v>
      </c>
      <c r="K492" t="s">
        <v>19</v>
      </c>
    </row>
    <row r="493" spans="1:11" x14ac:dyDescent="0.25">
      <c r="A493">
        <v>491</v>
      </c>
      <c r="B493" t="s">
        <v>49</v>
      </c>
      <c r="C493" t="s">
        <v>12</v>
      </c>
      <c r="D493" t="s">
        <v>13</v>
      </c>
      <c r="E493">
        <v>45759</v>
      </c>
      <c r="F493" s="1">
        <v>45765</v>
      </c>
      <c r="G493">
        <v>5</v>
      </c>
      <c r="H493">
        <v>874</v>
      </c>
      <c r="I493" t="s">
        <v>14</v>
      </c>
      <c r="J493" t="s">
        <v>33</v>
      </c>
      <c r="K493" t="s">
        <v>46</v>
      </c>
    </row>
    <row r="494" spans="1:11" x14ac:dyDescent="0.25">
      <c r="A494">
        <v>492</v>
      </c>
      <c r="B494" t="s">
        <v>51</v>
      </c>
      <c r="C494" t="s">
        <v>24</v>
      </c>
      <c r="D494" t="s">
        <v>38</v>
      </c>
      <c r="E494">
        <v>45948</v>
      </c>
      <c r="F494" s="1">
        <v>45955</v>
      </c>
      <c r="G494">
        <v>6</v>
      </c>
      <c r="H494">
        <v>124</v>
      </c>
      <c r="I494" t="s">
        <v>28</v>
      </c>
      <c r="J494" t="s">
        <v>551</v>
      </c>
      <c r="K494" t="s">
        <v>46</v>
      </c>
    </row>
    <row r="495" spans="1:11" x14ac:dyDescent="0.25">
      <c r="A495">
        <v>493</v>
      </c>
      <c r="B495" t="s">
        <v>53</v>
      </c>
      <c r="C495" t="s">
        <v>17</v>
      </c>
      <c r="D495" t="s">
        <v>44</v>
      </c>
      <c r="E495">
        <v>45956</v>
      </c>
      <c r="F495" s="1">
        <v>45962</v>
      </c>
      <c r="G495">
        <v>6</v>
      </c>
      <c r="H495">
        <v>894</v>
      </c>
      <c r="I495" t="s">
        <v>28</v>
      </c>
      <c r="J495" t="s">
        <v>33</v>
      </c>
      <c r="K495" t="s">
        <v>15</v>
      </c>
    </row>
    <row r="496" spans="1:11" x14ac:dyDescent="0.25">
      <c r="A496">
        <v>494</v>
      </c>
      <c r="B496" t="s">
        <v>55</v>
      </c>
      <c r="C496" t="s">
        <v>21</v>
      </c>
      <c r="D496" t="s">
        <v>54</v>
      </c>
      <c r="E496">
        <v>45800</v>
      </c>
      <c r="F496" s="1">
        <v>45803</v>
      </c>
      <c r="G496">
        <v>4</v>
      </c>
      <c r="H496">
        <v>740</v>
      </c>
      <c r="I496" t="s">
        <v>14</v>
      </c>
      <c r="J496" t="s">
        <v>549</v>
      </c>
      <c r="K496" t="s">
        <v>29</v>
      </c>
    </row>
    <row r="497" spans="1:11" x14ac:dyDescent="0.25">
      <c r="A497">
        <v>495</v>
      </c>
      <c r="B497" t="s">
        <v>57</v>
      </c>
      <c r="C497" t="s">
        <v>31</v>
      </c>
      <c r="D497" t="s">
        <v>50</v>
      </c>
      <c r="E497">
        <v>45916</v>
      </c>
      <c r="F497" s="1">
        <v>45919</v>
      </c>
      <c r="G497">
        <v>10</v>
      </c>
      <c r="H497">
        <v>741</v>
      </c>
      <c r="I497" t="s">
        <v>28</v>
      </c>
      <c r="J497" t="s">
        <v>547</v>
      </c>
      <c r="K497" t="s">
        <v>46</v>
      </c>
    </row>
    <row r="498" spans="1:11" x14ac:dyDescent="0.25">
      <c r="A498">
        <v>496</v>
      </c>
      <c r="B498" t="s">
        <v>43</v>
      </c>
      <c r="C498" t="s">
        <v>12</v>
      </c>
      <c r="D498" t="s">
        <v>13</v>
      </c>
      <c r="E498">
        <v>45709</v>
      </c>
      <c r="F498" s="1">
        <v>45718</v>
      </c>
      <c r="G498">
        <v>1</v>
      </c>
      <c r="H498">
        <v>474</v>
      </c>
      <c r="I498" t="s">
        <v>28</v>
      </c>
      <c r="J498" t="s">
        <v>33</v>
      </c>
      <c r="K498" t="s">
        <v>29</v>
      </c>
    </row>
    <row r="499" spans="1:11" x14ac:dyDescent="0.25">
      <c r="A499">
        <v>497</v>
      </c>
      <c r="B499" t="s">
        <v>59</v>
      </c>
      <c r="C499" t="s">
        <v>31</v>
      </c>
      <c r="D499" t="s">
        <v>76</v>
      </c>
      <c r="E499">
        <v>45691</v>
      </c>
      <c r="F499" s="1">
        <v>45696</v>
      </c>
      <c r="G499">
        <v>7</v>
      </c>
      <c r="H499">
        <v>811</v>
      </c>
      <c r="I499" t="s">
        <v>28</v>
      </c>
      <c r="J499" t="s">
        <v>550</v>
      </c>
      <c r="K499" t="s">
        <v>15</v>
      </c>
    </row>
    <row r="500" spans="1:11" x14ac:dyDescent="0.25">
      <c r="A500">
        <v>498</v>
      </c>
      <c r="B500" t="s">
        <v>61</v>
      </c>
      <c r="C500" t="s">
        <v>24</v>
      </c>
      <c r="D500" t="s">
        <v>25</v>
      </c>
      <c r="E500">
        <v>45741</v>
      </c>
      <c r="F500" s="1">
        <v>45745</v>
      </c>
      <c r="G500">
        <v>4</v>
      </c>
      <c r="H500">
        <v>247</v>
      </c>
      <c r="I500" t="s">
        <v>14</v>
      </c>
      <c r="J500" t="s">
        <v>33</v>
      </c>
      <c r="K500" t="s">
        <v>46</v>
      </c>
    </row>
    <row r="501" spans="1:11" x14ac:dyDescent="0.25">
      <c r="A501">
        <v>499</v>
      </c>
      <c r="B501" t="s">
        <v>62</v>
      </c>
      <c r="C501" t="s">
        <v>31</v>
      </c>
      <c r="D501" t="s">
        <v>32</v>
      </c>
      <c r="E501">
        <v>45741</v>
      </c>
      <c r="F501" s="1">
        <v>45752</v>
      </c>
      <c r="G501">
        <v>3</v>
      </c>
      <c r="H501">
        <v>774</v>
      </c>
      <c r="I501" t="s">
        <v>28</v>
      </c>
      <c r="J501" t="s">
        <v>547</v>
      </c>
      <c r="K501" t="s">
        <v>19</v>
      </c>
    </row>
    <row r="502" spans="1:11" x14ac:dyDescent="0.25">
      <c r="A502">
        <v>500</v>
      </c>
      <c r="B502" t="s">
        <v>63</v>
      </c>
      <c r="C502" t="s">
        <v>21</v>
      </c>
      <c r="D502" t="s">
        <v>83</v>
      </c>
      <c r="E502">
        <v>45753</v>
      </c>
      <c r="F502" s="1">
        <v>45759</v>
      </c>
      <c r="G502">
        <v>5</v>
      </c>
      <c r="H502">
        <v>63</v>
      </c>
      <c r="I502" t="s">
        <v>14</v>
      </c>
      <c r="J502" t="s">
        <v>549</v>
      </c>
      <c r="K502" t="s">
        <v>46</v>
      </c>
    </row>
    <row r="503" spans="1:11" x14ac:dyDescent="0.25">
      <c r="A503">
        <v>501</v>
      </c>
      <c r="B503" t="s">
        <v>65</v>
      </c>
      <c r="C503" t="s">
        <v>31</v>
      </c>
      <c r="D503" t="s">
        <v>32</v>
      </c>
      <c r="E503">
        <v>45764</v>
      </c>
      <c r="F503" s="1">
        <v>45770</v>
      </c>
      <c r="G503">
        <v>1</v>
      </c>
      <c r="H503">
        <v>30</v>
      </c>
      <c r="I503" t="s">
        <v>28</v>
      </c>
      <c r="J503" t="s">
        <v>33</v>
      </c>
      <c r="K503" t="s">
        <v>15</v>
      </c>
    </row>
    <row r="504" spans="1:11" x14ac:dyDescent="0.25">
      <c r="A504">
        <v>502</v>
      </c>
      <c r="B504" t="s">
        <v>66</v>
      </c>
      <c r="C504" t="s">
        <v>12</v>
      </c>
      <c r="D504" t="s">
        <v>13</v>
      </c>
      <c r="E504">
        <v>45931</v>
      </c>
      <c r="F504" s="1">
        <v>45933</v>
      </c>
      <c r="G504">
        <v>7</v>
      </c>
      <c r="H504">
        <v>149</v>
      </c>
      <c r="I504" t="s">
        <v>28</v>
      </c>
      <c r="J504" t="s">
        <v>551</v>
      </c>
      <c r="K504" t="s">
        <v>29</v>
      </c>
    </row>
    <row r="505" spans="1:11" x14ac:dyDescent="0.25">
      <c r="A505">
        <v>503</v>
      </c>
      <c r="B505" t="s">
        <v>67</v>
      </c>
      <c r="C505" t="s">
        <v>31</v>
      </c>
      <c r="D505" t="s">
        <v>42</v>
      </c>
      <c r="E505">
        <v>45662</v>
      </c>
      <c r="F505" s="1">
        <v>45663</v>
      </c>
      <c r="G505">
        <v>4</v>
      </c>
      <c r="H505">
        <v>212</v>
      </c>
      <c r="I505" t="s">
        <v>14</v>
      </c>
      <c r="J505" t="s">
        <v>550</v>
      </c>
      <c r="K505" t="s">
        <v>15</v>
      </c>
    </row>
    <row r="506" spans="1:11" x14ac:dyDescent="0.25">
      <c r="A506">
        <v>504</v>
      </c>
      <c r="B506" t="s">
        <v>68</v>
      </c>
      <c r="C506" t="s">
        <v>24</v>
      </c>
      <c r="D506" t="s">
        <v>70</v>
      </c>
      <c r="E506">
        <v>45669</v>
      </c>
      <c r="F506" s="1">
        <v>45684</v>
      </c>
      <c r="G506">
        <v>10</v>
      </c>
      <c r="H506">
        <v>639</v>
      </c>
      <c r="I506" t="s">
        <v>28</v>
      </c>
      <c r="J506" t="s">
        <v>547</v>
      </c>
      <c r="K506" t="s">
        <v>46</v>
      </c>
    </row>
    <row r="507" spans="1:11" x14ac:dyDescent="0.25">
      <c r="A507">
        <v>505</v>
      </c>
      <c r="B507" t="s">
        <v>69</v>
      </c>
      <c r="C507" t="s">
        <v>17</v>
      </c>
      <c r="D507" t="s">
        <v>44</v>
      </c>
      <c r="E507">
        <v>45682</v>
      </c>
      <c r="F507" s="1">
        <v>45683</v>
      </c>
      <c r="G507">
        <v>7</v>
      </c>
      <c r="H507">
        <v>785</v>
      </c>
      <c r="I507" t="s">
        <v>14</v>
      </c>
      <c r="J507" t="s">
        <v>547</v>
      </c>
      <c r="K507" t="s">
        <v>19</v>
      </c>
    </row>
    <row r="508" spans="1:11" x14ac:dyDescent="0.25">
      <c r="A508">
        <v>506</v>
      </c>
      <c r="B508" t="s">
        <v>71</v>
      </c>
      <c r="C508" t="s">
        <v>21</v>
      </c>
      <c r="D508" t="s">
        <v>54</v>
      </c>
      <c r="E508">
        <v>45915</v>
      </c>
      <c r="F508" s="1">
        <v>45918</v>
      </c>
      <c r="G508">
        <v>8</v>
      </c>
      <c r="H508">
        <v>656</v>
      </c>
      <c r="I508" t="s">
        <v>14</v>
      </c>
      <c r="J508" t="s">
        <v>551</v>
      </c>
      <c r="K508" t="s">
        <v>46</v>
      </c>
    </row>
    <row r="509" spans="1:11" x14ac:dyDescent="0.25">
      <c r="A509">
        <v>507</v>
      </c>
      <c r="B509" t="s">
        <v>72</v>
      </c>
      <c r="C509" t="s">
        <v>21</v>
      </c>
      <c r="D509" t="s">
        <v>83</v>
      </c>
      <c r="E509">
        <v>45691</v>
      </c>
      <c r="F509" s="1">
        <v>45699</v>
      </c>
      <c r="G509">
        <v>3</v>
      </c>
      <c r="H509">
        <v>703</v>
      </c>
      <c r="I509" t="s">
        <v>14</v>
      </c>
      <c r="J509" t="s">
        <v>547</v>
      </c>
      <c r="K509" t="s">
        <v>29</v>
      </c>
    </row>
    <row r="510" spans="1:11" x14ac:dyDescent="0.25">
      <c r="A510">
        <v>508</v>
      </c>
      <c r="B510" t="s">
        <v>73</v>
      </c>
      <c r="C510" t="s">
        <v>17</v>
      </c>
      <c r="D510" t="s">
        <v>18</v>
      </c>
      <c r="E510">
        <v>45936</v>
      </c>
      <c r="F510" s="1">
        <v>45940</v>
      </c>
      <c r="G510">
        <v>3</v>
      </c>
      <c r="H510">
        <v>908</v>
      </c>
      <c r="I510" t="s">
        <v>28</v>
      </c>
      <c r="J510" t="s">
        <v>547</v>
      </c>
      <c r="K510" t="s">
        <v>15</v>
      </c>
    </row>
    <row r="511" spans="1:11" x14ac:dyDescent="0.25">
      <c r="A511">
        <v>509</v>
      </c>
      <c r="B511" t="s">
        <v>74</v>
      </c>
      <c r="C511" t="s">
        <v>31</v>
      </c>
      <c r="D511" t="s">
        <v>50</v>
      </c>
      <c r="E511">
        <v>45949</v>
      </c>
      <c r="F511" s="1">
        <v>45961</v>
      </c>
      <c r="G511">
        <v>7</v>
      </c>
      <c r="H511">
        <v>50</v>
      </c>
      <c r="I511" t="s">
        <v>28</v>
      </c>
      <c r="J511" t="s">
        <v>550</v>
      </c>
      <c r="K511" t="s">
        <v>29</v>
      </c>
    </row>
    <row r="512" spans="1:11" x14ac:dyDescent="0.25">
      <c r="A512">
        <v>510</v>
      </c>
      <c r="B512" t="s">
        <v>75</v>
      </c>
      <c r="C512" t="s">
        <v>21</v>
      </c>
      <c r="D512" t="s">
        <v>54</v>
      </c>
      <c r="E512">
        <v>45804</v>
      </c>
      <c r="F512" s="1">
        <v>45812</v>
      </c>
      <c r="G512">
        <v>10</v>
      </c>
      <c r="H512">
        <v>723</v>
      </c>
      <c r="I512" t="s">
        <v>28</v>
      </c>
      <c r="J512" t="s">
        <v>549</v>
      </c>
      <c r="K512" t="s">
        <v>29</v>
      </c>
    </row>
    <row r="513" spans="1:11" x14ac:dyDescent="0.25">
      <c r="A513">
        <v>511</v>
      </c>
      <c r="B513" t="s">
        <v>77</v>
      </c>
      <c r="C513" t="s">
        <v>21</v>
      </c>
      <c r="D513" t="s">
        <v>54</v>
      </c>
      <c r="E513">
        <v>45967</v>
      </c>
      <c r="F513" s="1">
        <v>45973</v>
      </c>
      <c r="G513">
        <v>7</v>
      </c>
      <c r="H513">
        <v>568</v>
      </c>
      <c r="I513" t="s">
        <v>28</v>
      </c>
      <c r="J513" t="s">
        <v>547</v>
      </c>
      <c r="K513" t="s">
        <v>46</v>
      </c>
    </row>
    <row r="514" spans="1:11" x14ac:dyDescent="0.25">
      <c r="A514">
        <v>512</v>
      </c>
      <c r="B514" t="s">
        <v>78</v>
      </c>
      <c r="C514" t="s">
        <v>21</v>
      </c>
      <c r="D514" t="s">
        <v>83</v>
      </c>
      <c r="E514">
        <v>45972</v>
      </c>
      <c r="F514" s="1">
        <v>45987</v>
      </c>
      <c r="G514">
        <v>6</v>
      </c>
      <c r="H514">
        <v>250</v>
      </c>
      <c r="I514" t="s">
        <v>28</v>
      </c>
      <c r="J514" t="s">
        <v>550</v>
      </c>
      <c r="K514" t="s">
        <v>29</v>
      </c>
    </row>
    <row r="515" spans="1:11" x14ac:dyDescent="0.25">
      <c r="A515">
        <v>513</v>
      </c>
      <c r="B515" t="s">
        <v>80</v>
      </c>
      <c r="C515" t="s">
        <v>12</v>
      </c>
      <c r="D515" t="s">
        <v>58</v>
      </c>
      <c r="E515">
        <v>45693</v>
      </c>
      <c r="F515" s="1">
        <v>45694</v>
      </c>
      <c r="G515">
        <v>4</v>
      </c>
      <c r="H515">
        <v>572</v>
      </c>
      <c r="I515" t="s">
        <v>14</v>
      </c>
      <c r="J515" t="s">
        <v>550</v>
      </c>
      <c r="K515" t="s">
        <v>29</v>
      </c>
    </row>
    <row r="516" spans="1:11" x14ac:dyDescent="0.25">
      <c r="A516">
        <v>514</v>
      </c>
      <c r="B516" t="s">
        <v>81</v>
      </c>
      <c r="C516" t="s">
        <v>31</v>
      </c>
      <c r="D516" t="s">
        <v>42</v>
      </c>
      <c r="E516">
        <v>45678</v>
      </c>
      <c r="F516" s="1">
        <v>45692</v>
      </c>
      <c r="G516">
        <v>8</v>
      </c>
      <c r="H516">
        <v>849</v>
      </c>
      <c r="I516" t="s">
        <v>28</v>
      </c>
      <c r="J516" t="s">
        <v>551</v>
      </c>
      <c r="K516" t="s">
        <v>19</v>
      </c>
    </row>
    <row r="517" spans="1:11" x14ac:dyDescent="0.25">
      <c r="A517">
        <v>515</v>
      </c>
      <c r="B517" t="s">
        <v>82</v>
      </c>
      <c r="C517" t="s">
        <v>24</v>
      </c>
      <c r="D517" t="s">
        <v>25</v>
      </c>
      <c r="E517">
        <v>45733</v>
      </c>
      <c r="F517" s="1">
        <v>45736</v>
      </c>
      <c r="G517">
        <v>8</v>
      </c>
      <c r="H517">
        <v>858</v>
      </c>
      <c r="I517" t="s">
        <v>28</v>
      </c>
      <c r="J517" t="s">
        <v>547</v>
      </c>
      <c r="K517" t="s">
        <v>19</v>
      </c>
    </row>
    <row r="518" spans="1:11" x14ac:dyDescent="0.25">
      <c r="A518">
        <v>516</v>
      </c>
      <c r="B518" t="s">
        <v>84</v>
      </c>
      <c r="C518" t="s">
        <v>17</v>
      </c>
      <c r="D518" t="s">
        <v>44</v>
      </c>
      <c r="E518">
        <v>45844</v>
      </c>
      <c r="F518" s="1">
        <v>45852</v>
      </c>
      <c r="G518">
        <v>1</v>
      </c>
      <c r="H518">
        <v>256</v>
      </c>
      <c r="I518" t="s">
        <v>14</v>
      </c>
      <c r="J518" t="s">
        <v>33</v>
      </c>
      <c r="K518" t="s">
        <v>46</v>
      </c>
    </row>
    <row r="519" spans="1:11" x14ac:dyDescent="0.25">
      <c r="A519">
        <v>517</v>
      </c>
      <c r="B519" t="s">
        <v>85</v>
      </c>
      <c r="C519" t="s">
        <v>12</v>
      </c>
      <c r="D519" t="s">
        <v>13</v>
      </c>
      <c r="E519">
        <v>45799</v>
      </c>
      <c r="F519" s="1">
        <v>45806</v>
      </c>
      <c r="G519">
        <v>8</v>
      </c>
      <c r="H519">
        <v>453</v>
      </c>
      <c r="I519" t="s">
        <v>28</v>
      </c>
      <c r="J519" t="s">
        <v>549</v>
      </c>
      <c r="K519" t="s">
        <v>19</v>
      </c>
    </row>
    <row r="520" spans="1:11" x14ac:dyDescent="0.25">
      <c r="A520">
        <v>518</v>
      </c>
      <c r="B520" t="s">
        <v>86</v>
      </c>
      <c r="C520" t="s">
        <v>24</v>
      </c>
      <c r="D520" t="s">
        <v>25</v>
      </c>
      <c r="E520">
        <v>45822</v>
      </c>
      <c r="F520" s="1">
        <v>45836</v>
      </c>
      <c r="G520">
        <v>6</v>
      </c>
      <c r="H520">
        <v>218</v>
      </c>
      <c r="I520" t="s">
        <v>28</v>
      </c>
      <c r="J520" t="s">
        <v>33</v>
      </c>
      <c r="K520" t="s">
        <v>15</v>
      </c>
    </row>
    <row r="521" spans="1:11" x14ac:dyDescent="0.25">
      <c r="A521">
        <v>519</v>
      </c>
      <c r="B521" t="s">
        <v>87</v>
      </c>
      <c r="C521" t="s">
        <v>17</v>
      </c>
      <c r="D521" t="s">
        <v>44</v>
      </c>
      <c r="E521">
        <v>46009</v>
      </c>
      <c r="F521" s="1">
        <v>46018</v>
      </c>
      <c r="G521">
        <v>7</v>
      </c>
      <c r="H521">
        <v>481</v>
      </c>
      <c r="I521" t="s">
        <v>28</v>
      </c>
      <c r="J521" t="s">
        <v>549</v>
      </c>
      <c r="K521" t="s">
        <v>46</v>
      </c>
    </row>
    <row r="522" spans="1:11" x14ac:dyDescent="0.25">
      <c r="A522">
        <v>520</v>
      </c>
      <c r="B522" t="s">
        <v>88</v>
      </c>
      <c r="C522" t="s">
        <v>21</v>
      </c>
      <c r="D522" t="s">
        <v>22</v>
      </c>
      <c r="E522">
        <v>45756</v>
      </c>
      <c r="F522" s="1">
        <v>45764</v>
      </c>
      <c r="G522">
        <v>1</v>
      </c>
      <c r="H522">
        <v>420</v>
      </c>
      <c r="I522" t="s">
        <v>14</v>
      </c>
      <c r="J522" t="s">
        <v>550</v>
      </c>
      <c r="K522" t="s">
        <v>29</v>
      </c>
    </row>
    <row r="523" spans="1:11" x14ac:dyDescent="0.25">
      <c r="A523">
        <v>521</v>
      </c>
      <c r="B523" t="s">
        <v>89</v>
      </c>
      <c r="C523" t="s">
        <v>17</v>
      </c>
      <c r="D523" t="s">
        <v>18</v>
      </c>
      <c r="E523">
        <v>45871</v>
      </c>
      <c r="F523" s="1">
        <v>45875</v>
      </c>
      <c r="G523">
        <v>1</v>
      </c>
      <c r="H523">
        <v>98</v>
      </c>
      <c r="I523" t="s">
        <v>28</v>
      </c>
      <c r="J523" t="s">
        <v>550</v>
      </c>
      <c r="K523" t="s">
        <v>46</v>
      </c>
    </row>
    <row r="524" spans="1:11" x14ac:dyDescent="0.25">
      <c r="A524">
        <v>522</v>
      </c>
      <c r="B524" t="s">
        <v>90</v>
      </c>
      <c r="C524" t="s">
        <v>31</v>
      </c>
      <c r="D524" t="s">
        <v>76</v>
      </c>
      <c r="E524">
        <v>45714</v>
      </c>
      <c r="F524" s="1">
        <v>45721</v>
      </c>
      <c r="G524">
        <v>1</v>
      </c>
      <c r="H524">
        <v>444</v>
      </c>
      <c r="I524" t="s">
        <v>28</v>
      </c>
      <c r="J524" t="s">
        <v>550</v>
      </c>
      <c r="K524" t="s">
        <v>15</v>
      </c>
    </row>
    <row r="525" spans="1:11" x14ac:dyDescent="0.25">
      <c r="A525">
        <v>523</v>
      </c>
      <c r="B525" t="s">
        <v>91</v>
      </c>
      <c r="C525" t="s">
        <v>17</v>
      </c>
      <c r="D525" t="s">
        <v>64</v>
      </c>
      <c r="E525">
        <v>45995</v>
      </c>
      <c r="F525" s="1">
        <v>46001</v>
      </c>
      <c r="G525">
        <v>5</v>
      </c>
      <c r="H525">
        <v>858</v>
      </c>
      <c r="I525" t="s">
        <v>14</v>
      </c>
      <c r="J525" t="s">
        <v>549</v>
      </c>
      <c r="K525" t="s">
        <v>46</v>
      </c>
    </row>
    <row r="526" spans="1:11" x14ac:dyDescent="0.25">
      <c r="A526">
        <v>524</v>
      </c>
      <c r="B526" t="s">
        <v>92</v>
      </c>
      <c r="C526" t="s">
        <v>17</v>
      </c>
      <c r="D526" t="s">
        <v>56</v>
      </c>
      <c r="E526">
        <v>45905</v>
      </c>
      <c r="F526" s="1">
        <v>45915</v>
      </c>
      <c r="G526">
        <v>6</v>
      </c>
      <c r="H526">
        <v>914</v>
      </c>
      <c r="I526" t="s">
        <v>14</v>
      </c>
      <c r="J526" t="s">
        <v>551</v>
      </c>
      <c r="K526" t="s">
        <v>46</v>
      </c>
    </row>
    <row r="527" spans="1:11" x14ac:dyDescent="0.25">
      <c r="A527">
        <v>525</v>
      </c>
      <c r="B527" t="s">
        <v>93</v>
      </c>
      <c r="C527" t="s">
        <v>12</v>
      </c>
      <c r="D527" t="s">
        <v>58</v>
      </c>
      <c r="E527">
        <v>45935</v>
      </c>
      <c r="F527" s="1">
        <v>45949</v>
      </c>
      <c r="G527">
        <v>5</v>
      </c>
      <c r="H527">
        <v>163</v>
      </c>
      <c r="I527" t="s">
        <v>28</v>
      </c>
      <c r="J527" t="s">
        <v>550</v>
      </c>
      <c r="K527" t="s">
        <v>15</v>
      </c>
    </row>
    <row r="528" spans="1:11" x14ac:dyDescent="0.25">
      <c r="A528">
        <v>526</v>
      </c>
      <c r="B528" t="s">
        <v>94</v>
      </c>
      <c r="C528" t="s">
        <v>24</v>
      </c>
      <c r="D528" t="s">
        <v>70</v>
      </c>
      <c r="E528">
        <v>45986</v>
      </c>
      <c r="F528" s="1">
        <v>45996</v>
      </c>
      <c r="G528">
        <v>9</v>
      </c>
      <c r="H528">
        <v>811</v>
      </c>
      <c r="I528" t="s">
        <v>28</v>
      </c>
      <c r="J528" t="s">
        <v>551</v>
      </c>
      <c r="K528" t="s">
        <v>29</v>
      </c>
    </row>
    <row r="529" spans="1:11" x14ac:dyDescent="0.25">
      <c r="A529">
        <v>527</v>
      </c>
      <c r="B529" t="s">
        <v>95</v>
      </c>
      <c r="C529" t="s">
        <v>24</v>
      </c>
      <c r="D529" t="s">
        <v>25</v>
      </c>
      <c r="E529">
        <v>45966</v>
      </c>
      <c r="F529" s="1">
        <v>45968</v>
      </c>
      <c r="G529">
        <v>9</v>
      </c>
      <c r="H529">
        <v>828</v>
      </c>
      <c r="I529" t="s">
        <v>14</v>
      </c>
      <c r="J529" t="s">
        <v>549</v>
      </c>
      <c r="K529" t="s">
        <v>19</v>
      </c>
    </row>
    <row r="530" spans="1:11" x14ac:dyDescent="0.25">
      <c r="A530">
        <v>528</v>
      </c>
      <c r="B530" t="s">
        <v>97</v>
      </c>
      <c r="C530" t="s">
        <v>31</v>
      </c>
      <c r="D530" t="s">
        <v>50</v>
      </c>
      <c r="E530">
        <v>45706</v>
      </c>
      <c r="F530" s="1">
        <v>45712</v>
      </c>
      <c r="G530">
        <v>8</v>
      </c>
      <c r="H530">
        <v>745</v>
      </c>
      <c r="I530" t="s">
        <v>28</v>
      </c>
      <c r="J530" t="s">
        <v>33</v>
      </c>
      <c r="K530" t="s">
        <v>29</v>
      </c>
    </row>
    <row r="531" spans="1:11" x14ac:dyDescent="0.25">
      <c r="A531">
        <v>529</v>
      </c>
      <c r="B531" t="s">
        <v>98</v>
      </c>
      <c r="C531" t="s">
        <v>17</v>
      </c>
      <c r="D531" t="s">
        <v>56</v>
      </c>
      <c r="E531">
        <v>45904</v>
      </c>
      <c r="F531" s="1">
        <v>45910</v>
      </c>
      <c r="G531">
        <v>7</v>
      </c>
      <c r="H531">
        <v>238</v>
      </c>
      <c r="I531" t="s">
        <v>14</v>
      </c>
      <c r="J531" t="s">
        <v>550</v>
      </c>
      <c r="K531" t="s">
        <v>15</v>
      </c>
    </row>
    <row r="532" spans="1:11" x14ac:dyDescent="0.25">
      <c r="A532">
        <v>530</v>
      </c>
      <c r="B532" t="s">
        <v>99</v>
      </c>
      <c r="C532" t="s">
        <v>12</v>
      </c>
      <c r="D532" t="s">
        <v>13</v>
      </c>
      <c r="E532">
        <v>46003</v>
      </c>
      <c r="F532" s="1">
        <v>46013</v>
      </c>
      <c r="G532">
        <v>1</v>
      </c>
      <c r="H532">
        <v>159</v>
      </c>
      <c r="I532" t="s">
        <v>14</v>
      </c>
      <c r="J532" t="s">
        <v>550</v>
      </c>
      <c r="K532" t="s">
        <v>15</v>
      </c>
    </row>
    <row r="533" spans="1:11" x14ac:dyDescent="0.25">
      <c r="A533">
        <v>531</v>
      </c>
      <c r="B533" t="s">
        <v>101</v>
      </c>
      <c r="C533" t="s">
        <v>24</v>
      </c>
      <c r="D533" t="s">
        <v>70</v>
      </c>
      <c r="E533">
        <v>45793</v>
      </c>
      <c r="F533" s="1">
        <v>45797</v>
      </c>
      <c r="G533">
        <v>10</v>
      </c>
      <c r="H533">
        <v>102</v>
      </c>
      <c r="I533" t="s">
        <v>28</v>
      </c>
      <c r="J533" t="s">
        <v>550</v>
      </c>
      <c r="K533" t="s">
        <v>29</v>
      </c>
    </row>
    <row r="534" spans="1:11" x14ac:dyDescent="0.25">
      <c r="A534">
        <v>532</v>
      </c>
      <c r="B534" t="s">
        <v>102</v>
      </c>
      <c r="C534" t="s">
        <v>24</v>
      </c>
      <c r="D534" t="s">
        <v>25</v>
      </c>
      <c r="E534">
        <v>45997</v>
      </c>
      <c r="F534" s="1">
        <v>45998</v>
      </c>
      <c r="G534">
        <v>2</v>
      </c>
      <c r="H534">
        <v>443</v>
      </c>
      <c r="I534" t="s">
        <v>14</v>
      </c>
      <c r="J534" t="s">
        <v>547</v>
      </c>
      <c r="K534" t="s">
        <v>46</v>
      </c>
    </row>
    <row r="535" spans="1:11" x14ac:dyDescent="0.25">
      <c r="A535">
        <v>533</v>
      </c>
      <c r="B535" t="s">
        <v>103</v>
      </c>
      <c r="C535" t="s">
        <v>24</v>
      </c>
      <c r="D535" t="s">
        <v>38</v>
      </c>
      <c r="E535">
        <v>45711</v>
      </c>
      <c r="F535" s="1">
        <v>45714</v>
      </c>
      <c r="G535">
        <v>9</v>
      </c>
      <c r="H535">
        <v>10</v>
      </c>
      <c r="I535" t="s">
        <v>14</v>
      </c>
      <c r="J535" t="s">
        <v>551</v>
      </c>
      <c r="K535" t="s">
        <v>46</v>
      </c>
    </row>
    <row r="536" spans="1:11" x14ac:dyDescent="0.25">
      <c r="A536">
        <v>534</v>
      </c>
      <c r="B536" t="s">
        <v>104</v>
      </c>
      <c r="C536" t="s">
        <v>31</v>
      </c>
      <c r="D536" t="s">
        <v>32</v>
      </c>
      <c r="E536">
        <v>45942</v>
      </c>
      <c r="F536" s="1">
        <v>45955</v>
      </c>
      <c r="G536">
        <v>5</v>
      </c>
      <c r="H536">
        <v>758</v>
      </c>
      <c r="I536" t="s">
        <v>28</v>
      </c>
      <c r="J536" t="s">
        <v>551</v>
      </c>
      <c r="K536" t="s">
        <v>19</v>
      </c>
    </row>
    <row r="537" spans="1:11" x14ac:dyDescent="0.25">
      <c r="A537">
        <v>535</v>
      </c>
      <c r="B537" t="s">
        <v>105</v>
      </c>
      <c r="C537" t="s">
        <v>12</v>
      </c>
      <c r="D537" t="s">
        <v>13</v>
      </c>
      <c r="E537">
        <v>45896</v>
      </c>
      <c r="F537" s="1">
        <v>45897</v>
      </c>
      <c r="G537">
        <v>10</v>
      </c>
      <c r="H537">
        <v>541</v>
      </c>
      <c r="I537" t="s">
        <v>14</v>
      </c>
      <c r="J537" t="s">
        <v>549</v>
      </c>
      <c r="K537" t="s">
        <v>15</v>
      </c>
    </row>
    <row r="538" spans="1:11" x14ac:dyDescent="0.25">
      <c r="A538">
        <v>536</v>
      </c>
      <c r="B538" t="s">
        <v>106</v>
      </c>
      <c r="C538" t="s">
        <v>31</v>
      </c>
      <c r="D538" t="s">
        <v>50</v>
      </c>
      <c r="E538">
        <v>45890</v>
      </c>
      <c r="F538" s="1">
        <v>45891</v>
      </c>
      <c r="G538">
        <v>1</v>
      </c>
      <c r="H538">
        <v>46</v>
      </c>
      <c r="I538" t="s">
        <v>14</v>
      </c>
      <c r="J538" t="s">
        <v>549</v>
      </c>
      <c r="K538" t="s">
        <v>29</v>
      </c>
    </row>
    <row r="539" spans="1:11" x14ac:dyDescent="0.25">
      <c r="A539">
        <v>537</v>
      </c>
      <c r="B539" t="s">
        <v>107</v>
      </c>
      <c r="C539" t="s">
        <v>31</v>
      </c>
      <c r="D539" t="s">
        <v>42</v>
      </c>
      <c r="E539">
        <v>45857</v>
      </c>
      <c r="F539" s="1">
        <v>45863</v>
      </c>
      <c r="G539">
        <v>4</v>
      </c>
      <c r="H539">
        <v>82</v>
      </c>
      <c r="I539" t="s">
        <v>28</v>
      </c>
      <c r="J539" t="s">
        <v>550</v>
      </c>
      <c r="K539" t="s">
        <v>15</v>
      </c>
    </row>
    <row r="540" spans="1:11" x14ac:dyDescent="0.25">
      <c r="A540">
        <v>538</v>
      </c>
      <c r="B540" t="s">
        <v>531</v>
      </c>
      <c r="C540" t="s">
        <v>24</v>
      </c>
      <c r="D540" t="s">
        <v>25</v>
      </c>
      <c r="E540">
        <v>46008</v>
      </c>
      <c r="F540" s="1">
        <v>46014</v>
      </c>
      <c r="G540">
        <v>9</v>
      </c>
      <c r="H540">
        <v>891</v>
      </c>
      <c r="I540" t="s">
        <v>28</v>
      </c>
      <c r="J540" t="s">
        <v>550</v>
      </c>
      <c r="K540" t="s">
        <v>29</v>
      </c>
    </row>
    <row r="541" spans="1:11" x14ac:dyDescent="0.25">
      <c r="A541">
        <v>539</v>
      </c>
      <c r="B541" t="s">
        <v>532</v>
      </c>
      <c r="C541" t="s">
        <v>17</v>
      </c>
      <c r="D541" t="s">
        <v>64</v>
      </c>
      <c r="E541">
        <v>45779</v>
      </c>
      <c r="F541" s="1">
        <v>45781</v>
      </c>
      <c r="G541">
        <v>4</v>
      </c>
      <c r="H541">
        <v>578</v>
      </c>
      <c r="I541" t="s">
        <v>14</v>
      </c>
      <c r="J541" t="s">
        <v>551</v>
      </c>
      <c r="K541" t="s">
        <v>46</v>
      </c>
    </row>
    <row r="542" spans="1:11" x14ac:dyDescent="0.25">
      <c r="A542">
        <v>540</v>
      </c>
      <c r="B542" t="s">
        <v>533</v>
      </c>
      <c r="C542" t="s">
        <v>12</v>
      </c>
      <c r="D542" t="s">
        <v>36</v>
      </c>
      <c r="E542">
        <v>45763</v>
      </c>
      <c r="F542" s="1">
        <v>45767</v>
      </c>
      <c r="G542">
        <v>4</v>
      </c>
      <c r="H542">
        <v>152</v>
      </c>
      <c r="I542" t="s">
        <v>28</v>
      </c>
      <c r="J542" t="s">
        <v>550</v>
      </c>
      <c r="K542" t="s">
        <v>46</v>
      </c>
    </row>
    <row r="543" spans="1:11" x14ac:dyDescent="0.25">
      <c r="A543">
        <v>541</v>
      </c>
      <c r="B543" t="s">
        <v>534</v>
      </c>
      <c r="C543" t="s">
        <v>21</v>
      </c>
      <c r="D543" t="s">
        <v>54</v>
      </c>
      <c r="E543">
        <v>45698</v>
      </c>
      <c r="F543" s="1">
        <v>45699</v>
      </c>
      <c r="G543">
        <v>3</v>
      </c>
      <c r="H543">
        <v>288</v>
      </c>
      <c r="I543" t="s">
        <v>14</v>
      </c>
      <c r="J543" t="s">
        <v>551</v>
      </c>
      <c r="K543" t="s">
        <v>46</v>
      </c>
    </row>
    <row r="544" spans="1:11" x14ac:dyDescent="0.25">
      <c r="A544">
        <v>542</v>
      </c>
      <c r="B544" t="s">
        <v>535</v>
      </c>
      <c r="C544" t="s">
        <v>24</v>
      </c>
      <c r="D544" t="s">
        <v>25</v>
      </c>
      <c r="E544">
        <v>45986</v>
      </c>
      <c r="F544" s="1">
        <v>45994</v>
      </c>
      <c r="G544">
        <v>1</v>
      </c>
      <c r="H544">
        <v>321</v>
      </c>
      <c r="I544" t="s">
        <v>14</v>
      </c>
      <c r="J544" t="s">
        <v>549</v>
      </c>
      <c r="K544" t="s">
        <v>15</v>
      </c>
    </row>
    <row r="545" spans="1:11" x14ac:dyDescent="0.25">
      <c r="A545">
        <v>543</v>
      </c>
      <c r="B545" t="s">
        <v>536</v>
      </c>
      <c r="C545" t="s">
        <v>31</v>
      </c>
      <c r="D545" t="s">
        <v>50</v>
      </c>
      <c r="E545">
        <v>45749</v>
      </c>
      <c r="F545" s="1">
        <v>45759</v>
      </c>
      <c r="G545">
        <v>7</v>
      </c>
      <c r="H545">
        <v>356</v>
      </c>
      <c r="I545" t="s">
        <v>14</v>
      </c>
      <c r="J545" t="s">
        <v>549</v>
      </c>
      <c r="K545" t="s">
        <v>19</v>
      </c>
    </row>
    <row r="546" spans="1:11" x14ac:dyDescent="0.25">
      <c r="A546">
        <v>544</v>
      </c>
      <c r="B546" t="s">
        <v>537</v>
      </c>
      <c r="C546" t="s">
        <v>12</v>
      </c>
      <c r="D546" t="s">
        <v>36</v>
      </c>
      <c r="E546">
        <v>45726</v>
      </c>
      <c r="F546" s="1">
        <v>45737</v>
      </c>
      <c r="G546">
        <v>2</v>
      </c>
      <c r="H546">
        <v>944</v>
      </c>
      <c r="I546" t="s">
        <v>28</v>
      </c>
      <c r="J546" t="s">
        <v>550</v>
      </c>
      <c r="K546" t="s">
        <v>19</v>
      </c>
    </row>
    <row r="547" spans="1:11" x14ac:dyDescent="0.25">
      <c r="A547">
        <v>545</v>
      </c>
      <c r="B547" t="s">
        <v>538</v>
      </c>
      <c r="C547" t="s">
        <v>31</v>
      </c>
      <c r="D547" t="s">
        <v>76</v>
      </c>
      <c r="E547">
        <v>46008</v>
      </c>
      <c r="F547" s="1">
        <v>46018</v>
      </c>
      <c r="G547">
        <v>10</v>
      </c>
      <c r="H547">
        <v>172</v>
      </c>
      <c r="I547" t="s">
        <v>14</v>
      </c>
      <c r="J547" t="s">
        <v>33</v>
      </c>
      <c r="K547" t="s">
        <v>19</v>
      </c>
    </row>
    <row r="548" spans="1:11" x14ac:dyDescent="0.25">
      <c r="A548">
        <v>546</v>
      </c>
      <c r="B548" t="s">
        <v>539</v>
      </c>
      <c r="C548" t="s">
        <v>21</v>
      </c>
      <c r="D548" t="s">
        <v>22</v>
      </c>
      <c r="E548">
        <v>45883</v>
      </c>
      <c r="F548" s="1">
        <v>45885</v>
      </c>
      <c r="G548">
        <v>7</v>
      </c>
      <c r="H548">
        <v>70</v>
      </c>
      <c r="I548" t="s">
        <v>14</v>
      </c>
      <c r="J548" t="s">
        <v>547</v>
      </c>
      <c r="K548" t="s">
        <v>46</v>
      </c>
    </row>
    <row r="549" spans="1:11" x14ac:dyDescent="0.25">
      <c r="A549">
        <v>547</v>
      </c>
      <c r="B549" t="s">
        <v>540</v>
      </c>
      <c r="C549" t="s">
        <v>12</v>
      </c>
      <c r="D549" t="s">
        <v>36</v>
      </c>
      <c r="E549">
        <v>45919</v>
      </c>
      <c r="F549" s="1">
        <v>45922</v>
      </c>
      <c r="G549">
        <v>2</v>
      </c>
      <c r="H549">
        <v>722</v>
      </c>
      <c r="I549" t="s">
        <v>14</v>
      </c>
      <c r="J549" t="s">
        <v>550</v>
      </c>
      <c r="K549" t="s">
        <v>46</v>
      </c>
    </row>
    <row r="550" spans="1:11" x14ac:dyDescent="0.25">
      <c r="A550">
        <v>548</v>
      </c>
      <c r="B550" t="s">
        <v>541</v>
      </c>
      <c r="C550" t="s">
        <v>24</v>
      </c>
      <c r="D550" t="s">
        <v>70</v>
      </c>
      <c r="E550">
        <v>46002</v>
      </c>
      <c r="F550" s="1">
        <v>46010</v>
      </c>
      <c r="G550">
        <v>2</v>
      </c>
      <c r="H550">
        <v>876</v>
      </c>
      <c r="I550" t="s">
        <v>28</v>
      </c>
      <c r="J550" t="s">
        <v>547</v>
      </c>
      <c r="K550" t="s">
        <v>15</v>
      </c>
    </row>
    <row r="551" spans="1:11" x14ac:dyDescent="0.25">
      <c r="A551">
        <v>549</v>
      </c>
      <c r="B551" t="s">
        <v>107</v>
      </c>
      <c r="C551" t="s">
        <v>21</v>
      </c>
      <c r="D551" t="s">
        <v>22</v>
      </c>
      <c r="E551">
        <v>45787</v>
      </c>
      <c r="F551" s="1">
        <v>45794</v>
      </c>
      <c r="G551">
        <v>8</v>
      </c>
      <c r="H551">
        <v>281</v>
      </c>
      <c r="I551" t="s">
        <v>14</v>
      </c>
      <c r="J551" t="s">
        <v>33</v>
      </c>
      <c r="K551" t="s">
        <v>29</v>
      </c>
    </row>
    <row r="552" spans="1:11" x14ac:dyDescent="0.25">
      <c r="A552">
        <v>550</v>
      </c>
      <c r="B552" t="s">
        <v>542</v>
      </c>
      <c r="C552" t="s">
        <v>12</v>
      </c>
      <c r="D552" t="s">
        <v>27</v>
      </c>
      <c r="E552">
        <v>45757</v>
      </c>
      <c r="F552" s="1">
        <v>45764</v>
      </c>
      <c r="G552">
        <v>7</v>
      </c>
      <c r="H552">
        <v>390</v>
      </c>
      <c r="I552" t="s">
        <v>28</v>
      </c>
      <c r="J552" t="s">
        <v>547</v>
      </c>
      <c r="K552" t="s">
        <v>46</v>
      </c>
    </row>
    <row r="553" spans="1:11" x14ac:dyDescent="0.25">
      <c r="A553">
        <v>551</v>
      </c>
      <c r="B553" t="s">
        <v>543</v>
      </c>
      <c r="C553" t="s">
        <v>31</v>
      </c>
      <c r="D553" t="s">
        <v>76</v>
      </c>
      <c r="E553">
        <v>45934</v>
      </c>
      <c r="F553" s="1">
        <v>45940</v>
      </c>
      <c r="G553">
        <v>5</v>
      </c>
      <c r="H553">
        <v>953</v>
      </c>
      <c r="I553" t="s">
        <v>14</v>
      </c>
      <c r="J553" t="s">
        <v>549</v>
      </c>
      <c r="K553" t="s">
        <v>29</v>
      </c>
    </row>
    <row r="554" spans="1:11" x14ac:dyDescent="0.25">
      <c r="A554">
        <v>552</v>
      </c>
      <c r="B554" t="s">
        <v>544</v>
      </c>
      <c r="C554" t="s">
        <v>31</v>
      </c>
      <c r="D554" t="s">
        <v>42</v>
      </c>
      <c r="E554">
        <v>45666</v>
      </c>
      <c r="F554" s="1">
        <v>45678</v>
      </c>
      <c r="G554">
        <v>6</v>
      </c>
      <c r="H554">
        <v>323</v>
      </c>
      <c r="I554" t="s">
        <v>28</v>
      </c>
      <c r="J554" t="s">
        <v>547</v>
      </c>
      <c r="K554" t="s">
        <v>15</v>
      </c>
    </row>
    <row r="555" spans="1:11" x14ac:dyDescent="0.25">
      <c r="A555">
        <v>553</v>
      </c>
      <c r="B555" t="s">
        <v>545</v>
      </c>
      <c r="C555" t="s">
        <v>31</v>
      </c>
      <c r="D555" t="s">
        <v>50</v>
      </c>
      <c r="E555">
        <v>45713</v>
      </c>
      <c r="F555" s="1">
        <v>45717</v>
      </c>
      <c r="G555">
        <v>3</v>
      </c>
      <c r="H555">
        <v>380</v>
      </c>
      <c r="I555" t="s">
        <v>14</v>
      </c>
      <c r="J555" t="s">
        <v>549</v>
      </c>
      <c r="K555" t="s">
        <v>46</v>
      </c>
    </row>
    <row r="556" spans="1:11" x14ac:dyDescent="0.25">
      <c r="A556">
        <v>554</v>
      </c>
      <c r="B556" t="s">
        <v>546</v>
      </c>
      <c r="C556" t="s">
        <v>17</v>
      </c>
      <c r="D556" t="s">
        <v>18</v>
      </c>
      <c r="E556">
        <v>45897</v>
      </c>
      <c r="F556" s="1">
        <v>45905</v>
      </c>
      <c r="G556">
        <v>10</v>
      </c>
      <c r="H556">
        <v>509</v>
      </c>
      <c r="I556" t="s">
        <v>28</v>
      </c>
      <c r="J556" t="s">
        <v>547</v>
      </c>
      <c r="K556" t="s">
        <v>15</v>
      </c>
    </row>
    <row r="557" spans="1:11" x14ac:dyDescent="0.25">
      <c r="A557">
        <v>555</v>
      </c>
      <c r="B557" t="s">
        <v>126</v>
      </c>
      <c r="C557" t="s">
        <v>24</v>
      </c>
      <c r="D557" t="s">
        <v>25</v>
      </c>
      <c r="E557">
        <v>45743</v>
      </c>
      <c r="F557" s="1">
        <v>45748</v>
      </c>
      <c r="G557">
        <v>1</v>
      </c>
      <c r="H557">
        <v>968</v>
      </c>
      <c r="I557" t="s">
        <v>14</v>
      </c>
      <c r="J557" t="s">
        <v>33</v>
      </c>
      <c r="K557" t="s">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BE9AA-77B9-4908-BF88-F6C1846309F9}">
  <sheetPr codeName="Sheet2"/>
  <dimension ref="D14:Y610"/>
  <sheetViews>
    <sheetView tabSelected="1" topLeftCell="A49" workbookViewId="0">
      <selection activeCell="C57" sqref="C57"/>
    </sheetView>
  </sheetViews>
  <sheetFormatPr defaultRowHeight="15" x14ac:dyDescent="0.25"/>
  <cols>
    <col min="2" max="2" width="14.28515625" customWidth="1"/>
    <col min="3" max="3" width="9.140625" customWidth="1"/>
    <col min="4" max="4" width="13.85546875" customWidth="1"/>
    <col min="5" max="5" width="10.5703125" customWidth="1"/>
    <col min="6" max="6" width="16.28515625" customWidth="1"/>
    <col min="7" max="7" width="32.7109375" customWidth="1"/>
    <col min="8" max="8" width="15.42578125" customWidth="1"/>
    <col min="9" max="9" width="25.7109375" customWidth="1"/>
    <col min="10" max="10" width="17.42578125" customWidth="1"/>
    <col min="12" max="12" width="19.7109375" customWidth="1"/>
    <col min="14" max="14" width="19.140625" customWidth="1"/>
    <col min="15" max="15" width="15.140625" customWidth="1"/>
    <col min="16" max="16" width="18" customWidth="1"/>
    <col min="18" max="18" width="19.140625" customWidth="1"/>
    <col min="20" max="20" width="18.140625" bestFit="1" customWidth="1"/>
  </cols>
  <sheetData>
    <row r="14" spans="4:15" ht="15.75" thickBot="1" x14ac:dyDescent="0.3"/>
    <row r="15" spans="4:15" ht="36.75" thickBot="1" x14ac:dyDescent="0.6">
      <c r="D15" s="47" t="s">
        <v>575</v>
      </c>
      <c r="E15" s="48"/>
      <c r="F15" s="48"/>
      <c r="G15" s="48"/>
      <c r="H15" s="48"/>
      <c r="I15" s="48"/>
      <c r="J15" s="48"/>
      <c r="K15" s="48"/>
      <c r="L15" s="48"/>
      <c r="M15" s="48"/>
      <c r="N15" s="48"/>
      <c r="O15" s="49"/>
    </row>
    <row r="16" spans="4:15" ht="15.75" thickBot="1" x14ac:dyDescent="0.3"/>
    <row r="17" spans="4:15" ht="15.75" thickBot="1" x14ac:dyDescent="0.3">
      <c r="D17" s="9" t="s">
        <v>558</v>
      </c>
      <c r="E17" s="11"/>
      <c r="F17" s="9" t="s">
        <v>559</v>
      </c>
      <c r="G17" s="11"/>
      <c r="H17" s="9" t="s">
        <v>560</v>
      </c>
      <c r="I17" s="11"/>
      <c r="J17" s="9" t="s">
        <v>561</v>
      </c>
      <c r="K17" s="10"/>
      <c r="L17" s="10" t="s">
        <v>6</v>
      </c>
      <c r="M17" s="10"/>
      <c r="N17" s="10" t="s">
        <v>7</v>
      </c>
      <c r="O17" s="11"/>
    </row>
    <row r="18" spans="4:15" x14ac:dyDescent="0.25">
      <c r="D18" s="5"/>
      <c r="E18" s="6"/>
      <c r="H18" s="5"/>
      <c r="I18" s="6"/>
      <c r="L18" s="12"/>
      <c r="M18" s="13"/>
      <c r="O18" s="6"/>
    </row>
    <row r="19" spans="4:15" x14ac:dyDescent="0.25">
      <c r="D19" s="5" t="s">
        <v>562</v>
      </c>
      <c r="E19" s="6">
        <v>7.8450450450450449</v>
      </c>
      <c r="F19" t="s">
        <v>562</v>
      </c>
      <c r="G19">
        <v>1724.7783783783784</v>
      </c>
      <c r="H19" s="5" t="s">
        <v>562</v>
      </c>
      <c r="I19" s="6">
        <v>2651.4432432432432</v>
      </c>
      <c r="J19" t="s">
        <v>562</v>
      </c>
      <c r="K19">
        <v>926.66486486486485</v>
      </c>
      <c r="L19" s="5" t="s">
        <v>562</v>
      </c>
      <c r="M19" s="6">
        <v>5.4036036036036039</v>
      </c>
      <c r="N19" t="s">
        <v>562</v>
      </c>
      <c r="O19" s="6">
        <v>496.95135135135138</v>
      </c>
    </row>
    <row r="20" spans="4:15" x14ac:dyDescent="0.25">
      <c r="D20" s="5" t="s">
        <v>563</v>
      </c>
      <c r="E20" s="6">
        <v>0.16495863205869249</v>
      </c>
      <c r="F20" t="s">
        <v>563</v>
      </c>
      <c r="G20">
        <v>62.580494721939502</v>
      </c>
      <c r="H20" s="5" t="s">
        <v>563</v>
      </c>
      <c r="I20" s="6">
        <v>93.337646365775441</v>
      </c>
      <c r="J20" t="s">
        <v>563</v>
      </c>
      <c r="K20">
        <v>35.608461337590334</v>
      </c>
      <c r="L20" s="5" t="s">
        <v>563</v>
      </c>
      <c r="M20" s="6">
        <v>0.12491377053492385</v>
      </c>
      <c r="N20" t="s">
        <v>563</v>
      </c>
      <c r="O20" s="6">
        <v>12.169854646017843</v>
      </c>
    </row>
    <row r="21" spans="4:15" x14ac:dyDescent="0.25">
      <c r="D21" s="5" t="s">
        <v>564</v>
      </c>
      <c r="E21" s="6">
        <v>7</v>
      </c>
      <c r="F21" t="s">
        <v>564</v>
      </c>
      <c r="G21">
        <v>1263</v>
      </c>
      <c r="H21" s="5" t="s">
        <v>564</v>
      </c>
      <c r="I21" s="6">
        <v>1938</v>
      </c>
      <c r="J21" t="s">
        <v>564</v>
      </c>
      <c r="K21">
        <v>651</v>
      </c>
      <c r="L21" s="5" t="s">
        <v>564</v>
      </c>
      <c r="M21" s="6">
        <v>5</v>
      </c>
      <c r="N21" t="s">
        <v>564</v>
      </c>
      <c r="O21" s="6">
        <v>486</v>
      </c>
    </row>
    <row r="22" spans="4:15" x14ac:dyDescent="0.25">
      <c r="D22" s="5" t="s">
        <v>565</v>
      </c>
      <c r="E22" s="6">
        <v>6</v>
      </c>
      <c r="F22" t="s">
        <v>565</v>
      </c>
      <c r="G22">
        <v>34</v>
      </c>
      <c r="H22" s="5" t="s">
        <v>565</v>
      </c>
      <c r="I22" s="6">
        <v>1512</v>
      </c>
      <c r="J22" t="s">
        <v>565</v>
      </c>
      <c r="K22">
        <v>616</v>
      </c>
      <c r="L22" s="5" t="s">
        <v>565</v>
      </c>
      <c r="M22" s="6">
        <v>3</v>
      </c>
      <c r="N22" t="s">
        <v>565</v>
      </c>
      <c r="O22" s="6">
        <v>200</v>
      </c>
    </row>
    <row r="23" spans="4:15" x14ac:dyDescent="0.25">
      <c r="D23" s="5" t="s">
        <v>566</v>
      </c>
      <c r="E23" s="6">
        <v>3.886167702419014</v>
      </c>
      <c r="F23" t="s">
        <v>566</v>
      </c>
      <c r="G23">
        <v>1474.2987035881492</v>
      </c>
      <c r="H23" s="5" t="s">
        <v>566</v>
      </c>
      <c r="I23" s="6">
        <v>2198.889152993374</v>
      </c>
      <c r="J23" t="s">
        <v>566</v>
      </c>
      <c r="K23">
        <v>838.87972794138943</v>
      </c>
      <c r="L23" s="5" t="s">
        <v>566</v>
      </c>
      <c r="M23" s="6">
        <v>2.9427733158424969</v>
      </c>
      <c r="N23" t="s">
        <v>566</v>
      </c>
      <c r="O23" s="6">
        <v>286.70276588897281</v>
      </c>
    </row>
    <row r="24" spans="4:15" x14ac:dyDescent="0.25">
      <c r="D24" s="5" t="s">
        <v>567</v>
      </c>
      <c r="E24" s="6">
        <v>15.102299411324678</v>
      </c>
      <c r="F24" t="s">
        <v>567</v>
      </c>
      <c r="G24">
        <v>2173556.6674016975</v>
      </c>
      <c r="H24" s="5" t="s">
        <v>567</v>
      </c>
      <c r="I24" s="6">
        <v>4835113.5071519166</v>
      </c>
      <c r="J24" t="s">
        <v>567</v>
      </c>
      <c r="K24">
        <v>703719.19795101951</v>
      </c>
      <c r="L24" s="5" t="s">
        <v>567</v>
      </c>
      <c r="M24" s="6">
        <v>8.6599147884346444</v>
      </c>
      <c r="N24" t="s">
        <v>567</v>
      </c>
      <c r="O24" s="6">
        <v>82198.475968387153</v>
      </c>
    </row>
    <row r="25" spans="4:15" x14ac:dyDescent="0.25">
      <c r="D25" s="5" t="s">
        <v>568</v>
      </c>
      <c r="E25" s="6">
        <v>-0.30501814526275295</v>
      </c>
      <c r="F25" t="s">
        <v>568</v>
      </c>
      <c r="G25">
        <v>0.55216843519139136</v>
      </c>
      <c r="H25" s="5" t="s">
        <v>568</v>
      </c>
      <c r="I25" s="6">
        <v>-5.9990258453900047E-2</v>
      </c>
      <c r="J25" t="s">
        <v>568</v>
      </c>
      <c r="K25">
        <v>1.4417091350912776</v>
      </c>
      <c r="L25" s="5" t="s">
        <v>568</v>
      </c>
      <c r="M25" s="6">
        <v>-1.3130806502004244</v>
      </c>
      <c r="N25" t="s">
        <v>568</v>
      </c>
      <c r="O25" s="6">
        <v>-1.1947453110672963</v>
      </c>
    </row>
    <row r="26" spans="4:15" x14ac:dyDescent="0.25">
      <c r="D26" s="5" t="s">
        <v>569</v>
      </c>
      <c r="E26" s="6">
        <v>0.38285607387120102</v>
      </c>
      <c r="F26" t="s">
        <v>569</v>
      </c>
      <c r="G26">
        <v>1.0808497675392676</v>
      </c>
      <c r="H26" s="5" t="s">
        <v>569</v>
      </c>
      <c r="I26" s="6">
        <v>0.91702481888276277</v>
      </c>
      <c r="J26" t="s">
        <v>569</v>
      </c>
      <c r="K26">
        <v>1.285148260628677</v>
      </c>
      <c r="L26" s="5" t="s">
        <v>569</v>
      </c>
      <c r="M26" s="6">
        <v>2.4776099799179902E-2</v>
      </c>
      <c r="N26" t="s">
        <v>569</v>
      </c>
      <c r="O26" s="6">
        <v>7.0906229971402029E-2</v>
      </c>
    </row>
    <row r="27" spans="4:15" x14ac:dyDescent="0.25">
      <c r="D27" s="5" t="s">
        <v>570</v>
      </c>
      <c r="E27" s="6">
        <v>21</v>
      </c>
      <c r="F27" t="s">
        <v>570</v>
      </c>
      <c r="G27">
        <v>7297</v>
      </c>
      <c r="H27" s="5" t="s">
        <v>570</v>
      </c>
      <c r="I27" s="6">
        <v>9727</v>
      </c>
      <c r="J27" t="s">
        <v>570</v>
      </c>
      <c r="K27">
        <v>4610</v>
      </c>
      <c r="L27" s="5" t="s">
        <v>570</v>
      </c>
      <c r="M27" s="6">
        <v>9</v>
      </c>
      <c r="N27" t="s">
        <v>570</v>
      </c>
      <c r="O27" s="6">
        <v>988</v>
      </c>
    </row>
    <row r="28" spans="4:15" x14ac:dyDescent="0.25">
      <c r="D28" s="5" t="s">
        <v>571</v>
      </c>
      <c r="E28" s="6">
        <v>1</v>
      </c>
      <c r="F28" t="s">
        <v>571</v>
      </c>
      <c r="G28">
        <v>8</v>
      </c>
      <c r="H28" s="5" t="s">
        <v>571</v>
      </c>
      <c r="I28" s="6">
        <v>13</v>
      </c>
      <c r="J28" t="s">
        <v>571</v>
      </c>
      <c r="K28">
        <v>5</v>
      </c>
      <c r="L28" s="5" t="s">
        <v>571</v>
      </c>
      <c r="M28" s="6">
        <v>1</v>
      </c>
      <c r="N28" t="s">
        <v>571</v>
      </c>
      <c r="O28" s="6">
        <v>10</v>
      </c>
    </row>
    <row r="29" spans="4:15" x14ac:dyDescent="0.25">
      <c r="D29" s="5" t="s">
        <v>572</v>
      </c>
      <c r="E29" s="6">
        <v>22</v>
      </c>
      <c r="F29" t="s">
        <v>572</v>
      </c>
      <c r="G29">
        <v>7305</v>
      </c>
      <c r="H29" s="5" t="s">
        <v>572</v>
      </c>
      <c r="I29" s="6">
        <v>9740</v>
      </c>
      <c r="J29" t="s">
        <v>572</v>
      </c>
      <c r="K29">
        <v>4615</v>
      </c>
      <c r="L29" s="5" t="s">
        <v>572</v>
      </c>
      <c r="M29" s="6">
        <v>10</v>
      </c>
      <c r="N29" t="s">
        <v>572</v>
      </c>
      <c r="O29" s="6">
        <v>998</v>
      </c>
    </row>
    <row r="30" spans="4:15" x14ac:dyDescent="0.25">
      <c r="D30" s="5" t="s">
        <v>573</v>
      </c>
      <c r="E30" s="6">
        <v>4354</v>
      </c>
      <c r="F30" t="s">
        <v>573</v>
      </c>
      <c r="G30">
        <v>957252</v>
      </c>
      <c r="H30" s="5" t="s">
        <v>573</v>
      </c>
      <c r="I30" s="6">
        <v>1471551</v>
      </c>
      <c r="J30" t="s">
        <v>573</v>
      </c>
      <c r="K30">
        <v>514299</v>
      </c>
      <c r="L30" s="5" t="s">
        <v>573</v>
      </c>
      <c r="M30" s="6">
        <v>2999</v>
      </c>
      <c r="N30" t="s">
        <v>573</v>
      </c>
      <c r="O30" s="6">
        <v>275808</v>
      </c>
    </row>
    <row r="31" spans="4:15" ht="15.75" thickBot="1" x14ac:dyDescent="0.3">
      <c r="D31" s="7" t="s">
        <v>574</v>
      </c>
      <c r="E31" s="8">
        <v>555</v>
      </c>
      <c r="F31" s="4" t="s">
        <v>574</v>
      </c>
      <c r="G31" s="4">
        <v>555</v>
      </c>
      <c r="H31" s="7" t="s">
        <v>574</v>
      </c>
      <c r="I31" s="8">
        <v>555</v>
      </c>
      <c r="J31" s="4" t="s">
        <v>574</v>
      </c>
      <c r="K31" s="4">
        <v>555</v>
      </c>
      <c r="L31" s="7" t="s">
        <v>574</v>
      </c>
      <c r="M31" s="8">
        <v>555</v>
      </c>
      <c r="N31" s="4" t="s">
        <v>574</v>
      </c>
      <c r="O31" s="8">
        <v>555</v>
      </c>
    </row>
    <row r="35" spans="4:15" ht="36" x14ac:dyDescent="0.55000000000000004">
      <c r="D35" s="50" t="s">
        <v>576</v>
      </c>
      <c r="E35" s="50"/>
      <c r="F35" s="50"/>
      <c r="G35" s="50"/>
      <c r="H35" s="50"/>
      <c r="I35" s="50"/>
      <c r="J35" s="50"/>
      <c r="K35" s="50"/>
      <c r="L35" s="50"/>
      <c r="M35" s="50"/>
      <c r="N35" s="50"/>
      <c r="O35" s="50"/>
    </row>
    <row r="37" spans="4:15" ht="21" x14ac:dyDescent="0.35">
      <c r="D37" s="14" t="s">
        <v>577</v>
      </c>
    </row>
    <row r="38" spans="4:15" x14ac:dyDescent="0.25">
      <c r="D38" s="46" t="s">
        <v>578</v>
      </c>
      <c r="E38" s="46"/>
      <c r="F38" s="46"/>
      <c r="G38" s="46"/>
      <c r="H38" s="46"/>
      <c r="I38" s="46"/>
      <c r="J38" s="46"/>
      <c r="K38" s="46"/>
      <c r="L38" s="46"/>
    </row>
    <row r="42" spans="4:15" ht="18.75" x14ac:dyDescent="0.3">
      <c r="D42" s="45" t="s">
        <v>579</v>
      </c>
      <c r="E42" s="45"/>
    </row>
    <row r="43" spans="4:15" x14ac:dyDescent="0.25">
      <c r="D43" t="s">
        <v>599</v>
      </c>
    </row>
    <row r="44" spans="4:15" x14ac:dyDescent="0.25">
      <c r="D44" t="s">
        <v>600</v>
      </c>
    </row>
    <row r="45" spans="4:15" x14ac:dyDescent="0.25">
      <c r="D45" s="46" t="s">
        <v>580</v>
      </c>
      <c r="E45" s="46"/>
      <c r="F45" s="46"/>
      <c r="G45" s="46"/>
      <c r="H45" s="46"/>
      <c r="I45" s="46"/>
      <c r="J45" s="46"/>
    </row>
    <row r="48" spans="4:15" x14ac:dyDescent="0.25">
      <c r="D48" t="s">
        <v>14</v>
      </c>
      <c r="E48" t="s">
        <v>28</v>
      </c>
    </row>
    <row r="49" spans="4:24" x14ac:dyDescent="0.25">
      <c r="D49">
        <v>4</v>
      </c>
      <c r="E49">
        <v>16</v>
      </c>
    </row>
    <row r="50" spans="4:24" ht="15.75" thickBot="1" x14ac:dyDescent="0.3">
      <c r="D50">
        <v>6</v>
      </c>
      <c r="E50">
        <v>12</v>
      </c>
    </row>
    <row r="51" spans="4:24" x14ac:dyDescent="0.25">
      <c r="D51">
        <v>10</v>
      </c>
      <c r="E51">
        <v>15</v>
      </c>
      <c r="F51" s="16"/>
      <c r="G51" s="39" t="s">
        <v>581</v>
      </c>
      <c r="H51" s="40"/>
      <c r="I51" s="41"/>
    </row>
    <row r="52" spans="4:24" ht="15.75" thickBot="1" x14ac:dyDescent="0.3">
      <c r="D52">
        <v>5</v>
      </c>
      <c r="E52">
        <v>10</v>
      </c>
      <c r="G52" s="42"/>
      <c r="H52" s="43"/>
      <c r="I52" s="44"/>
    </row>
    <row r="53" spans="4:24" x14ac:dyDescent="0.25">
      <c r="D53">
        <v>6</v>
      </c>
      <c r="E53">
        <v>14</v>
      </c>
      <c r="G53" s="19"/>
      <c r="H53" s="17" t="s">
        <v>14</v>
      </c>
      <c r="I53" s="20" t="s">
        <v>28</v>
      </c>
      <c r="K53" s="18" t="s">
        <v>591</v>
      </c>
    </row>
    <row r="54" spans="4:24" x14ac:dyDescent="0.25">
      <c r="D54">
        <v>10</v>
      </c>
      <c r="E54">
        <v>8</v>
      </c>
      <c r="G54" s="5" t="s">
        <v>562</v>
      </c>
      <c r="H54">
        <v>6.9825783972125439</v>
      </c>
      <c r="I54" s="6">
        <v>8.7686567164179099</v>
      </c>
      <c r="K54" t="s">
        <v>592</v>
      </c>
    </row>
    <row r="55" spans="4:24" x14ac:dyDescent="0.25">
      <c r="D55">
        <v>4</v>
      </c>
      <c r="E55">
        <v>8</v>
      </c>
      <c r="G55" s="5" t="s">
        <v>582</v>
      </c>
      <c r="H55">
        <v>12.702492629321899</v>
      </c>
      <c r="I55" s="6">
        <v>16.073620660741238</v>
      </c>
      <c r="K55" t="s">
        <v>593</v>
      </c>
    </row>
    <row r="56" spans="4:24" x14ac:dyDescent="0.25">
      <c r="D56">
        <v>9</v>
      </c>
      <c r="E56">
        <v>12</v>
      </c>
      <c r="G56" s="5" t="s">
        <v>583</v>
      </c>
      <c r="H56">
        <v>287</v>
      </c>
      <c r="I56" s="6">
        <v>268</v>
      </c>
    </row>
    <row r="57" spans="4:24" x14ac:dyDescent="0.25">
      <c r="D57">
        <v>3</v>
      </c>
      <c r="E57">
        <v>11</v>
      </c>
      <c r="G57" s="5" t="s">
        <v>584</v>
      </c>
      <c r="H57">
        <v>0</v>
      </c>
      <c r="I57" s="6"/>
    </row>
    <row r="58" spans="4:24" x14ac:dyDescent="0.25">
      <c r="D58">
        <v>9</v>
      </c>
      <c r="E58">
        <v>5</v>
      </c>
      <c r="G58" s="5" t="s">
        <v>585</v>
      </c>
      <c r="H58">
        <v>535</v>
      </c>
      <c r="I58" s="6"/>
      <c r="K58" s="18" t="s">
        <v>594</v>
      </c>
    </row>
    <row r="59" spans="4:24" x14ac:dyDescent="0.25">
      <c r="D59">
        <v>9</v>
      </c>
      <c r="E59">
        <v>14</v>
      </c>
      <c r="G59" s="5" t="s">
        <v>586</v>
      </c>
      <c r="H59">
        <v>-5.5321270474255346</v>
      </c>
      <c r="I59" s="6"/>
      <c r="K59" t="s">
        <v>595</v>
      </c>
    </row>
    <row r="60" spans="4:24" x14ac:dyDescent="0.25">
      <c r="D60">
        <v>10</v>
      </c>
      <c r="E60">
        <v>5</v>
      </c>
      <c r="G60" s="5" t="s">
        <v>587</v>
      </c>
      <c r="H60">
        <v>2.4786467441119451E-8</v>
      </c>
      <c r="I60" s="6"/>
      <c r="X60">
        <v>16</v>
      </c>
    </row>
    <row r="61" spans="4:24" x14ac:dyDescent="0.25">
      <c r="D61">
        <v>6</v>
      </c>
      <c r="E61">
        <v>4</v>
      </c>
      <c r="G61" s="5" t="s">
        <v>588</v>
      </c>
      <c r="H61">
        <v>1.6477067618482788</v>
      </c>
      <c r="I61" s="6"/>
      <c r="X61">
        <v>6</v>
      </c>
    </row>
    <row r="62" spans="4:24" x14ac:dyDescent="0.25">
      <c r="D62">
        <v>3</v>
      </c>
      <c r="E62">
        <v>6</v>
      </c>
      <c r="G62" s="5" t="s">
        <v>589</v>
      </c>
      <c r="H62">
        <v>4.9572934882238901E-8</v>
      </c>
      <c r="I62" s="6"/>
      <c r="K62" s="18" t="s">
        <v>596</v>
      </c>
      <c r="X62">
        <v>12</v>
      </c>
    </row>
    <row r="63" spans="4:24" ht="15.75" thickBot="1" x14ac:dyDescent="0.3">
      <c r="D63">
        <v>3</v>
      </c>
      <c r="E63">
        <v>11</v>
      </c>
      <c r="G63" s="7" t="s">
        <v>590</v>
      </c>
      <c r="H63" s="4">
        <v>1.9644080142008877</v>
      </c>
      <c r="I63" s="8"/>
      <c r="K63" t="s">
        <v>597</v>
      </c>
      <c r="X63">
        <v>10</v>
      </c>
    </row>
    <row r="64" spans="4:24" x14ac:dyDescent="0.25">
      <c r="D64">
        <v>10</v>
      </c>
      <c r="E64">
        <v>3</v>
      </c>
      <c r="K64" t="s">
        <v>598</v>
      </c>
      <c r="X64">
        <v>4</v>
      </c>
    </row>
    <row r="65" spans="4:24" x14ac:dyDescent="0.25">
      <c r="D65">
        <v>11</v>
      </c>
      <c r="E65">
        <v>14</v>
      </c>
      <c r="X65">
        <v>15</v>
      </c>
    </row>
    <row r="66" spans="4:24" x14ac:dyDescent="0.25">
      <c r="D66">
        <v>3</v>
      </c>
      <c r="E66">
        <v>7</v>
      </c>
      <c r="X66">
        <v>9</v>
      </c>
    </row>
    <row r="67" spans="4:24" x14ac:dyDescent="0.25">
      <c r="D67">
        <v>12</v>
      </c>
      <c r="E67">
        <v>3</v>
      </c>
      <c r="X67">
        <v>3</v>
      </c>
    </row>
    <row r="68" spans="4:24" x14ac:dyDescent="0.25">
      <c r="D68">
        <v>14</v>
      </c>
      <c r="E68">
        <v>10</v>
      </c>
      <c r="X68">
        <v>10</v>
      </c>
    </row>
    <row r="69" spans="4:24" x14ac:dyDescent="0.25">
      <c r="D69">
        <v>7</v>
      </c>
      <c r="E69">
        <v>7</v>
      </c>
      <c r="X69">
        <v>14</v>
      </c>
    </row>
    <row r="70" spans="4:24" x14ac:dyDescent="0.25">
      <c r="D70">
        <v>3</v>
      </c>
      <c r="E70">
        <v>4</v>
      </c>
      <c r="X70">
        <v>9</v>
      </c>
    </row>
    <row r="71" spans="4:24" x14ac:dyDescent="0.25">
      <c r="D71">
        <v>5</v>
      </c>
      <c r="E71">
        <v>10</v>
      </c>
      <c r="X71">
        <v>8</v>
      </c>
    </row>
    <row r="72" spans="4:24" x14ac:dyDescent="0.25">
      <c r="D72">
        <v>13</v>
      </c>
      <c r="E72">
        <v>14</v>
      </c>
      <c r="X72">
        <v>8</v>
      </c>
    </row>
    <row r="73" spans="4:24" x14ac:dyDescent="0.25">
      <c r="D73">
        <v>5</v>
      </c>
      <c r="E73">
        <v>4</v>
      </c>
      <c r="X73">
        <v>9</v>
      </c>
    </row>
    <row r="74" spans="4:24" x14ac:dyDescent="0.25">
      <c r="D74">
        <v>5</v>
      </c>
      <c r="E74">
        <v>13</v>
      </c>
      <c r="X74">
        <v>10</v>
      </c>
    </row>
    <row r="75" spans="4:24" x14ac:dyDescent="0.25">
      <c r="D75">
        <v>12</v>
      </c>
      <c r="E75">
        <v>12</v>
      </c>
      <c r="X75">
        <v>6</v>
      </c>
    </row>
    <row r="76" spans="4:24" x14ac:dyDescent="0.25">
      <c r="D76">
        <v>14</v>
      </c>
      <c r="E76">
        <v>11</v>
      </c>
      <c r="X76">
        <v>3</v>
      </c>
    </row>
    <row r="77" spans="4:24" x14ac:dyDescent="0.25">
      <c r="D77">
        <v>7</v>
      </c>
      <c r="E77">
        <v>6</v>
      </c>
      <c r="X77">
        <v>12</v>
      </c>
    </row>
    <row r="78" spans="4:24" x14ac:dyDescent="0.25">
      <c r="D78">
        <v>4</v>
      </c>
      <c r="E78">
        <v>13</v>
      </c>
      <c r="X78">
        <v>3</v>
      </c>
    </row>
    <row r="79" spans="4:24" x14ac:dyDescent="0.25">
      <c r="D79">
        <v>8</v>
      </c>
      <c r="E79">
        <v>13</v>
      </c>
      <c r="X79">
        <v>10</v>
      </c>
    </row>
    <row r="80" spans="4:24" x14ac:dyDescent="0.25">
      <c r="D80">
        <v>11</v>
      </c>
      <c r="E80">
        <v>6</v>
      </c>
      <c r="X80">
        <v>11</v>
      </c>
    </row>
    <row r="81" spans="4:24" x14ac:dyDescent="0.25">
      <c r="D81">
        <v>6</v>
      </c>
      <c r="E81">
        <v>14</v>
      </c>
      <c r="X81">
        <v>11</v>
      </c>
    </row>
    <row r="82" spans="4:24" x14ac:dyDescent="0.25">
      <c r="D82">
        <v>5</v>
      </c>
      <c r="E82">
        <v>13</v>
      </c>
      <c r="X82">
        <v>3</v>
      </c>
    </row>
    <row r="83" spans="4:24" x14ac:dyDescent="0.25">
      <c r="D83">
        <v>11</v>
      </c>
      <c r="E83">
        <v>14</v>
      </c>
      <c r="X83">
        <v>12</v>
      </c>
    </row>
    <row r="84" spans="4:24" x14ac:dyDescent="0.25">
      <c r="D84">
        <v>4</v>
      </c>
      <c r="E84">
        <v>5</v>
      </c>
      <c r="X84">
        <v>14</v>
      </c>
    </row>
    <row r="85" spans="4:24" x14ac:dyDescent="0.25">
      <c r="D85">
        <v>7</v>
      </c>
      <c r="E85">
        <v>12</v>
      </c>
      <c r="X85">
        <v>7</v>
      </c>
    </row>
    <row r="86" spans="4:24" x14ac:dyDescent="0.25">
      <c r="D86">
        <v>9</v>
      </c>
      <c r="E86">
        <v>3</v>
      </c>
      <c r="X86">
        <v>3</v>
      </c>
    </row>
    <row r="87" spans="4:24" x14ac:dyDescent="0.25">
      <c r="D87">
        <v>8</v>
      </c>
      <c r="E87">
        <v>11</v>
      </c>
      <c r="X87">
        <v>5</v>
      </c>
    </row>
    <row r="88" spans="4:24" x14ac:dyDescent="0.25">
      <c r="D88">
        <v>13</v>
      </c>
      <c r="E88">
        <v>7</v>
      </c>
      <c r="X88">
        <v>13</v>
      </c>
    </row>
    <row r="89" spans="4:24" x14ac:dyDescent="0.25">
      <c r="D89">
        <v>6</v>
      </c>
      <c r="E89">
        <v>12</v>
      </c>
      <c r="X89">
        <v>5</v>
      </c>
    </row>
    <row r="90" spans="4:24" x14ac:dyDescent="0.25">
      <c r="D90">
        <v>14</v>
      </c>
      <c r="E90">
        <v>7</v>
      </c>
      <c r="X90">
        <v>5</v>
      </c>
    </row>
    <row r="91" spans="4:24" x14ac:dyDescent="0.25">
      <c r="D91">
        <v>9</v>
      </c>
      <c r="E91">
        <v>12</v>
      </c>
      <c r="X91">
        <v>5</v>
      </c>
    </row>
    <row r="92" spans="4:24" x14ac:dyDescent="0.25">
      <c r="D92">
        <v>14</v>
      </c>
      <c r="E92">
        <v>10</v>
      </c>
      <c r="X92">
        <v>14</v>
      </c>
    </row>
    <row r="93" spans="4:24" x14ac:dyDescent="0.25">
      <c r="D93">
        <v>11</v>
      </c>
      <c r="E93">
        <v>9</v>
      </c>
      <c r="X93">
        <v>12</v>
      </c>
    </row>
    <row r="94" spans="4:24" x14ac:dyDescent="0.25">
      <c r="D94">
        <v>13</v>
      </c>
      <c r="E94">
        <v>7</v>
      </c>
      <c r="X94">
        <v>5</v>
      </c>
    </row>
    <row r="95" spans="4:24" x14ac:dyDescent="0.25">
      <c r="D95">
        <v>7</v>
      </c>
      <c r="E95">
        <v>10</v>
      </c>
      <c r="X95">
        <v>14</v>
      </c>
    </row>
    <row r="96" spans="4:24" x14ac:dyDescent="0.25">
      <c r="D96">
        <v>6</v>
      </c>
      <c r="E96">
        <v>6</v>
      </c>
      <c r="X96">
        <v>4</v>
      </c>
    </row>
    <row r="97" spans="4:24" x14ac:dyDescent="0.25">
      <c r="D97">
        <v>5</v>
      </c>
      <c r="E97">
        <v>5</v>
      </c>
      <c r="X97">
        <v>7</v>
      </c>
    </row>
    <row r="98" spans="4:24" x14ac:dyDescent="0.25">
      <c r="D98">
        <v>10</v>
      </c>
      <c r="E98">
        <v>7</v>
      </c>
      <c r="X98">
        <v>6</v>
      </c>
    </row>
    <row r="99" spans="4:24" x14ac:dyDescent="0.25">
      <c r="D99">
        <v>4</v>
      </c>
      <c r="E99">
        <v>5</v>
      </c>
      <c r="X99">
        <v>4</v>
      </c>
    </row>
    <row r="100" spans="4:24" x14ac:dyDescent="0.25">
      <c r="D100">
        <v>13</v>
      </c>
      <c r="E100">
        <v>4</v>
      </c>
      <c r="X100">
        <v>11</v>
      </c>
    </row>
    <row r="101" spans="4:24" x14ac:dyDescent="0.25">
      <c r="D101">
        <v>4</v>
      </c>
      <c r="E101">
        <v>5</v>
      </c>
      <c r="X101">
        <v>8</v>
      </c>
    </row>
    <row r="102" spans="4:24" x14ac:dyDescent="0.25">
      <c r="D102">
        <v>14</v>
      </c>
      <c r="E102">
        <v>4</v>
      </c>
      <c r="X102">
        <v>3</v>
      </c>
    </row>
    <row r="103" spans="4:24" x14ac:dyDescent="0.25">
      <c r="D103">
        <v>12</v>
      </c>
      <c r="E103">
        <v>14</v>
      </c>
      <c r="X103">
        <v>14</v>
      </c>
    </row>
    <row r="104" spans="4:24" x14ac:dyDescent="0.25">
      <c r="D104">
        <v>4</v>
      </c>
      <c r="E104">
        <v>21</v>
      </c>
      <c r="X104">
        <v>7</v>
      </c>
    </row>
    <row r="105" spans="4:24" x14ac:dyDescent="0.25">
      <c r="D105">
        <v>4</v>
      </c>
      <c r="E105">
        <v>4</v>
      </c>
      <c r="X105">
        <v>3</v>
      </c>
    </row>
    <row r="106" spans="4:24" x14ac:dyDescent="0.25">
      <c r="D106">
        <v>7</v>
      </c>
      <c r="E106">
        <v>13</v>
      </c>
      <c r="X106">
        <v>10</v>
      </c>
    </row>
    <row r="107" spans="4:24" x14ac:dyDescent="0.25">
      <c r="D107">
        <v>11</v>
      </c>
      <c r="E107">
        <v>6</v>
      </c>
      <c r="X107">
        <v>7</v>
      </c>
    </row>
    <row r="108" spans="4:24" x14ac:dyDescent="0.25">
      <c r="D108">
        <v>6</v>
      </c>
      <c r="E108">
        <v>12</v>
      </c>
      <c r="X108">
        <v>11</v>
      </c>
    </row>
    <row r="109" spans="4:24" x14ac:dyDescent="0.25">
      <c r="D109">
        <v>4</v>
      </c>
      <c r="E109">
        <v>7</v>
      </c>
      <c r="X109">
        <v>6</v>
      </c>
    </row>
    <row r="110" spans="4:24" x14ac:dyDescent="0.25">
      <c r="D110">
        <v>6</v>
      </c>
      <c r="E110">
        <v>12</v>
      </c>
      <c r="X110">
        <v>5</v>
      </c>
    </row>
    <row r="111" spans="4:24" x14ac:dyDescent="0.25">
      <c r="D111">
        <v>8</v>
      </c>
      <c r="E111">
        <v>10</v>
      </c>
      <c r="X111">
        <v>4</v>
      </c>
    </row>
    <row r="112" spans="4:24" x14ac:dyDescent="0.25">
      <c r="D112">
        <v>8</v>
      </c>
      <c r="E112">
        <v>11</v>
      </c>
      <c r="X112">
        <v>10</v>
      </c>
    </row>
    <row r="113" spans="4:24" x14ac:dyDescent="0.25">
      <c r="D113">
        <v>6</v>
      </c>
      <c r="E113">
        <v>6</v>
      </c>
      <c r="X113">
        <v>11</v>
      </c>
    </row>
    <row r="114" spans="4:24" x14ac:dyDescent="0.25">
      <c r="D114">
        <v>10</v>
      </c>
      <c r="E114">
        <v>6</v>
      </c>
      <c r="X114">
        <v>4</v>
      </c>
    </row>
    <row r="115" spans="4:24" x14ac:dyDescent="0.25">
      <c r="D115">
        <v>4</v>
      </c>
      <c r="E115">
        <v>5</v>
      </c>
      <c r="X115">
        <v>14</v>
      </c>
    </row>
    <row r="116" spans="4:24" x14ac:dyDescent="0.25">
      <c r="D116">
        <v>11</v>
      </c>
      <c r="E116">
        <v>5</v>
      </c>
      <c r="X116">
        <v>7</v>
      </c>
    </row>
    <row r="117" spans="4:24" x14ac:dyDescent="0.25">
      <c r="D117">
        <v>4</v>
      </c>
      <c r="E117">
        <v>14</v>
      </c>
      <c r="X117">
        <v>4</v>
      </c>
    </row>
    <row r="118" spans="4:24" x14ac:dyDescent="0.25">
      <c r="D118">
        <v>8</v>
      </c>
      <c r="E118">
        <v>11</v>
      </c>
      <c r="X118">
        <v>13</v>
      </c>
    </row>
    <row r="119" spans="4:24" x14ac:dyDescent="0.25">
      <c r="D119">
        <v>9</v>
      </c>
      <c r="E119">
        <v>9</v>
      </c>
      <c r="X119">
        <v>9</v>
      </c>
    </row>
    <row r="120" spans="4:24" x14ac:dyDescent="0.25">
      <c r="D120">
        <v>3</v>
      </c>
      <c r="E120">
        <v>19</v>
      </c>
      <c r="X120">
        <v>8</v>
      </c>
    </row>
    <row r="121" spans="4:24" x14ac:dyDescent="0.25">
      <c r="D121">
        <v>12</v>
      </c>
      <c r="E121">
        <v>7</v>
      </c>
      <c r="X121">
        <v>12</v>
      </c>
    </row>
    <row r="122" spans="4:24" x14ac:dyDescent="0.25">
      <c r="D122">
        <v>3</v>
      </c>
      <c r="E122">
        <v>8</v>
      </c>
      <c r="X122">
        <v>13</v>
      </c>
    </row>
    <row r="123" spans="4:24" x14ac:dyDescent="0.25">
      <c r="D123">
        <v>14</v>
      </c>
      <c r="E123">
        <v>20</v>
      </c>
      <c r="X123">
        <v>11</v>
      </c>
    </row>
    <row r="124" spans="4:24" x14ac:dyDescent="0.25">
      <c r="D124">
        <v>8</v>
      </c>
      <c r="E124">
        <v>13</v>
      </c>
      <c r="X124">
        <v>6</v>
      </c>
    </row>
    <row r="125" spans="4:24" x14ac:dyDescent="0.25">
      <c r="D125">
        <v>3</v>
      </c>
      <c r="E125">
        <v>13</v>
      </c>
      <c r="X125">
        <v>13</v>
      </c>
    </row>
    <row r="126" spans="4:24" x14ac:dyDescent="0.25">
      <c r="D126">
        <v>4</v>
      </c>
      <c r="E126">
        <v>8</v>
      </c>
      <c r="X126">
        <v>6</v>
      </c>
    </row>
    <row r="127" spans="4:24" x14ac:dyDescent="0.25">
      <c r="D127">
        <v>5</v>
      </c>
      <c r="E127">
        <v>11</v>
      </c>
      <c r="X127">
        <v>13</v>
      </c>
    </row>
    <row r="128" spans="4:24" x14ac:dyDescent="0.25">
      <c r="D128">
        <v>9</v>
      </c>
      <c r="E128">
        <v>10</v>
      </c>
      <c r="X128">
        <v>14</v>
      </c>
    </row>
    <row r="129" spans="4:24" x14ac:dyDescent="0.25">
      <c r="D129">
        <v>14</v>
      </c>
      <c r="E129">
        <v>4</v>
      </c>
      <c r="X129">
        <v>9</v>
      </c>
    </row>
    <row r="130" spans="4:24" x14ac:dyDescent="0.25">
      <c r="D130">
        <v>5</v>
      </c>
      <c r="E130">
        <v>13</v>
      </c>
      <c r="X130">
        <v>14</v>
      </c>
    </row>
    <row r="131" spans="4:24" x14ac:dyDescent="0.25">
      <c r="D131">
        <v>6</v>
      </c>
      <c r="E131">
        <v>12</v>
      </c>
      <c r="X131">
        <v>6</v>
      </c>
    </row>
    <row r="132" spans="4:24" x14ac:dyDescent="0.25">
      <c r="D132">
        <v>9</v>
      </c>
      <c r="E132">
        <v>3</v>
      </c>
      <c r="X132">
        <v>11</v>
      </c>
    </row>
    <row r="133" spans="4:24" x14ac:dyDescent="0.25">
      <c r="D133">
        <v>8</v>
      </c>
      <c r="E133">
        <v>15</v>
      </c>
      <c r="X133">
        <v>13</v>
      </c>
    </row>
    <row r="134" spans="4:24" x14ac:dyDescent="0.25">
      <c r="D134">
        <v>12</v>
      </c>
      <c r="E134">
        <v>5</v>
      </c>
      <c r="X134">
        <v>7</v>
      </c>
    </row>
    <row r="135" spans="4:24" x14ac:dyDescent="0.25">
      <c r="D135">
        <v>5</v>
      </c>
      <c r="E135">
        <v>12</v>
      </c>
      <c r="X135">
        <v>6</v>
      </c>
    </row>
    <row r="136" spans="4:24" x14ac:dyDescent="0.25">
      <c r="D136">
        <v>7</v>
      </c>
      <c r="E136">
        <v>8</v>
      </c>
      <c r="X136">
        <v>14</v>
      </c>
    </row>
    <row r="137" spans="4:24" x14ac:dyDescent="0.25">
      <c r="D137">
        <v>4</v>
      </c>
      <c r="E137">
        <v>14</v>
      </c>
      <c r="X137">
        <v>13</v>
      </c>
    </row>
    <row r="138" spans="4:24" x14ac:dyDescent="0.25">
      <c r="D138">
        <v>14</v>
      </c>
      <c r="E138">
        <v>4</v>
      </c>
      <c r="X138">
        <v>14</v>
      </c>
    </row>
    <row r="139" spans="4:24" x14ac:dyDescent="0.25">
      <c r="D139">
        <v>14</v>
      </c>
      <c r="E139">
        <v>6</v>
      </c>
      <c r="X139">
        <v>5</v>
      </c>
    </row>
    <row r="140" spans="4:24" x14ac:dyDescent="0.25">
      <c r="D140">
        <v>7</v>
      </c>
      <c r="E140">
        <v>12</v>
      </c>
      <c r="X140">
        <v>12</v>
      </c>
    </row>
    <row r="141" spans="4:24" x14ac:dyDescent="0.25">
      <c r="D141">
        <v>13</v>
      </c>
      <c r="E141">
        <v>13</v>
      </c>
      <c r="X141">
        <v>5</v>
      </c>
    </row>
    <row r="142" spans="4:24" x14ac:dyDescent="0.25">
      <c r="D142">
        <v>13</v>
      </c>
      <c r="E142">
        <v>7</v>
      </c>
      <c r="X142">
        <v>10</v>
      </c>
    </row>
    <row r="143" spans="4:24" x14ac:dyDescent="0.25">
      <c r="D143">
        <v>10</v>
      </c>
      <c r="E143">
        <v>12</v>
      </c>
      <c r="X143">
        <v>4</v>
      </c>
    </row>
    <row r="144" spans="4:24" x14ac:dyDescent="0.25">
      <c r="D144">
        <v>7</v>
      </c>
      <c r="E144">
        <v>12</v>
      </c>
      <c r="X144">
        <v>3</v>
      </c>
    </row>
    <row r="145" spans="4:24" x14ac:dyDescent="0.25">
      <c r="D145">
        <v>8</v>
      </c>
      <c r="E145">
        <v>11</v>
      </c>
      <c r="X145">
        <v>13</v>
      </c>
    </row>
    <row r="146" spans="4:24" x14ac:dyDescent="0.25">
      <c r="D146">
        <v>12</v>
      </c>
      <c r="E146">
        <v>13</v>
      </c>
      <c r="X146">
        <v>4</v>
      </c>
    </row>
    <row r="147" spans="4:24" x14ac:dyDescent="0.25">
      <c r="D147">
        <v>10</v>
      </c>
      <c r="E147">
        <v>9</v>
      </c>
      <c r="X147">
        <v>14</v>
      </c>
    </row>
    <row r="148" spans="4:24" x14ac:dyDescent="0.25">
      <c r="D148">
        <v>4</v>
      </c>
      <c r="E148">
        <v>7</v>
      </c>
      <c r="X148">
        <v>11</v>
      </c>
    </row>
    <row r="149" spans="4:24" x14ac:dyDescent="0.25">
      <c r="D149">
        <v>12</v>
      </c>
      <c r="E149">
        <v>8</v>
      </c>
      <c r="X149">
        <v>7</v>
      </c>
    </row>
    <row r="150" spans="4:24" x14ac:dyDescent="0.25">
      <c r="D150">
        <v>7</v>
      </c>
      <c r="E150">
        <v>12</v>
      </c>
      <c r="X150">
        <v>12</v>
      </c>
    </row>
    <row r="151" spans="4:24" x14ac:dyDescent="0.25">
      <c r="D151">
        <v>12</v>
      </c>
      <c r="E151">
        <v>12</v>
      </c>
      <c r="X151">
        <v>12</v>
      </c>
    </row>
    <row r="152" spans="4:24" x14ac:dyDescent="0.25">
      <c r="D152">
        <v>13</v>
      </c>
      <c r="E152">
        <v>10</v>
      </c>
      <c r="X152">
        <v>7</v>
      </c>
    </row>
    <row r="153" spans="4:24" x14ac:dyDescent="0.25">
      <c r="D153">
        <v>7</v>
      </c>
      <c r="E153">
        <v>3</v>
      </c>
      <c r="X153">
        <v>12</v>
      </c>
    </row>
    <row r="154" spans="4:24" x14ac:dyDescent="0.25">
      <c r="D154">
        <v>14</v>
      </c>
      <c r="E154">
        <v>20</v>
      </c>
      <c r="X154">
        <v>4</v>
      </c>
    </row>
    <row r="155" spans="4:24" x14ac:dyDescent="0.25">
      <c r="D155">
        <v>6</v>
      </c>
      <c r="E155">
        <v>9</v>
      </c>
      <c r="X155">
        <v>4</v>
      </c>
    </row>
    <row r="156" spans="4:24" x14ac:dyDescent="0.25">
      <c r="D156">
        <v>11</v>
      </c>
      <c r="E156">
        <v>3</v>
      </c>
      <c r="X156">
        <v>7</v>
      </c>
    </row>
    <row r="157" spans="4:24" x14ac:dyDescent="0.25">
      <c r="D157">
        <v>4</v>
      </c>
      <c r="E157">
        <v>7</v>
      </c>
      <c r="X157">
        <v>11</v>
      </c>
    </row>
    <row r="158" spans="4:24" x14ac:dyDescent="0.25">
      <c r="D158">
        <v>6</v>
      </c>
      <c r="E158">
        <v>9</v>
      </c>
      <c r="X158">
        <v>6</v>
      </c>
    </row>
    <row r="159" spans="4:24" x14ac:dyDescent="0.25">
      <c r="D159">
        <v>7</v>
      </c>
      <c r="E159">
        <v>13</v>
      </c>
      <c r="X159">
        <v>10</v>
      </c>
    </row>
    <row r="160" spans="4:24" x14ac:dyDescent="0.25">
      <c r="D160">
        <v>10</v>
      </c>
      <c r="E160">
        <v>13</v>
      </c>
      <c r="X160">
        <v>9</v>
      </c>
    </row>
    <row r="161" spans="4:24" x14ac:dyDescent="0.25">
      <c r="D161">
        <v>8</v>
      </c>
      <c r="E161">
        <v>8</v>
      </c>
      <c r="X161">
        <v>7</v>
      </c>
    </row>
    <row r="162" spans="4:24" x14ac:dyDescent="0.25">
      <c r="D162">
        <v>3</v>
      </c>
      <c r="E162">
        <v>13</v>
      </c>
      <c r="X162">
        <v>10</v>
      </c>
    </row>
    <row r="163" spans="4:24" x14ac:dyDescent="0.25">
      <c r="D163">
        <v>5</v>
      </c>
      <c r="E163">
        <v>13</v>
      </c>
      <c r="X163">
        <v>6</v>
      </c>
    </row>
    <row r="164" spans="4:24" x14ac:dyDescent="0.25">
      <c r="D164">
        <v>10</v>
      </c>
      <c r="E164">
        <v>14</v>
      </c>
      <c r="X164">
        <v>5</v>
      </c>
    </row>
    <row r="165" spans="4:24" x14ac:dyDescent="0.25">
      <c r="D165">
        <v>13</v>
      </c>
      <c r="E165">
        <v>11</v>
      </c>
      <c r="X165">
        <v>7</v>
      </c>
    </row>
    <row r="166" spans="4:24" x14ac:dyDescent="0.25">
      <c r="D166">
        <v>3</v>
      </c>
      <c r="E166">
        <v>6</v>
      </c>
      <c r="X166">
        <v>4</v>
      </c>
    </row>
    <row r="167" spans="4:24" x14ac:dyDescent="0.25">
      <c r="D167">
        <v>14</v>
      </c>
      <c r="E167">
        <v>4</v>
      </c>
      <c r="X167">
        <v>6</v>
      </c>
    </row>
    <row r="168" spans="4:24" x14ac:dyDescent="0.25">
      <c r="D168">
        <v>13</v>
      </c>
      <c r="E168">
        <v>6</v>
      </c>
      <c r="X168">
        <v>8</v>
      </c>
    </row>
    <row r="169" spans="4:24" x14ac:dyDescent="0.25">
      <c r="D169">
        <v>11</v>
      </c>
      <c r="E169">
        <v>3</v>
      </c>
      <c r="X169">
        <v>8</v>
      </c>
    </row>
    <row r="170" spans="4:24" x14ac:dyDescent="0.25">
      <c r="D170">
        <v>13</v>
      </c>
      <c r="E170">
        <v>22</v>
      </c>
      <c r="X170">
        <v>6</v>
      </c>
    </row>
    <row r="171" spans="4:24" x14ac:dyDescent="0.25">
      <c r="D171">
        <v>9</v>
      </c>
      <c r="E171">
        <v>8</v>
      </c>
      <c r="X171">
        <v>10</v>
      </c>
    </row>
    <row r="172" spans="4:24" x14ac:dyDescent="0.25">
      <c r="D172">
        <v>9</v>
      </c>
      <c r="E172">
        <v>13</v>
      </c>
      <c r="X172">
        <v>4</v>
      </c>
    </row>
    <row r="173" spans="4:24" x14ac:dyDescent="0.25">
      <c r="D173">
        <v>5</v>
      </c>
      <c r="E173">
        <v>8</v>
      </c>
      <c r="X173">
        <v>11</v>
      </c>
    </row>
    <row r="174" spans="4:24" x14ac:dyDescent="0.25">
      <c r="D174">
        <v>9</v>
      </c>
      <c r="E174">
        <v>5</v>
      </c>
      <c r="X174">
        <v>5</v>
      </c>
    </row>
    <row r="175" spans="4:24" x14ac:dyDescent="0.25">
      <c r="D175">
        <v>8</v>
      </c>
      <c r="E175">
        <v>10</v>
      </c>
      <c r="X175">
        <v>4</v>
      </c>
    </row>
    <row r="176" spans="4:24" x14ac:dyDescent="0.25">
      <c r="D176">
        <v>10</v>
      </c>
      <c r="E176">
        <v>12</v>
      </c>
      <c r="X176">
        <v>5</v>
      </c>
    </row>
    <row r="177" spans="4:24" x14ac:dyDescent="0.25">
      <c r="D177">
        <v>14</v>
      </c>
      <c r="E177">
        <v>4</v>
      </c>
      <c r="X177">
        <v>4</v>
      </c>
    </row>
    <row r="178" spans="4:24" x14ac:dyDescent="0.25">
      <c r="D178">
        <v>10</v>
      </c>
      <c r="E178">
        <v>12</v>
      </c>
      <c r="X178">
        <v>4</v>
      </c>
    </row>
    <row r="179" spans="4:24" x14ac:dyDescent="0.25">
      <c r="D179">
        <v>13</v>
      </c>
      <c r="E179">
        <v>14</v>
      </c>
      <c r="X179">
        <v>14</v>
      </c>
    </row>
    <row r="180" spans="4:24" x14ac:dyDescent="0.25">
      <c r="D180">
        <v>9</v>
      </c>
      <c r="E180">
        <v>4</v>
      </c>
      <c r="X180">
        <v>21</v>
      </c>
    </row>
    <row r="181" spans="4:24" x14ac:dyDescent="0.25">
      <c r="D181">
        <v>4</v>
      </c>
      <c r="E181">
        <v>13</v>
      </c>
      <c r="X181">
        <v>4</v>
      </c>
    </row>
    <row r="182" spans="4:24" x14ac:dyDescent="0.25">
      <c r="D182">
        <v>4</v>
      </c>
      <c r="E182">
        <v>4</v>
      </c>
      <c r="X182">
        <v>8</v>
      </c>
    </row>
    <row r="183" spans="4:24" x14ac:dyDescent="0.25">
      <c r="D183">
        <v>9</v>
      </c>
      <c r="E183">
        <v>7</v>
      </c>
      <c r="X183">
        <v>9</v>
      </c>
    </row>
    <row r="184" spans="4:24" x14ac:dyDescent="0.25">
      <c r="D184">
        <v>7</v>
      </c>
      <c r="E184">
        <v>11</v>
      </c>
      <c r="X184">
        <v>3</v>
      </c>
    </row>
    <row r="185" spans="4:24" x14ac:dyDescent="0.25">
      <c r="D185">
        <v>13</v>
      </c>
      <c r="E185">
        <v>6</v>
      </c>
      <c r="X185">
        <v>12</v>
      </c>
    </row>
    <row r="186" spans="4:24" x14ac:dyDescent="0.25">
      <c r="D186">
        <v>11</v>
      </c>
      <c r="E186">
        <v>6</v>
      </c>
      <c r="X186">
        <v>3</v>
      </c>
    </row>
    <row r="187" spans="4:24" x14ac:dyDescent="0.25">
      <c r="D187">
        <v>6</v>
      </c>
      <c r="E187">
        <v>12</v>
      </c>
      <c r="X187">
        <v>14</v>
      </c>
    </row>
    <row r="188" spans="4:24" x14ac:dyDescent="0.25">
      <c r="D188">
        <v>13</v>
      </c>
      <c r="E188">
        <v>7</v>
      </c>
      <c r="X188">
        <v>13</v>
      </c>
    </row>
    <row r="189" spans="4:24" x14ac:dyDescent="0.25">
      <c r="D189">
        <v>5</v>
      </c>
      <c r="E189">
        <v>3</v>
      </c>
      <c r="X189">
        <v>6</v>
      </c>
    </row>
    <row r="190" spans="4:24" x14ac:dyDescent="0.25">
      <c r="D190">
        <v>4</v>
      </c>
      <c r="E190">
        <v>4</v>
      </c>
      <c r="X190">
        <v>12</v>
      </c>
    </row>
    <row r="191" spans="4:24" x14ac:dyDescent="0.25">
      <c r="D191">
        <v>3</v>
      </c>
      <c r="E191">
        <v>3</v>
      </c>
      <c r="X191">
        <v>7</v>
      </c>
    </row>
    <row r="192" spans="4:24" x14ac:dyDescent="0.25">
      <c r="D192">
        <v>13</v>
      </c>
      <c r="E192">
        <v>14</v>
      </c>
      <c r="X192">
        <v>8</v>
      </c>
    </row>
    <row r="193" spans="4:24" x14ac:dyDescent="0.25">
      <c r="D193">
        <v>6</v>
      </c>
      <c r="E193">
        <v>14</v>
      </c>
      <c r="X193">
        <v>12</v>
      </c>
    </row>
    <row r="194" spans="4:24" x14ac:dyDescent="0.25">
      <c r="D194">
        <v>4</v>
      </c>
      <c r="E194">
        <v>7</v>
      </c>
      <c r="X194">
        <v>10</v>
      </c>
    </row>
    <row r="195" spans="4:24" x14ac:dyDescent="0.25">
      <c r="D195">
        <v>14</v>
      </c>
      <c r="E195">
        <v>13</v>
      </c>
      <c r="X195">
        <v>3</v>
      </c>
    </row>
    <row r="196" spans="4:24" x14ac:dyDescent="0.25">
      <c r="D196">
        <v>10</v>
      </c>
      <c r="E196">
        <v>10</v>
      </c>
      <c r="X196">
        <v>11</v>
      </c>
    </row>
    <row r="197" spans="4:24" x14ac:dyDescent="0.25">
      <c r="D197">
        <v>3</v>
      </c>
      <c r="E197">
        <v>4</v>
      </c>
      <c r="X197">
        <v>4</v>
      </c>
    </row>
    <row r="198" spans="4:24" x14ac:dyDescent="0.25">
      <c r="D198">
        <v>13</v>
      </c>
      <c r="E198">
        <v>11</v>
      </c>
      <c r="X198">
        <v>6</v>
      </c>
    </row>
    <row r="199" spans="4:24" x14ac:dyDescent="0.25">
      <c r="D199">
        <v>12</v>
      </c>
      <c r="E199">
        <v>15</v>
      </c>
      <c r="X199">
        <v>5</v>
      </c>
    </row>
    <row r="200" spans="4:24" x14ac:dyDescent="0.25">
      <c r="D200">
        <v>5</v>
      </c>
      <c r="E200">
        <v>6</v>
      </c>
      <c r="X200">
        <v>9</v>
      </c>
    </row>
    <row r="201" spans="4:24" x14ac:dyDescent="0.25">
      <c r="D201">
        <v>11</v>
      </c>
      <c r="E201">
        <v>13</v>
      </c>
      <c r="X201">
        <v>14</v>
      </c>
    </row>
    <row r="202" spans="4:24" x14ac:dyDescent="0.25">
      <c r="D202">
        <v>10</v>
      </c>
      <c r="E202">
        <v>8</v>
      </c>
      <c r="X202">
        <v>6</v>
      </c>
    </row>
    <row r="203" spans="4:24" x14ac:dyDescent="0.25">
      <c r="D203">
        <v>6</v>
      </c>
      <c r="E203">
        <v>11</v>
      </c>
      <c r="X203">
        <v>5</v>
      </c>
    </row>
    <row r="204" spans="4:24" x14ac:dyDescent="0.25">
      <c r="D204">
        <v>4</v>
      </c>
      <c r="E204">
        <v>5</v>
      </c>
      <c r="X204">
        <v>5</v>
      </c>
    </row>
    <row r="205" spans="4:24" x14ac:dyDescent="0.25">
      <c r="D205">
        <v>7</v>
      </c>
      <c r="E205">
        <v>14</v>
      </c>
      <c r="X205">
        <v>5</v>
      </c>
    </row>
    <row r="206" spans="4:24" x14ac:dyDescent="0.25">
      <c r="D206">
        <v>9</v>
      </c>
      <c r="E206">
        <v>5</v>
      </c>
      <c r="X206">
        <v>6</v>
      </c>
    </row>
    <row r="207" spans="4:24" x14ac:dyDescent="0.25">
      <c r="D207">
        <v>5</v>
      </c>
      <c r="E207">
        <v>6</v>
      </c>
      <c r="X207">
        <v>9</v>
      </c>
    </row>
    <row r="208" spans="4:24" x14ac:dyDescent="0.25">
      <c r="D208">
        <v>5</v>
      </c>
      <c r="E208">
        <v>11</v>
      </c>
      <c r="X208">
        <v>8</v>
      </c>
    </row>
    <row r="209" spans="4:24" x14ac:dyDescent="0.25">
      <c r="D209">
        <v>6</v>
      </c>
      <c r="E209">
        <v>15</v>
      </c>
      <c r="X209">
        <v>12</v>
      </c>
    </row>
    <row r="210" spans="4:24" x14ac:dyDescent="0.25">
      <c r="D210">
        <v>6</v>
      </c>
      <c r="E210">
        <v>4</v>
      </c>
      <c r="X210">
        <v>14</v>
      </c>
    </row>
    <row r="211" spans="4:24" x14ac:dyDescent="0.25">
      <c r="D211">
        <v>6</v>
      </c>
      <c r="E211">
        <v>9</v>
      </c>
      <c r="X211">
        <v>11</v>
      </c>
    </row>
    <row r="212" spans="4:24" x14ac:dyDescent="0.25">
      <c r="D212">
        <v>6</v>
      </c>
      <c r="E212">
        <v>10</v>
      </c>
      <c r="X212">
        <v>5</v>
      </c>
    </row>
    <row r="213" spans="4:24" x14ac:dyDescent="0.25">
      <c r="D213">
        <v>6</v>
      </c>
      <c r="E213">
        <v>5</v>
      </c>
      <c r="X213">
        <v>9</v>
      </c>
    </row>
    <row r="214" spans="4:24" x14ac:dyDescent="0.25">
      <c r="D214">
        <v>9</v>
      </c>
      <c r="E214">
        <v>9</v>
      </c>
      <c r="X214">
        <v>7</v>
      </c>
    </row>
    <row r="215" spans="4:24" x14ac:dyDescent="0.25">
      <c r="D215">
        <v>9</v>
      </c>
      <c r="E215">
        <v>6</v>
      </c>
      <c r="X215">
        <v>19</v>
      </c>
    </row>
    <row r="216" spans="4:24" x14ac:dyDescent="0.25">
      <c r="D216">
        <v>1</v>
      </c>
      <c r="E216">
        <v>4</v>
      </c>
      <c r="X216">
        <v>4</v>
      </c>
    </row>
    <row r="217" spans="4:24" x14ac:dyDescent="0.25">
      <c r="D217">
        <v>5</v>
      </c>
      <c r="E217">
        <v>7</v>
      </c>
      <c r="X217">
        <v>14</v>
      </c>
    </row>
    <row r="218" spans="4:24" x14ac:dyDescent="0.25">
      <c r="D218">
        <v>4</v>
      </c>
      <c r="E218">
        <v>6</v>
      </c>
      <c r="X218">
        <v>7</v>
      </c>
    </row>
    <row r="219" spans="4:24" x14ac:dyDescent="0.25">
      <c r="D219">
        <v>1</v>
      </c>
      <c r="E219">
        <v>9</v>
      </c>
      <c r="X219">
        <v>8</v>
      </c>
    </row>
    <row r="220" spans="4:24" x14ac:dyDescent="0.25">
      <c r="D220">
        <v>3</v>
      </c>
      <c r="E220">
        <v>2</v>
      </c>
      <c r="X220">
        <v>14</v>
      </c>
    </row>
    <row r="221" spans="4:24" x14ac:dyDescent="0.25">
      <c r="D221">
        <v>8</v>
      </c>
      <c r="E221">
        <v>10</v>
      </c>
      <c r="X221">
        <v>20</v>
      </c>
    </row>
    <row r="222" spans="4:24" x14ac:dyDescent="0.25">
      <c r="D222">
        <v>2</v>
      </c>
      <c r="E222">
        <v>5</v>
      </c>
      <c r="X222">
        <v>13</v>
      </c>
    </row>
    <row r="223" spans="4:24" x14ac:dyDescent="0.25">
      <c r="D223">
        <v>8</v>
      </c>
      <c r="E223">
        <v>13</v>
      </c>
      <c r="X223">
        <v>7</v>
      </c>
    </row>
    <row r="224" spans="4:24" x14ac:dyDescent="0.25">
      <c r="D224">
        <v>5</v>
      </c>
      <c r="E224">
        <v>15</v>
      </c>
      <c r="X224">
        <v>13</v>
      </c>
    </row>
    <row r="225" spans="4:24" x14ac:dyDescent="0.25">
      <c r="D225">
        <v>7</v>
      </c>
      <c r="E225">
        <v>11</v>
      </c>
      <c r="X225">
        <v>13</v>
      </c>
    </row>
    <row r="226" spans="4:24" x14ac:dyDescent="0.25">
      <c r="D226">
        <v>1</v>
      </c>
      <c r="E226">
        <v>15</v>
      </c>
      <c r="X226">
        <v>13</v>
      </c>
    </row>
    <row r="227" spans="4:24" x14ac:dyDescent="0.25">
      <c r="D227">
        <v>7</v>
      </c>
      <c r="E227">
        <v>3</v>
      </c>
      <c r="X227">
        <v>10</v>
      </c>
    </row>
    <row r="228" spans="4:24" x14ac:dyDescent="0.25">
      <c r="D228">
        <v>7</v>
      </c>
      <c r="E228">
        <v>9</v>
      </c>
      <c r="X228">
        <v>7</v>
      </c>
    </row>
    <row r="229" spans="4:24" x14ac:dyDescent="0.25">
      <c r="D229">
        <v>5</v>
      </c>
      <c r="E229">
        <v>10</v>
      </c>
      <c r="X229">
        <v>8</v>
      </c>
    </row>
    <row r="230" spans="4:24" x14ac:dyDescent="0.25">
      <c r="D230">
        <v>5</v>
      </c>
      <c r="E230">
        <v>7</v>
      </c>
      <c r="X230">
        <v>8</v>
      </c>
    </row>
    <row r="231" spans="4:24" x14ac:dyDescent="0.25">
      <c r="D231">
        <v>1</v>
      </c>
      <c r="E231">
        <v>6</v>
      </c>
      <c r="X231">
        <v>11</v>
      </c>
    </row>
    <row r="232" spans="4:24" x14ac:dyDescent="0.25">
      <c r="D232">
        <v>8</v>
      </c>
      <c r="E232">
        <v>14</v>
      </c>
      <c r="X232">
        <v>10</v>
      </c>
    </row>
    <row r="233" spans="4:24" x14ac:dyDescent="0.25">
      <c r="D233">
        <v>8</v>
      </c>
      <c r="E233">
        <v>8</v>
      </c>
      <c r="X233">
        <v>4</v>
      </c>
    </row>
    <row r="234" spans="4:24" x14ac:dyDescent="0.25">
      <c r="D234">
        <v>5</v>
      </c>
      <c r="E234">
        <v>4</v>
      </c>
      <c r="X234">
        <v>12</v>
      </c>
    </row>
    <row r="235" spans="4:24" x14ac:dyDescent="0.25">
      <c r="D235">
        <v>7</v>
      </c>
      <c r="E235">
        <v>11</v>
      </c>
      <c r="X235">
        <v>10</v>
      </c>
    </row>
    <row r="236" spans="4:24" x14ac:dyDescent="0.25">
      <c r="D236">
        <v>5</v>
      </c>
      <c r="E236">
        <v>9</v>
      </c>
      <c r="X236">
        <v>4</v>
      </c>
    </row>
    <row r="237" spans="4:24" x14ac:dyDescent="0.25">
      <c r="D237">
        <v>2</v>
      </c>
      <c r="E237">
        <v>4</v>
      </c>
      <c r="X237">
        <v>12</v>
      </c>
    </row>
    <row r="238" spans="4:24" x14ac:dyDescent="0.25">
      <c r="D238">
        <v>9</v>
      </c>
      <c r="E238">
        <v>7</v>
      </c>
      <c r="X238">
        <v>7</v>
      </c>
    </row>
    <row r="239" spans="4:24" x14ac:dyDescent="0.25">
      <c r="D239">
        <v>11</v>
      </c>
      <c r="E239">
        <v>7</v>
      </c>
      <c r="X239">
        <v>13</v>
      </c>
    </row>
    <row r="240" spans="4:24" x14ac:dyDescent="0.25">
      <c r="D240">
        <v>3</v>
      </c>
      <c r="E240">
        <v>7</v>
      </c>
      <c r="X240">
        <v>12</v>
      </c>
    </row>
    <row r="241" spans="4:24" x14ac:dyDescent="0.25">
      <c r="D241">
        <v>2</v>
      </c>
      <c r="E241">
        <v>15</v>
      </c>
      <c r="X241">
        <v>3</v>
      </c>
    </row>
    <row r="242" spans="4:24" x14ac:dyDescent="0.25">
      <c r="D242">
        <v>1</v>
      </c>
      <c r="E242">
        <v>6</v>
      </c>
      <c r="X242">
        <v>12</v>
      </c>
    </row>
    <row r="243" spans="4:24" x14ac:dyDescent="0.25">
      <c r="D243">
        <v>3</v>
      </c>
      <c r="E243">
        <v>2</v>
      </c>
      <c r="X243">
        <v>15</v>
      </c>
    </row>
    <row r="244" spans="4:24" x14ac:dyDescent="0.25">
      <c r="D244">
        <v>5</v>
      </c>
      <c r="E244">
        <v>10</v>
      </c>
      <c r="X244">
        <v>5</v>
      </c>
    </row>
    <row r="245" spans="4:24" x14ac:dyDescent="0.25">
      <c r="D245">
        <v>9</v>
      </c>
      <c r="E245">
        <v>4</v>
      </c>
      <c r="X245">
        <v>12</v>
      </c>
    </row>
    <row r="246" spans="4:24" x14ac:dyDescent="0.25">
      <c r="D246">
        <v>7</v>
      </c>
      <c r="E246">
        <v>11</v>
      </c>
      <c r="X246">
        <v>8</v>
      </c>
    </row>
    <row r="247" spans="4:24" x14ac:dyDescent="0.25">
      <c r="D247">
        <v>7</v>
      </c>
      <c r="E247">
        <v>11</v>
      </c>
      <c r="X247">
        <v>14</v>
      </c>
    </row>
    <row r="248" spans="4:24" x14ac:dyDescent="0.25">
      <c r="D248">
        <v>10</v>
      </c>
      <c r="E248">
        <v>6</v>
      </c>
      <c r="X248">
        <v>13</v>
      </c>
    </row>
    <row r="249" spans="4:24" x14ac:dyDescent="0.25">
      <c r="D249">
        <v>1</v>
      </c>
      <c r="E249">
        <v>8</v>
      </c>
      <c r="X249">
        <v>7</v>
      </c>
    </row>
    <row r="250" spans="4:24" x14ac:dyDescent="0.25">
      <c r="D250">
        <v>2</v>
      </c>
      <c r="E250">
        <v>13</v>
      </c>
      <c r="X250">
        <v>14</v>
      </c>
    </row>
    <row r="251" spans="4:24" x14ac:dyDescent="0.25">
      <c r="D251">
        <v>9</v>
      </c>
      <c r="E251">
        <v>2</v>
      </c>
      <c r="X251">
        <v>4</v>
      </c>
    </row>
    <row r="252" spans="4:24" x14ac:dyDescent="0.25">
      <c r="D252">
        <v>7</v>
      </c>
      <c r="E252">
        <v>13</v>
      </c>
      <c r="X252">
        <v>6</v>
      </c>
    </row>
    <row r="253" spans="4:24" x14ac:dyDescent="0.25">
      <c r="D253">
        <v>1</v>
      </c>
      <c r="E253">
        <v>13</v>
      </c>
      <c r="X253">
        <v>11</v>
      </c>
    </row>
    <row r="254" spans="4:24" x14ac:dyDescent="0.25">
      <c r="D254">
        <v>8</v>
      </c>
      <c r="E254">
        <v>7</v>
      </c>
      <c r="X254">
        <v>6</v>
      </c>
    </row>
    <row r="255" spans="4:24" x14ac:dyDescent="0.25">
      <c r="D255">
        <v>10</v>
      </c>
      <c r="E255">
        <v>10</v>
      </c>
      <c r="X255">
        <v>4</v>
      </c>
    </row>
    <row r="256" spans="4:24" x14ac:dyDescent="0.25">
      <c r="D256">
        <v>3</v>
      </c>
      <c r="E256">
        <v>9</v>
      </c>
      <c r="X256">
        <v>12</v>
      </c>
    </row>
    <row r="257" spans="4:24" x14ac:dyDescent="0.25">
      <c r="D257">
        <v>7</v>
      </c>
      <c r="E257">
        <v>3</v>
      </c>
      <c r="X257">
        <v>13</v>
      </c>
    </row>
    <row r="258" spans="4:24" x14ac:dyDescent="0.25">
      <c r="D258">
        <v>10</v>
      </c>
      <c r="E258">
        <v>14</v>
      </c>
      <c r="X258">
        <v>7</v>
      </c>
    </row>
    <row r="259" spans="4:24" x14ac:dyDescent="0.25">
      <c r="D259">
        <v>8</v>
      </c>
      <c r="E259">
        <v>10</v>
      </c>
      <c r="X259">
        <v>12</v>
      </c>
    </row>
    <row r="260" spans="4:24" x14ac:dyDescent="0.25">
      <c r="D260">
        <v>10</v>
      </c>
      <c r="E260">
        <v>13</v>
      </c>
      <c r="X260">
        <v>6</v>
      </c>
    </row>
    <row r="261" spans="4:24" x14ac:dyDescent="0.25">
      <c r="D261">
        <v>5</v>
      </c>
      <c r="E261">
        <v>5</v>
      </c>
      <c r="X261">
        <v>7</v>
      </c>
    </row>
    <row r="262" spans="4:24" x14ac:dyDescent="0.25">
      <c r="D262">
        <v>9</v>
      </c>
      <c r="E262">
        <v>6</v>
      </c>
      <c r="X262">
        <v>10</v>
      </c>
    </row>
    <row r="263" spans="4:24" x14ac:dyDescent="0.25">
      <c r="D263">
        <v>1</v>
      </c>
      <c r="E263">
        <v>6</v>
      </c>
      <c r="X263">
        <v>8</v>
      </c>
    </row>
    <row r="264" spans="4:24" x14ac:dyDescent="0.25">
      <c r="D264">
        <v>8</v>
      </c>
      <c r="E264">
        <v>6</v>
      </c>
      <c r="X264">
        <v>12</v>
      </c>
    </row>
    <row r="265" spans="4:24" x14ac:dyDescent="0.25">
      <c r="D265">
        <v>9</v>
      </c>
      <c r="E265">
        <v>6</v>
      </c>
      <c r="X265">
        <v>3</v>
      </c>
    </row>
    <row r="266" spans="4:24" x14ac:dyDescent="0.25">
      <c r="D266">
        <v>9</v>
      </c>
      <c r="E266">
        <v>7</v>
      </c>
      <c r="X266">
        <v>5</v>
      </c>
    </row>
    <row r="267" spans="4:24" x14ac:dyDescent="0.25">
      <c r="D267">
        <v>2</v>
      </c>
      <c r="E267">
        <v>6</v>
      </c>
      <c r="X267">
        <v>11</v>
      </c>
    </row>
    <row r="268" spans="4:24" x14ac:dyDescent="0.25">
      <c r="D268">
        <v>10</v>
      </c>
      <c r="E268">
        <v>5</v>
      </c>
      <c r="X268">
        <v>10</v>
      </c>
    </row>
    <row r="269" spans="4:24" x14ac:dyDescent="0.25">
      <c r="D269">
        <v>7</v>
      </c>
      <c r="E269">
        <v>6</v>
      </c>
      <c r="X269">
        <v>13</v>
      </c>
    </row>
    <row r="270" spans="4:24" x14ac:dyDescent="0.25">
      <c r="D270">
        <v>7</v>
      </c>
      <c r="E270">
        <v>4</v>
      </c>
      <c r="X270">
        <v>13</v>
      </c>
    </row>
    <row r="271" spans="4:24" x14ac:dyDescent="0.25">
      <c r="D271">
        <v>1</v>
      </c>
      <c r="E271">
        <v>2</v>
      </c>
      <c r="X271">
        <v>9</v>
      </c>
    </row>
    <row r="272" spans="4:24" x14ac:dyDescent="0.25">
      <c r="D272">
        <v>10</v>
      </c>
      <c r="E272">
        <v>6</v>
      </c>
      <c r="X272">
        <v>7</v>
      </c>
    </row>
    <row r="273" spans="4:24" x14ac:dyDescent="0.25">
      <c r="D273">
        <v>3</v>
      </c>
      <c r="E273">
        <v>4</v>
      </c>
      <c r="X273">
        <v>8</v>
      </c>
    </row>
    <row r="274" spans="4:24" x14ac:dyDescent="0.25">
      <c r="D274">
        <v>6</v>
      </c>
      <c r="E274">
        <v>12</v>
      </c>
      <c r="X274">
        <v>12</v>
      </c>
    </row>
    <row r="275" spans="4:24" x14ac:dyDescent="0.25">
      <c r="D275">
        <v>1</v>
      </c>
      <c r="E275">
        <v>10</v>
      </c>
      <c r="X275">
        <v>12</v>
      </c>
    </row>
    <row r="276" spans="4:24" x14ac:dyDescent="0.25">
      <c r="D276">
        <v>6</v>
      </c>
      <c r="E276">
        <v>9</v>
      </c>
      <c r="X276">
        <v>3</v>
      </c>
    </row>
    <row r="277" spans="4:24" x14ac:dyDescent="0.25">
      <c r="D277">
        <v>4</v>
      </c>
      <c r="E277">
        <v>7</v>
      </c>
      <c r="X277">
        <v>14</v>
      </c>
    </row>
    <row r="278" spans="4:24" x14ac:dyDescent="0.25">
      <c r="D278">
        <v>6</v>
      </c>
      <c r="E278">
        <v>2</v>
      </c>
      <c r="X278">
        <v>13</v>
      </c>
    </row>
    <row r="279" spans="4:24" x14ac:dyDescent="0.25">
      <c r="D279">
        <v>4</v>
      </c>
      <c r="E279">
        <v>4</v>
      </c>
      <c r="X279">
        <v>10</v>
      </c>
    </row>
    <row r="280" spans="4:24" x14ac:dyDescent="0.25">
      <c r="D280">
        <v>6</v>
      </c>
      <c r="E280">
        <v>9</v>
      </c>
      <c r="X280">
        <v>3</v>
      </c>
    </row>
    <row r="281" spans="4:24" x14ac:dyDescent="0.25">
      <c r="D281">
        <v>6</v>
      </c>
      <c r="E281">
        <v>6</v>
      </c>
      <c r="X281">
        <v>20</v>
      </c>
    </row>
    <row r="282" spans="4:24" x14ac:dyDescent="0.25">
      <c r="D282">
        <v>4</v>
      </c>
      <c r="E282">
        <v>3</v>
      </c>
      <c r="X282">
        <v>9</v>
      </c>
    </row>
    <row r="283" spans="4:24" x14ac:dyDescent="0.25">
      <c r="D283">
        <v>7</v>
      </c>
      <c r="E283">
        <v>7</v>
      </c>
      <c r="X283">
        <v>3</v>
      </c>
    </row>
    <row r="284" spans="4:24" x14ac:dyDescent="0.25">
      <c r="D284">
        <v>10</v>
      </c>
      <c r="E284">
        <v>6</v>
      </c>
      <c r="X284">
        <v>11</v>
      </c>
    </row>
    <row r="285" spans="4:24" x14ac:dyDescent="0.25">
      <c r="D285">
        <v>5</v>
      </c>
      <c r="E285">
        <v>3</v>
      </c>
      <c r="X285">
        <v>7</v>
      </c>
    </row>
    <row r="286" spans="4:24" x14ac:dyDescent="0.25">
      <c r="D286">
        <v>3</v>
      </c>
      <c r="E286">
        <v>9</v>
      </c>
      <c r="X286">
        <v>9</v>
      </c>
    </row>
    <row r="287" spans="4:24" x14ac:dyDescent="0.25">
      <c r="D287">
        <v>9</v>
      </c>
      <c r="E287">
        <v>5</v>
      </c>
      <c r="X287">
        <v>13</v>
      </c>
    </row>
    <row r="288" spans="4:24" x14ac:dyDescent="0.25">
      <c r="D288">
        <v>3</v>
      </c>
      <c r="E288">
        <v>11</v>
      </c>
      <c r="X288">
        <v>13</v>
      </c>
    </row>
    <row r="289" spans="4:24" x14ac:dyDescent="0.25">
      <c r="D289">
        <v>4</v>
      </c>
      <c r="E289">
        <v>6</v>
      </c>
      <c r="X289">
        <v>9</v>
      </c>
    </row>
    <row r="290" spans="4:24" x14ac:dyDescent="0.25">
      <c r="D290">
        <v>9</v>
      </c>
      <c r="E290">
        <v>2</v>
      </c>
      <c r="X290">
        <v>13</v>
      </c>
    </row>
    <row r="291" spans="4:24" x14ac:dyDescent="0.25">
      <c r="D291">
        <v>7</v>
      </c>
      <c r="E291">
        <v>15</v>
      </c>
      <c r="X291">
        <v>8</v>
      </c>
    </row>
    <row r="292" spans="4:24" x14ac:dyDescent="0.25">
      <c r="D292">
        <v>3</v>
      </c>
      <c r="E292">
        <v>4</v>
      </c>
      <c r="X292">
        <v>13</v>
      </c>
    </row>
    <row r="293" spans="4:24" x14ac:dyDescent="0.25">
      <c r="D293">
        <v>2</v>
      </c>
      <c r="E293">
        <v>12</v>
      </c>
      <c r="X293">
        <v>9</v>
      </c>
    </row>
    <row r="294" spans="4:24" x14ac:dyDescent="0.25">
      <c r="D294">
        <v>2</v>
      </c>
      <c r="E294">
        <v>8</v>
      </c>
      <c r="X294">
        <v>13</v>
      </c>
    </row>
    <row r="295" spans="4:24" x14ac:dyDescent="0.25">
      <c r="D295">
        <v>6</v>
      </c>
      <c r="E295">
        <v>6</v>
      </c>
      <c r="X295">
        <v>14</v>
      </c>
    </row>
    <row r="296" spans="4:24" x14ac:dyDescent="0.25">
      <c r="D296">
        <v>10</v>
      </c>
      <c r="E296">
        <v>15</v>
      </c>
      <c r="X296">
        <v>11</v>
      </c>
    </row>
    <row r="297" spans="4:24" x14ac:dyDescent="0.25">
      <c r="D297">
        <v>10</v>
      </c>
      <c r="E297">
        <v>14</v>
      </c>
      <c r="X297">
        <v>5</v>
      </c>
    </row>
    <row r="298" spans="4:24" x14ac:dyDescent="0.25">
      <c r="D298">
        <v>6</v>
      </c>
      <c r="E298">
        <v>3</v>
      </c>
      <c r="X298">
        <v>6</v>
      </c>
    </row>
    <row r="299" spans="4:24" x14ac:dyDescent="0.25">
      <c r="D299">
        <v>4</v>
      </c>
      <c r="E299">
        <v>7</v>
      </c>
      <c r="X299">
        <v>4</v>
      </c>
    </row>
    <row r="300" spans="4:24" x14ac:dyDescent="0.25">
      <c r="D300">
        <v>7</v>
      </c>
      <c r="E300">
        <v>14</v>
      </c>
      <c r="X300">
        <v>6</v>
      </c>
    </row>
    <row r="301" spans="4:24" x14ac:dyDescent="0.25">
      <c r="D301">
        <v>4</v>
      </c>
      <c r="E301">
        <v>9</v>
      </c>
      <c r="X301">
        <v>3</v>
      </c>
    </row>
    <row r="302" spans="4:24" x14ac:dyDescent="0.25">
      <c r="D302">
        <v>1</v>
      </c>
      <c r="E302">
        <v>4</v>
      </c>
      <c r="X302">
        <v>9</v>
      </c>
    </row>
    <row r="303" spans="4:24" x14ac:dyDescent="0.25">
      <c r="D303">
        <v>9</v>
      </c>
      <c r="E303">
        <v>7</v>
      </c>
      <c r="X303">
        <v>22</v>
      </c>
    </row>
    <row r="304" spans="4:24" x14ac:dyDescent="0.25">
      <c r="D304">
        <v>3</v>
      </c>
      <c r="E304">
        <v>14</v>
      </c>
      <c r="X304">
        <v>8</v>
      </c>
    </row>
    <row r="305" spans="4:24" x14ac:dyDescent="0.25">
      <c r="D305">
        <v>6</v>
      </c>
      <c r="E305">
        <v>10</v>
      </c>
      <c r="X305">
        <v>13</v>
      </c>
    </row>
    <row r="306" spans="4:24" x14ac:dyDescent="0.25">
      <c r="D306">
        <v>3</v>
      </c>
      <c r="E306">
        <v>6</v>
      </c>
      <c r="X306">
        <v>8</v>
      </c>
    </row>
    <row r="307" spans="4:24" x14ac:dyDescent="0.25">
      <c r="D307">
        <v>4</v>
      </c>
      <c r="E307">
        <v>4</v>
      </c>
      <c r="X307">
        <v>8</v>
      </c>
    </row>
    <row r="308" spans="4:24" x14ac:dyDescent="0.25">
      <c r="D308">
        <v>6</v>
      </c>
      <c r="E308">
        <v>13</v>
      </c>
      <c r="X308">
        <v>5</v>
      </c>
    </row>
    <row r="309" spans="4:24" x14ac:dyDescent="0.25">
      <c r="D309">
        <v>1</v>
      </c>
      <c r="E309">
        <v>6</v>
      </c>
      <c r="X309">
        <v>10</v>
      </c>
    </row>
    <row r="310" spans="4:24" x14ac:dyDescent="0.25">
      <c r="D310">
        <v>1</v>
      </c>
      <c r="E310">
        <v>6</v>
      </c>
      <c r="X310">
        <v>14</v>
      </c>
    </row>
    <row r="311" spans="4:24" x14ac:dyDescent="0.25">
      <c r="D311">
        <v>3</v>
      </c>
      <c r="E311">
        <v>4</v>
      </c>
      <c r="X311">
        <v>10</v>
      </c>
    </row>
    <row r="312" spans="4:24" x14ac:dyDescent="0.25">
      <c r="D312">
        <v>8</v>
      </c>
      <c r="E312">
        <v>11</v>
      </c>
      <c r="X312">
        <v>12</v>
      </c>
    </row>
    <row r="313" spans="4:24" x14ac:dyDescent="0.25">
      <c r="D313">
        <v>1</v>
      </c>
      <c r="E313">
        <v>8</v>
      </c>
      <c r="X313">
        <v>4</v>
      </c>
    </row>
    <row r="314" spans="4:24" x14ac:dyDescent="0.25">
      <c r="D314">
        <v>8</v>
      </c>
      <c r="E314">
        <v>7</v>
      </c>
      <c r="X314">
        <v>12</v>
      </c>
    </row>
    <row r="315" spans="4:24" x14ac:dyDescent="0.25">
      <c r="D315">
        <v>8</v>
      </c>
      <c r="E315">
        <v>12</v>
      </c>
      <c r="X315">
        <v>10</v>
      </c>
    </row>
    <row r="316" spans="4:24" x14ac:dyDescent="0.25">
      <c r="D316">
        <v>6</v>
      </c>
      <c r="E316">
        <v>8</v>
      </c>
      <c r="X316">
        <v>14</v>
      </c>
    </row>
    <row r="317" spans="4:24" x14ac:dyDescent="0.25">
      <c r="D317">
        <v>10</v>
      </c>
      <c r="X317">
        <v>4</v>
      </c>
    </row>
    <row r="318" spans="4:24" x14ac:dyDescent="0.25">
      <c r="D318">
        <v>2</v>
      </c>
      <c r="X318">
        <v>13</v>
      </c>
    </row>
    <row r="319" spans="4:24" x14ac:dyDescent="0.25">
      <c r="D319">
        <v>6</v>
      </c>
      <c r="X319">
        <v>4</v>
      </c>
    </row>
    <row r="320" spans="4:24" x14ac:dyDescent="0.25">
      <c r="D320">
        <v>10</v>
      </c>
      <c r="X320">
        <v>7</v>
      </c>
    </row>
    <row r="321" spans="4:24" x14ac:dyDescent="0.25">
      <c r="D321">
        <v>1</v>
      </c>
      <c r="X321">
        <v>13</v>
      </c>
    </row>
    <row r="322" spans="4:24" x14ac:dyDescent="0.25">
      <c r="D322">
        <v>3</v>
      </c>
      <c r="X322">
        <v>11</v>
      </c>
    </row>
    <row r="323" spans="4:24" x14ac:dyDescent="0.25">
      <c r="D323">
        <v>1</v>
      </c>
      <c r="X323">
        <v>6</v>
      </c>
    </row>
    <row r="324" spans="4:24" x14ac:dyDescent="0.25">
      <c r="D324">
        <v>1</v>
      </c>
      <c r="X324">
        <v>6</v>
      </c>
    </row>
    <row r="325" spans="4:24" x14ac:dyDescent="0.25">
      <c r="D325">
        <v>2</v>
      </c>
      <c r="X325">
        <v>9</v>
      </c>
    </row>
    <row r="326" spans="4:24" x14ac:dyDescent="0.25">
      <c r="D326">
        <v>1</v>
      </c>
      <c r="X326">
        <v>4</v>
      </c>
    </row>
    <row r="327" spans="4:24" x14ac:dyDescent="0.25">
      <c r="D327">
        <v>8</v>
      </c>
      <c r="X327">
        <v>4</v>
      </c>
    </row>
    <row r="328" spans="4:24" x14ac:dyDescent="0.25">
      <c r="D328">
        <v>10</v>
      </c>
      <c r="X328">
        <v>12</v>
      </c>
    </row>
    <row r="329" spans="4:24" x14ac:dyDescent="0.25">
      <c r="D329">
        <v>10</v>
      </c>
      <c r="X329">
        <v>7</v>
      </c>
    </row>
    <row r="330" spans="4:24" x14ac:dyDescent="0.25">
      <c r="D330">
        <v>2</v>
      </c>
      <c r="X330">
        <v>9</v>
      </c>
    </row>
    <row r="331" spans="4:24" x14ac:dyDescent="0.25">
      <c r="D331">
        <v>3</v>
      </c>
      <c r="X331">
        <v>7</v>
      </c>
    </row>
    <row r="332" spans="4:24" x14ac:dyDescent="0.25">
      <c r="D332">
        <v>7</v>
      </c>
      <c r="X332">
        <v>13</v>
      </c>
    </row>
    <row r="333" spans="4:24" x14ac:dyDescent="0.25">
      <c r="D333">
        <v>6</v>
      </c>
      <c r="X333">
        <v>11</v>
      </c>
    </row>
    <row r="334" spans="4:24" x14ac:dyDescent="0.25">
      <c r="D334">
        <v>4</v>
      </c>
      <c r="X334">
        <v>6</v>
      </c>
    </row>
    <row r="335" spans="4:24" x14ac:dyDescent="0.25">
      <c r="D335">
        <v>5</v>
      </c>
      <c r="X335">
        <v>13</v>
      </c>
    </row>
    <row r="336" spans="4:24" x14ac:dyDescent="0.25">
      <c r="X336">
        <v>3</v>
      </c>
    </row>
    <row r="337" spans="24:24" x14ac:dyDescent="0.25">
      <c r="X337">
        <v>4</v>
      </c>
    </row>
    <row r="338" spans="24:24" x14ac:dyDescent="0.25">
      <c r="X338">
        <v>5</v>
      </c>
    </row>
    <row r="339" spans="24:24" x14ac:dyDescent="0.25">
      <c r="X339">
        <v>3</v>
      </c>
    </row>
    <row r="340" spans="24:24" x14ac:dyDescent="0.25">
      <c r="X340">
        <v>14</v>
      </c>
    </row>
    <row r="341" spans="24:24" x14ac:dyDescent="0.25">
      <c r="X341">
        <v>14</v>
      </c>
    </row>
    <row r="342" spans="24:24" x14ac:dyDescent="0.25">
      <c r="X342">
        <v>4</v>
      </c>
    </row>
    <row r="343" spans="24:24" x14ac:dyDescent="0.25">
      <c r="X343">
        <v>7</v>
      </c>
    </row>
    <row r="344" spans="24:24" x14ac:dyDescent="0.25">
      <c r="X344">
        <v>13</v>
      </c>
    </row>
    <row r="345" spans="24:24" x14ac:dyDescent="0.25">
      <c r="X345">
        <v>10</v>
      </c>
    </row>
    <row r="346" spans="24:24" x14ac:dyDescent="0.25">
      <c r="X346">
        <v>3</v>
      </c>
    </row>
    <row r="347" spans="24:24" x14ac:dyDescent="0.25">
      <c r="X347">
        <v>13</v>
      </c>
    </row>
    <row r="348" spans="24:24" x14ac:dyDescent="0.25">
      <c r="X348">
        <v>6</v>
      </c>
    </row>
    <row r="349" spans="24:24" x14ac:dyDescent="0.25">
      <c r="X349">
        <v>4</v>
      </c>
    </row>
    <row r="350" spans="24:24" x14ac:dyDescent="0.25">
      <c r="X350">
        <v>4</v>
      </c>
    </row>
    <row r="351" spans="24:24" x14ac:dyDescent="0.25">
      <c r="X351">
        <v>11</v>
      </c>
    </row>
    <row r="352" spans="24:24" x14ac:dyDescent="0.25">
      <c r="X352">
        <v>14</v>
      </c>
    </row>
    <row r="353" spans="24:24" x14ac:dyDescent="0.25">
      <c r="X353">
        <v>10</v>
      </c>
    </row>
    <row r="354" spans="24:24" x14ac:dyDescent="0.25">
      <c r="X354">
        <v>15</v>
      </c>
    </row>
    <row r="355" spans="24:24" x14ac:dyDescent="0.25">
      <c r="X355">
        <v>3</v>
      </c>
    </row>
    <row r="356" spans="24:24" x14ac:dyDescent="0.25">
      <c r="X356">
        <v>13</v>
      </c>
    </row>
    <row r="357" spans="24:24" x14ac:dyDescent="0.25">
      <c r="X357">
        <v>12</v>
      </c>
    </row>
    <row r="358" spans="24:24" x14ac:dyDescent="0.25">
      <c r="X358">
        <v>5</v>
      </c>
    </row>
    <row r="359" spans="24:24" x14ac:dyDescent="0.25">
      <c r="X359">
        <v>11</v>
      </c>
    </row>
    <row r="360" spans="24:24" x14ac:dyDescent="0.25">
      <c r="X360">
        <v>6</v>
      </c>
    </row>
    <row r="361" spans="24:24" x14ac:dyDescent="0.25">
      <c r="X361">
        <v>10</v>
      </c>
    </row>
    <row r="362" spans="24:24" x14ac:dyDescent="0.25">
      <c r="X362">
        <v>6</v>
      </c>
    </row>
    <row r="363" spans="24:24" x14ac:dyDescent="0.25">
      <c r="X363">
        <v>13</v>
      </c>
    </row>
    <row r="364" spans="24:24" x14ac:dyDescent="0.25">
      <c r="X364">
        <v>8</v>
      </c>
    </row>
    <row r="365" spans="24:24" x14ac:dyDescent="0.25">
      <c r="X365">
        <v>11</v>
      </c>
    </row>
    <row r="366" spans="24:24" x14ac:dyDescent="0.25">
      <c r="X366">
        <v>5</v>
      </c>
    </row>
    <row r="367" spans="24:24" x14ac:dyDescent="0.25">
      <c r="X367">
        <v>4</v>
      </c>
    </row>
    <row r="368" spans="24:24" x14ac:dyDescent="0.25">
      <c r="X368">
        <v>7</v>
      </c>
    </row>
    <row r="369" spans="24:24" x14ac:dyDescent="0.25">
      <c r="X369">
        <v>14</v>
      </c>
    </row>
    <row r="370" spans="24:24" x14ac:dyDescent="0.25">
      <c r="X370">
        <v>9</v>
      </c>
    </row>
    <row r="371" spans="24:24" x14ac:dyDescent="0.25">
      <c r="X371">
        <v>5</v>
      </c>
    </row>
    <row r="372" spans="24:24" x14ac:dyDescent="0.25">
      <c r="X372">
        <v>5</v>
      </c>
    </row>
    <row r="373" spans="24:24" x14ac:dyDescent="0.25">
      <c r="X373">
        <v>5</v>
      </c>
    </row>
    <row r="374" spans="24:24" x14ac:dyDescent="0.25">
      <c r="X374">
        <v>6</v>
      </c>
    </row>
    <row r="375" spans="24:24" x14ac:dyDescent="0.25">
      <c r="X375">
        <v>6</v>
      </c>
    </row>
    <row r="376" spans="24:24" x14ac:dyDescent="0.25">
      <c r="X376">
        <v>6</v>
      </c>
    </row>
    <row r="377" spans="24:24" x14ac:dyDescent="0.25">
      <c r="X377">
        <v>6</v>
      </c>
    </row>
    <row r="378" spans="24:24" x14ac:dyDescent="0.25">
      <c r="X378">
        <v>6</v>
      </c>
    </row>
    <row r="379" spans="24:24" x14ac:dyDescent="0.25">
      <c r="X379">
        <v>9</v>
      </c>
    </row>
    <row r="380" spans="24:24" x14ac:dyDescent="0.25">
      <c r="X380">
        <v>6</v>
      </c>
    </row>
    <row r="381" spans="24:24" x14ac:dyDescent="0.25">
      <c r="X381">
        <v>9</v>
      </c>
    </row>
    <row r="382" spans="24:24" x14ac:dyDescent="0.25">
      <c r="X382">
        <v>11</v>
      </c>
    </row>
    <row r="383" spans="24:24" x14ac:dyDescent="0.25">
      <c r="X383">
        <v>15</v>
      </c>
    </row>
    <row r="384" spans="24:24" x14ac:dyDescent="0.25">
      <c r="X384">
        <v>4</v>
      </c>
    </row>
    <row r="385" spans="24:24" x14ac:dyDescent="0.25">
      <c r="X385">
        <v>9</v>
      </c>
    </row>
    <row r="386" spans="24:24" x14ac:dyDescent="0.25">
      <c r="X386">
        <v>1</v>
      </c>
    </row>
    <row r="387" spans="24:24" x14ac:dyDescent="0.25">
      <c r="X387">
        <v>5</v>
      </c>
    </row>
    <row r="388" spans="24:24" x14ac:dyDescent="0.25">
      <c r="X388">
        <v>10</v>
      </c>
    </row>
    <row r="389" spans="24:24" x14ac:dyDescent="0.25">
      <c r="X389">
        <v>4</v>
      </c>
    </row>
    <row r="390" spans="24:24" x14ac:dyDescent="0.25">
      <c r="X390">
        <v>5</v>
      </c>
    </row>
    <row r="391" spans="24:24" x14ac:dyDescent="0.25">
      <c r="X391">
        <v>9</v>
      </c>
    </row>
    <row r="392" spans="24:24" x14ac:dyDescent="0.25">
      <c r="X392">
        <v>1</v>
      </c>
    </row>
    <row r="393" spans="24:24" x14ac:dyDescent="0.25">
      <c r="X393">
        <v>3</v>
      </c>
    </row>
    <row r="394" spans="24:24" x14ac:dyDescent="0.25">
      <c r="X394">
        <v>8</v>
      </c>
    </row>
    <row r="395" spans="24:24" x14ac:dyDescent="0.25">
      <c r="X395">
        <v>6</v>
      </c>
    </row>
    <row r="396" spans="24:24" x14ac:dyDescent="0.25">
      <c r="X396">
        <v>2</v>
      </c>
    </row>
    <row r="397" spans="24:24" x14ac:dyDescent="0.25">
      <c r="X397">
        <v>8</v>
      </c>
    </row>
    <row r="398" spans="24:24" x14ac:dyDescent="0.25">
      <c r="X398">
        <v>4</v>
      </c>
    </row>
    <row r="399" spans="24:24" x14ac:dyDescent="0.25">
      <c r="X399">
        <v>5</v>
      </c>
    </row>
    <row r="400" spans="24:24" x14ac:dyDescent="0.25">
      <c r="X400">
        <v>7</v>
      </c>
    </row>
    <row r="401" spans="24:24" x14ac:dyDescent="0.25">
      <c r="X401">
        <v>7</v>
      </c>
    </row>
    <row r="402" spans="24:24" x14ac:dyDescent="0.25">
      <c r="X402">
        <v>6</v>
      </c>
    </row>
    <row r="403" spans="24:24" x14ac:dyDescent="0.25">
      <c r="X403">
        <v>1</v>
      </c>
    </row>
    <row r="404" spans="24:24" x14ac:dyDescent="0.25">
      <c r="X404">
        <v>9</v>
      </c>
    </row>
    <row r="405" spans="24:24" x14ac:dyDescent="0.25">
      <c r="X405">
        <v>2</v>
      </c>
    </row>
    <row r="406" spans="24:24" x14ac:dyDescent="0.25">
      <c r="X406">
        <v>10</v>
      </c>
    </row>
    <row r="407" spans="24:24" x14ac:dyDescent="0.25">
      <c r="X407">
        <v>7</v>
      </c>
    </row>
    <row r="408" spans="24:24" x14ac:dyDescent="0.25">
      <c r="X408">
        <v>7</v>
      </c>
    </row>
    <row r="409" spans="24:24" x14ac:dyDescent="0.25">
      <c r="X409">
        <v>5</v>
      </c>
    </row>
    <row r="410" spans="24:24" x14ac:dyDescent="0.25">
      <c r="X410">
        <v>5</v>
      </c>
    </row>
    <row r="411" spans="24:24" x14ac:dyDescent="0.25">
      <c r="X411">
        <v>13</v>
      </c>
    </row>
    <row r="412" spans="24:24" x14ac:dyDescent="0.25">
      <c r="X412">
        <v>5</v>
      </c>
    </row>
    <row r="413" spans="24:24" x14ac:dyDescent="0.25">
      <c r="X413">
        <v>1</v>
      </c>
    </row>
    <row r="414" spans="24:24" x14ac:dyDescent="0.25">
      <c r="X414">
        <v>15</v>
      </c>
    </row>
    <row r="415" spans="24:24" x14ac:dyDescent="0.25">
      <c r="X415">
        <v>8</v>
      </c>
    </row>
    <row r="416" spans="24:24" x14ac:dyDescent="0.25">
      <c r="X416">
        <v>11</v>
      </c>
    </row>
    <row r="417" spans="24:24" x14ac:dyDescent="0.25">
      <c r="X417">
        <v>8</v>
      </c>
    </row>
    <row r="418" spans="24:24" x14ac:dyDescent="0.25">
      <c r="X418">
        <v>5</v>
      </c>
    </row>
    <row r="419" spans="24:24" x14ac:dyDescent="0.25">
      <c r="X419">
        <v>7</v>
      </c>
    </row>
    <row r="420" spans="24:24" x14ac:dyDescent="0.25">
      <c r="X420">
        <v>15</v>
      </c>
    </row>
    <row r="421" spans="24:24" x14ac:dyDescent="0.25">
      <c r="X421">
        <v>5</v>
      </c>
    </row>
    <row r="422" spans="24:24" x14ac:dyDescent="0.25">
      <c r="X422">
        <v>2</v>
      </c>
    </row>
    <row r="423" spans="24:24" x14ac:dyDescent="0.25">
      <c r="X423">
        <v>9</v>
      </c>
    </row>
    <row r="424" spans="24:24" x14ac:dyDescent="0.25">
      <c r="X424">
        <v>3</v>
      </c>
    </row>
    <row r="425" spans="24:24" x14ac:dyDescent="0.25">
      <c r="X425">
        <v>9</v>
      </c>
    </row>
    <row r="426" spans="24:24" x14ac:dyDescent="0.25">
      <c r="X426">
        <v>10</v>
      </c>
    </row>
    <row r="427" spans="24:24" x14ac:dyDescent="0.25">
      <c r="X427">
        <v>11</v>
      </c>
    </row>
    <row r="428" spans="24:24" x14ac:dyDescent="0.25">
      <c r="X428">
        <v>3</v>
      </c>
    </row>
    <row r="429" spans="24:24" x14ac:dyDescent="0.25">
      <c r="X429">
        <v>7</v>
      </c>
    </row>
    <row r="430" spans="24:24" x14ac:dyDescent="0.25">
      <c r="X430">
        <v>6</v>
      </c>
    </row>
    <row r="431" spans="24:24" x14ac:dyDescent="0.25">
      <c r="X431">
        <v>2</v>
      </c>
    </row>
    <row r="432" spans="24:24" x14ac:dyDescent="0.25">
      <c r="X432">
        <v>14</v>
      </c>
    </row>
    <row r="433" spans="24:24" x14ac:dyDescent="0.25">
      <c r="X433">
        <v>8</v>
      </c>
    </row>
    <row r="434" spans="24:24" x14ac:dyDescent="0.25">
      <c r="X434">
        <v>1</v>
      </c>
    </row>
    <row r="435" spans="24:24" x14ac:dyDescent="0.25">
      <c r="X435">
        <v>3</v>
      </c>
    </row>
    <row r="436" spans="24:24" x14ac:dyDescent="0.25">
      <c r="X436">
        <v>4</v>
      </c>
    </row>
    <row r="437" spans="24:24" x14ac:dyDescent="0.25">
      <c r="X437">
        <v>11</v>
      </c>
    </row>
    <row r="438" spans="24:24" x14ac:dyDescent="0.25">
      <c r="X438">
        <v>5</v>
      </c>
    </row>
    <row r="439" spans="24:24" x14ac:dyDescent="0.25">
      <c r="X439">
        <v>9</v>
      </c>
    </row>
    <row r="440" spans="24:24" x14ac:dyDescent="0.25">
      <c r="X440">
        <v>9</v>
      </c>
    </row>
    <row r="441" spans="24:24" x14ac:dyDescent="0.25">
      <c r="X441">
        <v>4</v>
      </c>
    </row>
    <row r="442" spans="24:24" x14ac:dyDescent="0.25">
      <c r="X442">
        <v>7</v>
      </c>
    </row>
    <row r="443" spans="24:24" x14ac:dyDescent="0.25">
      <c r="X443">
        <v>7</v>
      </c>
    </row>
    <row r="444" spans="24:24" x14ac:dyDescent="0.25">
      <c r="X444">
        <v>10</v>
      </c>
    </row>
    <row r="445" spans="24:24" x14ac:dyDescent="0.25">
      <c r="X445">
        <v>1</v>
      </c>
    </row>
    <row r="446" spans="24:24" x14ac:dyDescent="0.25">
      <c r="X446">
        <v>2</v>
      </c>
    </row>
    <row r="447" spans="24:24" x14ac:dyDescent="0.25">
      <c r="X447">
        <v>9</v>
      </c>
    </row>
    <row r="448" spans="24:24" x14ac:dyDescent="0.25">
      <c r="X448">
        <v>7</v>
      </c>
    </row>
    <row r="449" spans="24:24" x14ac:dyDescent="0.25">
      <c r="X449">
        <v>1</v>
      </c>
    </row>
    <row r="450" spans="24:24" x14ac:dyDescent="0.25">
      <c r="X450">
        <v>7</v>
      </c>
    </row>
    <row r="451" spans="24:24" x14ac:dyDescent="0.25">
      <c r="X451">
        <v>7</v>
      </c>
    </row>
    <row r="452" spans="24:24" x14ac:dyDescent="0.25">
      <c r="X452">
        <v>8</v>
      </c>
    </row>
    <row r="453" spans="24:24" x14ac:dyDescent="0.25">
      <c r="X453">
        <v>7</v>
      </c>
    </row>
    <row r="454" spans="24:24" x14ac:dyDescent="0.25">
      <c r="X454">
        <v>15</v>
      </c>
    </row>
    <row r="455" spans="24:24" x14ac:dyDescent="0.25">
      <c r="X455">
        <v>10</v>
      </c>
    </row>
    <row r="456" spans="24:24" x14ac:dyDescent="0.25">
      <c r="X456">
        <v>6</v>
      </c>
    </row>
    <row r="457" spans="24:24" x14ac:dyDescent="0.25">
      <c r="X457">
        <v>2</v>
      </c>
    </row>
    <row r="458" spans="24:24" x14ac:dyDescent="0.25">
      <c r="X458">
        <v>10</v>
      </c>
    </row>
    <row r="459" spans="24:24" x14ac:dyDescent="0.25">
      <c r="X459">
        <v>3</v>
      </c>
    </row>
    <row r="460" spans="24:24" x14ac:dyDescent="0.25">
      <c r="X460">
        <v>4</v>
      </c>
    </row>
    <row r="461" spans="24:24" x14ac:dyDescent="0.25">
      <c r="X461">
        <v>7</v>
      </c>
    </row>
    <row r="462" spans="24:24" x14ac:dyDescent="0.25">
      <c r="X462">
        <v>11</v>
      </c>
    </row>
    <row r="463" spans="24:24" x14ac:dyDescent="0.25">
      <c r="X463">
        <v>10</v>
      </c>
    </row>
    <row r="464" spans="24:24" x14ac:dyDescent="0.25">
      <c r="X464">
        <v>11</v>
      </c>
    </row>
    <row r="465" spans="24:24" x14ac:dyDescent="0.25">
      <c r="X465">
        <v>6</v>
      </c>
    </row>
    <row r="466" spans="24:24" x14ac:dyDescent="0.25">
      <c r="X466">
        <v>8</v>
      </c>
    </row>
    <row r="467" spans="24:24" x14ac:dyDescent="0.25">
      <c r="X467">
        <v>13</v>
      </c>
    </row>
    <row r="468" spans="24:24" x14ac:dyDescent="0.25">
      <c r="X468">
        <v>8</v>
      </c>
    </row>
    <row r="469" spans="24:24" x14ac:dyDescent="0.25">
      <c r="X469">
        <v>2</v>
      </c>
    </row>
    <row r="470" spans="24:24" x14ac:dyDescent="0.25">
      <c r="X470">
        <v>13</v>
      </c>
    </row>
    <row r="471" spans="24:24" x14ac:dyDescent="0.25">
      <c r="X471">
        <v>13</v>
      </c>
    </row>
    <row r="472" spans="24:24" x14ac:dyDescent="0.25">
      <c r="X472">
        <v>7</v>
      </c>
    </row>
    <row r="473" spans="24:24" x14ac:dyDescent="0.25">
      <c r="X473">
        <v>10</v>
      </c>
    </row>
    <row r="474" spans="24:24" x14ac:dyDescent="0.25">
      <c r="X474">
        <v>5</v>
      </c>
    </row>
    <row r="475" spans="24:24" x14ac:dyDescent="0.25">
      <c r="X475">
        <v>10</v>
      </c>
    </row>
    <row r="476" spans="24:24" x14ac:dyDescent="0.25">
      <c r="X476">
        <v>9</v>
      </c>
    </row>
    <row r="477" spans="24:24" x14ac:dyDescent="0.25">
      <c r="X477">
        <v>9</v>
      </c>
    </row>
    <row r="478" spans="24:24" x14ac:dyDescent="0.25">
      <c r="X478">
        <v>1</v>
      </c>
    </row>
    <row r="479" spans="24:24" x14ac:dyDescent="0.25">
      <c r="X479">
        <v>8</v>
      </c>
    </row>
    <row r="480" spans="24:24" x14ac:dyDescent="0.25">
      <c r="X480">
        <v>9</v>
      </c>
    </row>
    <row r="481" spans="24:24" x14ac:dyDescent="0.25">
      <c r="X481">
        <v>9</v>
      </c>
    </row>
    <row r="482" spans="24:24" x14ac:dyDescent="0.25">
      <c r="X482">
        <v>3</v>
      </c>
    </row>
    <row r="483" spans="24:24" x14ac:dyDescent="0.25">
      <c r="X483">
        <v>14</v>
      </c>
    </row>
    <row r="484" spans="24:24" x14ac:dyDescent="0.25">
      <c r="X484">
        <v>10</v>
      </c>
    </row>
    <row r="485" spans="24:24" x14ac:dyDescent="0.25">
      <c r="X485">
        <v>13</v>
      </c>
    </row>
    <row r="486" spans="24:24" x14ac:dyDescent="0.25">
      <c r="X486">
        <v>2</v>
      </c>
    </row>
    <row r="487" spans="24:24" x14ac:dyDescent="0.25">
      <c r="X487">
        <v>5</v>
      </c>
    </row>
    <row r="488" spans="24:24" x14ac:dyDescent="0.25">
      <c r="X488">
        <v>6</v>
      </c>
    </row>
    <row r="489" spans="24:24" x14ac:dyDescent="0.25">
      <c r="X489">
        <v>6</v>
      </c>
    </row>
    <row r="490" spans="24:24" x14ac:dyDescent="0.25">
      <c r="X490">
        <v>10</v>
      </c>
    </row>
    <row r="491" spans="24:24" x14ac:dyDescent="0.25">
      <c r="X491">
        <v>7</v>
      </c>
    </row>
    <row r="492" spans="24:24" x14ac:dyDescent="0.25">
      <c r="X492">
        <v>6</v>
      </c>
    </row>
    <row r="493" spans="24:24" x14ac:dyDescent="0.25">
      <c r="X493">
        <v>6</v>
      </c>
    </row>
    <row r="494" spans="24:24" x14ac:dyDescent="0.25">
      <c r="X494">
        <v>7</v>
      </c>
    </row>
    <row r="495" spans="24:24" x14ac:dyDescent="0.25">
      <c r="X495">
        <v>7</v>
      </c>
    </row>
    <row r="496" spans="24:24" x14ac:dyDescent="0.25">
      <c r="X496">
        <v>1</v>
      </c>
    </row>
    <row r="497" spans="24:24" x14ac:dyDescent="0.25">
      <c r="X497">
        <v>6</v>
      </c>
    </row>
    <row r="498" spans="24:24" x14ac:dyDescent="0.25">
      <c r="X498">
        <v>10</v>
      </c>
    </row>
    <row r="499" spans="24:24" x14ac:dyDescent="0.25">
      <c r="X499">
        <v>3</v>
      </c>
    </row>
    <row r="500" spans="24:24" x14ac:dyDescent="0.25">
      <c r="X500">
        <v>6</v>
      </c>
    </row>
    <row r="501" spans="24:24" x14ac:dyDescent="0.25">
      <c r="X501">
        <v>1</v>
      </c>
    </row>
    <row r="502" spans="24:24" x14ac:dyDescent="0.25">
      <c r="X502">
        <v>6</v>
      </c>
    </row>
    <row r="503" spans="24:24" x14ac:dyDescent="0.25">
      <c r="X503">
        <v>4</v>
      </c>
    </row>
    <row r="504" spans="24:24" x14ac:dyDescent="0.25">
      <c r="X504">
        <v>6</v>
      </c>
    </row>
    <row r="505" spans="24:24" x14ac:dyDescent="0.25">
      <c r="X505">
        <v>4</v>
      </c>
    </row>
    <row r="506" spans="24:24" x14ac:dyDescent="0.25">
      <c r="X506">
        <v>6</v>
      </c>
    </row>
    <row r="507" spans="24:24" x14ac:dyDescent="0.25">
      <c r="X507">
        <v>6</v>
      </c>
    </row>
    <row r="508" spans="24:24" x14ac:dyDescent="0.25">
      <c r="X508">
        <v>4</v>
      </c>
    </row>
    <row r="509" spans="24:24" x14ac:dyDescent="0.25">
      <c r="X509">
        <v>5</v>
      </c>
    </row>
    <row r="510" spans="24:24" x14ac:dyDescent="0.25">
      <c r="X510">
        <v>6</v>
      </c>
    </row>
    <row r="511" spans="24:24" x14ac:dyDescent="0.25">
      <c r="X511">
        <v>7</v>
      </c>
    </row>
    <row r="512" spans="24:24" x14ac:dyDescent="0.25">
      <c r="X512">
        <v>10</v>
      </c>
    </row>
    <row r="513" spans="24:24" x14ac:dyDescent="0.25">
      <c r="X513">
        <v>4</v>
      </c>
    </row>
    <row r="514" spans="24:24" x14ac:dyDescent="0.25">
      <c r="X514">
        <v>2</v>
      </c>
    </row>
    <row r="515" spans="24:24" x14ac:dyDescent="0.25">
      <c r="X515">
        <v>5</v>
      </c>
    </row>
    <row r="516" spans="24:24" x14ac:dyDescent="0.25">
      <c r="X516">
        <v>6</v>
      </c>
    </row>
    <row r="517" spans="24:24" x14ac:dyDescent="0.25">
      <c r="X517">
        <v>4</v>
      </c>
    </row>
    <row r="518" spans="24:24" x14ac:dyDescent="0.25">
      <c r="X518">
        <v>12</v>
      </c>
    </row>
    <row r="519" spans="24:24" x14ac:dyDescent="0.25">
      <c r="X519">
        <v>3</v>
      </c>
    </row>
    <row r="520" spans="24:24" x14ac:dyDescent="0.25">
      <c r="X520">
        <v>9</v>
      </c>
    </row>
    <row r="521" spans="24:24" x14ac:dyDescent="0.25">
      <c r="X521">
        <v>3</v>
      </c>
    </row>
    <row r="522" spans="24:24" x14ac:dyDescent="0.25">
      <c r="X522">
        <v>4</v>
      </c>
    </row>
    <row r="523" spans="24:24" x14ac:dyDescent="0.25">
      <c r="X523">
        <v>9</v>
      </c>
    </row>
    <row r="524" spans="24:24" x14ac:dyDescent="0.25">
      <c r="X524">
        <v>7</v>
      </c>
    </row>
    <row r="525" spans="24:24" x14ac:dyDescent="0.25">
      <c r="X525">
        <v>10</v>
      </c>
    </row>
    <row r="526" spans="24:24" x14ac:dyDescent="0.25">
      <c r="X526">
        <v>3</v>
      </c>
    </row>
    <row r="527" spans="24:24" x14ac:dyDescent="0.25">
      <c r="X527">
        <v>9</v>
      </c>
    </row>
    <row r="528" spans="24:24" x14ac:dyDescent="0.25">
      <c r="X528">
        <v>7</v>
      </c>
    </row>
    <row r="529" spans="24:24" x14ac:dyDescent="0.25">
      <c r="X529">
        <v>2</v>
      </c>
    </row>
    <row r="530" spans="24:24" x14ac:dyDescent="0.25">
      <c r="X530">
        <v>2</v>
      </c>
    </row>
    <row r="531" spans="24:24" x14ac:dyDescent="0.25">
      <c r="X531">
        <v>2</v>
      </c>
    </row>
    <row r="532" spans="24:24" x14ac:dyDescent="0.25">
      <c r="X532">
        <v>6</v>
      </c>
    </row>
    <row r="533" spans="24:24" x14ac:dyDescent="0.25">
      <c r="X533">
        <v>10</v>
      </c>
    </row>
    <row r="534" spans="24:24" x14ac:dyDescent="0.25">
      <c r="X534">
        <v>10</v>
      </c>
    </row>
    <row r="535" spans="24:24" x14ac:dyDescent="0.25">
      <c r="X535">
        <v>6</v>
      </c>
    </row>
    <row r="536" spans="24:24" x14ac:dyDescent="0.25">
      <c r="X536">
        <v>4</v>
      </c>
    </row>
    <row r="537" spans="24:24" x14ac:dyDescent="0.25">
      <c r="X537">
        <v>7</v>
      </c>
    </row>
    <row r="538" spans="24:24" x14ac:dyDescent="0.25">
      <c r="X538">
        <v>4</v>
      </c>
    </row>
    <row r="539" spans="24:24" x14ac:dyDescent="0.25">
      <c r="X539">
        <v>4</v>
      </c>
    </row>
    <row r="540" spans="24:24" x14ac:dyDescent="0.25">
      <c r="X540">
        <v>9</v>
      </c>
    </row>
    <row r="541" spans="24:24" x14ac:dyDescent="0.25">
      <c r="X541">
        <v>6</v>
      </c>
    </row>
    <row r="542" spans="24:24" x14ac:dyDescent="0.25">
      <c r="X542">
        <v>3</v>
      </c>
    </row>
    <row r="543" spans="24:24" x14ac:dyDescent="0.25">
      <c r="X543">
        <v>1</v>
      </c>
    </row>
    <row r="544" spans="24:24" x14ac:dyDescent="0.25">
      <c r="X544">
        <v>9</v>
      </c>
    </row>
    <row r="545" spans="24:24" x14ac:dyDescent="0.25">
      <c r="X545">
        <v>3</v>
      </c>
    </row>
    <row r="546" spans="24:24" x14ac:dyDescent="0.25">
      <c r="X546">
        <v>6</v>
      </c>
    </row>
    <row r="547" spans="24:24" x14ac:dyDescent="0.25">
      <c r="X547">
        <v>7</v>
      </c>
    </row>
    <row r="548" spans="24:24" x14ac:dyDescent="0.25">
      <c r="X548">
        <v>6</v>
      </c>
    </row>
    <row r="549" spans="24:24" x14ac:dyDescent="0.25">
      <c r="X549">
        <v>3</v>
      </c>
    </row>
    <row r="550" spans="24:24" x14ac:dyDescent="0.25">
      <c r="X550">
        <v>3</v>
      </c>
    </row>
    <row r="551" spans="24:24" x14ac:dyDescent="0.25">
      <c r="X551">
        <v>9</v>
      </c>
    </row>
    <row r="552" spans="24:24" x14ac:dyDescent="0.25">
      <c r="X552">
        <v>5</v>
      </c>
    </row>
    <row r="553" spans="24:24" x14ac:dyDescent="0.25">
      <c r="X553">
        <v>4</v>
      </c>
    </row>
    <row r="554" spans="24:24" x14ac:dyDescent="0.25">
      <c r="X554">
        <v>11</v>
      </c>
    </row>
    <row r="555" spans="24:24" x14ac:dyDescent="0.25">
      <c r="X555">
        <v>6</v>
      </c>
    </row>
    <row r="556" spans="24:24" x14ac:dyDescent="0.25">
      <c r="X556">
        <v>6</v>
      </c>
    </row>
    <row r="557" spans="24:24" x14ac:dyDescent="0.25">
      <c r="X557">
        <v>2</v>
      </c>
    </row>
    <row r="558" spans="24:24" x14ac:dyDescent="0.25">
      <c r="X558">
        <v>1</v>
      </c>
    </row>
    <row r="559" spans="24:24" x14ac:dyDescent="0.25">
      <c r="X559">
        <v>15</v>
      </c>
    </row>
    <row r="560" spans="24:24" x14ac:dyDescent="0.25">
      <c r="X560">
        <v>1</v>
      </c>
    </row>
    <row r="561" spans="24:24" x14ac:dyDescent="0.25">
      <c r="X561">
        <v>3</v>
      </c>
    </row>
    <row r="562" spans="24:24" x14ac:dyDescent="0.25">
      <c r="X562">
        <v>8</v>
      </c>
    </row>
    <row r="563" spans="24:24" x14ac:dyDescent="0.25">
      <c r="X563">
        <v>4</v>
      </c>
    </row>
    <row r="564" spans="24:24" x14ac:dyDescent="0.25">
      <c r="X564">
        <v>12</v>
      </c>
    </row>
    <row r="565" spans="24:24" x14ac:dyDescent="0.25">
      <c r="X565">
        <v>8</v>
      </c>
    </row>
    <row r="566" spans="24:24" x14ac:dyDescent="0.25">
      <c r="X566">
        <v>6</v>
      </c>
    </row>
    <row r="567" spans="24:24" x14ac:dyDescent="0.25">
      <c r="X567">
        <v>15</v>
      </c>
    </row>
    <row r="568" spans="24:24" x14ac:dyDescent="0.25">
      <c r="X568">
        <v>1</v>
      </c>
    </row>
    <row r="569" spans="24:24" x14ac:dyDescent="0.25">
      <c r="X569">
        <v>14</v>
      </c>
    </row>
    <row r="570" spans="24:24" x14ac:dyDescent="0.25">
      <c r="X570">
        <v>3</v>
      </c>
    </row>
    <row r="571" spans="24:24" x14ac:dyDescent="0.25">
      <c r="X571">
        <v>8</v>
      </c>
    </row>
    <row r="572" spans="24:24" x14ac:dyDescent="0.25">
      <c r="X572">
        <v>7</v>
      </c>
    </row>
    <row r="573" spans="24:24" x14ac:dyDescent="0.25">
      <c r="X573">
        <v>14</v>
      </c>
    </row>
    <row r="574" spans="24:24" x14ac:dyDescent="0.25">
      <c r="X574">
        <v>9</v>
      </c>
    </row>
    <row r="575" spans="24:24" x14ac:dyDescent="0.25">
      <c r="X575">
        <v>8</v>
      </c>
    </row>
    <row r="576" spans="24:24" x14ac:dyDescent="0.25">
      <c r="X576">
        <v>4</v>
      </c>
    </row>
    <row r="577" spans="24:24" x14ac:dyDescent="0.25">
      <c r="X577">
        <v>7</v>
      </c>
    </row>
    <row r="578" spans="24:24" x14ac:dyDescent="0.25">
      <c r="X578">
        <v>6</v>
      </c>
    </row>
    <row r="579" spans="24:24" x14ac:dyDescent="0.25">
      <c r="X579">
        <v>10</v>
      </c>
    </row>
    <row r="580" spans="24:24" x14ac:dyDescent="0.25">
      <c r="X580">
        <v>14</v>
      </c>
    </row>
    <row r="581" spans="24:24" x14ac:dyDescent="0.25">
      <c r="X581">
        <v>10</v>
      </c>
    </row>
    <row r="582" spans="24:24" x14ac:dyDescent="0.25">
      <c r="X582">
        <v>2</v>
      </c>
    </row>
    <row r="583" spans="24:24" x14ac:dyDescent="0.25">
      <c r="X583">
        <v>6</v>
      </c>
    </row>
    <row r="584" spans="24:24" x14ac:dyDescent="0.25">
      <c r="X584">
        <v>6</v>
      </c>
    </row>
    <row r="585" spans="24:24" x14ac:dyDescent="0.25">
      <c r="X585">
        <v>10</v>
      </c>
    </row>
    <row r="586" spans="24:24" x14ac:dyDescent="0.25">
      <c r="X586">
        <v>4</v>
      </c>
    </row>
    <row r="587" spans="24:24" x14ac:dyDescent="0.25">
      <c r="X587">
        <v>1</v>
      </c>
    </row>
    <row r="588" spans="24:24" x14ac:dyDescent="0.25">
      <c r="X588">
        <v>3</v>
      </c>
    </row>
    <row r="589" spans="24:24" x14ac:dyDescent="0.25">
      <c r="X589">
        <v>13</v>
      </c>
    </row>
    <row r="590" spans="24:24" x14ac:dyDescent="0.25">
      <c r="X590">
        <v>1</v>
      </c>
    </row>
    <row r="591" spans="24:24" x14ac:dyDescent="0.25">
      <c r="X591">
        <v>1</v>
      </c>
    </row>
    <row r="592" spans="24:24" x14ac:dyDescent="0.25">
      <c r="X592">
        <v>6</v>
      </c>
    </row>
    <row r="593" spans="24:25" x14ac:dyDescent="0.25">
      <c r="X593">
        <v>6</v>
      </c>
    </row>
    <row r="594" spans="24:25" x14ac:dyDescent="0.25">
      <c r="X594">
        <v>2</v>
      </c>
    </row>
    <row r="595" spans="24:25" x14ac:dyDescent="0.25">
      <c r="X595">
        <v>4</v>
      </c>
    </row>
    <row r="596" spans="24:25" x14ac:dyDescent="0.25">
      <c r="X596">
        <v>1</v>
      </c>
    </row>
    <row r="597" spans="24:25" x14ac:dyDescent="0.25">
      <c r="X597">
        <v>8</v>
      </c>
    </row>
    <row r="598" spans="24:25" x14ac:dyDescent="0.25">
      <c r="X598">
        <v>10</v>
      </c>
    </row>
    <row r="599" spans="24:25" x14ac:dyDescent="0.25">
      <c r="Y599">
        <v>11</v>
      </c>
    </row>
    <row r="600" spans="24:25" x14ac:dyDescent="0.25">
      <c r="Y600">
        <v>10</v>
      </c>
    </row>
    <row r="601" spans="24:25" x14ac:dyDescent="0.25">
      <c r="Y601">
        <v>2</v>
      </c>
    </row>
    <row r="602" spans="24:25" x14ac:dyDescent="0.25">
      <c r="Y602">
        <v>3</v>
      </c>
    </row>
    <row r="603" spans="24:25" x14ac:dyDescent="0.25">
      <c r="Y603">
        <v>8</v>
      </c>
    </row>
    <row r="604" spans="24:25" x14ac:dyDescent="0.25">
      <c r="Y604">
        <v>7</v>
      </c>
    </row>
    <row r="605" spans="24:25" x14ac:dyDescent="0.25">
      <c r="Y605">
        <v>7</v>
      </c>
    </row>
    <row r="606" spans="24:25" x14ac:dyDescent="0.25">
      <c r="Y606">
        <v>6</v>
      </c>
    </row>
    <row r="607" spans="24:25" x14ac:dyDescent="0.25">
      <c r="Y607">
        <v>12</v>
      </c>
    </row>
    <row r="608" spans="24:25" x14ac:dyDescent="0.25">
      <c r="Y608">
        <v>4</v>
      </c>
    </row>
    <row r="609" spans="25:25" x14ac:dyDescent="0.25">
      <c r="Y609">
        <v>8</v>
      </c>
    </row>
    <row r="610" spans="25:25" x14ac:dyDescent="0.25">
      <c r="Y610">
        <v>5</v>
      </c>
    </row>
  </sheetData>
  <mergeCells count="6">
    <mergeCell ref="G51:I52"/>
    <mergeCell ref="D42:E42"/>
    <mergeCell ref="D45:J45"/>
    <mergeCell ref="D15:O15"/>
    <mergeCell ref="D35:O35"/>
    <mergeCell ref="D38:L3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F331-0058-4B42-BA0A-42BC4306C594}">
  <sheetPr codeName="Sheet6"/>
  <dimension ref="A1"/>
  <sheetViews>
    <sheetView topLeftCell="F3" workbookViewId="0">
      <selection activeCell="Y10" sqref="Y10"/>
    </sheetView>
  </sheetViews>
  <sheetFormatPr defaultRowHeight="15" x14ac:dyDescent="0.25"/>
  <cols>
    <col min="1" max="16384" width="9.140625" style="34"/>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73D95-903A-4D0E-955C-41D83943DF0D}">
  <sheetPr codeName="Sheet10"/>
  <dimension ref="A1:BS112"/>
  <sheetViews>
    <sheetView topLeftCell="G9" workbookViewId="0">
      <selection activeCell="L96" sqref="L96"/>
    </sheetView>
  </sheetViews>
  <sheetFormatPr defaultRowHeight="15" x14ac:dyDescent="0.25"/>
  <cols>
    <col min="1" max="1" width="16.42578125" bestFit="1" customWidth="1"/>
    <col min="2" max="2" width="20.7109375" bestFit="1" customWidth="1"/>
    <col min="3" max="3" width="16.42578125" bestFit="1" customWidth="1"/>
    <col min="4" max="4" width="15.42578125" bestFit="1" customWidth="1"/>
    <col min="5" max="5" width="20.7109375" bestFit="1" customWidth="1"/>
    <col min="6" max="6" width="23.7109375" bestFit="1" customWidth="1"/>
    <col min="7" max="7" width="20.7109375" bestFit="1" customWidth="1"/>
    <col min="8" max="8" width="16" customWidth="1"/>
    <col min="9" max="9" width="20.7109375" bestFit="1" customWidth="1"/>
    <col min="10" max="10" width="13.140625" bestFit="1" customWidth="1"/>
    <col min="11" max="11" width="20.7109375" bestFit="1" customWidth="1"/>
    <col min="12" max="13" width="16.42578125" bestFit="1" customWidth="1"/>
    <col min="62" max="62" width="16" bestFit="1" customWidth="1"/>
    <col min="63" max="63" width="16.85546875" bestFit="1" customWidth="1"/>
    <col min="64" max="64" width="14.28515625" bestFit="1" customWidth="1"/>
    <col min="65" max="65" width="11.28515625" bestFit="1" customWidth="1"/>
    <col min="66" max="66" width="15" bestFit="1" customWidth="1"/>
    <col min="67" max="67" width="9.28515625" bestFit="1" customWidth="1"/>
    <col min="68" max="68" width="10.140625" bestFit="1" customWidth="1"/>
    <col min="69" max="69" width="7" bestFit="1" customWidth="1"/>
    <col min="70" max="70" width="8.5703125" bestFit="1" customWidth="1"/>
    <col min="71" max="71" width="17" bestFit="1" customWidth="1"/>
  </cols>
  <sheetData>
    <row r="1" spans="1:9" x14ac:dyDescent="0.25">
      <c r="A1" s="32" t="s">
        <v>8</v>
      </c>
      <c r="B1" t="s" vm="1">
        <v>647</v>
      </c>
    </row>
    <row r="3" spans="1:9" x14ac:dyDescent="0.25">
      <c r="A3" t="s">
        <v>621</v>
      </c>
      <c r="B3" t="s">
        <v>622</v>
      </c>
      <c r="C3" t="s">
        <v>623</v>
      </c>
      <c r="F3" t="s">
        <v>624</v>
      </c>
    </row>
    <row r="4" spans="1:9" x14ac:dyDescent="0.25">
      <c r="A4" s="58">
        <v>7903</v>
      </c>
      <c r="B4" s="58">
        <v>12715</v>
      </c>
      <c r="C4" s="58">
        <v>4812</v>
      </c>
      <c r="F4" s="58">
        <v>57</v>
      </c>
    </row>
    <row r="6" spans="1:9" x14ac:dyDescent="0.25">
      <c r="A6" s="35">
        <f>GETPIVOTDATA("[Measures].[Sum of Total Cost 2]",$A$3)</f>
        <v>7903</v>
      </c>
      <c r="B6" s="35">
        <f>GETPIVOTDATA("[Measures].[Sum of Sales Revenue 2]",$A$3)</f>
        <v>12715</v>
      </c>
      <c r="C6" s="35">
        <f>GETPIVOTDATA("[Measures].[Sum of Net Profit 2]",$A$3)</f>
        <v>4812</v>
      </c>
      <c r="F6">
        <f>GETPIVOTDATA("[Measures].[Count of Customer Name 2]",$F$3)</f>
        <v>57</v>
      </c>
    </row>
    <row r="8" spans="1:9" x14ac:dyDescent="0.25">
      <c r="A8">
        <f>A6</f>
        <v>7903</v>
      </c>
      <c r="B8">
        <f>B6</f>
        <v>12715</v>
      </c>
      <c r="C8">
        <f>C6</f>
        <v>4812</v>
      </c>
    </row>
    <row r="12" spans="1:9" x14ac:dyDescent="0.25">
      <c r="A12" s="32" t="s">
        <v>625</v>
      </c>
      <c r="B12" t="s">
        <v>627</v>
      </c>
      <c r="D12" t="s">
        <v>8</v>
      </c>
      <c r="F12" t="s">
        <v>629</v>
      </c>
      <c r="G12" t="s">
        <v>8</v>
      </c>
      <c r="I12" t="s">
        <v>629</v>
      </c>
    </row>
    <row r="13" spans="1:9" x14ac:dyDescent="0.25">
      <c r="A13" s="33" t="s">
        <v>14</v>
      </c>
      <c r="B13" s="58">
        <v>2</v>
      </c>
      <c r="C13" s="36">
        <f>GETPIVOTDATA("[Measures].[Count of Status 2]",$A$12,"[Range 1].[Status]","[Range 1].[Status].&amp;[Completed]")/(GETPIVOTDATA("[Measures].[Count of Status 2]",$A$12,"[Range 1].[Status]","[Range 1].[Status].&amp;[Completed]")+GETPIVOTDATA("[Measures].[Count of Status 2]",$A$12,"[Range 1].[Status]","[Range 1].[Status].&amp;[Returned]"))</f>
        <v>0.4</v>
      </c>
      <c r="D13" t="s">
        <v>14</v>
      </c>
      <c r="E13">
        <v>296</v>
      </c>
      <c r="F13" s="36">
        <f>C13</f>
        <v>0.4</v>
      </c>
      <c r="G13" t="s">
        <v>28</v>
      </c>
      <c r="H13">
        <v>271</v>
      </c>
      <c r="I13" s="36">
        <f>C14</f>
        <v>0.6</v>
      </c>
    </row>
    <row r="14" spans="1:9" x14ac:dyDescent="0.25">
      <c r="A14" s="33" t="s">
        <v>28</v>
      </c>
      <c r="B14" s="58">
        <v>3</v>
      </c>
      <c r="C14" s="36">
        <f>GETPIVOTDATA("[Measures].[Count of Status 2]",$A$12,"[Range 1].[Status]","[Range 1].[Status].&amp;[Returned]")/(GETPIVOTDATA("[Measures].[Count of Status 2]",$A$12,"[Range 1].[Status]","[Range 1].[Status].&amp;[Completed]")+GETPIVOTDATA("[Measures].[Count of Status 2]",$A$12,"[Range 1].[Status]","[Range 1].[Status].&amp;[Returned]"))</f>
        <v>0.6</v>
      </c>
      <c r="D14" t="s">
        <v>628</v>
      </c>
      <c r="E14">
        <v>271</v>
      </c>
      <c r="F14" s="36">
        <f>C14</f>
        <v>0.6</v>
      </c>
      <c r="G14" t="s">
        <v>628</v>
      </c>
      <c r="H14">
        <v>296</v>
      </c>
      <c r="I14" s="36">
        <f>C13</f>
        <v>0.4</v>
      </c>
    </row>
    <row r="15" spans="1:9" x14ac:dyDescent="0.25">
      <c r="A15" s="33" t="s">
        <v>626</v>
      </c>
      <c r="B15" s="58">
        <v>5</v>
      </c>
    </row>
    <row r="18" spans="1:71" x14ac:dyDescent="0.25">
      <c r="B18" s="32" t="s">
        <v>8</v>
      </c>
      <c r="C18" t="s" vm="1">
        <v>647</v>
      </c>
    </row>
    <row r="20" spans="1:71" x14ac:dyDescent="0.25">
      <c r="A20" t="s">
        <v>644</v>
      </c>
      <c r="B20" s="32" t="s">
        <v>625</v>
      </c>
      <c r="C20" t="s">
        <v>621</v>
      </c>
      <c r="D20" t="s">
        <v>622</v>
      </c>
      <c r="E20" t="s">
        <v>623</v>
      </c>
    </row>
    <row r="21" spans="1:71" x14ac:dyDescent="0.25">
      <c r="A21">
        <v>1</v>
      </c>
      <c r="B21" s="33" t="s">
        <v>630</v>
      </c>
      <c r="C21" s="58">
        <v>128654</v>
      </c>
      <c r="D21" s="58">
        <v>205232</v>
      </c>
      <c r="E21" s="58">
        <v>76578</v>
      </c>
    </row>
    <row r="22" spans="1:71" x14ac:dyDescent="0.25">
      <c r="A22">
        <v>2</v>
      </c>
      <c r="B22" s="33" t="s">
        <v>631</v>
      </c>
      <c r="C22" s="58">
        <v>85601</v>
      </c>
      <c r="D22" s="58">
        <v>127025</v>
      </c>
      <c r="E22" s="58">
        <v>41424</v>
      </c>
    </row>
    <row r="23" spans="1:71" x14ac:dyDescent="0.25">
      <c r="A23">
        <v>3</v>
      </c>
      <c r="B23" s="33" t="s">
        <v>632</v>
      </c>
      <c r="C23" s="58">
        <v>91690</v>
      </c>
      <c r="D23" s="58">
        <v>141726</v>
      </c>
      <c r="E23" s="58">
        <v>50036</v>
      </c>
    </row>
    <row r="24" spans="1:71" x14ac:dyDescent="0.25">
      <c r="A24">
        <v>4</v>
      </c>
      <c r="B24" s="33" t="s">
        <v>633</v>
      </c>
      <c r="C24" s="58">
        <v>81419</v>
      </c>
      <c r="D24" s="58">
        <v>117357</v>
      </c>
      <c r="E24" s="58">
        <v>35938</v>
      </c>
    </row>
    <row r="25" spans="1:71" x14ac:dyDescent="0.25">
      <c r="A25">
        <v>5</v>
      </c>
      <c r="B25" s="33" t="s">
        <v>634</v>
      </c>
      <c r="C25" s="58">
        <v>69792</v>
      </c>
      <c r="D25" s="58">
        <v>103460</v>
      </c>
      <c r="E25" s="58">
        <v>33668</v>
      </c>
    </row>
    <row r="26" spans="1:71" x14ac:dyDescent="0.25">
      <c r="A26">
        <v>6</v>
      </c>
      <c r="B26" s="33" t="s">
        <v>635</v>
      </c>
      <c r="C26" s="58">
        <v>61444</v>
      </c>
      <c r="D26" s="58">
        <v>101778</v>
      </c>
      <c r="E26" s="58">
        <v>40334</v>
      </c>
    </row>
    <row r="27" spans="1:71" x14ac:dyDescent="0.25">
      <c r="A27">
        <v>7</v>
      </c>
      <c r="B27" s="33" t="s">
        <v>636</v>
      </c>
      <c r="C27" s="58">
        <v>84327</v>
      </c>
      <c r="D27" s="58">
        <v>127996</v>
      </c>
      <c r="E27" s="58">
        <v>43669</v>
      </c>
    </row>
    <row r="28" spans="1:71" x14ac:dyDescent="0.25">
      <c r="A28">
        <v>8</v>
      </c>
      <c r="B28" s="33" t="s">
        <v>637</v>
      </c>
      <c r="C28" s="58">
        <v>84435</v>
      </c>
      <c r="D28" s="58">
        <v>132129</v>
      </c>
      <c r="E28" s="58">
        <v>47694</v>
      </c>
      <c r="BJ28" t="s">
        <v>602</v>
      </c>
      <c r="BK28" t="s">
        <v>603</v>
      </c>
      <c r="BL28" t="s">
        <v>604</v>
      </c>
      <c r="BM28" t="s">
        <v>605</v>
      </c>
      <c r="BN28" t="s">
        <v>606</v>
      </c>
      <c r="BO28" t="s">
        <v>607</v>
      </c>
      <c r="BP28" t="s">
        <v>608</v>
      </c>
      <c r="BQ28" t="s">
        <v>609</v>
      </c>
      <c r="BR28" t="s">
        <v>610</v>
      </c>
      <c r="BS28" t="s">
        <v>611</v>
      </c>
    </row>
    <row r="29" spans="1:71" x14ac:dyDescent="0.25">
      <c r="A29">
        <v>9</v>
      </c>
      <c r="B29" s="33" t="s">
        <v>638</v>
      </c>
      <c r="C29" s="58">
        <v>78579</v>
      </c>
      <c r="D29" s="58">
        <v>119380</v>
      </c>
      <c r="E29" s="58">
        <v>40801</v>
      </c>
      <c r="BJ29">
        <f>'Sales Form'!E5</f>
        <v>0</v>
      </c>
      <c r="BK29">
        <f>'Sales Form'!E7</f>
        <v>0</v>
      </c>
      <c r="BL29">
        <f>'Sales Form'!E9</f>
        <v>0</v>
      </c>
      <c r="BM29" s="15">
        <f>'Sales Form'!E11</f>
        <v>0</v>
      </c>
      <c r="BN29" s="15">
        <f>'Sales Form'!E13</f>
        <v>0</v>
      </c>
      <c r="BO29" s="38">
        <f>'Sales Form'!H5</f>
        <v>0</v>
      </c>
      <c r="BP29" s="38">
        <f>'Sales Form'!H7</f>
        <v>0</v>
      </c>
      <c r="BQ29">
        <f>'Sales Form'!H9</f>
        <v>0</v>
      </c>
      <c r="BR29">
        <f>'Sales Form'!H11</f>
        <v>0</v>
      </c>
      <c r="BS29">
        <f>'Sales Form'!H13</f>
        <v>0</v>
      </c>
    </row>
    <row r="30" spans="1:71" x14ac:dyDescent="0.25">
      <c r="A30">
        <v>10</v>
      </c>
      <c r="B30" s="33" t="s">
        <v>639</v>
      </c>
      <c r="C30" s="58">
        <v>83383</v>
      </c>
      <c r="D30" s="58">
        <v>126232</v>
      </c>
      <c r="E30" s="58">
        <v>42849</v>
      </c>
    </row>
    <row r="31" spans="1:71" x14ac:dyDescent="0.25">
      <c r="A31">
        <v>11</v>
      </c>
      <c r="B31" s="33" t="s">
        <v>640</v>
      </c>
      <c r="C31" s="58">
        <v>65612</v>
      </c>
      <c r="D31" s="58">
        <v>105535</v>
      </c>
      <c r="E31" s="58">
        <v>39923</v>
      </c>
    </row>
    <row r="32" spans="1:71" x14ac:dyDescent="0.25">
      <c r="A32">
        <v>12</v>
      </c>
      <c r="B32" s="33" t="s">
        <v>641</v>
      </c>
      <c r="C32" s="58">
        <v>100462</v>
      </c>
      <c r="D32" s="58">
        <v>156371</v>
      </c>
      <c r="E32" s="58">
        <v>55909</v>
      </c>
    </row>
    <row r="33" spans="1:71" x14ac:dyDescent="0.25">
      <c r="B33" s="33" t="s">
        <v>626</v>
      </c>
      <c r="C33" s="58">
        <v>1015398</v>
      </c>
      <c r="D33" s="58">
        <v>1564221</v>
      </c>
      <c r="E33" s="58">
        <v>548823</v>
      </c>
      <c r="BJ33" t="s">
        <v>664</v>
      </c>
      <c r="BK33" t="s">
        <v>24</v>
      </c>
      <c r="BL33" t="s">
        <v>25</v>
      </c>
      <c r="BM33" s="15">
        <v>45397</v>
      </c>
      <c r="BN33" s="15">
        <v>45399</v>
      </c>
      <c r="BO33">
        <v>20</v>
      </c>
      <c r="BP33">
        <v>6</v>
      </c>
      <c r="BQ33" t="s">
        <v>14</v>
      </c>
      <c r="BR33" t="s">
        <v>549</v>
      </c>
      <c r="BS33" t="s">
        <v>19</v>
      </c>
    </row>
    <row r="35" spans="1:71" x14ac:dyDescent="0.25">
      <c r="C35" s="51" t="s">
        <v>651</v>
      </c>
      <c r="D35" s="46"/>
      <c r="E35" s="46"/>
      <c r="F35" s="46"/>
      <c r="G35" s="46"/>
    </row>
    <row r="37" spans="1:71" x14ac:dyDescent="0.25">
      <c r="A37" s="32" t="s">
        <v>625</v>
      </c>
      <c r="B37" t="s">
        <v>642</v>
      </c>
      <c r="C37" t="s">
        <v>643</v>
      </c>
      <c r="D37" t="s">
        <v>645</v>
      </c>
      <c r="E37" t="s">
        <v>646</v>
      </c>
      <c r="F37" t="s">
        <v>648</v>
      </c>
      <c r="G37" t="s">
        <v>649</v>
      </c>
      <c r="H37" t="s">
        <v>650</v>
      </c>
    </row>
    <row r="38" spans="1:71" x14ac:dyDescent="0.25">
      <c r="A38" s="33" t="s">
        <v>641</v>
      </c>
      <c r="B38">
        <f>MATCH(A38,B21:B32,0)-1</f>
        <v>11</v>
      </c>
      <c r="C38" t="str">
        <f>IFERROR(VLOOKUP(B38,A21:E32,2,0),0)</f>
        <v>Nov</v>
      </c>
      <c r="D38">
        <f>B8</f>
        <v>12715</v>
      </c>
      <c r="E38">
        <f>IFERROR(VLOOKUP(B38,A21:E32,4,0),0)</f>
        <v>105535</v>
      </c>
      <c r="F38">
        <f>IF(E38=0,0,D38-E38)</f>
        <v>-92820</v>
      </c>
      <c r="G38" s="36">
        <f>IF(E38=0,0,(D38-E38)/E38)</f>
        <v>-0.87951864310418348</v>
      </c>
      <c r="H38" s="37" t="str">
        <f>G39&amp;"|"&amp; F39</f>
        <v>-88.0%|-$92,820</v>
      </c>
    </row>
    <row r="39" spans="1:71" x14ac:dyDescent="0.25">
      <c r="A39" s="33" t="s">
        <v>626</v>
      </c>
      <c r="F39" t="str">
        <f>IF(F38&lt;&gt;0,TEXT(F38,"+$#,##;-$#,##"),"$0")</f>
        <v>-$92,820</v>
      </c>
      <c r="G39" t="str">
        <f>IF(G38&gt;0,"+"&amp;TEXT(G38,"0.0%"),TEXT(G38,"0.0%"))</f>
        <v>-88.0%</v>
      </c>
    </row>
    <row r="41" spans="1:71" x14ac:dyDescent="0.25">
      <c r="C41" s="51" t="s">
        <v>652</v>
      </c>
      <c r="D41" s="46"/>
      <c r="E41" s="46"/>
      <c r="F41" s="46"/>
      <c r="G41" s="46"/>
    </row>
    <row r="42" spans="1:71" x14ac:dyDescent="0.25">
      <c r="D42" t="s">
        <v>653</v>
      </c>
      <c r="E42" t="s">
        <v>654</v>
      </c>
      <c r="F42" t="s">
        <v>648</v>
      </c>
      <c r="G42" t="s">
        <v>649</v>
      </c>
      <c r="H42" t="s">
        <v>659</v>
      </c>
    </row>
    <row r="43" spans="1:71" x14ac:dyDescent="0.25">
      <c r="D43">
        <f>A8</f>
        <v>7903</v>
      </c>
      <c r="E43">
        <f>IFERROR(VLOOKUP(B38,A21:E32,3,0),0)</f>
        <v>65612</v>
      </c>
      <c r="F43">
        <f>IF(E43=0,0,D43-E43)</f>
        <v>-57709</v>
      </c>
      <c r="G43" s="36">
        <f>IF(E43=0,0,(D43-E43)/E43)</f>
        <v>-0.87954947265744077</v>
      </c>
      <c r="H43" s="37" t="str">
        <f>G44&amp;"|"&amp; F44</f>
        <v>-88.0%|-$57,709</v>
      </c>
    </row>
    <row r="44" spans="1:71" x14ac:dyDescent="0.25">
      <c r="F44" t="str">
        <f>IF(F43&lt;&gt;0,TEXT(F43,"+$#,##;-$#,##"),"$0")</f>
        <v>-$57,709</v>
      </c>
      <c r="G44" t="str">
        <f>IF(G43&gt;0,"+"&amp;TEXT(G43,"0.0%"),TEXT(G43,"0.0%"))</f>
        <v>-88.0%</v>
      </c>
    </row>
    <row r="46" spans="1:71" x14ac:dyDescent="0.25">
      <c r="C46" s="51" t="s">
        <v>655</v>
      </c>
      <c r="D46" s="46"/>
      <c r="E46" s="46"/>
      <c r="F46" s="46"/>
      <c r="G46" s="46"/>
    </row>
    <row r="47" spans="1:71" x14ac:dyDescent="0.25">
      <c r="D47" t="s">
        <v>656</v>
      </c>
      <c r="E47" t="s">
        <v>657</v>
      </c>
      <c r="F47" t="s">
        <v>648</v>
      </c>
      <c r="G47" t="s">
        <v>649</v>
      </c>
      <c r="H47" t="s">
        <v>658</v>
      </c>
    </row>
    <row r="48" spans="1:71" x14ac:dyDescent="0.25">
      <c r="D48">
        <f>C8</f>
        <v>4812</v>
      </c>
      <c r="E48">
        <f>IFERROR(VLOOKUP(B38,A21:E32,5,0),0)</f>
        <v>39923</v>
      </c>
      <c r="F48">
        <f>IF(E48=0,0,D48-E48)</f>
        <v>-35111</v>
      </c>
      <c r="G48" s="36">
        <f>IF(E48=0,0,(D48-E48)/E48)</f>
        <v>-0.87946797585351799</v>
      </c>
      <c r="H48" s="37" t="str">
        <f>G49&amp;"|"&amp; F49</f>
        <v>-87.9%|-$35,111</v>
      </c>
    </row>
    <row r="49" spans="1:19" x14ac:dyDescent="0.25">
      <c r="F49" t="str">
        <f>IF(F48&lt;&gt;0,TEXT(F48,"+$#,##;-$#,##"),"$0")</f>
        <v>-$35,111</v>
      </c>
      <c r="G49" t="str">
        <f>IF(G48&gt;0,"+"&amp;TEXT(G48,"0.0%"),TEXT(G48,"0.0%"))</f>
        <v>-87.9%</v>
      </c>
    </row>
    <row r="51" spans="1:19" x14ac:dyDescent="0.25">
      <c r="C51" s="51" t="s">
        <v>660</v>
      </c>
      <c r="D51" s="46"/>
      <c r="E51" s="46"/>
      <c r="F51" s="46"/>
      <c r="G51" s="46"/>
    </row>
    <row r="52" spans="1:19" x14ac:dyDescent="0.25">
      <c r="D52" t="s">
        <v>661</v>
      </c>
      <c r="E52" t="s">
        <v>662</v>
      </c>
      <c r="F52" t="s">
        <v>648</v>
      </c>
      <c r="G52" t="s">
        <v>649</v>
      </c>
      <c r="H52" t="s">
        <v>658</v>
      </c>
    </row>
    <row r="53" spans="1:19" x14ac:dyDescent="0.25">
      <c r="D53">
        <f>GETPIVOTDATA("[Measures].[Count of Customer Name 2]",$F$3)</f>
        <v>57</v>
      </c>
      <c r="E53">
        <f>IFERROR(VLOOKUP(B38,A61:C72,3,0),0)</f>
        <v>43</v>
      </c>
      <c r="F53">
        <f>IF(E53=0,0,D53-E53)</f>
        <v>14</v>
      </c>
      <c r="G53" s="36">
        <f>IF(E53=0,0,(D53-E53)/E53)</f>
        <v>0.32558139534883723</v>
      </c>
      <c r="H53" s="18" t="str">
        <f>G54&amp;"|"&amp; F54</f>
        <v>+32.6%|+$14</v>
      </c>
    </row>
    <row r="54" spans="1:19" x14ac:dyDescent="0.25">
      <c r="F54" t="str">
        <f>IF(F53&lt;&gt;0,TEXT(F53,"+$#,##;-$#,##"),"$0")</f>
        <v>+$14</v>
      </c>
      <c r="G54" t="str">
        <f>IF(G53&gt;0,"+"&amp;TEXT(G53,"0.0%"),TEXT(G53,"0.0%"))</f>
        <v>+32.6%</v>
      </c>
    </row>
    <row r="58" spans="1:19" x14ac:dyDescent="0.25">
      <c r="P58" s="32" t="s">
        <v>8</v>
      </c>
      <c r="Q58" t="s" vm="2">
        <v>14</v>
      </c>
    </row>
    <row r="60" spans="1:19" x14ac:dyDescent="0.25">
      <c r="A60" t="s">
        <v>644</v>
      </c>
      <c r="B60" s="32" t="s">
        <v>625</v>
      </c>
      <c r="C60" t="s">
        <v>624</v>
      </c>
      <c r="P60" s="32" t="s">
        <v>625</v>
      </c>
      <c r="Q60" t="s">
        <v>666</v>
      </c>
      <c r="R60" t="s">
        <v>667</v>
      </c>
      <c r="S60" t="s">
        <v>668</v>
      </c>
    </row>
    <row r="61" spans="1:19" x14ac:dyDescent="0.25">
      <c r="A61">
        <v>1</v>
      </c>
      <c r="B61" s="33" t="s">
        <v>630</v>
      </c>
      <c r="C61" s="58">
        <v>45</v>
      </c>
      <c r="P61" s="33" t="s">
        <v>21</v>
      </c>
      <c r="Q61" s="58">
        <v>183761</v>
      </c>
      <c r="R61" s="58">
        <v>133037</v>
      </c>
      <c r="S61" s="58">
        <v>50724</v>
      </c>
    </row>
    <row r="62" spans="1:19" x14ac:dyDescent="0.25">
      <c r="A62">
        <v>2</v>
      </c>
      <c r="B62" s="33" t="s">
        <v>631</v>
      </c>
      <c r="C62" s="58">
        <v>50</v>
      </c>
      <c r="P62" s="33" t="s">
        <v>17</v>
      </c>
      <c r="Q62" s="58">
        <v>196164</v>
      </c>
      <c r="R62" s="58">
        <v>106457</v>
      </c>
      <c r="S62" s="58">
        <v>89707</v>
      </c>
    </row>
    <row r="63" spans="1:19" x14ac:dyDescent="0.25">
      <c r="A63">
        <v>3</v>
      </c>
      <c r="B63" s="33" t="s">
        <v>632</v>
      </c>
      <c r="C63" s="58">
        <v>46</v>
      </c>
      <c r="P63" s="33" t="s">
        <v>12</v>
      </c>
      <c r="Q63" s="58">
        <v>156657</v>
      </c>
      <c r="R63" s="58">
        <v>116795</v>
      </c>
      <c r="S63" s="58">
        <v>39862</v>
      </c>
    </row>
    <row r="64" spans="1:19" x14ac:dyDescent="0.25">
      <c r="A64">
        <v>4</v>
      </c>
      <c r="B64" s="33" t="s">
        <v>633</v>
      </c>
      <c r="C64" s="58">
        <v>45</v>
      </c>
      <c r="P64" s="33" t="s">
        <v>24</v>
      </c>
      <c r="Q64" s="58">
        <v>208802</v>
      </c>
      <c r="R64" s="58">
        <v>118239</v>
      </c>
      <c r="S64" s="58">
        <v>90563</v>
      </c>
    </row>
    <row r="65" spans="1:19" x14ac:dyDescent="0.25">
      <c r="A65">
        <v>5</v>
      </c>
      <c r="B65" s="33" t="s">
        <v>634</v>
      </c>
      <c r="C65" s="58">
        <v>42</v>
      </c>
      <c r="P65" s="33" t="s">
        <v>31</v>
      </c>
      <c r="Q65" s="58">
        <v>116062</v>
      </c>
      <c r="R65" s="58">
        <v>82193</v>
      </c>
      <c r="S65" s="58">
        <v>33869</v>
      </c>
    </row>
    <row r="66" spans="1:19" x14ac:dyDescent="0.25">
      <c r="A66">
        <v>6</v>
      </c>
      <c r="B66" s="33" t="s">
        <v>635</v>
      </c>
      <c r="C66" s="58">
        <v>41</v>
      </c>
      <c r="P66" s="33" t="s">
        <v>626</v>
      </c>
      <c r="Q66" s="58">
        <v>861446</v>
      </c>
      <c r="R66" s="58">
        <v>556721</v>
      </c>
      <c r="S66" s="58">
        <v>304725</v>
      </c>
    </row>
    <row r="67" spans="1:19" x14ac:dyDescent="0.25">
      <c r="A67">
        <v>7</v>
      </c>
      <c r="B67" s="33" t="s">
        <v>636</v>
      </c>
      <c r="C67" s="58">
        <v>54</v>
      </c>
    </row>
    <row r="68" spans="1:19" x14ac:dyDescent="0.25">
      <c r="A68">
        <v>8</v>
      </c>
      <c r="B68" s="33" t="s">
        <v>637</v>
      </c>
      <c r="C68" s="58">
        <v>48</v>
      </c>
    </row>
    <row r="69" spans="1:19" x14ac:dyDescent="0.25">
      <c r="A69">
        <v>9</v>
      </c>
      <c r="B69" s="33" t="s">
        <v>638</v>
      </c>
      <c r="C69" s="58">
        <v>45</v>
      </c>
    </row>
    <row r="70" spans="1:19" x14ac:dyDescent="0.25">
      <c r="A70">
        <v>10</v>
      </c>
      <c r="B70" s="33" t="s">
        <v>639</v>
      </c>
      <c r="C70" s="58">
        <v>51</v>
      </c>
    </row>
    <row r="71" spans="1:19" x14ac:dyDescent="0.25">
      <c r="A71">
        <v>11</v>
      </c>
      <c r="B71" s="33" t="s">
        <v>640</v>
      </c>
      <c r="C71" s="58">
        <v>43</v>
      </c>
    </row>
    <row r="72" spans="1:19" x14ac:dyDescent="0.25">
      <c r="A72">
        <v>12</v>
      </c>
      <c r="B72" s="33" t="s">
        <v>641</v>
      </c>
      <c r="C72" s="58">
        <v>57</v>
      </c>
    </row>
    <row r="73" spans="1:19" x14ac:dyDescent="0.25">
      <c r="B73" s="33" t="s">
        <v>626</v>
      </c>
      <c r="C73" s="58">
        <v>567</v>
      </c>
    </row>
    <row r="77" spans="1:19" x14ac:dyDescent="0.25">
      <c r="H77" s="32" t="s">
        <v>8</v>
      </c>
      <c r="I77" t="s" vm="2">
        <v>14</v>
      </c>
    </row>
    <row r="79" spans="1:19" x14ac:dyDescent="0.25">
      <c r="H79" s="32" t="s">
        <v>625</v>
      </c>
      <c r="I79" t="s">
        <v>622</v>
      </c>
    </row>
    <row r="80" spans="1:19" x14ac:dyDescent="0.25">
      <c r="H80" s="33" t="s">
        <v>670</v>
      </c>
      <c r="I80" s="58">
        <v>132514</v>
      </c>
    </row>
    <row r="81" spans="1:13" x14ac:dyDescent="0.25">
      <c r="H81" s="33" t="s">
        <v>674</v>
      </c>
      <c r="I81" s="58">
        <v>61307</v>
      </c>
    </row>
    <row r="82" spans="1:13" x14ac:dyDescent="0.25">
      <c r="H82" s="33" t="s">
        <v>675</v>
      </c>
      <c r="I82" s="58">
        <v>140635</v>
      </c>
    </row>
    <row r="83" spans="1:13" x14ac:dyDescent="0.25">
      <c r="H83" s="33" t="s">
        <v>673</v>
      </c>
      <c r="I83" s="58">
        <v>180294</v>
      </c>
    </row>
    <row r="84" spans="1:13" x14ac:dyDescent="0.25">
      <c r="H84" s="33" t="s">
        <v>669</v>
      </c>
      <c r="I84" s="58">
        <v>138115</v>
      </c>
    </row>
    <row r="85" spans="1:13" x14ac:dyDescent="0.25">
      <c r="H85" s="33" t="s">
        <v>671</v>
      </c>
      <c r="I85" s="58">
        <v>93854</v>
      </c>
    </row>
    <row r="86" spans="1:13" x14ac:dyDescent="0.25">
      <c r="H86" s="33" t="s">
        <v>672</v>
      </c>
      <c r="I86" s="58">
        <v>114727</v>
      </c>
    </row>
    <row r="87" spans="1:13" x14ac:dyDescent="0.25">
      <c r="H87" s="33" t="s">
        <v>626</v>
      </c>
      <c r="I87" s="58">
        <v>861446</v>
      </c>
    </row>
    <row r="90" spans="1:13" x14ac:dyDescent="0.25">
      <c r="J90" s="32" t="s">
        <v>8</v>
      </c>
      <c r="K90" t="s" vm="2">
        <v>14</v>
      </c>
    </row>
    <row r="92" spans="1:13" x14ac:dyDescent="0.25">
      <c r="A92" s="32" t="s">
        <v>8</v>
      </c>
      <c r="B92" t="s" vm="2">
        <v>14</v>
      </c>
      <c r="J92" s="32" t="s">
        <v>625</v>
      </c>
      <c r="K92" t="s">
        <v>622</v>
      </c>
      <c r="L92" t="s">
        <v>621</v>
      </c>
      <c r="M92" t="s">
        <v>623</v>
      </c>
    </row>
    <row r="93" spans="1:13" x14ac:dyDescent="0.25">
      <c r="J93" s="33" t="s">
        <v>630</v>
      </c>
      <c r="K93" s="58">
        <v>165466</v>
      </c>
      <c r="L93" s="58">
        <v>102525</v>
      </c>
      <c r="M93" s="58">
        <v>62941</v>
      </c>
    </row>
    <row r="94" spans="1:13" x14ac:dyDescent="0.25">
      <c r="A94" s="32" t="s">
        <v>625</v>
      </c>
      <c r="B94" t="s">
        <v>676</v>
      </c>
      <c r="J94" s="33" t="s">
        <v>631</v>
      </c>
      <c r="K94" s="58">
        <v>51679</v>
      </c>
      <c r="L94" s="58">
        <v>35256</v>
      </c>
      <c r="M94" s="58">
        <v>16423</v>
      </c>
    </row>
    <row r="95" spans="1:13" x14ac:dyDescent="0.25">
      <c r="A95" s="33" t="s">
        <v>46</v>
      </c>
      <c r="B95" s="58">
        <v>90</v>
      </c>
      <c r="J95" s="33" t="s">
        <v>632</v>
      </c>
      <c r="K95" s="58">
        <v>51243</v>
      </c>
      <c r="L95" s="58">
        <v>34652</v>
      </c>
      <c r="M95" s="58">
        <v>16591</v>
      </c>
    </row>
    <row r="96" spans="1:13" x14ac:dyDescent="0.25">
      <c r="A96" s="33" t="s">
        <v>29</v>
      </c>
      <c r="B96" s="58">
        <v>62</v>
      </c>
      <c r="J96" s="33" t="s">
        <v>633</v>
      </c>
      <c r="K96" s="58">
        <v>74877</v>
      </c>
      <c r="L96" s="58">
        <v>52071</v>
      </c>
      <c r="M96" s="58">
        <v>22806</v>
      </c>
    </row>
    <row r="97" spans="1:13" x14ac:dyDescent="0.25">
      <c r="A97" s="33" t="s">
        <v>19</v>
      </c>
      <c r="B97" s="58">
        <v>70</v>
      </c>
      <c r="J97" s="33" t="s">
        <v>634</v>
      </c>
      <c r="K97" s="58">
        <v>50356</v>
      </c>
      <c r="L97" s="58">
        <v>33461</v>
      </c>
      <c r="M97" s="58">
        <v>16895</v>
      </c>
    </row>
    <row r="98" spans="1:13" x14ac:dyDescent="0.25">
      <c r="A98" s="33" t="s">
        <v>15</v>
      </c>
      <c r="B98" s="58">
        <v>74</v>
      </c>
      <c r="J98" s="33" t="s">
        <v>635</v>
      </c>
      <c r="K98" s="58">
        <v>64872</v>
      </c>
      <c r="L98" s="58">
        <v>38061</v>
      </c>
      <c r="M98" s="58">
        <v>26811</v>
      </c>
    </row>
    <row r="99" spans="1:13" x14ac:dyDescent="0.25">
      <c r="A99" s="33" t="s">
        <v>626</v>
      </c>
      <c r="B99" s="58">
        <v>296</v>
      </c>
      <c r="J99" s="33" t="s">
        <v>636</v>
      </c>
      <c r="K99" s="58">
        <v>79677</v>
      </c>
      <c r="L99" s="58">
        <v>52359</v>
      </c>
      <c r="M99" s="58">
        <v>27318</v>
      </c>
    </row>
    <row r="100" spans="1:13" x14ac:dyDescent="0.25">
      <c r="J100" s="33" t="s">
        <v>637</v>
      </c>
      <c r="K100" s="58">
        <v>60169</v>
      </c>
      <c r="L100" s="58">
        <v>40215</v>
      </c>
      <c r="M100" s="58">
        <v>19954</v>
      </c>
    </row>
    <row r="101" spans="1:13" x14ac:dyDescent="0.25">
      <c r="J101" s="33" t="s">
        <v>638</v>
      </c>
      <c r="K101" s="58">
        <v>47293</v>
      </c>
      <c r="L101" s="58">
        <v>29139</v>
      </c>
      <c r="M101" s="58">
        <v>18154</v>
      </c>
    </row>
    <row r="102" spans="1:13" x14ac:dyDescent="0.25">
      <c r="D102" s="32" t="s">
        <v>8</v>
      </c>
      <c r="E102" t="s" vm="2">
        <v>14</v>
      </c>
      <c r="J102" s="33" t="s">
        <v>639</v>
      </c>
      <c r="K102" s="58">
        <v>59593</v>
      </c>
      <c r="L102" s="58">
        <v>39693</v>
      </c>
      <c r="M102" s="58">
        <v>19900</v>
      </c>
    </row>
    <row r="103" spans="1:13" x14ac:dyDescent="0.25">
      <c r="J103" s="33" t="s">
        <v>640</v>
      </c>
      <c r="K103" s="58">
        <v>58748</v>
      </c>
      <c r="L103" s="58">
        <v>36071</v>
      </c>
      <c r="M103" s="58">
        <v>22677</v>
      </c>
    </row>
    <row r="104" spans="1:13" x14ac:dyDescent="0.25">
      <c r="D104" s="32" t="s">
        <v>625</v>
      </c>
      <c r="E104" t="s">
        <v>622</v>
      </c>
      <c r="G104" t="str">
        <f>D104</f>
        <v>Row Labels</v>
      </c>
      <c r="H104" t="str">
        <f>E104</f>
        <v>Sum of Sales Revenue</v>
      </c>
      <c r="J104" s="33" t="s">
        <v>641</v>
      </c>
      <c r="K104" s="58">
        <v>97473</v>
      </c>
      <c r="L104" s="58">
        <v>63218</v>
      </c>
      <c r="M104" s="58">
        <v>34255</v>
      </c>
    </row>
    <row r="105" spans="1:13" x14ac:dyDescent="0.25">
      <c r="D105" s="33" t="s">
        <v>552</v>
      </c>
      <c r="E105" s="58">
        <v>14425</v>
      </c>
      <c r="G105" t="str">
        <f t="shared" ref="G105:H111" si="0">D105</f>
        <v>Antarctica</v>
      </c>
      <c r="H105">
        <f t="shared" si="0"/>
        <v>14425</v>
      </c>
      <c r="J105" s="33" t="s">
        <v>626</v>
      </c>
      <c r="K105" s="58">
        <v>861446</v>
      </c>
      <c r="L105" s="58">
        <v>556721</v>
      </c>
      <c r="M105" s="58">
        <v>304725</v>
      </c>
    </row>
    <row r="106" spans="1:13" x14ac:dyDescent="0.25">
      <c r="D106" s="33" t="s">
        <v>551</v>
      </c>
      <c r="E106" s="58">
        <v>153863</v>
      </c>
      <c r="G106" t="str">
        <f t="shared" si="0"/>
        <v>Australia</v>
      </c>
      <c r="H106">
        <f t="shared" si="0"/>
        <v>153863</v>
      </c>
    </row>
    <row r="107" spans="1:13" x14ac:dyDescent="0.25">
      <c r="D107" s="33" t="s">
        <v>548</v>
      </c>
      <c r="E107" s="58">
        <v>40336</v>
      </c>
      <c r="G107" t="str">
        <f t="shared" si="0"/>
        <v>Brazil</v>
      </c>
      <c r="H107">
        <f t="shared" si="0"/>
        <v>40336</v>
      </c>
    </row>
    <row r="108" spans="1:13" x14ac:dyDescent="0.25">
      <c r="D108" s="33" t="s">
        <v>550</v>
      </c>
      <c r="E108" s="58">
        <v>130623</v>
      </c>
      <c r="G108" t="str">
        <f t="shared" si="0"/>
        <v>China</v>
      </c>
      <c r="H108">
        <f t="shared" si="0"/>
        <v>130623</v>
      </c>
    </row>
    <row r="109" spans="1:13" x14ac:dyDescent="0.25">
      <c r="D109" s="33" t="s">
        <v>33</v>
      </c>
      <c r="E109" s="58">
        <v>268700</v>
      </c>
      <c r="G109" t="str">
        <f t="shared" si="0"/>
        <v>Nigeria</v>
      </c>
      <c r="H109">
        <f t="shared" si="0"/>
        <v>268700</v>
      </c>
    </row>
    <row r="110" spans="1:13" x14ac:dyDescent="0.25">
      <c r="D110" s="33" t="s">
        <v>549</v>
      </c>
      <c r="E110" s="58">
        <v>151666</v>
      </c>
      <c r="G110" t="str">
        <f t="shared" si="0"/>
        <v>United Kingdom</v>
      </c>
      <c r="H110">
        <f t="shared" si="0"/>
        <v>151666</v>
      </c>
    </row>
    <row r="111" spans="1:13" x14ac:dyDescent="0.25">
      <c r="D111" s="33" t="s">
        <v>547</v>
      </c>
      <c r="E111" s="58">
        <v>101833</v>
      </c>
      <c r="G111" t="str">
        <f t="shared" si="0"/>
        <v>United States</v>
      </c>
      <c r="H111">
        <f t="shared" si="0"/>
        <v>101833</v>
      </c>
    </row>
    <row r="112" spans="1:13" x14ac:dyDescent="0.25">
      <c r="D112" s="33" t="s">
        <v>626</v>
      </c>
      <c r="E112" s="58">
        <v>861446</v>
      </c>
    </row>
  </sheetData>
  <mergeCells count="4">
    <mergeCell ref="C35:G35"/>
    <mergeCell ref="C41:G41"/>
    <mergeCell ref="C46:G46"/>
    <mergeCell ref="C51:G51"/>
  </mergeCells>
  <conditionalFormatting sqref="H38">
    <cfRule type="expression" dxfId="9" priority="7">
      <formula>$F$38&gt;0</formula>
    </cfRule>
    <cfRule type="expression" dxfId="8" priority="9">
      <formula>$F$38&lt;=0</formula>
    </cfRule>
  </conditionalFormatting>
  <conditionalFormatting sqref="H43">
    <cfRule type="expression" dxfId="7" priority="5">
      <formula>$F$43&gt;0</formula>
    </cfRule>
    <cfRule type="expression" dxfId="6" priority="6">
      <formula>$F$43&lt;=0</formula>
    </cfRule>
  </conditionalFormatting>
  <conditionalFormatting sqref="H48">
    <cfRule type="expression" dxfId="5" priority="3">
      <formula>$F$48&gt;0</formula>
    </cfRule>
    <cfRule type="expression" dxfId="4" priority="4">
      <formula>$F$48&lt;=0</formula>
    </cfRule>
  </conditionalFormatting>
  <conditionalFormatting sqref="H53">
    <cfRule type="expression" dxfId="3" priority="1">
      <formula>$F$53&gt;0</formula>
    </cfRule>
    <cfRule type="expression" dxfId="2" priority="2">
      <formula>$F$53&lt;=0</formula>
    </cfRule>
  </conditionalFormatting>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C8150-FDAD-4F97-BED6-5DD3D6A02579}">
  <sheetPr codeName="Sheet3"/>
  <dimension ref="A1:Q573"/>
  <sheetViews>
    <sheetView workbookViewId="0"/>
  </sheetViews>
  <sheetFormatPr defaultRowHeight="15" x14ac:dyDescent="0.25"/>
  <cols>
    <col min="1" max="1" width="23.140625" customWidth="1"/>
    <col min="2" max="2" width="18.28515625" customWidth="1"/>
    <col min="3" max="3" width="15.7109375" customWidth="1"/>
    <col min="4" max="4" width="12.85546875" style="15" customWidth="1"/>
    <col min="5" max="5" width="33.140625" style="15" customWidth="1"/>
    <col min="6" max="6" width="10.85546875" customWidth="1"/>
    <col min="7" max="7" width="11.85546875" customWidth="1"/>
    <col min="8" max="8" width="17" customWidth="1"/>
    <col min="9" max="9" width="18.85546875" customWidth="1"/>
    <col min="10" max="10" width="18.5703125" customWidth="1"/>
    <col min="11" max="12" width="11" customWidth="1"/>
    <col min="13" max="13" width="13.5703125" customWidth="1"/>
    <col min="14" max="14" width="16.28515625" customWidth="1"/>
    <col min="15" max="15" width="15" customWidth="1"/>
    <col min="16" max="17" width="11" customWidth="1"/>
  </cols>
  <sheetData>
    <row r="1" spans="1:17" x14ac:dyDescent="0.25">
      <c r="A1" t="s">
        <v>1</v>
      </c>
      <c r="B1" t="s">
        <v>2</v>
      </c>
      <c r="C1" t="s">
        <v>3</v>
      </c>
      <c r="D1" s="15" t="s">
        <v>4</v>
      </c>
      <c r="E1" s="15" t="s">
        <v>5</v>
      </c>
      <c r="F1" t="s">
        <v>6</v>
      </c>
      <c r="G1" t="s">
        <v>7</v>
      </c>
      <c r="H1" t="s">
        <v>8</v>
      </c>
      <c r="I1" t="s">
        <v>9</v>
      </c>
      <c r="J1" t="s">
        <v>10</v>
      </c>
      <c r="K1" t="s">
        <v>555</v>
      </c>
      <c r="L1" t="s">
        <v>556</v>
      </c>
      <c r="M1" t="s">
        <v>557</v>
      </c>
      <c r="N1" t="s">
        <v>558</v>
      </c>
      <c r="O1" t="s">
        <v>559</v>
      </c>
      <c r="P1" t="s">
        <v>560</v>
      </c>
      <c r="Q1" t="s">
        <v>561</v>
      </c>
    </row>
    <row r="2" spans="1:17" x14ac:dyDescent="0.25">
      <c r="A2" t="s">
        <v>11</v>
      </c>
      <c r="B2" t="s">
        <v>12</v>
      </c>
      <c r="C2" t="s">
        <v>13</v>
      </c>
      <c r="D2" s="15">
        <v>45432</v>
      </c>
      <c r="E2" s="15">
        <v>45436</v>
      </c>
      <c r="F2">
        <v>4</v>
      </c>
      <c r="G2">
        <v>238</v>
      </c>
      <c r="H2" t="s">
        <v>14</v>
      </c>
      <c r="I2" t="s">
        <v>551</v>
      </c>
      <c r="J2" t="s">
        <v>15</v>
      </c>
      <c r="K2" t="str">
        <f t="shared" ref="K2:K65" si="0">TEXT(D2, "YYYY")</f>
        <v>2024</v>
      </c>
      <c r="L2" t="str">
        <f t="shared" ref="L2:L65" si="1">TEXT(D2, "MMM")</f>
        <v>May</v>
      </c>
      <c r="M2" t="str">
        <f t="shared" ref="M2:M65" si="2">TEXT(D2, "DDD")</f>
        <v>Mon</v>
      </c>
      <c r="N2">
        <f>DATEDIF(D2,E2, "D")</f>
        <v>4</v>
      </c>
      <c r="O2">
        <f>ROUND(F2*G2*VLOOKUP(C2, Table2[#All], 2,FALSE),0)</f>
        <v>714</v>
      </c>
      <c r="P2">
        <f>F2*G2</f>
        <v>952</v>
      </c>
      <c r="Q2">
        <f t="shared" ref="Q2:Q65" si="3">P2-O2</f>
        <v>238</v>
      </c>
    </row>
    <row r="3" spans="1:17" x14ac:dyDescent="0.25">
      <c r="A3" t="s">
        <v>16</v>
      </c>
      <c r="B3" t="s">
        <v>17</v>
      </c>
      <c r="C3" t="s">
        <v>18</v>
      </c>
      <c r="D3" s="15">
        <v>45594</v>
      </c>
      <c r="E3" s="15">
        <v>45600</v>
      </c>
      <c r="F3">
        <v>7</v>
      </c>
      <c r="G3">
        <v>42</v>
      </c>
      <c r="H3" t="s">
        <v>14</v>
      </c>
      <c r="I3" t="s">
        <v>551</v>
      </c>
      <c r="J3" t="s">
        <v>19</v>
      </c>
      <c r="K3" t="str">
        <f t="shared" si="0"/>
        <v>2024</v>
      </c>
      <c r="L3" t="str">
        <f t="shared" si="1"/>
        <v>Oct</v>
      </c>
      <c r="M3" t="str">
        <f t="shared" si="2"/>
        <v>Tue</v>
      </c>
      <c r="N3">
        <f t="shared" ref="N3:N5" si="4">DATEDIF(D3,E3, "D")</f>
        <v>6</v>
      </c>
      <c r="O3">
        <f>ROUND(F3*G3*VLOOKUP(C3, Table2[#All], 2,FALSE),0)</f>
        <v>147</v>
      </c>
      <c r="P3">
        <f t="shared" ref="P3:P65" si="5">F3*G3</f>
        <v>294</v>
      </c>
      <c r="Q3">
        <f t="shared" si="3"/>
        <v>147</v>
      </c>
    </row>
    <row r="4" spans="1:17" x14ac:dyDescent="0.25">
      <c r="A4" t="s">
        <v>20</v>
      </c>
      <c r="B4" t="s">
        <v>21</v>
      </c>
      <c r="C4" t="s">
        <v>22</v>
      </c>
      <c r="D4" s="15">
        <v>45593</v>
      </c>
      <c r="E4" s="15">
        <v>45603</v>
      </c>
      <c r="F4">
        <v>5</v>
      </c>
      <c r="G4">
        <v>838</v>
      </c>
      <c r="H4" t="s">
        <v>14</v>
      </c>
      <c r="I4" t="s">
        <v>549</v>
      </c>
      <c r="J4" t="s">
        <v>19</v>
      </c>
      <c r="K4" t="str">
        <f t="shared" si="0"/>
        <v>2024</v>
      </c>
      <c r="L4" t="str">
        <f t="shared" si="1"/>
        <v>Oct</v>
      </c>
      <c r="M4" t="str">
        <f t="shared" si="2"/>
        <v>Mon</v>
      </c>
      <c r="N4">
        <f t="shared" si="4"/>
        <v>10</v>
      </c>
      <c r="O4">
        <f>ROUND(F4*G4*VLOOKUP(C4, Table2[#All], 2,FALSE),0)</f>
        <v>3143</v>
      </c>
      <c r="P4">
        <f>F4*G4</f>
        <v>4190</v>
      </c>
      <c r="Q4">
        <f t="shared" si="3"/>
        <v>1047</v>
      </c>
    </row>
    <row r="5" spans="1:17" x14ac:dyDescent="0.25">
      <c r="A5" t="s">
        <v>23</v>
      </c>
      <c r="B5" t="s">
        <v>24</v>
      </c>
      <c r="C5" t="s">
        <v>25</v>
      </c>
      <c r="D5" s="15">
        <v>45434</v>
      </c>
      <c r="E5" s="15">
        <v>45439</v>
      </c>
      <c r="F5">
        <v>3</v>
      </c>
      <c r="G5">
        <v>230</v>
      </c>
      <c r="H5" t="s">
        <v>14</v>
      </c>
      <c r="I5" t="s">
        <v>549</v>
      </c>
      <c r="J5" t="s">
        <v>19</v>
      </c>
      <c r="K5" t="str">
        <f t="shared" si="0"/>
        <v>2024</v>
      </c>
      <c r="L5" t="str">
        <f t="shared" si="1"/>
        <v>May</v>
      </c>
      <c r="M5" t="str">
        <f t="shared" si="2"/>
        <v>Wed</v>
      </c>
      <c r="N5">
        <f t="shared" si="4"/>
        <v>5</v>
      </c>
      <c r="O5">
        <f>ROUND(F5*G5*VLOOKUP(C5, Table2[#All], 2,FALSE),0)</f>
        <v>380</v>
      </c>
      <c r="P5">
        <f>F5*G5</f>
        <v>690</v>
      </c>
      <c r="Q5">
        <f t="shared" si="3"/>
        <v>310</v>
      </c>
    </row>
    <row r="6" spans="1:17" x14ac:dyDescent="0.25">
      <c r="A6" t="s">
        <v>26</v>
      </c>
      <c r="B6" t="s">
        <v>12</v>
      </c>
      <c r="C6" t="s">
        <v>27</v>
      </c>
      <c r="D6" s="2">
        <v>45566</v>
      </c>
      <c r="E6" s="3">
        <v>45582</v>
      </c>
      <c r="F6">
        <v>2</v>
      </c>
      <c r="G6">
        <v>954</v>
      </c>
      <c r="H6" t="s">
        <v>28</v>
      </c>
      <c r="I6" t="s">
        <v>550</v>
      </c>
      <c r="J6" t="s">
        <v>29</v>
      </c>
      <c r="K6" t="str">
        <f t="shared" si="0"/>
        <v>2024</v>
      </c>
      <c r="L6" t="str">
        <f t="shared" si="1"/>
        <v>Oct</v>
      </c>
      <c r="M6" t="str">
        <f t="shared" si="2"/>
        <v>Tue</v>
      </c>
      <c r="N6">
        <f>DATEDIF(D6,E6, "D")</f>
        <v>16</v>
      </c>
      <c r="O6">
        <f>ROUND(F6*G6*VLOOKUP(C6, Table2[#All], 2,FALSE),0)</f>
        <v>1240</v>
      </c>
      <c r="P6">
        <f>F6*G6</f>
        <v>1908</v>
      </c>
      <c r="Q6">
        <f t="shared" si="3"/>
        <v>668</v>
      </c>
    </row>
    <row r="7" spans="1:17" x14ac:dyDescent="0.25">
      <c r="A7" t="s">
        <v>30</v>
      </c>
      <c r="B7" t="s">
        <v>31</v>
      </c>
      <c r="C7" t="s">
        <v>32</v>
      </c>
      <c r="D7" s="15">
        <v>45477</v>
      </c>
      <c r="E7" s="15">
        <v>45483</v>
      </c>
      <c r="F7">
        <v>10</v>
      </c>
      <c r="G7">
        <v>206</v>
      </c>
      <c r="H7" t="s">
        <v>14</v>
      </c>
      <c r="I7" t="s">
        <v>33</v>
      </c>
      <c r="J7" t="s">
        <v>29</v>
      </c>
      <c r="K7" t="str">
        <f t="shared" si="0"/>
        <v>2024</v>
      </c>
      <c r="L7" t="str">
        <f t="shared" si="1"/>
        <v>Jul</v>
      </c>
      <c r="M7" t="str">
        <f t="shared" si="2"/>
        <v>Thu</v>
      </c>
      <c r="N7">
        <f t="shared" ref="N7:N70" si="6">DATEDIF(D7,E7, "D")</f>
        <v>6</v>
      </c>
      <c r="O7">
        <f>ROUND(F7*G7*VLOOKUP(C7, Table2[#All], 2,FALSE),0)</f>
        <v>1545</v>
      </c>
      <c r="P7">
        <f t="shared" si="5"/>
        <v>2060</v>
      </c>
      <c r="Q7">
        <f t="shared" si="3"/>
        <v>515</v>
      </c>
    </row>
    <row r="8" spans="1:17" x14ac:dyDescent="0.25">
      <c r="A8" t="s">
        <v>34</v>
      </c>
      <c r="B8" t="s">
        <v>24</v>
      </c>
      <c r="C8" t="s">
        <v>25</v>
      </c>
      <c r="D8" s="2">
        <v>45375</v>
      </c>
      <c r="E8" s="3">
        <v>45387</v>
      </c>
      <c r="F8">
        <v>6</v>
      </c>
      <c r="G8">
        <v>373</v>
      </c>
      <c r="H8" t="s">
        <v>28</v>
      </c>
      <c r="I8" t="s">
        <v>551</v>
      </c>
      <c r="J8" t="s">
        <v>29</v>
      </c>
      <c r="K8" t="str">
        <f t="shared" si="0"/>
        <v>2024</v>
      </c>
      <c r="L8" t="str">
        <f t="shared" si="1"/>
        <v>Mar</v>
      </c>
      <c r="M8" t="str">
        <f t="shared" si="2"/>
        <v>Sun</v>
      </c>
      <c r="N8">
        <f t="shared" si="6"/>
        <v>12</v>
      </c>
      <c r="O8">
        <f>ROUND(F8*G8*VLOOKUP(C8, Table2[#All], 2,FALSE),0)</f>
        <v>1231</v>
      </c>
      <c r="P8">
        <f t="shared" si="5"/>
        <v>2238</v>
      </c>
      <c r="Q8">
        <f t="shared" si="3"/>
        <v>1007</v>
      </c>
    </row>
    <row r="9" spans="1:17" x14ac:dyDescent="0.25">
      <c r="A9" t="s">
        <v>35</v>
      </c>
      <c r="B9" t="s">
        <v>12</v>
      </c>
      <c r="C9" t="s">
        <v>36</v>
      </c>
      <c r="D9" s="15">
        <v>45617</v>
      </c>
      <c r="E9" s="15">
        <v>45627</v>
      </c>
      <c r="F9">
        <v>3</v>
      </c>
      <c r="G9">
        <v>556</v>
      </c>
      <c r="H9" t="s">
        <v>14</v>
      </c>
      <c r="I9" t="s">
        <v>33</v>
      </c>
      <c r="J9" t="s">
        <v>19</v>
      </c>
      <c r="K9" t="str">
        <f t="shared" si="0"/>
        <v>2024</v>
      </c>
      <c r="L9" t="str">
        <f t="shared" si="1"/>
        <v>Nov</v>
      </c>
      <c r="M9" t="str">
        <f t="shared" si="2"/>
        <v>Thu</v>
      </c>
      <c r="N9">
        <f t="shared" si="6"/>
        <v>10</v>
      </c>
      <c r="O9">
        <f>ROUND(F9*G9*VLOOKUP(C9, Table2[#All], 2,FALSE),0)</f>
        <v>1334</v>
      </c>
      <c r="P9">
        <f t="shared" si="5"/>
        <v>1668</v>
      </c>
      <c r="Q9">
        <f t="shared" si="3"/>
        <v>334</v>
      </c>
    </row>
    <row r="10" spans="1:17" x14ac:dyDescent="0.25">
      <c r="A10" t="s">
        <v>37</v>
      </c>
      <c r="B10" t="s">
        <v>24</v>
      </c>
      <c r="C10" t="s">
        <v>38</v>
      </c>
      <c r="D10" s="15">
        <v>45430</v>
      </c>
      <c r="E10" s="15">
        <v>45434</v>
      </c>
      <c r="F10">
        <v>9</v>
      </c>
      <c r="G10">
        <v>234</v>
      </c>
      <c r="H10" t="s">
        <v>14</v>
      </c>
      <c r="I10" t="s">
        <v>33</v>
      </c>
      <c r="J10" t="s">
        <v>19</v>
      </c>
      <c r="K10" t="str">
        <f t="shared" si="0"/>
        <v>2024</v>
      </c>
      <c r="L10" t="str">
        <f t="shared" si="1"/>
        <v>May</v>
      </c>
      <c r="M10" t="str">
        <f t="shared" si="2"/>
        <v>Sat</v>
      </c>
      <c r="N10">
        <f t="shared" si="6"/>
        <v>4</v>
      </c>
      <c r="O10">
        <f>ROUND(F10*G10*VLOOKUP(C10, Table2[#All], 2,FALSE),0)</f>
        <v>1053</v>
      </c>
      <c r="P10">
        <f t="shared" si="5"/>
        <v>2106</v>
      </c>
      <c r="Q10">
        <f t="shared" si="3"/>
        <v>1053</v>
      </c>
    </row>
    <row r="11" spans="1:17" x14ac:dyDescent="0.25">
      <c r="A11" t="s">
        <v>39</v>
      </c>
      <c r="B11" t="s">
        <v>21</v>
      </c>
      <c r="C11" t="s">
        <v>40</v>
      </c>
      <c r="D11" s="2">
        <v>45453</v>
      </c>
      <c r="E11" s="3">
        <v>45468</v>
      </c>
      <c r="F11">
        <v>7</v>
      </c>
      <c r="G11">
        <v>284</v>
      </c>
      <c r="H11" t="s">
        <v>28</v>
      </c>
      <c r="I11" t="s">
        <v>551</v>
      </c>
      <c r="J11" t="s">
        <v>19</v>
      </c>
      <c r="K11" t="str">
        <f t="shared" si="0"/>
        <v>2024</v>
      </c>
      <c r="L11" t="str">
        <f t="shared" si="1"/>
        <v>Jun</v>
      </c>
      <c r="M11" t="str">
        <f t="shared" si="2"/>
        <v>Mon</v>
      </c>
      <c r="N11">
        <f t="shared" si="6"/>
        <v>15</v>
      </c>
      <c r="O11">
        <f>ROUND(F11*G11*VLOOKUP(C11, Table2[#All], 2,FALSE),0)</f>
        <v>1292</v>
      </c>
      <c r="P11">
        <f t="shared" si="5"/>
        <v>1988</v>
      </c>
      <c r="Q11">
        <f t="shared" si="3"/>
        <v>696</v>
      </c>
    </row>
    <row r="12" spans="1:17" x14ac:dyDescent="0.25">
      <c r="A12" t="s">
        <v>41</v>
      </c>
      <c r="B12" t="s">
        <v>31</v>
      </c>
      <c r="C12" t="s">
        <v>42</v>
      </c>
      <c r="D12" s="15">
        <v>45627</v>
      </c>
      <c r="E12" s="15">
        <v>45636</v>
      </c>
      <c r="F12">
        <v>8</v>
      </c>
      <c r="G12">
        <v>415</v>
      </c>
      <c r="H12" t="s">
        <v>14</v>
      </c>
      <c r="I12" t="s">
        <v>33</v>
      </c>
      <c r="J12" t="s">
        <v>29</v>
      </c>
      <c r="K12" t="str">
        <f t="shared" si="0"/>
        <v>2024</v>
      </c>
      <c r="L12" t="str">
        <f t="shared" si="1"/>
        <v>Dec</v>
      </c>
      <c r="M12" t="str">
        <f t="shared" si="2"/>
        <v>Sun</v>
      </c>
      <c r="N12">
        <f t="shared" si="6"/>
        <v>9</v>
      </c>
      <c r="O12">
        <f>ROUND(F12*G12*VLOOKUP(C12, Table2[#All], 2,FALSE),0)</f>
        <v>2158</v>
      </c>
      <c r="P12">
        <f t="shared" si="5"/>
        <v>3320</v>
      </c>
      <c r="Q12">
        <f t="shared" si="3"/>
        <v>1162</v>
      </c>
    </row>
    <row r="13" spans="1:17" x14ac:dyDescent="0.25">
      <c r="A13" t="s">
        <v>43</v>
      </c>
      <c r="B13" t="s">
        <v>17</v>
      </c>
      <c r="C13" t="s">
        <v>44</v>
      </c>
      <c r="D13" s="15">
        <v>45477</v>
      </c>
      <c r="E13" s="15">
        <v>45480</v>
      </c>
      <c r="F13">
        <v>4</v>
      </c>
      <c r="G13">
        <v>151</v>
      </c>
      <c r="H13" t="s">
        <v>14</v>
      </c>
      <c r="I13" t="s">
        <v>33</v>
      </c>
      <c r="J13" t="s">
        <v>19</v>
      </c>
      <c r="K13" t="str">
        <f t="shared" si="0"/>
        <v>2024</v>
      </c>
      <c r="L13" t="str">
        <f t="shared" si="1"/>
        <v>Jul</v>
      </c>
      <c r="M13" t="str">
        <f t="shared" si="2"/>
        <v>Thu</v>
      </c>
      <c r="N13">
        <f t="shared" si="6"/>
        <v>3</v>
      </c>
      <c r="O13">
        <f>ROUND(F13*G13*VLOOKUP(C13, Table2[#All], 2,FALSE),0)</f>
        <v>362</v>
      </c>
      <c r="P13">
        <f t="shared" si="5"/>
        <v>604</v>
      </c>
      <c r="Q13">
        <f t="shared" si="3"/>
        <v>242</v>
      </c>
    </row>
    <row r="14" spans="1:17" x14ac:dyDescent="0.25">
      <c r="A14" t="s">
        <v>45</v>
      </c>
      <c r="B14" t="s">
        <v>12</v>
      </c>
      <c r="C14" t="s">
        <v>13</v>
      </c>
      <c r="D14" s="2">
        <v>45370</v>
      </c>
      <c r="E14" s="3">
        <v>45380</v>
      </c>
      <c r="F14">
        <v>3</v>
      </c>
      <c r="G14">
        <v>821</v>
      </c>
      <c r="H14" t="s">
        <v>28</v>
      </c>
      <c r="I14" t="s">
        <v>33</v>
      </c>
      <c r="J14" t="s">
        <v>46</v>
      </c>
      <c r="K14" t="str">
        <f t="shared" si="0"/>
        <v>2024</v>
      </c>
      <c r="L14" t="str">
        <f t="shared" si="1"/>
        <v>Mar</v>
      </c>
      <c r="M14" t="str">
        <f t="shared" si="2"/>
        <v>Tue</v>
      </c>
      <c r="N14">
        <f t="shared" si="6"/>
        <v>10</v>
      </c>
      <c r="O14">
        <f>ROUND(F14*G14*VLOOKUP(C14, Table2[#All], 2,FALSE),0)</f>
        <v>1847</v>
      </c>
      <c r="P14">
        <f t="shared" si="5"/>
        <v>2463</v>
      </c>
      <c r="Q14">
        <f t="shared" si="3"/>
        <v>616</v>
      </c>
    </row>
    <row r="15" spans="1:17" x14ac:dyDescent="0.25">
      <c r="A15" t="s">
        <v>47</v>
      </c>
      <c r="B15" t="s">
        <v>12</v>
      </c>
      <c r="C15" t="s">
        <v>27</v>
      </c>
      <c r="D15" s="2">
        <v>45487</v>
      </c>
      <c r="E15" s="3">
        <v>45501</v>
      </c>
      <c r="F15">
        <v>10</v>
      </c>
      <c r="G15">
        <v>489</v>
      </c>
      <c r="H15" t="s">
        <v>28</v>
      </c>
      <c r="I15" t="s">
        <v>33</v>
      </c>
      <c r="J15" t="s">
        <v>29</v>
      </c>
      <c r="K15" t="str">
        <f t="shared" si="0"/>
        <v>2024</v>
      </c>
      <c r="L15" t="str">
        <f t="shared" si="1"/>
        <v>Jul</v>
      </c>
      <c r="M15" t="str">
        <f t="shared" si="2"/>
        <v>Sun</v>
      </c>
      <c r="N15">
        <f t="shared" si="6"/>
        <v>14</v>
      </c>
      <c r="O15">
        <f>ROUND(F15*G15*VLOOKUP(C15, Table2[#All], 2,FALSE),0)</f>
        <v>3179</v>
      </c>
      <c r="P15">
        <f t="shared" si="5"/>
        <v>4890</v>
      </c>
      <c r="Q15">
        <f t="shared" si="3"/>
        <v>1711</v>
      </c>
    </row>
    <row r="16" spans="1:17" x14ac:dyDescent="0.25">
      <c r="A16" t="s">
        <v>48</v>
      </c>
      <c r="B16" t="s">
        <v>12</v>
      </c>
      <c r="C16" t="s">
        <v>13</v>
      </c>
      <c r="D16" s="15">
        <v>45641</v>
      </c>
      <c r="E16" s="15">
        <v>45650</v>
      </c>
      <c r="F16">
        <v>9</v>
      </c>
      <c r="G16">
        <v>778</v>
      </c>
      <c r="H16" t="s">
        <v>14</v>
      </c>
      <c r="I16" t="s">
        <v>547</v>
      </c>
      <c r="J16" t="s">
        <v>29</v>
      </c>
      <c r="K16" t="str">
        <f t="shared" si="0"/>
        <v>2024</v>
      </c>
      <c r="L16" t="str">
        <f t="shared" si="1"/>
        <v>Dec</v>
      </c>
      <c r="M16" t="str">
        <f t="shared" si="2"/>
        <v>Sun</v>
      </c>
      <c r="N16">
        <f t="shared" si="6"/>
        <v>9</v>
      </c>
      <c r="O16">
        <f>ROUND(F16*G16*VLOOKUP(C16, Table2[#All], 2,FALSE),0)</f>
        <v>5252</v>
      </c>
      <c r="P16">
        <f t="shared" si="5"/>
        <v>7002</v>
      </c>
      <c r="Q16">
        <f t="shared" si="3"/>
        <v>1750</v>
      </c>
    </row>
    <row r="17" spans="1:17" x14ac:dyDescent="0.25">
      <c r="A17" t="s">
        <v>49</v>
      </c>
      <c r="B17" t="s">
        <v>31</v>
      </c>
      <c r="C17" t="s">
        <v>50</v>
      </c>
      <c r="D17" s="2">
        <v>45372</v>
      </c>
      <c r="E17" s="3">
        <v>45380</v>
      </c>
      <c r="F17">
        <v>8</v>
      </c>
      <c r="G17">
        <v>13</v>
      </c>
      <c r="H17" t="s">
        <v>28</v>
      </c>
      <c r="I17" t="s">
        <v>33</v>
      </c>
      <c r="J17" t="s">
        <v>46</v>
      </c>
      <c r="K17" t="str">
        <f t="shared" si="0"/>
        <v>2024</v>
      </c>
      <c r="L17" t="str">
        <f t="shared" si="1"/>
        <v>Mar</v>
      </c>
      <c r="M17" t="str">
        <f t="shared" si="2"/>
        <v>Thu</v>
      </c>
      <c r="N17">
        <f t="shared" si="6"/>
        <v>8</v>
      </c>
      <c r="O17">
        <f>ROUND(F17*G17*VLOOKUP(C17, Table2[#All], 2,FALSE),0)</f>
        <v>73</v>
      </c>
      <c r="P17">
        <f t="shared" si="5"/>
        <v>104</v>
      </c>
      <c r="Q17">
        <f t="shared" si="3"/>
        <v>31</v>
      </c>
    </row>
    <row r="18" spans="1:17" x14ac:dyDescent="0.25">
      <c r="A18" t="s">
        <v>51</v>
      </c>
      <c r="B18" t="s">
        <v>21</v>
      </c>
      <c r="C18" t="s">
        <v>52</v>
      </c>
      <c r="D18" s="2">
        <v>45346</v>
      </c>
      <c r="E18" s="3">
        <v>45354</v>
      </c>
      <c r="F18">
        <v>5</v>
      </c>
      <c r="G18">
        <v>871</v>
      </c>
      <c r="H18" t="s">
        <v>28</v>
      </c>
      <c r="I18" t="s">
        <v>33</v>
      </c>
      <c r="J18" t="s">
        <v>15</v>
      </c>
      <c r="K18" t="str">
        <f t="shared" si="0"/>
        <v>2024</v>
      </c>
      <c r="L18" t="str">
        <f t="shared" si="1"/>
        <v>Feb</v>
      </c>
      <c r="M18" t="str">
        <f t="shared" si="2"/>
        <v>Sat</v>
      </c>
      <c r="N18">
        <f t="shared" si="6"/>
        <v>8</v>
      </c>
      <c r="O18">
        <f>ROUND(F18*G18*VLOOKUP(C18, Table2[#All], 2,FALSE),0)</f>
        <v>3049</v>
      </c>
      <c r="P18">
        <f t="shared" si="5"/>
        <v>4355</v>
      </c>
      <c r="Q18">
        <f t="shared" si="3"/>
        <v>1306</v>
      </c>
    </row>
    <row r="19" spans="1:17" x14ac:dyDescent="0.25">
      <c r="A19" t="s">
        <v>53</v>
      </c>
      <c r="B19" t="s">
        <v>21</v>
      </c>
      <c r="C19" t="s">
        <v>54</v>
      </c>
      <c r="D19" s="15">
        <v>45483</v>
      </c>
      <c r="E19" s="15">
        <v>45492</v>
      </c>
      <c r="F19">
        <v>3</v>
      </c>
      <c r="G19">
        <v>562</v>
      </c>
      <c r="H19" t="s">
        <v>14</v>
      </c>
      <c r="I19" t="s">
        <v>549</v>
      </c>
      <c r="J19" t="s">
        <v>46</v>
      </c>
      <c r="K19" t="str">
        <f t="shared" si="0"/>
        <v>2024</v>
      </c>
      <c r="L19" t="str">
        <f t="shared" si="1"/>
        <v>Jul</v>
      </c>
      <c r="M19" t="str">
        <f t="shared" si="2"/>
        <v>Wed</v>
      </c>
      <c r="N19">
        <f t="shared" si="6"/>
        <v>9</v>
      </c>
      <c r="O19">
        <f>ROUND(F19*G19*VLOOKUP(C19, Table2[#All], 2,FALSE),0)</f>
        <v>1180</v>
      </c>
      <c r="P19">
        <f t="shared" si="5"/>
        <v>1686</v>
      </c>
      <c r="Q19">
        <f t="shared" si="3"/>
        <v>506</v>
      </c>
    </row>
    <row r="20" spans="1:17" x14ac:dyDescent="0.25">
      <c r="A20" t="s">
        <v>55</v>
      </c>
      <c r="B20" t="s">
        <v>17</v>
      </c>
      <c r="C20" t="s">
        <v>56</v>
      </c>
      <c r="D20" s="15">
        <v>45542</v>
      </c>
      <c r="E20" s="15">
        <v>45552</v>
      </c>
      <c r="F20">
        <v>1</v>
      </c>
      <c r="G20">
        <v>124</v>
      </c>
      <c r="H20" t="s">
        <v>14</v>
      </c>
      <c r="I20" t="s">
        <v>547</v>
      </c>
      <c r="J20" t="s">
        <v>15</v>
      </c>
      <c r="K20" t="str">
        <f t="shared" si="0"/>
        <v>2024</v>
      </c>
      <c r="L20" t="str">
        <f t="shared" si="1"/>
        <v>Sep</v>
      </c>
      <c r="M20" t="str">
        <f t="shared" si="2"/>
        <v>Sat</v>
      </c>
      <c r="N20">
        <f t="shared" si="6"/>
        <v>10</v>
      </c>
      <c r="O20">
        <f>ROUND(F20*G20*VLOOKUP(C20, Table2[#All], 2,FALSE),0)</f>
        <v>68</v>
      </c>
      <c r="P20">
        <f t="shared" si="5"/>
        <v>124</v>
      </c>
      <c r="Q20">
        <f t="shared" si="3"/>
        <v>56</v>
      </c>
    </row>
    <row r="21" spans="1:17" x14ac:dyDescent="0.25">
      <c r="A21" t="s">
        <v>57</v>
      </c>
      <c r="B21" t="s">
        <v>12</v>
      </c>
      <c r="C21" t="s">
        <v>58</v>
      </c>
      <c r="D21" s="15">
        <v>45582</v>
      </c>
      <c r="E21" s="15">
        <v>45588</v>
      </c>
      <c r="F21">
        <v>2</v>
      </c>
      <c r="G21">
        <v>97</v>
      </c>
      <c r="H21" t="s">
        <v>14</v>
      </c>
      <c r="I21" t="s">
        <v>33</v>
      </c>
      <c r="J21" t="s">
        <v>46</v>
      </c>
      <c r="K21" t="str">
        <f t="shared" si="0"/>
        <v>2024</v>
      </c>
      <c r="L21" t="str">
        <f t="shared" si="1"/>
        <v>Oct</v>
      </c>
      <c r="M21" t="str">
        <f t="shared" si="2"/>
        <v>Thu</v>
      </c>
      <c r="N21">
        <f t="shared" si="6"/>
        <v>6</v>
      </c>
      <c r="O21">
        <f>ROUND(F21*G21*VLOOKUP(C21, Table2[#All], 2,FALSE),0)</f>
        <v>165</v>
      </c>
      <c r="P21">
        <f t="shared" si="5"/>
        <v>194</v>
      </c>
      <c r="Q21">
        <f t="shared" si="3"/>
        <v>29</v>
      </c>
    </row>
    <row r="22" spans="1:17" x14ac:dyDescent="0.25">
      <c r="A22" t="s">
        <v>43</v>
      </c>
      <c r="B22" t="s">
        <v>17</v>
      </c>
      <c r="C22" t="s">
        <v>44</v>
      </c>
      <c r="D22" s="15">
        <v>45477</v>
      </c>
      <c r="E22" s="15">
        <v>45480</v>
      </c>
      <c r="F22">
        <v>4</v>
      </c>
      <c r="G22">
        <v>151</v>
      </c>
      <c r="H22" t="s">
        <v>14</v>
      </c>
      <c r="I22" t="s">
        <v>33</v>
      </c>
      <c r="J22" t="s">
        <v>15</v>
      </c>
      <c r="K22" t="str">
        <f t="shared" si="0"/>
        <v>2024</v>
      </c>
      <c r="L22" t="str">
        <f t="shared" si="1"/>
        <v>Jul</v>
      </c>
      <c r="M22" t="str">
        <f t="shared" si="2"/>
        <v>Thu</v>
      </c>
      <c r="N22">
        <f t="shared" si="6"/>
        <v>3</v>
      </c>
      <c r="O22">
        <f>ROUND(F22*G22*VLOOKUP(C22, Table2[#All], 2,FALSE),0)</f>
        <v>362</v>
      </c>
      <c r="P22">
        <f t="shared" si="5"/>
        <v>604</v>
      </c>
      <c r="Q22">
        <f t="shared" si="3"/>
        <v>242</v>
      </c>
    </row>
    <row r="23" spans="1:17" x14ac:dyDescent="0.25">
      <c r="A23" t="s">
        <v>59</v>
      </c>
      <c r="B23" t="s">
        <v>17</v>
      </c>
      <c r="C23" t="s">
        <v>60</v>
      </c>
      <c r="D23" s="2">
        <v>45508</v>
      </c>
      <c r="E23" s="3">
        <v>45520</v>
      </c>
      <c r="F23">
        <v>4</v>
      </c>
      <c r="G23">
        <v>961</v>
      </c>
      <c r="H23" t="s">
        <v>28</v>
      </c>
      <c r="I23" t="s">
        <v>33</v>
      </c>
      <c r="J23" t="s">
        <v>15</v>
      </c>
      <c r="K23" t="str">
        <f t="shared" si="0"/>
        <v>2024</v>
      </c>
      <c r="L23" t="str">
        <f t="shared" si="1"/>
        <v>Aug</v>
      </c>
      <c r="M23" t="str">
        <f t="shared" si="2"/>
        <v>Sun</v>
      </c>
      <c r="N23">
        <f t="shared" si="6"/>
        <v>12</v>
      </c>
      <c r="O23">
        <f>ROUND(F23*G23*VLOOKUP(C23, Table2[#All], 2,FALSE),0)</f>
        <v>2499</v>
      </c>
      <c r="P23">
        <f t="shared" si="5"/>
        <v>3844</v>
      </c>
      <c r="Q23">
        <f t="shared" si="3"/>
        <v>1345</v>
      </c>
    </row>
    <row r="24" spans="1:17" x14ac:dyDescent="0.25">
      <c r="A24" t="s">
        <v>61</v>
      </c>
      <c r="B24" t="s">
        <v>31</v>
      </c>
      <c r="C24" t="s">
        <v>50</v>
      </c>
      <c r="D24" s="15">
        <v>45635</v>
      </c>
      <c r="E24" s="15">
        <v>45638</v>
      </c>
      <c r="F24">
        <v>6</v>
      </c>
      <c r="G24">
        <v>458</v>
      </c>
      <c r="H24" t="s">
        <v>14</v>
      </c>
      <c r="I24" t="s">
        <v>33</v>
      </c>
      <c r="J24" t="s">
        <v>19</v>
      </c>
      <c r="K24" t="str">
        <f t="shared" si="0"/>
        <v>2024</v>
      </c>
      <c r="L24" t="str">
        <f t="shared" si="1"/>
        <v>Dec</v>
      </c>
      <c r="M24" t="str">
        <f t="shared" si="2"/>
        <v>Mon</v>
      </c>
      <c r="N24">
        <f t="shared" si="6"/>
        <v>3</v>
      </c>
      <c r="O24">
        <f>ROUND(F24*G24*VLOOKUP(C24, Table2[#All], 2,FALSE),0)</f>
        <v>1924</v>
      </c>
      <c r="P24">
        <f t="shared" si="5"/>
        <v>2748</v>
      </c>
      <c r="Q24">
        <f t="shared" si="3"/>
        <v>824</v>
      </c>
    </row>
    <row r="25" spans="1:17" x14ac:dyDescent="0.25">
      <c r="A25" t="s">
        <v>62</v>
      </c>
      <c r="B25" t="s">
        <v>21</v>
      </c>
      <c r="C25" t="s">
        <v>54</v>
      </c>
      <c r="D25" s="15">
        <v>45324</v>
      </c>
      <c r="E25" s="15">
        <v>45334</v>
      </c>
      <c r="F25">
        <v>6</v>
      </c>
      <c r="G25">
        <v>31</v>
      </c>
      <c r="H25" t="s">
        <v>14</v>
      </c>
      <c r="I25" t="s">
        <v>33</v>
      </c>
      <c r="J25" t="s">
        <v>29</v>
      </c>
      <c r="K25" t="str">
        <f t="shared" si="0"/>
        <v>2024</v>
      </c>
      <c r="L25" t="str">
        <f t="shared" si="1"/>
        <v>Feb</v>
      </c>
      <c r="M25" t="str">
        <f t="shared" si="2"/>
        <v>Fri</v>
      </c>
      <c r="N25">
        <f t="shared" si="6"/>
        <v>10</v>
      </c>
      <c r="O25">
        <f>ROUND(F25*G25*VLOOKUP(C25, Table2[#All], 2,FALSE),0)</f>
        <v>130</v>
      </c>
      <c r="P25">
        <f t="shared" si="5"/>
        <v>186</v>
      </c>
      <c r="Q25">
        <f t="shared" si="3"/>
        <v>56</v>
      </c>
    </row>
    <row r="26" spans="1:17" x14ac:dyDescent="0.25">
      <c r="A26" t="s">
        <v>63</v>
      </c>
      <c r="B26" t="s">
        <v>17</v>
      </c>
      <c r="C26" t="s">
        <v>64</v>
      </c>
      <c r="D26" s="15">
        <v>45295</v>
      </c>
      <c r="E26" s="15">
        <v>45306</v>
      </c>
      <c r="F26">
        <v>2</v>
      </c>
      <c r="G26">
        <v>734</v>
      </c>
      <c r="H26" t="s">
        <v>14</v>
      </c>
      <c r="I26" t="s">
        <v>33</v>
      </c>
      <c r="J26" t="s">
        <v>46</v>
      </c>
      <c r="K26" t="str">
        <f t="shared" si="0"/>
        <v>2024</v>
      </c>
      <c r="L26" t="str">
        <f t="shared" si="1"/>
        <v>Jan</v>
      </c>
      <c r="M26" t="str">
        <f t="shared" si="2"/>
        <v>Thu</v>
      </c>
      <c r="N26">
        <f t="shared" si="6"/>
        <v>11</v>
      </c>
      <c r="O26">
        <f>ROUND(F26*G26*VLOOKUP(C26, Table2[#All], 2,FALSE),0)</f>
        <v>734</v>
      </c>
      <c r="P26">
        <f t="shared" si="5"/>
        <v>1468</v>
      </c>
      <c r="Q26">
        <f t="shared" si="3"/>
        <v>734</v>
      </c>
    </row>
    <row r="27" spans="1:17" x14ac:dyDescent="0.25">
      <c r="A27" t="s">
        <v>65</v>
      </c>
      <c r="B27" t="s">
        <v>12</v>
      </c>
      <c r="C27" t="s">
        <v>13</v>
      </c>
      <c r="D27" s="2">
        <v>45461</v>
      </c>
      <c r="E27" s="3">
        <v>45472</v>
      </c>
      <c r="F27">
        <v>2</v>
      </c>
      <c r="G27">
        <v>536</v>
      </c>
      <c r="H27" t="s">
        <v>28</v>
      </c>
      <c r="I27" t="s">
        <v>551</v>
      </c>
      <c r="J27" t="s">
        <v>15</v>
      </c>
      <c r="K27" t="str">
        <f t="shared" si="0"/>
        <v>2024</v>
      </c>
      <c r="L27" t="str">
        <f t="shared" si="1"/>
        <v>Jun</v>
      </c>
      <c r="M27" t="str">
        <f t="shared" si="2"/>
        <v>Tue</v>
      </c>
      <c r="N27">
        <f t="shared" si="6"/>
        <v>11</v>
      </c>
      <c r="O27">
        <f>ROUND(F27*G27*VLOOKUP(C27, Table2[#All], 2,FALSE),0)</f>
        <v>804</v>
      </c>
      <c r="P27">
        <f t="shared" si="5"/>
        <v>1072</v>
      </c>
      <c r="Q27">
        <f t="shared" si="3"/>
        <v>268</v>
      </c>
    </row>
    <row r="28" spans="1:17" x14ac:dyDescent="0.25">
      <c r="A28" t="s">
        <v>66</v>
      </c>
      <c r="B28" t="s">
        <v>24</v>
      </c>
      <c r="C28" t="s">
        <v>38</v>
      </c>
      <c r="D28" s="15">
        <v>45531</v>
      </c>
      <c r="E28" s="15">
        <v>45534</v>
      </c>
      <c r="F28">
        <v>1</v>
      </c>
      <c r="G28">
        <v>200</v>
      </c>
      <c r="H28" t="s">
        <v>14</v>
      </c>
      <c r="I28" t="s">
        <v>33</v>
      </c>
      <c r="J28" t="s">
        <v>46</v>
      </c>
      <c r="K28" t="str">
        <f t="shared" si="0"/>
        <v>2024</v>
      </c>
      <c r="L28" t="str">
        <f t="shared" si="1"/>
        <v>Aug</v>
      </c>
      <c r="M28" t="str">
        <f t="shared" si="2"/>
        <v>Tue</v>
      </c>
      <c r="N28">
        <f t="shared" si="6"/>
        <v>3</v>
      </c>
      <c r="O28">
        <f>ROUND(F28*G28*VLOOKUP(C28, Table2[#All], 2,FALSE),0)</f>
        <v>100</v>
      </c>
      <c r="P28">
        <f t="shared" si="5"/>
        <v>200</v>
      </c>
      <c r="Q28">
        <f t="shared" si="3"/>
        <v>100</v>
      </c>
    </row>
    <row r="29" spans="1:17" x14ac:dyDescent="0.25">
      <c r="A29" t="s">
        <v>67</v>
      </c>
      <c r="B29" t="s">
        <v>17</v>
      </c>
      <c r="C29" t="s">
        <v>18</v>
      </c>
      <c r="D29" s="15">
        <v>45317</v>
      </c>
      <c r="E29" s="15">
        <v>45329</v>
      </c>
      <c r="F29">
        <v>9</v>
      </c>
      <c r="G29">
        <v>866</v>
      </c>
      <c r="H29" t="s">
        <v>14</v>
      </c>
      <c r="I29" t="s">
        <v>551</v>
      </c>
      <c r="J29" t="s">
        <v>29</v>
      </c>
      <c r="K29" t="str">
        <f t="shared" si="0"/>
        <v>2024</v>
      </c>
      <c r="L29" t="str">
        <f t="shared" si="1"/>
        <v>Jan</v>
      </c>
      <c r="M29" t="str">
        <f t="shared" si="2"/>
        <v>Fri</v>
      </c>
      <c r="N29">
        <f t="shared" si="6"/>
        <v>12</v>
      </c>
      <c r="O29">
        <f>ROUND(F29*G29*VLOOKUP(C29, Table2[#All], 2,FALSE),0)</f>
        <v>3897</v>
      </c>
      <c r="P29">
        <f t="shared" si="5"/>
        <v>7794</v>
      </c>
      <c r="Q29">
        <f t="shared" si="3"/>
        <v>3897</v>
      </c>
    </row>
    <row r="30" spans="1:17" x14ac:dyDescent="0.25">
      <c r="A30" t="s">
        <v>68</v>
      </c>
      <c r="B30" t="s">
        <v>21</v>
      </c>
      <c r="C30" t="s">
        <v>22</v>
      </c>
      <c r="D30" s="15">
        <v>45540</v>
      </c>
      <c r="E30" s="15">
        <v>45554</v>
      </c>
      <c r="F30">
        <v>8</v>
      </c>
      <c r="G30">
        <v>228</v>
      </c>
      <c r="H30" t="s">
        <v>14</v>
      </c>
      <c r="I30" t="s">
        <v>549</v>
      </c>
      <c r="J30" t="s">
        <v>29</v>
      </c>
      <c r="K30" t="str">
        <f t="shared" si="0"/>
        <v>2024</v>
      </c>
      <c r="L30" t="str">
        <f t="shared" si="1"/>
        <v>Sep</v>
      </c>
      <c r="M30" t="str">
        <f t="shared" si="2"/>
        <v>Thu</v>
      </c>
      <c r="N30">
        <f t="shared" si="6"/>
        <v>14</v>
      </c>
      <c r="O30">
        <f>ROUND(F30*G30*VLOOKUP(C30, Table2[#All], 2,FALSE),0)</f>
        <v>1368</v>
      </c>
      <c r="P30">
        <f t="shared" si="5"/>
        <v>1824</v>
      </c>
      <c r="Q30">
        <f t="shared" si="3"/>
        <v>456</v>
      </c>
    </row>
    <row r="31" spans="1:17" x14ac:dyDescent="0.25">
      <c r="A31" t="s">
        <v>69</v>
      </c>
      <c r="B31" t="s">
        <v>24</v>
      </c>
      <c r="C31" t="s">
        <v>70</v>
      </c>
      <c r="D31" s="15">
        <v>45630</v>
      </c>
      <c r="E31" s="15">
        <v>45637</v>
      </c>
      <c r="F31">
        <v>8</v>
      </c>
      <c r="G31">
        <v>168</v>
      </c>
      <c r="H31" t="s">
        <v>14</v>
      </c>
      <c r="I31" t="s">
        <v>551</v>
      </c>
      <c r="J31" t="s">
        <v>19</v>
      </c>
      <c r="K31" t="str">
        <f t="shared" si="0"/>
        <v>2024</v>
      </c>
      <c r="L31" t="str">
        <f t="shared" si="1"/>
        <v>Dec</v>
      </c>
      <c r="M31" t="str">
        <f t="shared" si="2"/>
        <v>Wed</v>
      </c>
      <c r="N31">
        <f t="shared" si="6"/>
        <v>7</v>
      </c>
      <c r="O31">
        <f>ROUND(F31*G31*VLOOKUP(C31, Table2[#All], 2,FALSE),0)</f>
        <v>739</v>
      </c>
      <c r="P31">
        <f t="shared" si="5"/>
        <v>1344</v>
      </c>
      <c r="Q31">
        <f t="shared" si="3"/>
        <v>605</v>
      </c>
    </row>
    <row r="32" spans="1:17" x14ac:dyDescent="0.25">
      <c r="A32" t="s">
        <v>71</v>
      </c>
      <c r="B32" t="s">
        <v>12</v>
      </c>
      <c r="C32" t="s">
        <v>36</v>
      </c>
      <c r="D32" s="15">
        <v>45569</v>
      </c>
      <c r="E32" s="15">
        <v>45572</v>
      </c>
      <c r="F32">
        <v>1</v>
      </c>
      <c r="G32">
        <v>775</v>
      </c>
      <c r="H32" t="s">
        <v>14</v>
      </c>
      <c r="I32" t="s">
        <v>547</v>
      </c>
      <c r="J32" t="s">
        <v>19</v>
      </c>
      <c r="K32" t="str">
        <f t="shared" si="0"/>
        <v>2024</v>
      </c>
      <c r="L32" t="str">
        <f t="shared" si="1"/>
        <v>Oct</v>
      </c>
      <c r="M32" t="str">
        <f t="shared" si="2"/>
        <v>Fri</v>
      </c>
      <c r="N32">
        <f t="shared" si="6"/>
        <v>3</v>
      </c>
      <c r="O32">
        <f>ROUND(F32*G32*VLOOKUP(C32, Table2[#All], 2,FALSE),0)</f>
        <v>620</v>
      </c>
      <c r="P32">
        <f t="shared" si="5"/>
        <v>775</v>
      </c>
      <c r="Q32">
        <f t="shared" si="3"/>
        <v>155</v>
      </c>
    </row>
    <row r="33" spans="1:17" x14ac:dyDescent="0.25">
      <c r="A33" t="s">
        <v>72</v>
      </c>
      <c r="B33" t="s">
        <v>17</v>
      </c>
      <c r="C33" t="s">
        <v>44</v>
      </c>
      <c r="D33" s="15">
        <v>45549</v>
      </c>
      <c r="E33" s="15">
        <v>45554</v>
      </c>
      <c r="F33">
        <v>9</v>
      </c>
      <c r="G33">
        <v>171</v>
      </c>
      <c r="H33" t="s">
        <v>14</v>
      </c>
      <c r="I33" t="s">
        <v>551</v>
      </c>
      <c r="J33" t="s">
        <v>29</v>
      </c>
      <c r="K33" t="str">
        <f t="shared" si="0"/>
        <v>2024</v>
      </c>
      <c r="L33" t="str">
        <f t="shared" si="1"/>
        <v>Sep</v>
      </c>
      <c r="M33" t="str">
        <f t="shared" si="2"/>
        <v>Sat</v>
      </c>
      <c r="N33">
        <f t="shared" si="6"/>
        <v>5</v>
      </c>
      <c r="O33">
        <f>ROUND(F33*G33*VLOOKUP(C33, Table2[#All], 2,FALSE),0)</f>
        <v>923</v>
      </c>
      <c r="P33">
        <f t="shared" si="5"/>
        <v>1539</v>
      </c>
      <c r="Q33">
        <f t="shared" si="3"/>
        <v>616</v>
      </c>
    </row>
    <row r="34" spans="1:17" x14ac:dyDescent="0.25">
      <c r="A34" t="s">
        <v>73</v>
      </c>
      <c r="B34" t="s">
        <v>12</v>
      </c>
      <c r="C34" t="s">
        <v>36</v>
      </c>
      <c r="D34" s="15">
        <v>45418</v>
      </c>
      <c r="E34" s="15">
        <v>45431</v>
      </c>
      <c r="F34">
        <v>10</v>
      </c>
      <c r="G34">
        <v>618</v>
      </c>
      <c r="H34" t="s">
        <v>14</v>
      </c>
      <c r="I34" t="s">
        <v>551</v>
      </c>
      <c r="J34" t="s">
        <v>46</v>
      </c>
      <c r="K34" t="str">
        <f t="shared" si="0"/>
        <v>2024</v>
      </c>
      <c r="L34" t="str">
        <f t="shared" si="1"/>
        <v>May</v>
      </c>
      <c r="M34" t="str">
        <f t="shared" si="2"/>
        <v>Mon</v>
      </c>
      <c r="N34">
        <f t="shared" si="6"/>
        <v>13</v>
      </c>
      <c r="O34">
        <f>ROUND(F34*G34*VLOOKUP(C34, Table2[#All], 2,FALSE),0)</f>
        <v>4944</v>
      </c>
      <c r="P34">
        <f t="shared" si="5"/>
        <v>6180</v>
      </c>
      <c r="Q34">
        <f t="shared" si="3"/>
        <v>1236</v>
      </c>
    </row>
    <row r="35" spans="1:17" x14ac:dyDescent="0.25">
      <c r="A35" t="s">
        <v>74</v>
      </c>
      <c r="B35" t="s">
        <v>24</v>
      </c>
      <c r="C35" t="s">
        <v>70</v>
      </c>
      <c r="D35" s="2">
        <v>45581</v>
      </c>
      <c r="E35" s="3">
        <v>45586</v>
      </c>
      <c r="F35">
        <v>9</v>
      </c>
      <c r="G35">
        <v>333</v>
      </c>
      <c r="H35" t="s">
        <v>28</v>
      </c>
      <c r="I35" t="s">
        <v>547</v>
      </c>
      <c r="J35" t="s">
        <v>46</v>
      </c>
      <c r="K35" t="str">
        <f t="shared" si="0"/>
        <v>2024</v>
      </c>
      <c r="L35" t="str">
        <f t="shared" si="1"/>
        <v>Oct</v>
      </c>
      <c r="M35" t="str">
        <f t="shared" si="2"/>
        <v>Wed</v>
      </c>
      <c r="N35">
        <f t="shared" si="6"/>
        <v>5</v>
      </c>
      <c r="O35">
        <f>ROUND(F35*G35*VLOOKUP(C35, Table2[#All], 2,FALSE),0)</f>
        <v>1648</v>
      </c>
      <c r="P35">
        <f t="shared" si="5"/>
        <v>2997</v>
      </c>
      <c r="Q35">
        <f t="shared" si="3"/>
        <v>1349</v>
      </c>
    </row>
    <row r="36" spans="1:17" x14ac:dyDescent="0.25">
      <c r="A36" t="s">
        <v>75</v>
      </c>
      <c r="B36" t="s">
        <v>31</v>
      </c>
      <c r="C36" t="s">
        <v>76</v>
      </c>
      <c r="D36" s="15">
        <v>45296</v>
      </c>
      <c r="E36" s="15">
        <v>45301</v>
      </c>
      <c r="F36">
        <v>8</v>
      </c>
      <c r="G36">
        <v>646</v>
      </c>
      <c r="H36" t="s">
        <v>14</v>
      </c>
      <c r="I36" t="s">
        <v>33</v>
      </c>
      <c r="J36" t="s">
        <v>46</v>
      </c>
      <c r="K36" t="str">
        <f t="shared" si="0"/>
        <v>2024</v>
      </c>
      <c r="L36" t="str">
        <f t="shared" si="1"/>
        <v>Jan</v>
      </c>
      <c r="M36" t="str">
        <f t="shared" si="2"/>
        <v>Fri</v>
      </c>
      <c r="N36">
        <f t="shared" si="6"/>
        <v>5</v>
      </c>
      <c r="O36">
        <f>ROUND(F36*G36*VLOOKUP(C36, Table2[#All], 2,FALSE),0)</f>
        <v>3876</v>
      </c>
      <c r="P36">
        <f t="shared" si="5"/>
        <v>5168</v>
      </c>
      <c r="Q36">
        <f t="shared" si="3"/>
        <v>1292</v>
      </c>
    </row>
    <row r="37" spans="1:17" x14ac:dyDescent="0.25">
      <c r="A37" t="s">
        <v>77</v>
      </c>
      <c r="B37" t="s">
        <v>17</v>
      </c>
      <c r="C37" t="s">
        <v>64</v>
      </c>
      <c r="D37" s="15">
        <v>45551</v>
      </c>
      <c r="E37" s="15">
        <v>45556</v>
      </c>
      <c r="F37">
        <v>5</v>
      </c>
      <c r="G37">
        <v>496</v>
      </c>
      <c r="H37" t="s">
        <v>14</v>
      </c>
      <c r="I37" t="s">
        <v>547</v>
      </c>
      <c r="J37" t="s">
        <v>15</v>
      </c>
      <c r="K37" t="str">
        <f t="shared" si="0"/>
        <v>2024</v>
      </c>
      <c r="L37" t="str">
        <f t="shared" si="1"/>
        <v>Sep</v>
      </c>
      <c r="M37" t="str">
        <f t="shared" si="2"/>
        <v>Mon</v>
      </c>
      <c r="N37">
        <f t="shared" si="6"/>
        <v>5</v>
      </c>
      <c r="O37">
        <f>ROUND(F37*G37*VLOOKUP(C37, Table2[#All], 2,FALSE),0)</f>
        <v>1240</v>
      </c>
      <c r="P37">
        <f t="shared" si="5"/>
        <v>2480</v>
      </c>
      <c r="Q37">
        <f t="shared" si="3"/>
        <v>1240</v>
      </c>
    </row>
    <row r="38" spans="1:17" x14ac:dyDescent="0.25">
      <c r="A38" t="s">
        <v>78</v>
      </c>
      <c r="B38" t="s">
        <v>31</v>
      </c>
      <c r="C38" t="s">
        <v>79</v>
      </c>
      <c r="D38" s="2">
        <v>45372</v>
      </c>
      <c r="E38" s="3">
        <v>45386</v>
      </c>
      <c r="F38">
        <v>8</v>
      </c>
      <c r="G38">
        <v>863</v>
      </c>
      <c r="H38" t="s">
        <v>28</v>
      </c>
      <c r="I38" t="s">
        <v>33</v>
      </c>
      <c r="J38" t="s">
        <v>46</v>
      </c>
      <c r="K38" t="str">
        <f t="shared" si="0"/>
        <v>2024</v>
      </c>
      <c r="L38" t="str">
        <f t="shared" si="1"/>
        <v>Mar</v>
      </c>
      <c r="M38" t="str">
        <f t="shared" si="2"/>
        <v>Thu</v>
      </c>
      <c r="N38">
        <f t="shared" si="6"/>
        <v>14</v>
      </c>
      <c r="O38">
        <f>ROUND(F38*G38*VLOOKUP(C38, Table2[#All], 2,FALSE),0)</f>
        <v>4488</v>
      </c>
      <c r="P38">
        <f t="shared" si="5"/>
        <v>6904</v>
      </c>
      <c r="Q38">
        <f t="shared" si="3"/>
        <v>2416</v>
      </c>
    </row>
    <row r="39" spans="1:17" x14ac:dyDescent="0.25">
      <c r="A39" t="s">
        <v>80</v>
      </c>
      <c r="B39" t="s">
        <v>17</v>
      </c>
      <c r="C39" t="s">
        <v>18</v>
      </c>
      <c r="D39" s="15">
        <v>45633</v>
      </c>
      <c r="E39" s="15">
        <v>45645</v>
      </c>
      <c r="F39">
        <v>9</v>
      </c>
      <c r="G39">
        <v>316</v>
      </c>
      <c r="H39" t="s">
        <v>14</v>
      </c>
      <c r="I39" t="s">
        <v>33</v>
      </c>
      <c r="J39" t="s">
        <v>15</v>
      </c>
      <c r="K39" t="str">
        <f t="shared" si="0"/>
        <v>2024</v>
      </c>
      <c r="L39" t="str">
        <f t="shared" si="1"/>
        <v>Dec</v>
      </c>
      <c r="M39" t="str">
        <f t="shared" si="2"/>
        <v>Sat</v>
      </c>
      <c r="N39">
        <f t="shared" si="6"/>
        <v>12</v>
      </c>
      <c r="O39">
        <f>ROUND(F39*G39*VLOOKUP(C39, Table2[#All], 2,FALSE),0)</f>
        <v>1422</v>
      </c>
      <c r="P39">
        <f t="shared" si="5"/>
        <v>2844</v>
      </c>
      <c r="Q39">
        <f t="shared" si="3"/>
        <v>1422</v>
      </c>
    </row>
    <row r="40" spans="1:17" x14ac:dyDescent="0.25">
      <c r="A40" t="s">
        <v>81</v>
      </c>
      <c r="B40" t="s">
        <v>31</v>
      </c>
      <c r="C40" t="s">
        <v>76</v>
      </c>
      <c r="D40" s="2">
        <v>45346</v>
      </c>
      <c r="E40" s="3">
        <v>45351</v>
      </c>
      <c r="F40">
        <v>9</v>
      </c>
      <c r="G40">
        <v>169</v>
      </c>
      <c r="H40" t="s">
        <v>28</v>
      </c>
      <c r="I40" t="s">
        <v>547</v>
      </c>
      <c r="J40" t="s">
        <v>29</v>
      </c>
      <c r="K40" t="str">
        <f t="shared" si="0"/>
        <v>2024</v>
      </c>
      <c r="L40" t="str">
        <f t="shared" si="1"/>
        <v>Feb</v>
      </c>
      <c r="M40" t="str">
        <f t="shared" si="2"/>
        <v>Sat</v>
      </c>
      <c r="N40">
        <f t="shared" si="6"/>
        <v>5</v>
      </c>
      <c r="O40">
        <f>ROUND(F40*G40*VLOOKUP(C40, Table2[#All], 2,FALSE),0)</f>
        <v>1141</v>
      </c>
      <c r="P40">
        <f t="shared" si="5"/>
        <v>1521</v>
      </c>
      <c r="Q40">
        <f t="shared" si="3"/>
        <v>380</v>
      </c>
    </row>
    <row r="41" spans="1:17" x14ac:dyDescent="0.25">
      <c r="A41" t="s">
        <v>82</v>
      </c>
      <c r="B41" t="s">
        <v>21</v>
      </c>
      <c r="C41" t="s">
        <v>83</v>
      </c>
      <c r="D41" s="15">
        <v>45396</v>
      </c>
      <c r="E41" s="15">
        <v>45410</v>
      </c>
      <c r="F41">
        <v>5</v>
      </c>
      <c r="G41">
        <v>527</v>
      </c>
      <c r="H41" t="s">
        <v>14</v>
      </c>
      <c r="I41" t="s">
        <v>550</v>
      </c>
      <c r="J41" t="s">
        <v>19</v>
      </c>
      <c r="K41" t="str">
        <f t="shared" si="0"/>
        <v>2024</v>
      </c>
      <c r="L41" t="str">
        <f t="shared" si="1"/>
        <v>Apr</v>
      </c>
      <c r="M41" t="str">
        <f t="shared" si="2"/>
        <v>Sun</v>
      </c>
      <c r="N41">
        <f t="shared" si="6"/>
        <v>14</v>
      </c>
      <c r="O41">
        <f>ROUND(F41*G41*VLOOKUP(C41, Table2[#All], 2,FALSE),0)</f>
        <v>2108</v>
      </c>
      <c r="P41">
        <f t="shared" si="5"/>
        <v>2635</v>
      </c>
      <c r="Q41">
        <f t="shared" si="3"/>
        <v>527</v>
      </c>
    </row>
    <row r="42" spans="1:17" x14ac:dyDescent="0.25">
      <c r="A42" t="s">
        <v>84</v>
      </c>
      <c r="B42" t="s">
        <v>12</v>
      </c>
      <c r="C42" t="s">
        <v>27</v>
      </c>
      <c r="D42" s="2">
        <v>45433</v>
      </c>
      <c r="E42" s="3">
        <v>45437</v>
      </c>
      <c r="F42">
        <v>1</v>
      </c>
      <c r="G42">
        <v>13</v>
      </c>
      <c r="H42" t="s">
        <v>28</v>
      </c>
      <c r="I42" t="s">
        <v>547</v>
      </c>
      <c r="J42" t="s">
        <v>29</v>
      </c>
      <c r="K42" t="str">
        <f t="shared" si="0"/>
        <v>2024</v>
      </c>
      <c r="L42" t="str">
        <f t="shared" si="1"/>
        <v>May</v>
      </c>
      <c r="M42" t="str">
        <f t="shared" si="2"/>
        <v>Tue</v>
      </c>
      <c r="N42">
        <f t="shared" si="6"/>
        <v>4</v>
      </c>
      <c r="O42">
        <f>ROUND(F42*G42*VLOOKUP(C42, Table2[#All], 2,FALSE),0)</f>
        <v>8</v>
      </c>
      <c r="P42">
        <f t="shared" si="5"/>
        <v>13</v>
      </c>
      <c r="Q42">
        <f t="shared" si="3"/>
        <v>5</v>
      </c>
    </row>
    <row r="43" spans="1:17" x14ac:dyDescent="0.25">
      <c r="A43" t="s">
        <v>85</v>
      </c>
      <c r="B43" t="s">
        <v>31</v>
      </c>
      <c r="C43" t="s">
        <v>42</v>
      </c>
      <c r="D43" s="15">
        <v>45518</v>
      </c>
      <c r="E43" s="15">
        <v>45525</v>
      </c>
      <c r="F43">
        <v>9</v>
      </c>
      <c r="G43">
        <v>732</v>
      </c>
      <c r="H43" t="s">
        <v>14</v>
      </c>
      <c r="I43" t="s">
        <v>550</v>
      </c>
      <c r="J43" t="s">
        <v>29</v>
      </c>
      <c r="K43" t="str">
        <f t="shared" si="0"/>
        <v>2024</v>
      </c>
      <c r="L43" t="str">
        <f t="shared" si="1"/>
        <v>Aug</v>
      </c>
      <c r="M43" t="str">
        <f t="shared" si="2"/>
        <v>Wed</v>
      </c>
      <c r="N43">
        <f t="shared" si="6"/>
        <v>7</v>
      </c>
      <c r="O43">
        <f>ROUND(F43*G43*VLOOKUP(C43, Table2[#All], 2,FALSE),0)</f>
        <v>4282</v>
      </c>
      <c r="P43">
        <f t="shared" si="5"/>
        <v>6588</v>
      </c>
      <c r="Q43">
        <f t="shared" si="3"/>
        <v>2306</v>
      </c>
    </row>
    <row r="44" spans="1:17" x14ac:dyDescent="0.25">
      <c r="A44" t="s">
        <v>86</v>
      </c>
      <c r="B44" t="s">
        <v>12</v>
      </c>
      <c r="C44" t="s">
        <v>13</v>
      </c>
      <c r="D44" s="2">
        <v>45645</v>
      </c>
      <c r="E44" s="3">
        <v>45651</v>
      </c>
      <c r="F44">
        <v>3</v>
      </c>
      <c r="G44">
        <v>568</v>
      </c>
      <c r="H44" t="s">
        <v>28</v>
      </c>
      <c r="I44" t="s">
        <v>551</v>
      </c>
      <c r="J44" t="s">
        <v>46</v>
      </c>
      <c r="K44" t="str">
        <f t="shared" si="0"/>
        <v>2024</v>
      </c>
      <c r="L44" t="str">
        <f t="shared" si="1"/>
        <v>Dec</v>
      </c>
      <c r="M44" t="str">
        <f t="shared" si="2"/>
        <v>Thu</v>
      </c>
      <c r="N44">
        <f t="shared" si="6"/>
        <v>6</v>
      </c>
      <c r="O44">
        <f>ROUND(F44*G44*VLOOKUP(C44, Table2[#All], 2,FALSE),0)</f>
        <v>1278</v>
      </c>
      <c r="P44">
        <f t="shared" si="5"/>
        <v>1704</v>
      </c>
      <c r="Q44">
        <f t="shared" si="3"/>
        <v>426</v>
      </c>
    </row>
    <row r="45" spans="1:17" x14ac:dyDescent="0.25">
      <c r="A45" t="s">
        <v>87</v>
      </c>
      <c r="B45" t="s">
        <v>17</v>
      </c>
      <c r="C45" t="s">
        <v>64</v>
      </c>
      <c r="D45" s="15">
        <v>45512</v>
      </c>
      <c r="E45" s="15">
        <v>45516</v>
      </c>
      <c r="F45">
        <v>3</v>
      </c>
      <c r="G45">
        <v>52</v>
      </c>
      <c r="H45" t="s">
        <v>14</v>
      </c>
      <c r="I45" t="s">
        <v>547</v>
      </c>
      <c r="J45" t="s">
        <v>46</v>
      </c>
      <c r="K45" t="str">
        <f t="shared" si="0"/>
        <v>2024</v>
      </c>
      <c r="L45" t="str">
        <f t="shared" si="1"/>
        <v>Aug</v>
      </c>
      <c r="M45" t="str">
        <f t="shared" si="2"/>
        <v>Thu</v>
      </c>
      <c r="N45">
        <f t="shared" si="6"/>
        <v>4</v>
      </c>
      <c r="O45">
        <f>ROUND(F45*G45*VLOOKUP(C45, Table2[#All], 2,FALSE),0)</f>
        <v>78</v>
      </c>
      <c r="P45">
        <f t="shared" si="5"/>
        <v>156</v>
      </c>
      <c r="Q45">
        <f t="shared" si="3"/>
        <v>78</v>
      </c>
    </row>
    <row r="46" spans="1:17" x14ac:dyDescent="0.25">
      <c r="A46" t="s">
        <v>88</v>
      </c>
      <c r="B46" t="s">
        <v>31</v>
      </c>
      <c r="C46" t="s">
        <v>42</v>
      </c>
      <c r="D46" s="2">
        <v>45641</v>
      </c>
      <c r="E46" s="3">
        <v>45652</v>
      </c>
      <c r="F46">
        <v>4</v>
      </c>
      <c r="G46">
        <v>692</v>
      </c>
      <c r="H46" t="s">
        <v>28</v>
      </c>
      <c r="I46" t="s">
        <v>551</v>
      </c>
      <c r="J46" t="s">
        <v>19</v>
      </c>
      <c r="K46" t="str">
        <f t="shared" si="0"/>
        <v>2024</v>
      </c>
      <c r="L46" t="str">
        <f t="shared" si="1"/>
        <v>Dec</v>
      </c>
      <c r="M46" t="str">
        <f t="shared" si="2"/>
        <v>Sun</v>
      </c>
      <c r="N46">
        <f t="shared" si="6"/>
        <v>11</v>
      </c>
      <c r="O46">
        <f>ROUND(F46*G46*VLOOKUP(C46, Table2[#All], 2,FALSE),0)</f>
        <v>1799</v>
      </c>
      <c r="P46">
        <f t="shared" si="5"/>
        <v>2768</v>
      </c>
      <c r="Q46">
        <f t="shared" si="3"/>
        <v>969</v>
      </c>
    </row>
    <row r="47" spans="1:17" x14ac:dyDescent="0.25">
      <c r="A47" t="s">
        <v>89</v>
      </c>
      <c r="B47" t="s">
        <v>21</v>
      </c>
      <c r="C47" t="s">
        <v>40</v>
      </c>
      <c r="D47" s="15">
        <v>45487</v>
      </c>
      <c r="E47" s="15">
        <v>45495</v>
      </c>
      <c r="F47">
        <v>1</v>
      </c>
      <c r="G47">
        <v>889</v>
      </c>
      <c r="H47" t="s">
        <v>14</v>
      </c>
      <c r="I47" t="s">
        <v>550</v>
      </c>
      <c r="J47" t="s">
        <v>15</v>
      </c>
      <c r="K47" t="str">
        <f t="shared" si="0"/>
        <v>2024</v>
      </c>
      <c r="L47" t="str">
        <f t="shared" si="1"/>
        <v>Jul</v>
      </c>
      <c r="M47" t="str">
        <f t="shared" si="2"/>
        <v>Sun</v>
      </c>
      <c r="N47">
        <f t="shared" si="6"/>
        <v>8</v>
      </c>
      <c r="O47">
        <f>ROUND(F47*G47*VLOOKUP(C47, Table2[#All], 2,FALSE),0)</f>
        <v>578</v>
      </c>
      <c r="P47">
        <f t="shared" si="5"/>
        <v>889</v>
      </c>
      <c r="Q47">
        <f t="shared" si="3"/>
        <v>311</v>
      </c>
    </row>
    <row r="48" spans="1:17" x14ac:dyDescent="0.25">
      <c r="A48" t="s">
        <v>90</v>
      </c>
      <c r="B48" t="s">
        <v>17</v>
      </c>
      <c r="C48" t="s">
        <v>56</v>
      </c>
      <c r="D48" s="2">
        <v>45306</v>
      </c>
      <c r="E48" s="3">
        <v>45309</v>
      </c>
      <c r="F48">
        <v>2</v>
      </c>
      <c r="G48">
        <v>908</v>
      </c>
      <c r="H48" t="s">
        <v>28</v>
      </c>
      <c r="I48" t="s">
        <v>547</v>
      </c>
      <c r="J48" t="s">
        <v>46</v>
      </c>
      <c r="K48" t="str">
        <f t="shared" si="0"/>
        <v>2024</v>
      </c>
      <c r="L48" t="str">
        <f t="shared" si="1"/>
        <v>Jan</v>
      </c>
      <c r="M48" t="str">
        <f t="shared" si="2"/>
        <v>Mon</v>
      </c>
      <c r="N48">
        <f t="shared" si="6"/>
        <v>3</v>
      </c>
      <c r="O48">
        <f>ROUND(F48*G48*VLOOKUP(C48, Table2[#All], 2,FALSE),0)</f>
        <v>999</v>
      </c>
      <c r="P48">
        <f t="shared" si="5"/>
        <v>1816</v>
      </c>
      <c r="Q48">
        <f t="shared" si="3"/>
        <v>817</v>
      </c>
    </row>
    <row r="49" spans="1:17" x14ac:dyDescent="0.25">
      <c r="A49" t="s">
        <v>91</v>
      </c>
      <c r="B49" t="s">
        <v>12</v>
      </c>
      <c r="C49" t="s">
        <v>27</v>
      </c>
      <c r="D49" s="2">
        <v>45292</v>
      </c>
      <c r="E49" s="3">
        <v>45306</v>
      </c>
      <c r="F49">
        <v>9</v>
      </c>
      <c r="G49">
        <v>957</v>
      </c>
      <c r="H49" t="s">
        <v>28</v>
      </c>
      <c r="I49" t="s">
        <v>549</v>
      </c>
      <c r="J49" t="s">
        <v>46</v>
      </c>
      <c r="K49" t="str">
        <f t="shared" si="0"/>
        <v>2024</v>
      </c>
      <c r="L49" t="str">
        <f t="shared" si="1"/>
        <v>Jan</v>
      </c>
      <c r="M49" t="str">
        <f t="shared" si="2"/>
        <v>Mon</v>
      </c>
      <c r="N49">
        <f t="shared" si="6"/>
        <v>14</v>
      </c>
      <c r="O49">
        <f>ROUND(F49*G49*VLOOKUP(C49, Table2[#All], 2,FALSE),0)</f>
        <v>5598</v>
      </c>
      <c r="P49">
        <f t="shared" si="5"/>
        <v>8613</v>
      </c>
      <c r="Q49">
        <f t="shared" si="3"/>
        <v>3015</v>
      </c>
    </row>
    <row r="50" spans="1:17" x14ac:dyDescent="0.25">
      <c r="A50" t="s">
        <v>92</v>
      </c>
      <c r="B50" t="s">
        <v>21</v>
      </c>
      <c r="C50" t="s">
        <v>83</v>
      </c>
      <c r="D50" s="2">
        <v>45512</v>
      </c>
      <c r="E50" s="3">
        <v>45519</v>
      </c>
      <c r="F50">
        <v>2</v>
      </c>
      <c r="G50">
        <v>981</v>
      </c>
      <c r="H50" t="s">
        <v>28</v>
      </c>
      <c r="I50" t="s">
        <v>33</v>
      </c>
      <c r="J50" t="s">
        <v>19</v>
      </c>
      <c r="K50" t="str">
        <f t="shared" si="0"/>
        <v>2024</v>
      </c>
      <c r="L50" t="str">
        <f t="shared" si="1"/>
        <v>Aug</v>
      </c>
      <c r="M50" t="str">
        <f t="shared" si="2"/>
        <v>Thu</v>
      </c>
      <c r="N50">
        <f t="shared" si="6"/>
        <v>7</v>
      </c>
      <c r="O50">
        <f>ROUND(F50*G50*VLOOKUP(C50, Table2[#All], 2,FALSE),0)</f>
        <v>1570</v>
      </c>
      <c r="P50">
        <f t="shared" si="5"/>
        <v>1962</v>
      </c>
      <c r="Q50">
        <f t="shared" si="3"/>
        <v>392</v>
      </c>
    </row>
    <row r="51" spans="1:17" x14ac:dyDescent="0.25">
      <c r="A51" t="s">
        <v>93</v>
      </c>
      <c r="B51" t="s">
        <v>24</v>
      </c>
      <c r="C51" t="s">
        <v>25</v>
      </c>
      <c r="D51" s="2">
        <v>45575</v>
      </c>
      <c r="E51" s="3">
        <v>45578</v>
      </c>
      <c r="F51">
        <v>3</v>
      </c>
      <c r="G51">
        <v>206</v>
      </c>
      <c r="H51" t="s">
        <v>28</v>
      </c>
      <c r="I51" t="s">
        <v>550</v>
      </c>
      <c r="J51" t="s">
        <v>19</v>
      </c>
      <c r="K51" t="str">
        <f t="shared" si="0"/>
        <v>2024</v>
      </c>
      <c r="L51" t="str">
        <f t="shared" si="1"/>
        <v>Oct</v>
      </c>
      <c r="M51" t="str">
        <f t="shared" si="2"/>
        <v>Thu</v>
      </c>
      <c r="N51">
        <f t="shared" si="6"/>
        <v>3</v>
      </c>
      <c r="O51">
        <f>ROUND(F51*G51*VLOOKUP(C51, Table2[#All], 2,FALSE),0)</f>
        <v>340</v>
      </c>
      <c r="P51">
        <f t="shared" si="5"/>
        <v>618</v>
      </c>
      <c r="Q51">
        <f t="shared" si="3"/>
        <v>278</v>
      </c>
    </row>
    <row r="52" spans="1:17" x14ac:dyDescent="0.25">
      <c r="A52" t="s">
        <v>94</v>
      </c>
      <c r="B52" t="s">
        <v>24</v>
      </c>
      <c r="C52" t="s">
        <v>38</v>
      </c>
      <c r="D52" s="2">
        <v>45637</v>
      </c>
      <c r="E52" s="3">
        <v>45647</v>
      </c>
      <c r="F52">
        <v>4</v>
      </c>
      <c r="G52">
        <v>533</v>
      </c>
      <c r="H52" t="s">
        <v>28</v>
      </c>
      <c r="I52" t="s">
        <v>550</v>
      </c>
      <c r="J52" t="s">
        <v>46</v>
      </c>
      <c r="K52" t="str">
        <f t="shared" si="0"/>
        <v>2024</v>
      </c>
      <c r="L52" t="str">
        <f t="shared" si="1"/>
        <v>Dec</v>
      </c>
      <c r="M52" t="str">
        <f t="shared" si="2"/>
        <v>Wed</v>
      </c>
      <c r="N52">
        <f t="shared" si="6"/>
        <v>10</v>
      </c>
      <c r="O52">
        <f>ROUND(F52*G52*VLOOKUP(C52, Table2[#All], 2,FALSE),0)</f>
        <v>1066</v>
      </c>
      <c r="P52">
        <f t="shared" si="5"/>
        <v>2132</v>
      </c>
      <c r="Q52">
        <f t="shared" si="3"/>
        <v>1066</v>
      </c>
    </row>
    <row r="53" spans="1:17" x14ac:dyDescent="0.25">
      <c r="A53" t="s">
        <v>95</v>
      </c>
      <c r="B53" t="s">
        <v>12</v>
      </c>
      <c r="C53" t="s">
        <v>96</v>
      </c>
      <c r="D53" s="2">
        <v>45555</v>
      </c>
      <c r="E53" s="3">
        <v>45562</v>
      </c>
      <c r="F53">
        <v>10</v>
      </c>
      <c r="G53">
        <v>353</v>
      </c>
      <c r="H53" t="s">
        <v>28</v>
      </c>
      <c r="I53" t="s">
        <v>551</v>
      </c>
      <c r="J53" t="s">
        <v>46</v>
      </c>
      <c r="K53" t="str">
        <f t="shared" si="0"/>
        <v>2024</v>
      </c>
      <c r="L53" t="str">
        <f t="shared" si="1"/>
        <v>Sep</v>
      </c>
      <c r="M53" t="str">
        <f t="shared" si="2"/>
        <v>Fri</v>
      </c>
      <c r="N53">
        <f t="shared" si="6"/>
        <v>7</v>
      </c>
      <c r="O53">
        <f>ROUND(F53*G53*VLOOKUP(C53, Table2[#All], 2,FALSE),0)</f>
        <v>2471</v>
      </c>
      <c r="P53">
        <f t="shared" si="5"/>
        <v>3530</v>
      </c>
      <c r="Q53">
        <f t="shared" si="3"/>
        <v>1059</v>
      </c>
    </row>
    <row r="54" spans="1:17" x14ac:dyDescent="0.25">
      <c r="A54" t="s">
        <v>97</v>
      </c>
      <c r="B54" t="s">
        <v>17</v>
      </c>
      <c r="C54" t="s">
        <v>18</v>
      </c>
      <c r="D54" s="15">
        <v>45525</v>
      </c>
      <c r="E54" s="15">
        <v>45536</v>
      </c>
      <c r="F54">
        <v>7</v>
      </c>
      <c r="G54">
        <v>917</v>
      </c>
      <c r="H54" t="s">
        <v>14</v>
      </c>
      <c r="I54" t="s">
        <v>33</v>
      </c>
      <c r="J54" t="s">
        <v>15</v>
      </c>
      <c r="K54" t="str">
        <f t="shared" si="0"/>
        <v>2024</v>
      </c>
      <c r="L54" t="str">
        <f t="shared" si="1"/>
        <v>Aug</v>
      </c>
      <c r="M54" t="str">
        <f t="shared" si="2"/>
        <v>Wed</v>
      </c>
      <c r="N54">
        <f t="shared" si="6"/>
        <v>11</v>
      </c>
      <c r="O54">
        <f>ROUND(F54*G54*VLOOKUP(C54, Table2[#All], 2,FALSE),0)</f>
        <v>3210</v>
      </c>
      <c r="P54">
        <f t="shared" si="5"/>
        <v>6419</v>
      </c>
      <c r="Q54">
        <f t="shared" si="3"/>
        <v>3209</v>
      </c>
    </row>
    <row r="55" spans="1:17" x14ac:dyDescent="0.25">
      <c r="A55" t="s">
        <v>98</v>
      </c>
      <c r="B55" t="s">
        <v>24</v>
      </c>
      <c r="C55" t="s">
        <v>38</v>
      </c>
      <c r="D55" s="15">
        <v>45496</v>
      </c>
      <c r="E55" s="15">
        <v>45502</v>
      </c>
      <c r="F55">
        <v>4</v>
      </c>
      <c r="G55">
        <v>161</v>
      </c>
      <c r="H55" t="s">
        <v>14</v>
      </c>
      <c r="I55" t="s">
        <v>33</v>
      </c>
      <c r="J55" t="s">
        <v>46</v>
      </c>
      <c r="K55" t="str">
        <f t="shared" si="0"/>
        <v>2024</v>
      </c>
      <c r="L55" t="str">
        <f t="shared" si="1"/>
        <v>Jul</v>
      </c>
      <c r="M55" t="str">
        <f t="shared" si="2"/>
        <v>Tue</v>
      </c>
      <c r="N55">
        <f t="shared" si="6"/>
        <v>6</v>
      </c>
      <c r="O55">
        <f>ROUND(F55*G55*VLOOKUP(C55, Table2[#All], 2,FALSE),0)</f>
        <v>322</v>
      </c>
      <c r="P55">
        <f t="shared" si="5"/>
        <v>644</v>
      </c>
      <c r="Q55">
        <f t="shared" si="3"/>
        <v>322</v>
      </c>
    </row>
    <row r="56" spans="1:17" x14ac:dyDescent="0.25">
      <c r="A56" t="s">
        <v>99</v>
      </c>
      <c r="B56" t="s">
        <v>24</v>
      </c>
      <c r="C56" t="s">
        <v>100</v>
      </c>
      <c r="D56" s="15">
        <v>45382</v>
      </c>
      <c r="E56" s="15">
        <v>45387</v>
      </c>
      <c r="F56">
        <v>9</v>
      </c>
      <c r="G56">
        <v>485</v>
      </c>
      <c r="H56" t="s">
        <v>14</v>
      </c>
      <c r="I56" t="s">
        <v>551</v>
      </c>
      <c r="J56" t="s">
        <v>19</v>
      </c>
      <c r="K56" t="str">
        <f t="shared" si="0"/>
        <v>2024</v>
      </c>
      <c r="L56" t="str">
        <f t="shared" si="1"/>
        <v>Mar</v>
      </c>
      <c r="M56" t="str">
        <f t="shared" si="2"/>
        <v>Sun</v>
      </c>
      <c r="N56">
        <f t="shared" si="6"/>
        <v>5</v>
      </c>
      <c r="O56">
        <f>ROUND(F56*G56*VLOOKUP(C56, Table2[#All], 2,FALSE),0)</f>
        <v>2619</v>
      </c>
      <c r="P56">
        <f t="shared" si="5"/>
        <v>4365</v>
      </c>
      <c r="Q56">
        <f t="shared" si="3"/>
        <v>1746</v>
      </c>
    </row>
    <row r="57" spans="1:17" x14ac:dyDescent="0.25">
      <c r="A57" t="s">
        <v>101</v>
      </c>
      <c r="B57" t="s">
        <v>12</v>
      </c>
      <c r="C57" t="s">
        <v>27</v>
      </c>
      <c r="D57" s="2">
        <v>45360</v>
      </c>
      <c r="E57" s="3">
        <v>45364</v>
      </c>
      <c r="F57">
        <v>8</v>
      </c>
      <c r="G57">
        <v>693</v>
      </c>
      <c r="H57" t="s">
        <v>28</v>
      </c>
      <c r="I57" t="s">
        <v>33</v>
      </c>
      <c r="J57" t="s">
        <v>15</v>
      </c>
      <c r="K57" t="str">
        <f t="shared" si="0"/>
        <v>2024</v>
      </c>
      <c r="L57" t="str">
        <f t="shared" si="1"/>
        <v>Mar</v>
      </c>
      <c r="M57" t="str">
        <f t="shared" si="2"/>
        <v>Sat</v>
      </c>
      <c r="N57">
        <f t="shared" si="6"/>
        <v>4</v>
      </c>
      <c r="O57">
        <f>ROUND(F57*G57*VLOOKUP(C57, Table2[#All], 2,FALSE),0)</f>
        <v>3604</v>
      </c>
      <c r="P57">
        <f t="shared" si="5"/>
        <v>5544</v>
      </c>
      <c r="Q57">
        <f t="shared" si="3"/>
        <v>1940</v>
      </c>
    </row>
    <row r="58" spans="1:17" x14ac:dyDescent="0.25">
      <c r="A58" t="s">
        <v>102</v>
      </c>
      <c r="B58" t="s">
        <v>21</v>
      </c>
      <c r="C58" t="s">
        <v>22</v>
      </c>
      <c r="D58" s="2">
        <v>45522</v>
      </c>
      <c r="E58" s="3">
        <v>45532</v>
      </c>
      <c r="F58">
        <v>5</v>
      </c>
      <c r="G58">
        <v>779</v>
      </c>
      <c r="H58" t="s">
        <v>28</v>
      </c>
      <c r="I58" t="s">
        <v>551</v>
      </c>
      <c r="J58" t="s">
        <v>29</v>
      </c>
      <c r="K58" t="str">
        <f t="shared" si="0"/>
        <v>2024</v>
      </c>
      <c r="L58" t="str">
        <f t="shared" si="1"/>
        <v>Aug</v>
      </c>
      <c r="M58" t="str">
        <f t="shared" si="2"/>
        <v>Sun</v>
      </c>
      <c r="N58">
        <f t="shared" si="6"/>
        <v>10</v>
      </c>
      <c r="O58">
        <f>ROUND(F58*G58*VLOOKUP(C58, Table2[#All], 2,FALSE),0)</f>
        <v>2921</v>
      </c>
      <c r="P58">
        <f t="shared" si="5"/>
        <v>3895</v>
      </c>
      <c r="Q58">
        <f t="shared" si="3"/>
        <v>974</v>
      </c>
    </row>
    <row r="59" spans="1:17" x14ac:dyDescent="0.25">
      <c r="A59" t="s">
        <v>103</v>
      </c>
      <c r="B59" t="s">
        <v>24</v>
      </c>
      <c r="C59" t="s">
        <v>100</v>
      </c>
      <c r="D59" s="15">
        <v>45432</v>
      </c>
      <c r="E59" s="15">
        <v>45443</v>
      </c>
      <c r="F59">
        <v>8</v>
      </c>
      <c r="G59">
        <v>89</v>
      </c>
      <c r="H59" t="s">
        <v>14</v>
      </c>
      <c r="I59" t="s">
        <v>33</v>
      </c>
      <c r="J59" t="s">
        <v>19</v>
      </c>
      <c r="K59" t="str">
        <f t="shared" si="0"/>
        <v>2024</v>
      </c>
      <c r="L59" t="str">
        <f t="shared" si="1"/>
        <v>May</v>
      </c>
      <c r="M59" t="str">
        <f t="shared" si="2"/>
        <v>Mon</v>
      </c>
      <c r="N59">
        <f t="shared" si="6"/>
        <v>11</v>
      </c>
      <c r="O59">
        <f>ROUND(F59*G59*VLOOKUP(C59, Table2[#All], 2,FALSE),0)</f>
        <v>427</v>
      </c>
      <c r="P59">
        <f t="shared" si="5"/>
        <v>712</v>
      </c>
      <c r="Q59">
        <f t="shared" si="3"/>
        <v>285</v>
      </c>
    </row>
    <row r="60" spans="1:17" x14ac:dyDescent="0.25">
      <c r="A60" t="s">
        <v>104</v>
      </c>
      <c r="B60" t="s">
        <v>31</v>
      </c>
      <c r="C60" t="s">
        <v>79</v>
      </c>
      <c r="D60" s="15">
        <v>45455</v>
      </c>
      <c r="E60" s="15">
        <v>45459</v>
      </c>
      <c r="F60">
        <v>9</v>
      </c>
      <c r="G60">
        <v>92</v>
      </c>
      <c r="H60" t="s">
        <v>14</v>
      </c>
      <c r="I60" t="s">
        <v>551</v>
      </c>
      <c r="J60" t="s">
        <v>19</v>
      </c>
      <c r="K60" t="str">
        <f t="shared" si="0"/>
        <v>2024</v>
      </c>
      <c r="L60" t="str">
        <f t="shared" si="1"/>
        <v>Jun</v>
      </c>
      <c r="M60" t="str">
        <f t="shared" si="2"/>
        <v>Wed</v>
      </c>
      <c r="N60">
        <f t="shared" si="6"/>
        <v>4</v>
      </c>
      <c r="O60">
        <f>ROUND(F60*G60*VLOOKUP(C60, Table2[#All], 2,FALSE),0)</f>
        <v>538</v>
      </c>
      <c r="P60">
        <f t="shared" si="5"/>
        <v>828</v>
      </c>
      <c r="Q60">
        <f t="shared" si="3"/>
        <v>290</v>
      </c>
    </row>
    <row r="61" spans="1:17" x14ac:dyDescent="0.25">
      <c r="A61" t="s">
        <v>105</v>
      </c>
      <c r="B61" t="s">
        <v>21</v>
      </c>
      <c r="C61" t="s">
        <v>83</v>
      </c>
      <c r="D61" s="2">
        <v>45515</v>
      </c>
      <c r="E61" s="3">
        <v>45529</v>
      </c>
      <c r="F61">
        <v>8</v>
      </c>
      <c r="G61">
        <v>39</v>
      </c>
      <c r="H61" t="s">
        <v>28</v>
      </c>
      <c r="I61" t="s">
        <v>550</v>
      </c>
      <c r="J61" t="s">
        <v>19</v>
      </c>
      <c r="K61" t="str">
        <f t="shared" si="0"/>
        <v>2024</v>
      </c>
      <c r="L61" t="str">
        <f t="shared" si="1"/>
        <v>Aug</v>
      </c>
      <c r="M61" t="str">
        <f t="shared" si="2"/>
        <v>Sun</v>
      </c>
      <c r="N61">
        <f t="shared" si="6"/>
        <v>14</v>
      </c>
      <c r="O61">
        <f>ROUND(F61*G61*VLOOKUP(C61, Table2[#All], 2,FALSE),0)</f>
        <v>250</v>
      </c>
      <c r="P61">
        <f t="shared" si="5"/>
        <v>312</v>
      </c>
      <c r="Q61">
        <f t="shared" si="3"/>
        <v>62</v>
      </c>
    </row>
    <row r="62" spans="1:17" x14ac:dyDescent="0.25">
      <c r="A62" t="s">
        <v>106</v>
      </c>
      <c r="B62" t="s">
        <v>17</v>
      </c>
      <c r="C62" t="s">
        <v>60</v>
      </c>
      <c r="D62" s="15">
        <v>45631</v>
      </c>
      <c r="E62" s="15">
        <v>45638</v>
      </c>
      <c r="F62">
        <v>1</v>
      </c>
      <c r="G62">
        <v>95</v>
      </c>
      <c r="H62" t="s">
        <v>14</v>
      </c>
      <c r="I62" t="s">
        <v>33</v>
      </c>
      <c r="J62" t="s">
        <v>15</v>
      </c>
      <c r="K62" t="str">
        <f t="shared" si="0"/>
        <v>2024</v>
      </c>
      <c r="L62" t="str">
        <f t="shared" si="1"/>
        <v>Dec</v>
      </c>
      <c r="M62" t="str">
        <f t="shared" si="2"/>
        <v>Thu</v>
      </c>
      <c r="N62">
        <f t="shared" si="6"/>
        <v>7</v>
      </c>
      <c r="O62">
        <f>ROUND(F62*G62*VLOOKUP(C62, Table2[#All], 2,FALSE),0)</f>
        <v>62</v>
      </c>
      <c r="P62">
        <f t="shared" si="5"/>
        <v>95</v>
      </c>
      <c r="Q62">
        <f t="shared" si="3"/>
        <v>33</v>
      </c>
    </row>
    <row r="63" spans="1:17" x14ac:dyDescent="0.25">
      <c r="A63" t="s">
        <v>107</v>
      </c>
      <c r="B63" t="s">
        <v>12</v>
      </c>
      <c r="C63" t="s">
        <v>27</v>
      </c>
      <c r="D63" s="2">
        <v>45301</v>
      </c>
      <c r="E63" s="3">
        <v>45305</v>
      </c>
      <c r="F63">
        <v>9</v>
      </c>
      <c r="G63">
        <v>63</v>
      </c>
      <c r="H63" t="s">
        <v>28</v>
      </c>
      <c r="I63" t="s">
        <v>547</v>
      </c>
      <c r="J63" t="s">
        <v>15</v>
      </c>
      <c r="K63" t="str">
        <f t="shared" si="0"/>
        <v>2024</v>
      </c>
      <c r="L63" t="str">
        <f t="shared" si="1"/>
        <v>Jan</v>
      </c>
      <c r="M63" t="str">
        <f t="shared" si="2"/>
        <v>Wed</v>
      </c>
      <c r="N63">
        <f t="shared" si="6"/>
        <v>4</v>
      </c>
      <c r="O63">
        <f>ROUND(F63*G63*VLOOKUP(C63, Table2[#All], 2,FALSE),0)</f>
        <v>369</v>
      </c>
      <c r="P63">
        <f t="shared" si="5"/>
        <v>567</v>
      </c>
      <c r="Q63">
        <f t="shared" si="3"/>
        <v>198</v>
      </c>
    </row>
    <row r="64" spans="1:17" x14ac:dyDescent="0.25">
      <c r="A64" t="s">
        <v>108</v>
      </c>
      <c r="B64" t="s">
        <v>12</v>
      </c>
      <c r="C64" t="s">
        <v>13</v>
      </c>
      <c r="D64" s="2">
        <v>45307</v>
      </c>
      <c r="E64" s="3">
        <v>45320</v>
      </c>
      <c r="F64">
        <v>4</v>
      </c>
      <c r="G64">
        <v>214</v>
      </c>
      <c r="H64" t="s">
        <v>28</v>
      </c>
      <c r="I64" t="s">
        <v>549</v>
      </c>
      <c r="J64" t="s">
        <v>15</v>
      </c>
      <c r="K64" t="str">
        <f t="shared" si="0"/>
        <v>2024</v>
      </c>
      <c r="L64" t="str">
        <f t="shared" si="1"/>
        <v>Jan</v>
      </c>
      <c r="M64" t="str">
        <f t="shared" si="2"/>
        <v>Tue</v>
      </c>
      <c r="N64">
        <f t="shared" si="6"/>
        <v>13</v>
      </c>
      <c r="O64">
        <f>ROUND(F64*G64*VLOOKUP(C64, Table2[#All], 2,FALSE),0)</f>
        <v>642</v>
      </c>
      <c r="P64">
        <f t="shared" si="5"/>
        <v>856</v>
      </c>
      <c r="Q64">
        <f t="shared" si="3"/>
        <v>214</v>
      </c>
    </row>
    <row r="65" spans="1:17" x14ac:dyDescent="0.25">
      <c r="A65" t="s">
        <v>109</v>
      </c>
      <c r="B65" t="s">
        <v>21</v>
      </c>
      <c r="C65" t="s">
        <v>54</v>
      </c>
      <c r="D65" s="15">
        <v>45356</v>
      </c>
      <c r="E65" s="15">
        <v>45365</v>
      </c>
      <c r="F65">
        <v>8</v>
      </c>
      <c r="G65">
        <v>695</v>
      </c>
      <c r="H65" t="s">
        <v>14</v>
      </c>
      <c r="I65" t="s">
        <v>551</v>
      </c>
      <c r="J65" t="s">
        <v>19</v>
      </c>
      <c r="K65" t="str">
        <f t="shared" si="0"/>
        <v>2024</v>
      </c>
      <c r="L65" t="str">
        <f t="shared" si="1"/>
        <v>Mar</v>
      </c>
      <c r="M65" t="str">
        <f t="shared" si="2"/>
        <v>Tue</v>
      </c>
      <c r="N65">
        <f t="shared" si="6"/>
        <v>9</v>
      </c>
      <c r="O65">
        <f>ROUND(F65*G65*VLOOKUP(C65, Table2[#All], 2,FALSE),0)</f>
        <v>3892</v>
      </c>
      <c r="P65">
        <f t="shared" si="5"/>
        <v>5560</v>
      </c>
      <c r="Q65">
        <f t="shared" si="3"/>
        <v>1668</v>
      </c>
    </row>
    <row r="66" spans="1:17" x14ac:dyDescent="0.25">
      <c r="A66" t="s">
        <v>110</v>
      </c>
      <c r="B66" t="s">
        <v>24</v>
      </c>
      <c r="C66" t="s">
        <v>25</v>
      </c>
      <c r="D66" s="15">
        <v>45480</v>
      </c>
      <c r="E66" s="15">
        <v>45488</v>
      </c>
      <c r="F66">
        <v>3</v>
      </c>
      <c r="G66">
        <v>630</v>
      </c>
      <c r="H66" t="s">
        <v>14</v>
      </c>
      <c r="I66" t="s">
        <v>33</v>
      </c>
      <c r="J66" t="s">
        <v>15</v>
      </c>
      <c r="K66" t="str">
        <f t="shared" ref="K66:K129" si="7">TEXT(D66, "YYYY")</f>
        <v>2024</v>
      </c>
      <c r="L66" t="str">
        <f t="shared" ref="L66:L129" si="8">TEXT(D66, "MMM")</f>
        <v>Jul</v>
      </c>
      <c r="M66" t="str">
        <f t="shared" ref="M66:M129" si="9">TEXT(D66, "DDD")</f>
        <v>Sun</v>
      </c>
      <c r="N66">
        <f t="shared" si="6"/>
        <v>8</v>
      </c>
      <c r="O66">
        <f>ROUND(F66*G66*VLOOKUP(C66, Table2[#All], 2,FALSE),0)</f>
        <v>1040</v>
      </c>
      <c r="P66">
        <f t="shared" ref="P66:P129" si="10">F66*G66</f>
        <v>1890</v>
      </c>
      <c r="Q66">
        <f t="shared" ref="Q66:Q129" si="11">P66-O66</f>
        <v>850</v>
      </c>
    </row>
    <row r="67" spans="1:17" x14ac:dyDescent="0.25">
      <c r="A67" t="s">
        <v>111</v>
      </c>
      <c r="B67" t="s">
        <v>31</v>
      </c>
      <c r="C67" t="s">
        <v>76</v>
      </c>
      <c r="D67" s="2">
        <v>45588</v>
      </c>
      <c r="E67" s="3">
        <v>45600</v>
      </c>
      <c r="F67">
        <v>1</v>
      </c>
      <c r="G67">
        <v>961</v>
      </c>
      <c r="H67" t="s">
        <v>28</v>
      </c>
      <c r="I67" t="s">
        <v>547</v>
      </c>
      <c r="J67" t="s">
        <v>15</v>
      </c>
      <c r="K67" t="str">
        <f t="shared" si="7"/>
        <v>2024</v>
      </c>
      <c r="L67" t="str">
        <f t="shared" si="8"/>
        <v>Oct</v>
      </c>
      <c r="M67" t="str">
        <f t="shared" si="9"/>
        <v>Wed</v>
      </c>
      <c r="N67">
        <f t="shared" si="6"/>
        <v>12</v>
      </c>
      <c r="O67">
        <f>ROUND(F67*G67*VLOOKUP(C67, Table2[#All], 2,FALSE),0)</f>
        <v>721</v>
      </c>
      <c r="P67">
        <f t="shared" si="10"/>
        <v>961</v>
      </c>
      <c r="Q67">
        <f t="shared" si="11"/>
        <v>240</v>
      </c>
    </row>
    <row r="68" spans="1:17" x14ac:dyDescent="0.25">
      <c r="A68" t="s">
        <v>112</v>
      </c>
      <c r="B68" t="s">
        <v>24</v>
      </c>
      <c r="C68" t="s">
        <v>38</v>
      </c>
      <c r="D68" s="15">
        <v>45393</v>
      </c>
      <c r="E68" s="15">
        <v>45406</v>
      </c>
      <c r="F68">
        <v>2</v>
      </c>
      <c r="G68">
        <v>616</v>
      </c>
      <c r="H68" t="s">
        <v>14</v>
      </c>
      <c r="I68" t="s">
        <v>33</v>
      </c>
      <c r="J68" t="s">
        <v>15</v>
      </c>
      <c r="K68" t="str">
        <f t="shared" si="7"/>
        <v>2024</v>
      </c>
      <c r="L68" t="str">
        <f t="shared" si="8"/>
        <v>Apr</v>
      </c>
      <c r="M68" t="str">
        <f t="shared" si="9"/>
        <v>Thu</v>
      </c>
      <c r="N68">
        <f t="shared" si="6"/>
        <v>13</v>
      </c>
      <c r="O68">
        <f>ROUND(F68*G68*VLOOKUP(C68, Table2[#All], 2,FALSE),0)</f>
        <v>616</v>
      </c>
      <c r="P68">
        <f t="shared" si="10"/>
        <v>1232</v>
      </c>
      <c r="Q68">
        <f t="shared" si="11"/>
        <v>616</v>
      </c>
    </row>
    <row r="69" spans="1:17" x14ac:dyDescent="0.25">
      <c r="A69" t="s">
        <v>113</v>
      </c>
      <c r="B69" t="s">
        <v>31</v>
      </c>
      <c r="C69" t="s">
        <v>32</v>
      </c>
      <c r="D69" s="2">
        <v>45353</v>
      </c>
      <c r="E69" s="3">
        <v>45364</v>
      </c>
      <c r="F69">
        <v>10</v>
      </c>
      <c r="G69">
        <v>811</v>
      </c>
      <c r="H69" t="s">
        <v>28</v>
      </c>
      <c r="I69" t="s">
        <v>551</v>
      </c>
      <c r="J69" t="s">
        <v>15</v>
      </c>
      <c r="K69" t="str">
        <f t="shared" si="7"/>
        <v>2024</v>
      </c>
      <c r="L69" t="str">
        <f t="shared" si="8"/>
        <v>Mar</v>
      </c>
      <c r="M69" t="str">
        <f t="shared" si="9"/>
        <v>Sat</v>
      </c>
      <c r="N69">
        <f t="shared" si="6"/>
        <v>11</v>
      </c>
      <c r="O69">
        <f>ROUND(F69*G69*VLOOKUP(C69, Table2[#All], 2,FALSE),0)</f>
        <v>6083</v>
      </c>
      <c r="P69">
        <f t="shared" si="10"/>
        <v>8110</v>
      </c>
      <c r="Q69">
        <f t="shared" si="11"/>
        <v>2027</v>
      </c>
    </row>
    <row r="70" spans="1:17" x14ac:dyDescent="0.25">
      <c r="A70" t="s">
        <v>114</v>
      </c>
      <c r="B70" t="s">
        <v>24</v>
      </c>
      <c r="C70" t="s">
        <v>115</v>
      </c>
      <c r="D70" s="2">
        <v>45513</v>
      </c>
      <c r="E70" s="3">
        <v>45519</v>
      </c>
      <c r="F70">
        <v>6</v>
      </c>
      <c r="G70">
        <v>660</v>
      </c>
      <c r="H70" t="s">
        <v>28</v>
      </c>
      <c r="I70" t="s">
        <v>549</v>
      </c>
      <c r="J70" t="s">
        <v>19</v>
      </c>
      <c r="K70" t="str">
        <f t="shared" si="7"/>
        <v>2024</v>
      </c>
      <c r="L70" t="str">
        <f t="shared" si="8"/>
        <v>Aug</v>
      </c>
      <c r="M70" t="str">
        <f t="shared" si="9"/>
        <v>Fri</v>
      </c>
      <c r="N70">
        <f t="shared" si="6"/>
        <v>6</v>
      </c>
      <c r="O70">
        <f>ROUND(F70*G70*VLOOKUP(C70, Table2[#All], 2,FALSE),0)</f>
        <v>2376</v>
      </c>
      <c r="P70">
        <f t="shared" si="10"/>
        <v>3960</v>
      </c>
      <c r="Q70">
        <f t="shared" si="11"/>
        <v>1584</v>
      </c>
    </row>
    <row r="71" spans="1:17" x14ac:dyDescent="0.25">
      <c r="A71" t="s">
        <v>116</v>
      </c>
      <c r="B71" t="s">
        <v>21</v>
      </c>
      <c r="C71" t="s">
        <v>22</v>
      </c>
      <c r="D71" s="2">
        <v>45382</v>
      </c>
      <c r="E71" s="3">
        <v>45395</v>
      </c>
      <c r="F71">
        <v>9</v>
      </c>
      <c r="G71">
        <v>998</v>
      </c>
      <c r="H71" t="s">
        <v>28</v>
      </c>
      <c r="I71" t="s">
        <v>33</v>
      </c>
      <c r="J71" t="s">
        <v>29</v>
      </c>
      <c r="K71" t="str">
        <f t="shared" si="7"/>
        <v>2024</v>
      </c>
      <c r="L71" t="str">
        <f t="shared" si="8"/>
        <v>Mar</v>
      </c>
      <c r="M71" t="str">
        <f t="shared" si="9"/>
        <v>Sun</v>
      </c>
      <c r="N71">
        <f t="shared" ref="N71:N134" si="12">DATEDIF(D71,E71, "D")</f>
        <v>13</v>
      </c>
      <c r="O71">
        <f>ROUND(F71*G71*VLOOKUP(C71, Table2[#All], 2,FALSE),0)</f>
        <v>6737</v>
      </c>
      <c r="P71">
        <f t="shared" si="10"/>
        <v>8982</v>
      </c>
      <c r="Q71">
        <f t="shared" si="11"/>
        <v>2245</v>
      </c>
    </row>
    <row r="72" spans="1:17" x14ac:dyDescent="0.25">
      <c r="A72" t="s">
        <v>117</v>
      </c>
      <c r="B72" t="s">
        <v>17</v>
      </c>
      <c r="C72" t="s">
        <v>56</v>
      </c>
      <c r="D72" s="15">
        <v>45576</v>
      </c>
      <c r="E72" s="15">
        <v>45582</v>
      </c>
      <c r="F72">
        <v>1</v>
      </c>
      <c r="G72">
        <v>539</v>
      </c>
      <c r="H72" t="s">
        <v>14</v>
      </c>
      <c r="I72" t="s">
        <v>551</v>
      </c>
      <c r="J72" t="s">
        <v>46</v>
      </c>
      <c r="K72" t="str">
        <f t="shared" si="7"/>
        <v>2024</v>
      </c>
      <c r="L72" t="str">
        <f t="shared" si="8"/>
        <v>Oct</v>
      </c>
      <c r="M72" t="str">
        <f t="shared" si="9"/>
        <v>Fri</v>
      </c>
      <c r="N72">
        <f t="shared" si="12"/>
        <v>6</v>
      </c>
      <c r="O72">
        <f>ROUND(F72*G72*VLOOKUP(C72, Table2[#All], 2,FALSE),0)</f>
        <v>296</v>
      </c>
      <c r="P72">
        <f t="shared" si="10"/>
        <v>539</v>
      </c>
      <c r="Q72">
        <f t="shared" si="11"/>
        <v>243</v>
      </c>
    </row>
    <row r="73" spans="1:17" x14ac:dyDescent="0.25">
      <c r="A73" t="s">
        <v>118</v>
      </c>
      <c r="B73" t="s">
        <v>17</v>
      </c>
      <c r="C73" t="s">
        <v>56</v>
      </c>
      <c r="D73" s="2">
        <v>45534</v>
      </c>
      <c r="E73" s="3">
        <v>45547</v>
      </c>
      <c r="F73">
        <v>9</v>
      </c>
      <c r="G73">
        <v>553</v>
      </c>
      <c r="H73" t="s">
        <v>28</v>
      </c>
      <c r="I73" t="s">
        <v>547</v>
      </c>
      <c r="J73" t="s">
        <v>46</v>
      </c>
      <c r="K73" t="str">
        <f t="shared" si="7"/>
        <v>2024</v>
      </c>
      <c r="L73" t="str">
        <f t="shared" si="8"/>
        <v>Aug</v>
      </c>
      <c r="M73" t="str">
        <f t="shared" si="9"/>
        <v>Fri</v>
      </c>
      <c r="N73">
        <f t="shared" si="12"/>
        <v>13</v>
      </c>
      <c r="O73">
        <f>ROUND(F73*G73*VLOOKUP(C73, Table2[#All], 2,FALSE),0)</f>
        <v>2737</v>
      </c>
      <c r="P73">
        <f t="shared" si="10"/>
        <v>4977</v>
      </c>
      <c r="Q73">
        <f t="shared" si="11"/>
        <v>2240</v>
      </c>
    </row>
    <row r="74" spans="1:17" x14ac:dyDescent="0.25">
      <c r="A74" t="s">
        <v>119</v>
      </c>
      <c r="B74" t="s">
        <v>17</v>
      </c>
      <c r="C74" t="s">
        <v>56</v>
      </c>
      <c r="D74" s="15">
        <v>45472</v>
      </c>
      <c r="E74" s="15">
        <v>45486</v>
      </c>
      <c r="F74">
        <v>8</v>
      </c>
      <c r="G74">
        <v>287</v>
      </c>
      <c r="H74" t="s">
        <v>14</v>
      </c>
      <c r="I74" t="s">
        <v>547</v>
      </c>
      <c r="J74" t="s">
        <v>29</v>
      </c>
      <c r="K74" t="str">
        <f t="shared" si="7"/>
        <v>2024</v>
      </c>
      <c r="L74" t="str">
        <f t="shared" si="8"/>
        <v>Jun</v>
      </c>
      <c r="M74" t="str">
        <f t="shared" si="9"/>
        <v>Sat</v>
      </c>
      <c r="N74">
        <f t="shared" si="12"/>
        <v>14</v>
      </c>
      <c r="O74">
        <f>ROUND(F74*G74*VLOOKUP(C74, Table2[#All], 2,FALSE),0)</f>
        <v>1263</v>
      </c>
      <c r="P74">
        <f t="shared" si="10"/>
        <v>2296</v>
      </c>
      <c r="Q74">
        <f t="shared" si="11"/>
        <v>1033</v>
      </c>
    </row>
    <row r="75" spans="1:17" x14ac:dyDescent="0.25">
      <c r="A75" t="s">
        <v>120</v>
      </c>
      <c r="B75" t="s">
        <v>12</v>
      </c>
      <c r="C75" t="s">
        <v>58</v>
      </c>
      <c r="D75" s="15">
        <v>45453</v>
      </c>
      <c r="E75" s="15">
        <v>45462</v>
      </c>
      <c r="F75">
        <v>2</v>
      </c>
      <c r="G75">
        <v>770</v>
      </c>
      <c r="H75" t="s">
        <v>14</v>
      </c>
      <c r="I75" t="s">
        <v>33</v>
      </c>
      <c r="J75" t="s">
        <v>46</v>
      </c>
      <c r="K75" t="str">
        <f t="shared" si="7"/>
        <v>2024</v>
      </c>
      <c r="L75" t="str">
        <f t="shared" si="8"/>
        <v>Jun</v>
      </c>
      <c r="M75" t="str">
        <f t="shared" si="9"/>
        <v>Mon</v>
      </c>
      <c r="N75">
        <f t="shared" si="12"/>
        <v>9</v>
      </c>
      <c r="O75">
        <f>ROUND(F75*G75*VLOOKUP(C75, Table2[#All], 2,FALSE),0)</f>
        <v>1309</v>
      </c>
      <c r="P75">
        <f t="shared" si="10"/>
        <v>1540</v>
      </c>
      <c r="Q75">
        <f t="shared" si="11"/>
        <v>231</v>
      </c>
    </row>
    <row r="76" spans="1:17" x14ac:dyDescent="0.25">
      <c r="A76" t="s">
        <v>121</v>
      </c>
      <c r="B76" t="s">
        <v>12</v>
      </c>
      <c r="C76" t="s">
        <v>58</v>
      </c>
      <c r="D76" s="15">
        <v>45443</v>
      </c>
      <c r="E76" s="15">
        <v>45457</v>
      </c>
      <c r="F76">
        <v>4</v>
      </c>
      <c r="G76">
        <v>379</v>
      </c>
      <c r="H76" t="s">
        <v>14</v>
      </c>
      <c r="I76" t="s">
        <v>551</v>
      </c>
      <c r="J76" t="s">
        <v>29</v>
      </c>
      <c r="K76" t="str">
        <f t="shared" si="7"/>
        <v>2024</v>
      </c>
      <c r="L76" t="str">
        <f t="shared" si="8"/>
        <v>May</v>
      </c>
      <c r="M76" t="str">
        <f t="shared" si="9"/>
        <v>Fri</v>
      </c>
      <c r="N76">
        <f t="shared" si="12"/>
        <v>14</v>
      </c>
      <c r="O76">
        <f>ROUND(F76*G76*VLOOKUP(C76, Table2[#All], 2,FALSE),0)</f>
        <v>1289</v>
      </c>
      <c r="P76">
        <f t="shared" si="10"/>
        <v>1516</v>
      </c>
      <c r="Q76">
        <f t="shared" si="11"/>
        <v>227</v>
      </c>
    </row>
    <row r="77" spans="1:17" x14ac:dyDescent="0.25">
      <c r="A77" t="s">
        <v>122</v>
      </c>
      <c r="B77" t="s">
        <v>17</v>
      </c>
      <c r="C77" t="s">
        <v>64</v>
      </c>
      <c r="D77" s="2">
        <v>45432</v>
      </c>
      <c r="E77" s="3">
        <v>45438</v>
      </c>
      <c r="F77">
        <v>1</v>
      </c>
      <c r="G77">
        <v>65</v>
      </c>
      <c r="H77" t="s">
        <v>28</v>
      </c>
      <c r="I77" t="s">
        <v>33</v>
      </c>
      <c r="J77" t="s">
        <v>29</v>
      </c>
      <c r="K77" t="str">
        <f t="shared" si="7"/>
        <v>2024</v>
      </c>
      <c r="L77" t="str">
        <f t="shared" si="8"/>
        <v>May</v>
      </c>
      <c r="M77" t="str">
        <f t="shared" si="9"/>
        <v>Mon</v>
      </c>
      <c r="N77">
        <f t="shared" si="12"/>
        <v>6</v>
      </c>
      <c r="O77">
        <f>ROUND(F77*G77*VLOOKUP(C77, Table2[#All], 2,FALSE),0)</f>
        <v>33</v>
      </c>
      <c r="P77">
        <f t="shared" si="10"/>
        <v>65</v>
      </c>
      <c r="Q77">
        <f t="shared" si="11"/>
        <v>32</v>
      </c>
    </row>
    <row r="78" spans="1:17" x14ac:dyDescent="0.25">
      <c r="A78" t="s">
        <v>123</v>
      </c>
      <c r="B78" t="s">
        <v>24</v>
      </c>
      <c r="C78" t="s">
        <v>25</v>
      </c>
      <c r="D78" s="15">
        <v>45386</v>
      </c>
      <c r="E78" s="15">
        <v>45397</v>
      </c>
      <c r="F78">
        <v>1</v>
      </c>
      <c r="G78">
        <v>268</v>
      </c>
      <c r="H78" t="s">
        <v>14</v>
      </c>
      <c r="I78" t="s">
        <v>549</v>
      </c>
      <c r="J78" t="s">
        <v>15</v>
      </c>
      <c r="K78" t="str">
        <f t="shared" si="7"/>
        <v>2024</v>
      </c>
      <c r="L78" t="str">
        <f t="shared" si="8"/>
        <v>Apr</v>
      </c>
      <c r="M78" t="str">
        <f t="shared" si="9"/>
        <v>Thu</v>
      </c>
      <c r="N78">
        <f t="shared" si="12"/>
        <v>11</v>
      </c>
      <c r="O78">
        <f>ROUND(F78*G78*VLOOKUP(C78, Table2[#All], 2,FALSE),0)</f>
        <v>147</v>
      </c>
      <c r="P78">
        <f t="shared" si="10"/>
        <v>268</v>
      </c>
      <c r="Q78">
        <f t="shared" si="11"/>
        <v>121</v>
      </c>
    </row>
    <row r="79" spans="1:17" x14ac:dyDescent="0.25">
      <c r="A79" t="s">
        <v>124</v>
      </c>
      <c r="B79" t="s">
        <v>12</v>
      </c>
      <c r="C79" t="s">
        <v>27</v>
      </c>
      <c r="D79" s="15">
        <v>45543</v>
      </c>
      <c r="E79" s="15">
        <v>45556</v>
      </c>
      <c r="F79">
        <v>2</v>
      </c>
      <c r="G79">
        <v>600</v>
      </c>
      <c r="H79" t="s">
        <v>14</v>
      </c>
      <c r="I79" t="s">
        <v>33</v>
      </c>
      <c r="J79" t="s">
        <v>29</v>
      </c>
      <c r="K79" t="str">
        <f t="shared" si="7"/>
        <v>2024</v>
      </c>
      <c r="L79" t="str">
        <f t="shared" si="8"/>
        <v>Sep</v>
      </c>
      <c r="M79" t="str">
        <f t="shared" si="9"/>
        <v>Sun</v>
      </c>
      <c r="N79">
        <f t="shared" si="12"/>
        <v>13</v>
      </c>
      <c r="O79">
        <f>ROUND(F79*G79*VLOOKUP(C79, Table2[#All], 2,FALSE),0)</f>
        <v>780</v>
      </c>
      <c r="P79">
        <f t="shared" si="10"/>
        <v>1200</v>
      </c>
      <c r="Q79">
        <f t="shared" si="11"/>
        <v>420</v>
      </c>
    </row>
    <row r="80" spans="1:17" x14ac:dyDescent="0.25">
      <c r="A80" t="s">
        <v>125</v>
      </c>
      <c r="B80" t="s">
        <v>24</v>
      </c>
      <c r="C80" t="s">
        <v>25</v>
      </c>
      <c r="D80" s="15">
        <v>45593</v>
      </c>
      <c r="E80" s="15">
        <v>45600</v>
      </c>
      <c r="F80">
        <v>7</v>
      </c>
      <c r="G80">
        <v>322</v>
      </c>
      <c r="H80" t="s">
        <v>14</v>
      </c>
      <c r="I80" t="s">
        <v>33</v>
      </c>
      <c r="J80" t="s">
        <v>29</v>
      </c>
      <c r="K80" t="str">
        <f t="shared" si="7"/>
        <v>2024</v>
      </c>
      <c r="L80" t="str">
        <f t="shared" si="8"/>
        <v>Oct</v>
      </c>
      <c r="M80" t="str">
        <f t="shared" si="9"/>
        <v>Mon</v>
      </c>
      <c r="N80">
        <f t="shared" si="12"/>
        <v>7</v>
      </c>
      <c r="O80">
        <f>ROUND(F80*G80*VLOOKUP(C80, Table2[#All], 2,FALSE),0)</f>
        <v>1240</v>
      </c>
      <c r="P80">
        <f t="shared" si="10"/>
        <v>2254</v>
      </c>
      <c r="Q80">
        <f t="shared" si="11"/>
        <v>1014</v>
      </c>
    </row>
    <row r="81" spans="1:17" x14ac:dyDescent="0.25">
      <c r="A81" t="s">
        <v>126</v>
      </c>
      <c r="B81" t="s">
        <v>17</v>
      </c>
      <c r="C81" t="s">
        <v>18</v>
      </c>
      <c r="D81" s="15">
        <v>45398</v>
      </c>
      <c r="E81" s="15">
        <v>45404</v>
      </c>
      <c r="F81">
        <v>4</v>
      </c>
      <c r="G81">
        <v>280</v>
      </c>
      <c r="H81" t="s">
        <v>14</v>
      </c>
      <c r="I81" t="s">
        <v>33</v>
      </c>
      <c r="J81" t="s">
        <v>19</v>
      </c>
      <c r="K81" t="str">
        <f t="shared" si="7"/>
        <v>2024</v>
      </c>
      <c r="L81" t="str">
        <f t="shared" si="8"/>
        <v>Apr</v>
      </c>
      <c r="M81" t="str">
        <f t="shared" si="9"/>
        <v>Tue</v>
      </c>
      <c r="N81">
        <f t="shared" si="12"/>
        <v>6</v>
      </c>
      <c r="O81">
        <f>ROUND(F81*G81*VLOOKUP(C81, Table2[#All], 2,FALSE),0)</f>
        <v>560</v>
      </c>
      <c r="P81">
        <f t="shared" si="10"/>
        <v>1120</v>
      </c>
      <c r="Q81">
        <f t="shared" si="11"/>
        <v>560</v>
      </c>
    </row>
    <row r="82" spans="1:17" x14ac:dyDescent="0.25">
      <c r="A82" t="s">
        <v>127</v>
      </c>
      <c r="B82" t="s">
        <v>17</v>
      </c>
      <c r="C82" t="s">
        <v>44</v>
      </c>
      <c r="D82" s="2">
        <v>45441</v>
      </c>
      <c r="E82" s="3">
        <v>45455</v>
      </c>
      <c r="F82">
        <v>1</v>
      </c>
      <c r="G82">
        <v>247</v>
      </c>
      <c r="H82" t="s">
        <v>28</v>
      </c>
      <c r="I82" t="s">
        <v>547</v>
      </c>
      <c r="J82" t="s">
        <v>29</v>
      </c>
      <c r="K82" t="str">
        <f t="shared" si="7"/>
        <v>2024</v>
      </c>
      <c r="L82" t="str">
        <f t="shared" si="8"/>
        <v>May</v>
      </c>
      <c r="M82" t="str">
        <f t="shared" si="9"/>
        <v>Wed</v>
      </c>
      <c r="N82">
        <f t="shared" si="12"/>
        <v>14</v>
      </c>
      <c r="O82">
        <f>ROUND(F82*G82*VLOOKUP(C82, Table2[#All], 2,FALSE),0)</f>
        <v>148</v>
      </c>
      <c r="P82">
        <f t="shared" si="10"/>
        <v>247</v>
      </c>
      <c r="Q82">
        <f t="shared" si="11"/>
        <v>99</v>
      </c>
    </row>
    <row r="83" spans="1:17" x14ac:dyDescent="0.25">
      <c r="A83" t="s">
        <v>128</v>
      </c>
      <c r="B83" t="s">
        <v>24</v>
      </c>
      <c r="C83" t="s">
        <v>115</v>
      </c>
      <c r="D83" s="2">
        <v>45643</v>
      </c>
      <c r="E83" s="3">
        <v>45656</v>
      </c>
      <c r="F83">
        <v>4</v>
      </c>
      <c r="G83">
        <v>956</v>
      </c>
      <c r="H83" t="s">
        <v>28</v>
      </c>
      <c r="I83" t="s">
        <v>547</v>
      </c>
      <c r="J83" t="s">
        <v>19</v>
      </c>
      <c r="K83" t="str">
        <f t="shared" si="7"/>
        <v>2024</v>
      </c>
      <c r="L83" t="str">
        <f t="shared" si="8"/>
        <v>Dec</v>
      </c>
      <c r="M83" t="str">
        <f t="shared" si="9"/>
        <v>Tue</v>
      </c>
      <c r="N83">
        <f t="shared" si="12"/>
        <v>13</v>
      </c>
      <c r="O83">
        <f>ROUND(F83*G83*VLOOKUP(C83, Table2[#All], 2,FALSE),0)</f>
        <v>2294</v>
      </c>
      <c r="P83">
        <f t="shared" si="10"/>
        <v>3824</v>
      </c>
      <c r="Q83">
        <f t="shared" si="11"/>
        <v>1530</v>
      </c>
    </row>
    <row r="84" spans="1:17" x14ac:dyDescent="0.25">
      <c r="A84" t="s">
        <v>129</v>
      </c>
      <c r="B84" t="s">
        <v>21</v>
      </c>
      <c r="C84" t="s">
        <v>40</v>
      </c>
      <c r="D84" s="2">
        <v>45322</v>
      </c>
      <c r="E84" s="3">
        <v>45336</v>
      </c>
      <c r="F84">
        <v>3</v>
      </c>
      <c r="G84">
        <v>821</v>
      </c>
      <c r="H84" t="s">
        <v>28</v>
      </c>
      <c r="I84" t="s">
        <v>547</v>
      </c>
      <c r="J84" t="s">
        <v>15</v>
      </c>
      <c r="K84" t="str">
        <f t="shared" si="7"/>
        <v>2024</v>
      </c>
      <c r="L84" t="str">
        <f t="shared" si="8"/>
        <v>Jan</v>
      </c>
      <c r="M84" t="str">
        <f t="shared" si="9"/>
        <v>Wed</v>
      </c>
      <c r="N84">
        <f t="shared" si="12"/>
        <v>14</v>
      </c>
      <c r="O84">
        <f>ROUND(F84*G84*VLOOKUP(C84, Table2[#All], 2,FALSE),0)</f>
        <v>1601</v>
      </c>
      <c r="P84">
        <f t="shared" si="10"/>
        <v>2463</v>
      </c>
      <c r="Q84">
        <f t="shared" si="11"/>
        <v>862</v>
      </c>
    </row>
    <row r="85" spans="1:17" x14ac:dyDescent="0.25">
      <c r="A85" t="s">
        <v>130</v>
      </c>
      <c r="B85" t="s">
        <v>17</v>
      </c>
      <c r="C85" t="s">
        <v>56</v>
      </c>
      <c r="D85" s="2">
        <v>45516</v>
      </c>
      <c r="E85" s="3">
        <v>45521</v>
      </c>
      <c r="F85">
        <v>2</v>
      </c>
      <c r="G85">
        <v>489</v>
      </c>
      <c r="H85" t="s">
        <v>28</v>
      </c>
      <c r="I85" t="s">
        <v>33</v>
      </c>
      <c r="J85" t="s">
        <v>29</v>
      </c>
      <c r="K85" t="str">
        <f t="shared" si="7"/>
        <v>2024</v>
      </c>
      <c r="L85" t="str">
        <f t="shared" si="8"/>
        <v>Aug</v>
      </c>
      <c r="M85" t="str">
        <f t="shared" si="9"/>
        <v>Mon</v>
      </c>
      <c r="N85">
        <f t="shared" si="12"/>
        <v>5</v>
      </c>
      <c r="O85">
        <f>ROUND(F85*G85*VLOOKUP(C85, Table2[#All], 2,FALSE),0)</f>
        <v>538</v>
      </c>
      <c r="P85">
        <f t="shared" si="10"/>
        <v>978</v>
      </c>
      <c r="Q85">
        <f t="shared" si="11"/>
        <v>440</v>
      </c>
    </row>
    <row r="86" spans="1:17" x14ac:dyDescent="0.25">
      <c r="A86" t="s">
        <v>131</v>
      </c>
      <c r="B86" t="s">
        <v>24</v>
      </c>
      <c r="C86" t="s">
        <v>25</v>
      </c>
      <c r="D86" s="2">
        <v>45548</v>
      </c>
      <c r="E86" s="3">
        <v>45560</v>
      </c>
      <c r="F86">
        <v>9</v>
      </c>
      <c r="G86">
        <v>515</v>
      </c>
      <c r="H86" t="s">
        <v>28</v>
      </c>
      <c r="I86" t="s">
        <v>550</v>
      </c>
      <c r="J86" t="s">
        <v>15</v>
      </c>
      <c r="K86" t="str">
        <f t="shared" si="7"/>
        <v>2024</v>
      </c>
      <c r="L86" t="str">
        <f t="shared" si="8"/>
        <v>Sep</v>
      </c>
      <c r="M86" t="str">
        <f t="shared" si="9"/>
        <v>Fri</v>
      </c>
      <c r="N86">
        <f t="shared" si="12"/>
        <v>12</v>
      </c>
      <c r="O86">
        <f>ROUND(F86*G86*VLOOKUP(C86, Table2[#All], 2,FALSE),0)</f>
        <v>2549</v>
      </c>
      <c r="P86">
        <f t="shared" si="10"/>
        <v>4635</v>
      </c>
      <c r="Q86">
        <f t="shared" si="11"/>
        <v>2086</v>
      </c>
    </row>
    <row r="87" spans="1:17" x14ac:dyDescent="0.25">
      <c r="A87" t="s">
        <v>132</v>
      </c>
      <c r="B87" t="s">
        <v>12</v>
      </c>
      <c r="C87" t="s">
        <v>27</v>
      </c>
      <c r="D87" s="15">
        <v>45457</v>
      </c>
      <c r="E87" s="15">
        <v>45462</v>
      </c>
      <c r="F87">
        <v>10</v>
      </c>
      <c r="G87">
        <v>266</v>
      </c>
      <c r="H87" t="s">
        <v>14</v>
      </c>
      <c r="I87" t="s">
        <v>551</v>
      </c>
      <c r="J87" t="s">
        <v>15</v>
      </c>
      <c r="K87" t="str">
        <f t="shared" si="7"/>
        <v>2024</v>
      </c>
      <c r="L87" t="str">
        <f t="shared" si="8"/>
        <v>Jun</v>
      </c>
      <c r="M87" t="str">
        <f t="shared" si="9"/>
        <v>Fri</v>
      </c>
      <c r="N87">
        <f t="shared" si="12"/>
        <v>5</v>
      </c>
      <c r="O87">
        <f>ROUND(F87*G87*VLOOKUP(C87, Table2[#All], 2,FALSE),0)</f>
        <v>1729</v>
      </c>
      <c r="P87">
        <f t="shared" si="10"/>
        <v>2660</v>
      </c>
      <c r="Q87">
        <f t="shared" si="11"/>
        <v>931</v>
      </c>
    </row>
    <row r="88" spans="1:17" x14ac:dyDescent="0.25">
      <c r="A88" t="s">
        <v>133</v>
      </c>
      <c r="B88" t="s">
        <v>17</v>
      </c>
      <c r="C88" t="s">
        <v>44</v>
      </c>
      <c r="D88" s="15">
        <v>45434</v>
      </c>
      <c r="E88" s="15">
        <v>45444</v>
      </c>
      <c r="F88">
        <v>3</v>
      </c>
      <c r="G88">
        <v>609</v>
      </c>
      <c r="H88" t="s">
        <v>14</v>
      </c>
      <c r="I88" t="s">
        <v>550</v>
      </c>
      <c r="J88" t="s">
        <v>15</v>
      </c>
      <c r="K88" t="str">
        <f t="shared" si="7"/>
        <v>2024</v>
      </c>
      <c r="L88" t="str">
        <f t="shared" si="8"/>
        <v>May</v>
      </c>
      <c r="M88" t="str">
        <f t="shared" si="9"/>
        <v>Wed</v>
      </c>
      <c r="N88">
        <f t="shared" si="12"/>
        <v>10</v>
      </c>
      <c r="O88">
        <f>ROUND(F88*G88*VLOOKUP(C88, Table2[#All], 2,FALSE),0)</f>
        <v>1096</v>
      </c>
      <c r="P88">
        <f t="shared" si="10"/>
        <v>1827</v>
      </c>
      <c r="Q88">
        <f t="shared" si="11"/>
        <v>731</v>
      </c>
    </row>
    <row r="89" spans="1:17" x14ac:dyDescent="0.25">
      <c r="A89" t="s">
        <v>134</v>
      </c>
      <c r="B89" t="s">
        <v>24</v>
      </c>
      <c r="C89" t="s">
        <v>25</v>
      </c>
      <c r="D89" s="15">
        <v>45501</v>
      </c>
      <c r="E89" s="15">
        <v>45505</v>
      </c>
      <c r="F89">
        <v>6</v>
      </c>
      <c r="G89">
        <v>338</v>
      </c>
      <c r="H89" t="s">
        <v>14</v>
      </c>
      <c r="I89" t="s">
        <v>33</v>
      </c>
      <c r="J89" t="s">
        <v>15</v>
      </c>
      <c r="K89" t="str">
        <f t="shared" si="7"/>
        <v>2024</v>
      </c>
      <c r="L89" t="str">
        <f t="shared" si="8"/>
        <v>Jul</v>
      </c>
      <c r="M89" t="str">
        <f t="shared" si="9"/>
        <v>Sun</v>
      </c>
      <c r="N89">
        <f t="shared" si="12"/>
        <v>4</v>
      </c>
      <c r="O89">
        <f>ROUND(F89*G89*VLOOKUP(C89, Table2[#All], 2,FALSE),0)</f>
        <v>1115</v>
      </c>
      <c r="P89">
        <f t="shared" si="10"/>
        <v>2028</v>
      </c>
      <c r="Q89">
        <f t="shared" si="11"/>
        <v>913</v>
      </c>
    </row>
    <row r="90" spans="1:17" x14ac:dyDescent="0.25">
      <c r="A90" t="s">
        <v>135</v>
      </c>
      <c r="B90" t="s">
        <v>31</v>
      </c>
      <c r="C90" t="s">
        <v>50</v>
      </c>
      <c r="D90" s="2">
        <v>45647</v>
      </c>
      <c r="E90" s="3">
        <v>45650</v>
      </c>
      <c r="F90">
        <v>8</v>
      </c>
      <c r="G90">
        <v>305</v>
      </c>
      <c r="H90" t="s">
        <v>28</v>
      </c>
      <c r="I90" t="s">
        <v>33</v>
      </c>
      <c r="J90" t="s">
        <v>19</v>
      </c>
      <c r="K90" t="str">
        <f t="shared" si="7"/>
        <v>2024</v>
      </c>
      <c r="L90" t="str">
        <f t="shared" si="8"/>
        <v>Dec</v>
      </c>
      <c r="M90" t="str">
        <f t="shared" si="9"/>
        <v>Sat</v>
      </c>
      <c r="N90">
        <f t="shared" si="12"/>
        <v>3</v>
      </c>
      <c r="O90">
        <f>ROUND(F90*G90*VLOOKUP(C90, Table2[#All], 2,FALSE),0)</f>
        <v>1708</v>
      </c>
      <c r="P90">
        <f t="shared" si="10"/>
        <v>2440</v>
      </c>
      <c r="Q90">
        <f t="shared" si="11"/>
        <v>732</v>
      </c>
    </row>
    <row r="91" spans="1:17" x14ac:dyDescent="0.25">
      <c r="A91" t="s">
        <v>136</v>
      </c>
      <c r="B91" t="s">
        <v>17</v>
      </c>
      <c r="C91" t="s">
        <v>18</v>
      </c>
      <c r="D91" s="15">
        <v>45628</v>
      </c>
      <c r="E91" s="15">
        <v>45641</v>
      </c>
      <c r="F91">
        <v>9</v>
      </c>
      <c r="G91">
        <v>483</v>
      </c>
      <c r="H91" t="s">
        <v>14</v>
      </c>
      <c r="I91" t="s">
        <v>550</v>
      </c>
      <c r="J91" t="s">
        <v>19</v>
      </c>
      <c r="K91" t="str">
        <f t="shared" si="7"/>
        <v>2024</v>
      </c>
      <c r="L91" t="str">
        <f t="shared" si="8"/>
        <v>Dec</v>
      </c>
      <c r="M91" t="str">
        <f t="shared" si="9"/>
        <v>Mon</v>
      </c>
      <c r="N91">
        <f t="shared" si="12"/>
        <v>13</v>
      </c>
      <c r="O91">
        <f>ROUND(F91*G91*VLOOKUP(C91, Table2[#All], 2,FALSE),0)</f>
        <v>2174</v>
      </c>
      <c r="P91">
        <f t="shared" si="10"/>
        <v>4347</v>
      </c>
      <c r="Q91">
        <f t="shared" si="11"/>
        <v>2173</v>
      </c>
    </row>
    <row r="92" spans="1:17" x14ac:dyDescent="0.25">
      <c r="A92" t="s">
        <v>137</v>
      </c>
      <c r="B92" t="s">
        <v>17</v>
      </c>
      <c r="C92" t="s">
        <v>56</v>
      </c>
      <c r="D92" s="15">
        <v>45610</v>
      </c>
      <c r="E92" s="15">
        <v>45614</v>
      </c>
      <c r="F92">
        <v>8</v>
      </c>
      <c r="G92">
        <v>650</v>
      </c>
      <c r="H92" t="s">
        <v>14</v>
      </c>
      <c r="I92" t="s">
        <v>550</v>
      </c>
      <c r="J92" t="s">
        <v>29</v>
      </c>
      <c r="K92" t="str">
        <f t="shared" si="7"/>
        <v>2024</v>
      </c>
      <c r="L92" t="str">
        <f t="shared" si="8"/>
        <v>Nov</v>
      </c>
      <c r="M92" t="str">
        <f t="shared" si="9"/>
        <v>Thu</v>
      </c>
      <c r="N92">
        <f t="shared" si="12"/>
        <v>4</v>
      </c>
      <c r="O92">
        <f>ROUND(F92*G92*VLOOKUP(C92, Table2[#All], 2,FALSE),0)</f>
        <v>2860</v>
      </c>
      <c r="P92">
        <f t="shared" si="10"/>
        <v>5200</v>
      </c>
      <c r="Q92">
        <f t="shared" si="11"/>
        <v>2340</v>
      </c>
    </row>
    <row r="93" spans="1:17" x14ac:dyDescent="0.25">
      <c r="A93" t="s">
        <v>138</v>
      </c>
      <c r="B93" t="s">
        <v>31</v>
      </c>
      <c r="C93" t="s">
        <v>32</v>
      </c>
      <c r="D93" s="15">
        <v>45359</v>
      </c>
      <c r="E93" s="15">
        <v>45373</v>
      </c>
      <c r="F93">
        <v>5</v>
      </c>
      <c r="G93">
        <v>458</v>
      </c>
      <c r="H93" t="s">
        <v>14</v>
      </c>
      <c r="I93" t="s">
        <v>33</v>
      </c>
      <c r="J93" t="s">
        <v>15</v>
      </c>
      <c r="K93" t="str">
        <f t="shared" si="7"/>
        <v>2024</v>
      </c>
      <c r="L93" t="str">
        <f t="shared" si="8"/>
        <v>Mar</v>
      </c>
      <c r="M93" t="str">
        <f t="shared" si="9"/>
        <v>Fri</v>
      </c>
      <c r="N93">
        <f t="shared" si="12"/>
        <v>14</v>
      </c>
      <c r="O93">
        <f>ROUND(F93*G93*VLOOKUP(C93, Table2[#All], 2,FALSE),0)</f>
        <v>1718</v>
      </c>
      <c r="P93">
        <f t="shared" si="10"/>
        <v>2290</v>
      </c>
      <c r="Q93">
        <f t="shared" si="11"/>
        <v>572</v>
      </c>
    </row>
    <row r="94" spans="1:17" x14ac:dyDescent="0.25">
      <c r="A94" t="s">
        <v>139</v>
      </c>
      <c r="B94" t="s">
        <v>12</v>
      </c>
      <c r="C94" t="s">
        <v>36</v>
      </c>
      <c r="D94" s="2">
        <v>45414</v>
      </c>
      <c r="E94" s="3">
        <v>45425</v>
      </c>
      <c r="F94">
        <v>3</v>
      </c>
      <c r="G94">
        <v>328</v>
      </c>
      <c r="H94" t="s">
        <v>28</v>
      </c>
      <c r="I94" t="s">
        <v>33</v>
      </c>
      <c r="J94" t="s">
        <v>15</v>
      </c>
      <c r="K94" t="str">
        <f t="shared" si="7"/>
        <v>2024</v>
      </c>
      <c r="L94" t="str">
        <f t="shared" si="8"/>
        <v>May</v>
      </c>
      <c r="M94" t="str">
        <f t="shared" si="9"/>
        <v>Thu</v>
      </c>
      <c r="N94">
        <f t="shared" si="12"/>
        <v>11</v>
      </c>
      <c r="O94">
        <f>ROUND(F94*G94*VLOOKUP(C94, Table2[#All], 2,FALSE),0)</f>
        <v>787</v>
      </c>
      <c r="P94">
        <f t="shared" si="10"/>
        <v>984</v>
      </c>
      <c r="Q94">
        <f t="shared" si="11"/>
        <v>197</v>
      </c>
    </row>
    <row r="95" spans="1:17" x14ac:dyDescent="0.25">
      <c r="A95" t="s">
        <v>140</v>
      </c>
      <c r="B95" t="s">
        <v>21</v>
      </c>
      <c r="C95" t="s">
        <v>22</v>
      </c>
      <c r="D95" s="2">
        <v>45574</v>
      </c>
      <c r="E95" s="3">
        <v>45581</v>
      </c>
      <c r="F95">
        <v>3</v>
      </c>
      <c r="G95">
        <v>402</v>
      </c>
      <c r="H95" t="s">
        <v>28</v>
      </c>
      <c r="I95" t="s">
        <v>551</v>
      </c>
      <c r="J95" t="s">
        <v>46</v>
      </c>
      <c r="K95" t="str">
        <f t="shared" si="7"/>
        <v>2024</v>
      </c>
      <c r="L95" t="str">
        <f t="shared" si="8"/>
        <v>Oct</v>
      </c>
      <c r="M95" t="str">
        <f t="shared" si="9"/>
        <v>Wed</v>
      </c>
      <c r="N95">
        <f t="shared" si="12"/>
        <v>7</v>
      </c>
      <c r="O95">
        <f>ROUND(F95*G95*VLOOKUP(C95, Table2[#All], 2,FALSE),0)</f>
        <v>905</v>
      </c>
      <c r="P95">
        <f t="shared" si="10"/>
        <v>1206</v>
      </c>
      <c r="Q95">
        <f t="shared" si="11"/>
        <v>301</v>
      </c>
    </row>
    <row r="96" spans="1:17" x14ac:dyDescent="0.25">
      <c r="A96" t="s">
        <v>141</v>
      </c>
      <c r="B96" t="s">
        <v>12</v>
      </c>
      <c r="C96" t="s">
        <v>96</v>
      </c>
      <c r="D96" s="15">
        <v>45444</v>
      </c>
      <c r="E96" s="15">
        <v>45456</v>
      </c>
      <c r="F96">
        <v>10</v>
      </c>
      <c r="G96">
        <v>603</v>
      </c>
      <c r="H96" t="s">
        <v>14</v>
      </c>
      <c r="I96" t="s">
        <v>33</v>
      </c>
      <c r="J96" t="s">
        <v>46</v>
      </c>
      <c r="K96" t="str">
        <f t="shared" si="7"/>
        <v>2024</v>
      </c>
      <c r="L96" t="str">
        <f t="shared" si="8"/>
        <v>Jun</v>
      </c>
      <c r="M96" t="str">
        <f t="shared" si="9"/>
        <v>Sat</v>
      </c>
      <c r="N96">
        <f t="shared" si="12"/>
        <v>12</v>
      </c>
      <c r="O96">
        <f>ROUND(F96*G96*VLOOKUP(C96, Table2[#All], 2,FALSE),0)</f>
        <v>4221</v>
      </c>
      <c r="P96">
        <f t="shared" si="10"/>
        <v>6030</v>
      </c>
      <c r="Q96">
        <f t="shared" si="11"/>
        <v>1809</v>
      </c>
    </row>
    <row r="97" spans="1:17" x14ac:dyDescent="0.25">
      <c r="A97" t="s">
        <v>142</v>
      </c>
      <c r="B97" t="s">
        <v>12</v>
      </c>
      <c r="C97" t="s">
        <v>36</v>
      </c>
      <c r="D97" s="2">
        <v>45525</v>
      </c>
      <c r="E97" s="3">
        <v>45537</v>
      </c>
      <c r="F97">
        <v>1</v>
      </c>
      <c r="G97">
        <v>749</v>
      </c>
      <c r="H97" t="s">
        <v>28</v>
      </c>
      <c r="I97" t="s">
        <v>551</v>
      </c>
      <c r="J97" t="s">
        <v>15</v>
      </c>
      <c r="K97" t="str">
        <f t="shared" si="7"/>
        <v>2024</v>
      </c>
      <c r="L97" t="str">
        <f t="shared" si="8"/>
        <v>Aug</v>
      </c>
      <c r="M97" t="str">
        <f t="shared" si="9"/>
        <v>Wed</v>
      </c>
      <c r="N97">
        <f t="shared" si="12"/>
        <v>12</v>
      </c>
      <c r="O97">
        <f>ROUND(F97*G97*VLOOKUP(C97, Table2[#All], 2,FALSE),0)</f>
        <v>599</v>
      </c>
      <c r="P97">
        <f t="shared" si="10"/>
        <v>749</v>
      </c>
      <c r="Q97">
        <f t="shared" si="11"/>
        <v>150</v>
      </c>
    </row>
    <row r="98" spans="1:17" x14ac:dyDescent="0.25">
      <c r="A98" t="s">
        <v>143</v>
      </c>
      <c r="B98" t="s">
        <v>21</v>
      </c>
      <c r="C98" t="s">
        <v>40</v>
      </c>
      <c r="D98" s="2">
        <v>45532</v>
      </c>
      <c r="E98" s="3">
        <v>45539</v>
      </c>
      <c r="F98">
        <v>5</v>
      </c>
      <c r="G98">
        <v>356</v>
      </c>
      <c r="H98" t="s">
        <v>28</v>
      </c>
      <c r="I98" t="s">
        <v>33</v>
      </c>
      <c r="J98" t="s">
        <v>15</v>
      </c>
      <c r="K98" t="str">
        <f t="shared" si="7"/>
        <v>2024</v>
      </c>
      <c r="L98" t="str">
        <f t="shared" si="8"/>
        <v>Aug</v>
      </c>
      <c r="M98" t="str">
        <f t="shared" si="9"/>
        <v>Wed</v>
      </c>
      <c r="N98">
        <f t="shared" si="12"/>
        <v>7</v>
      </c>
      <c r="O98">
        <f>ROUND(F98*G98*VLOOKUP(C98, Table2[#All], 2,FALSE),0)</f>
        <v>1157</v>
      </c>
      <c r="P98">
        <f t="shared" si="10"/>
        <v>1780</v>
      </c>
      <c r="Q98">
        <f t="shared" si="11"/>
        <v>623</v>
      </c>
    </row>
    <row r="99" spans="1:17" x14ac:dyDescent="0.25">
      <c r="A99" t="s">
        <v>144</v>
      </c>
      <c r="B99" t="s">
        <v>12</v>
      </c>
      <c r="C99" t="s">
        <v>96</v>
      </c>
      <c r="D99" s="2">
        <v>45637</v>
      </c>
      <c r="E99" s="3">
        <v>45649</v>
      </c>
      <c r="F99">
        <v>9</v>
      </c>
      <c r="G99">
        <v>399</v>
      </c>
      <c r="H99" t="s">
        <v>28</v>
      </c>
      <c r="I99" t="s">
        <v>547</v>
      </c>
      <c r="J99" t="s">
        <v>15</v>
      </c>
      <c r="K99" t="str">
        <f t="shared" si="7"/>
        <v>2024</v>
      </c>
      <c r="L99" t="str">
        <f t="shared" si="8"/>
        <v>Dec</v>
      </c>
      <c r="M99" t="str">
        <f t="shared" si="9"/>
        <v>Wed</v>
      </c>
      <c r="N99">
        <f t="shared" si="12"/>
        <v>12</v>
      </c>
      <c r="O99">
        <f>ROUND(F99*G99*VLOOKUP(C99, Table2[#All], 2,FALSE),0)</f>
        <v>2514</v>
      </c>
      <c r="P99">
        <f t="shared" si="10"/>
        <v>3591</v>
      </c>
      <c r="Q99">
        <f t="shared" si="11"/>
        <v>1077</v>
      </c>
    </row>
    <row r="100" spans="1:17" x14ac:dyDescent="0.25">
      <c r="A100" t="s">
        <v>145</v>
      </c>
      <c r="B100" t="s">
        <v>12</v>
      </c>
      <c r="C100" t="s">
        <v>36</v>
      </c>
      <c r="D100" s="15">
        <v>45327</v>
      </c>
      <c r="E100" s="15">
        <v>45331</v>
      </c>
      <c r="F100">
        <v>4</v>
      </c>
      <c r="G100">
        <v>656</v>
      </c>
      <c r="H100" t="s">
        <v>14</v>
      </c>
      <c r="I100" t="s">
        <v>33</v>
      </c>
      <c r="J100" t="s">
        <v>29</v>
      </c>
      <c r="K100" t="str">
        <f t="shared" si="7"/>
        <v>2024</v>
      </c>
      <c r="L100" t="str">
        <f t="shared" si="8"/>
        <v>Feb</v>
      </c>
      <c r="M100" t="str">
        <f t="shared" si="9"/>
        <v>Mon</v>
      </c>
      <c r="N100">
        <f t="shared" si="12"/>
        <v>4</v>
      </c>
      <c r="O100">
        <f>ROUND(F100*G100*VLOOKUP(C100, Table2[#All], 2,FALSE),0)</f>
        <v>2099</v>
      </c>
      <c r="P100">
        <f t="shared" si="10"/>
        <v>2624</v>
      </c>
      <c r="Q100">
        <f t="shared" si="11"/>
        <v>525</v>
      </c>
    </row>
    <row r="101" spans="1:17" x14ac:dyDescent="0.25">
      <c r="A101" t="s">
        <v>146</v>
      </c>
      <c r="B101" t="s">
        <v>12</v>
      </c>
      <c r="C101" t="s">
        <v>27</v>
      </c>
      <c r="D101" s="15">
        <v>45342</v>
      </c>
      <c r="E101" s="15">
        <v>45346</v>
      </c>
      <c r="F101">
        <v>2</v>
      </c>
      <c r="G101">
        <v>464</v>
      </c>
      <c r="H101" t="s">
        <v>14</v>
      </c>
      <c r="I101" t="s">
        <v>551</v>
      </c>
      <c r="J101" t="s">
        <v>19</v>
      </c>
      <c r="K101" t="str">
        <f t="shared" si="7"/>
        <v>2024</v>
      </c>
      <c r="L101" t="str">
        <f t="shared" si="8"/>
        <v>Feb</v>
      </c>
      <c r="M101" t="str">
        <f t="shared" si="9"/>
        <v>Tue</v>
      </c>
      <c r="N101">
        <f t="shared" si="12"/>
        <v>4</v>
      </c>
      <c r="O101">
        <f>ROUND(F101*G101*VLOOKUP(C101, Table2[#All], 2,FALSE),0)</f>
        <v>603</v>
      </c>
      <c r="P101">
        <f t="shared" si="10"/>
        <v>928</v>
      </c>
      <c r="Q101">
        <f t="shared" si="11"/>
        <v>325</v>
      </c>
    </row>
    <row r="102" spans="1:17" x14ac:dyDescent="0.25">
      <c r="A102" t="s">
        <v>147</v>
      </c>
      <c r="B102" t="s">
        <v>12</v>
      </c>
      <c r="C102" t="s">
        <v>96</v>
      </c>
      <c r="D102" s="15">
        <v>45320</v>
      </c>
      <c r="E102" s="15">
        <v>45327</v>
      </c>
      <c r="F102">
        <v>5</v>
      </c>
      <c r="G102">
        <v>377</v>
      </c>
      <c r="H102" t="s">
        <v>14</v>
      </c>
      <c r="I102" t="s">
        <v>547</v>
      </c>
      <c r="J102" t="s">
        <v>19</v>
      </c>
      <c r="K102" t="str">
        <f t="shared" si="7"/>
        <v>2024</v>
      </c>
      <c r="L102" t="str">
        <f t="shared" si="8"/>
        <v>Jan</v>
      </c>
      <c r="M102" t="str">
        <f t="shared" si="9"/>
        <v>Mon</v>
      </c>
      <c r="N102">
        <f t="shared" si="12"/>
        <v>7</v>
      </c>
      <c r="O102">
        <f>ROUND(F102*G102*VLOOKUP(C102, Table2[#All], 2,FALSE),0)</f>
        <v>1320</v>
      </c>
      <c r="P102">
        <f t="shared" si="10"/>
        <v>1885</v>
      </c>
      <c r="Q102">
        <f t="shared" si="11"/>
        <v>565</v>
      </c>
    </row>
    <row r="103" spans="1:17" x14ac:dyDescent="0.25">
      <c r="A103" t="s">
        <v>148</v>
      </c>
      <c r="B103" t="s">
        <v>21</v>
      </c>
      <c r="C103" t="s">
        <v>52</v>
      </c>
      <c r="D103" s="15">
        <v>45502</v>
      </c>
      <c r="E103" s="15">
        <v>45513</v>
      </c>
      <c r="F103">
        <v>10</v>
      </c>
      <c r="G103">
        <v>708</v>
      </c>
      <c r="H103" t="s">
        <v>14</v>
      </c>
      <c r="I103" t="s">
        <v>549</v>
      </c>
      <c r="J103" t="s">
        <v>29</v>
      </c>
      <c r="K103" t="str">
        <f t="shared" si="7"/>
        <v>2024</v>
      </c>
      <c r="L103" t="str">
        <f t="shared" si="8"/>
        <v>Jul</v>
      </c>
      <c r="M103" t="str">
        <f t="shared" si="9"/>
        <v>Mon</v>
      </c>
      <c r="N103">
        <f t="shared" si="12"/>
        <v>11</v>
      </c>
      <c r="O103">
        <f>ROUND(F103*G103*VLOOKUP(C103, Table2[#All], 2,FALSE),0)</f>
        <v>4956</v>
      </c>
      <c r="P103">
        <f t="shared" si="10"/>
        <v>7080</v>
      </c>
      <c r="Q103">
        <f t="shared" si="11"/>
        <v>2124</v>
      </c>
    </row>
    <row r="104" spans="1:17" x14ac:dyDescent="0.25">
      <c r="A104" t="s">
        <v>149</v>
      </c>
      <c r="B104" t="s">
        <v>21</v>
      </c>
      <c r="C104" t="s">
        <v>40</v>
      </c>
      <c r="D104" s="15">
        <v>45613</v>
      </c>
      <c r="E104" s="15">
        <v>45619</v>
      </c>
      <c r="F104">
        <v>1</v>
      </c>
      <c r="G104">
        <v>326</v>
      </c>
      <c r="H104" t="s">
        <v>14</v>
      </c>
      <c r="I104" t="s">
        <v>549</v>
      </c>
      <c r="J104" t="s">
        <v>46</v>
      </c>
      <c r="K104" t="str">
        <f t="shared" si="7"/>
        <v>2024</v>
      </c>
      <c r="L104" t="str">
        <f t="shared" si="8"/>
        <v>Nov</v>
      </c>
      <c r="M104" t="str">
        <f t="shared" si="9"/>
        <v>Sun</v>
      </c>
      <c r="N104">
        <f t="shared" si="12"/>
        <v>6</v>
      </c>
      <c r="O104">
        <f>ROUND(F104*G104*VLOOKUP(C104, Table2[#All], 2,FALSE),0)</f>
        <v>212</v>
      </c>
      <c r="P104">
        <f t="shared" si="10"/>
        <v>326</v>
      </c>
      <c r="Q104">
        <f t="shared" si="11"/>
        <v>114</v>
      </c>
    </row>
    <row r="105" spans="1:17" x14ac:dyDescent="0.25">
      <c r="A105" t="s">
        <v>150</v>
      </c>
      <c r="B105" t="s">
        <v>17</v>
      </c>
      <c r="C105" t="s">
        <v>56</v>
      </c>
      <c r="D105" s="2">
        <v>45359</v>
      </c>
      <c r="E105" s="3">
        <v>45369</v>
      </c>
      <c r="F105">
        <v>2</v>
      </c>
      <c r="G105">
        <v>941</v>
      </c>
      <c r="H105" t="s">
        <v>28</v>
      </c>
      <c r="I105" t="s">
        <v>547</v>
      </c>
      <c r="J105" t="s">
        <v>29</v>
      </c>
      <c r="K105" t="str">
        <f t="shared" si="7"/>
        <v>2024</v>
      </c>
      <c r="L105" t="str">
        <f t="shared" si="8"/>
        <v>Mar</v>
      </c>
      <c r="M105" t="str">
        <f t="shared" si="9"/>
        <v>Fri</v>
      </c>
      <c r="N105">
        <f t="shared" si="12"/>
        <v>10</v>
      </c>
      <c r="O105">
        <f>ROUND(F105*G105*VLOOKUP(C105, Table2[#All], 2,FALSE),0)</f>
        <v>1035</v>
      </c>
      <c r="P105">
        <f t="shared" si="10"/>
        <v>1882</v>
      </c>
      <c r="Q105">
        <f t="shared" si="11"/>
        <v>847</v>
      </c>
    </row>
    <row r="106" spans="1:17" x14ac:dyDescent="0.25">
      <c r="A106" t="s">
        <v>151</v>
      </c>
      <c r="B106" t="s">
        <v>24</v>
      </c>
      <c r="C106" t="s">
        <v>100</v>
      </c>
      <c r="D106" s="2">
        <v>45394</v>
      </c>
      <c r="E106" s="3">
        <v>45403</v>
      </c>
      <c r="F106">
        <v>3</v>
      </c>
      <c r="G106">
        <v>815</v>
      </c>
      <c r="H106" t="s">
        <v>28</v>
      </c>
      <c r="I106" t="s">
        <v>33</v>
      </c>
      <c r="J106" t="s">
        <v>29</v>
      </c>
      <c r="K106" t="str">
        <f t="shared" si="7"/>
        <v>2024</v>
      </c>
      <c r="L106" t="str">
        <f t="shared" si="8"/>
        <v>Apr</v>
      </c>
      <c r="M106" t="str">
        <f t="shared" si="9"/>
        <v>Fri</v>
      </c>
      <c r="N106">
        <f t="shared" si="12"/>
        <v>9</v>
      </c>
      <c r="O106">
        <f>ROUND(F106*G106*VLOOKUP(C106, Table2[#All], 2,FALSE),0)</f>
        <v>1467</v>
      </c>
      <c r="P106">
        <f t="shared" si="10"/>
        <v>2445</v>
      </c>
      <c r="Q106">
        <f t="shared" si="11"/>
        <v>978</v>
      </c>
    </row>
    <row r="107" spans="1:17" x14ac:dyDescent="0.25">
      <c r="A107" t="s">
        <v>152</v>
      </c>
      <c r="B107" t="s">
        <v>31</v>
      </c>
      <c r="C107" t="s">
        <v>76</v>
      </c>
      <c r="D107" s="2">
        <v>45531</v>
      </c>
      <c r="E107" s="3">
        <v>45538</v>
      </c>
      <c r="F107">
        <v>2</v>
      </c>
      <c r="G107">
        <v>154</v>
      </c>
      <c r="H107" t="s">
        <v>28</v>
      </c>
      <c r="I107" t="s">
        <v>549</v>
      </c>
      <c r="J107" t="s">
        <v>29</v>
      </c>
      <c r="K107" t="str">
        <f t="shared" si="7"/>
        <v>2024</v>
      </c>
      <c r="L107" t="str">
        <f t="shared" si="8"/>
        <v>Aug</v>
      </c>
      <c r="M107" t="str">
        <f t="shared" si="9"/>
        <v>Tue</v>
      </c>
      <c r="N107">
        <f t="shared" si="12"/>
        <v>7</v>
      </c>
      <c r="O107">
        <f>ROUND(F107*G107*VLOOKUP(C107, Table2[#All], 2,FALSE),0)</f>
        <v>231</v>
      </c>
      <c r="P107">
        <f t="shared" si="10"/>
        <v>308</v>
      </c>
      <c r="Q107">
        <f t="shared" si="11"/>
        <v>77</v>
      </c>
    </row>
    <row r="108" spans="1:17" x14ac:dyDescent="0.25">
      <c r="A108" t="s">
        <v>153</v>
      </c>
      <c r="B108" t="s">
        <v>17</v>
      </c>
      <c r="C108" t="s">
        <v>18</v>
      </c>
      <c r="D108" s="2">
        <v>45524</v>
      </c>
      <c r="E108" s="3">
        <v>45534</v>
      </c>
      <c r="F108">
        <v>6</v>
      </c>
      <c r="G108">
        <v>698</v>
      </c>
      <c r="H108" t="s">
        <v>28</v>
      </c>
      <c r="I108" t="s">
        <v>33</v>
      </c>
      <c r="J108" t="s">
        <v>29</v>
      </c>
      <c r="K108" t="str">
        <f t="shared" si="7"/>
        <v>2024</v>
      </c>
      <c r="L108" t="str">
        <f t="shared" si="8"/>
        <v>Aug</v>
      </c>
      <c r="M108" t="str">
        <f t="shared" si="9"/>
        <v>Tue</v>
      </c>
      <c r="N108">
        <f t="shared" si="12"/>
        <v>10</v>
      </c>
      <c r="O108">
        <f>ROUND(F108*G108*VLOOKUP(C108, Table2[#All], 2,FALSE),0)</f>
        <v>2094</v>
      </c>
      <c r="P108">
        <f t="shared" si="10"/>
        <v>4188</v>
      </c>
      <c r="Q108">
        <f t="shared" si="11"/>
        <v>2094</v>
      </c>
    </row>
    <row r="109" spans="1:17" x14ac:dyDescent="0.25">
      <c r="A109" t="s">
        <v>154</v>
      </c>
      <c r="B109" t="s">
        <v>24</v>
      </c>
      <c r="C109" t="s">
        <v>25</v>
      </c>
      <c r="D109" s="2">
        <v>45347</v>
      </c>
      <c r="E109" s="3">
        <v>45353</v>
      </c>
      <c r="F109">
        <v>4</v>
      </c>
      <c r="G109">
        <v>492</v>
      </c>
      <c r="H109" t="s">
        <v>28</v>
      </c>
      <c r="I109" t="s">
        <v>551</v>
      </c>
      <c r="J109" t="s">
        <v>15</v>
      </c>
      <c r="K109" t="str">
        <f t="shared" si="7"/>
        <v>2024</v>
      </c>
      <c r="L109" t="str">
        <f t="shared" si="8"/>
        <v>Feb</v>
      </c>
      <c r="M109" t="str">
        <f t="shared" si="9"/>
        <v>Sun</v>
      </c>
      <c r="N109">
        <f t="shared" si="12"/>
        <v>6</v>
      </c>
      <c r="O109">
        <f>ROUND(F109*G109*VLOOKUP(C109, Table2[#All], 2,FALSE),0)</f>
        <v>1082</v>
      </c>
      <c r="P109">
        <f t="shared" si="10"/>
        <v>1968</v>
      </c>
      <c r="Q109">
        <f t="shared" si="11"/>
        <v>886</v>
      </c>
    </row>
    <row r="110" spans="1:17" x14ac:dyDescent="0.25">
      <c r="A110" t="s">
        <v>155</v>
      </c>
      <c r="B110" t="s">
        <v>31</v>
      </c>
      <c r="C110" t="s">
        <v>32</v>
      </c>
      <c r="D110" s="2">
        <v>45405</v>
      </c>
      <c r="E110" s="3">
        <v>45410</v>
      </c>
      <c r="F110">
        <v>2</v>
      </c>
      <c r="G110">
        <v>660</v>
      </c>
      <c r="H110" t="s">
        <v>28</v>
      </c>
      <c r="I110" t="s">
        <v>549</v>
      </c>
      <c r="J110" t="s">
        <v>46</v>
      </c>
      <c r="K110" t="str">
        <f t="shared" si="7"/>
        <v>2024</v>
      </c>
      <c r="L110" t="str">
        <f t="shared" si="8"/>
        <v>Apr</v>
      </c>
      <c r="M110" t="str">
        <f t="shared" si="9"/>
        <v>Tue</v>
      </c>
      <c r="N110">
        <f t="shared" si="12"/>
        <v>5</v>
      </c>
      <c r="O110">
        <f>ROUND(F110*G110*VLOOKUP(C110, Table2[#All], 2,FALSE),0)</f>
        <v>990</v>
      </c>
      <c r="P110">
        <f t="shared" si="10"/>
        <v>1320</v>
      </c>
      <c r="Q110">
        <f t="shared" si="11"/>
        <v>330</v>
      </c>
    </row>
    <row r="111" spans="1:17" x14ac:dyDescent="0.25">
      <c r="A111" t="s">
        <v>156</v>
      </c>
      <c r="B111" t="s">
        <v>24</v>
      </c>
      <c r="C111" t="s">
        <v>100</v>
      </c>
      <c r="D111" s="2">
        <v>45477</v>
      </c>
      <c r="E111" s="3">
        <v>45484</v>
      </c>
      <c r="F111">
        <v>2</v>
      </c>
      <c r="G111">
        <v>712</v>
      </c>
      <c r="H111" t="s">
        <v>28</v>
      </c>
      <c r="I111" t="s">
        <v>547</v>
      </c>
      <c r="J111" t="s">
        <v>15</v>
      </c>
      <c r="K111" t="str">
        <f t="shared" si="7"/>
        <v>2024</v>
      </c>
      <c r="L111" t="str">
        <f t="shared" si="8"/>
        <v>Jul</v>
      </c>
      <c r="M111" t="str">
        <f t="shared" si="9"/>
        <v>Thu</v>
      </c>
      <c r="N111">
        <f t="shared" si="12"/>
        <v>7</v>
      </c>
      <c r="O111">
        <f>ROUND(F111*G111*VLOOKUP(C111, Table2[#All], 2,FALSE),0)</f>
        <v>854</v>
      </c>
      <c r="P111">
        <f t="shared" si="10"/>
        <v>1424</v>
      </c>
      <c r="Q111">
        <f t="shared" si="11"/>
        <v>570</v>
      </c>
    </row>
    <row r="112" spans="1:17" x14ac:dyDescent="0.25">
      <c r="A112" t="s">
        <v>157</v>
      </c>
      <c r="B112" t="s">
        <v>31</v>
      </c>
      <c r="C112" t="s">
        <v>76</v>
      </c>
      <c r="D112" s="15">
        <v>45495</v>
      </c>
      <c r="E112" s="15">
        <v>45499</v>
      </c>
      <c r="F112">
        <v>5</v>
      </c>
      <c r="G112">
        <v>204</v>
      </c>
      <c r="H112" t="s">
        <v>14</v>
      </c>
      <c r="I112" t="s">
        <v>551</v>
      </c>
      <c r="J112" t="s">
        <v>46</v>
      </c>
      <c r="K112" t="str">
        <f t="shared" si="7"/>
        <v>2024</v>
      </c>
      <c r="L112" t="str">
        <f t="shared" si="8"/>
        <v>Jul</v>
      </c>
      <c r="M112" t="str">
        <f t="shared" si="9"/>
        <v>Mon</v>
      </c>
      <c r="N112">
        <f t="shared" si="12"/>
        <v>4</v>
      </c>
      <c r="O112">
        <f>ROUND(F112*G112*VLOOKUP(C112, Table2[#All], 2,FALSE),0)</f>
        <v>765</v>
      </c>
      <c r="P112">
        <f t="shared" si="10"/>
        <v>1020</v>
      </c>
      <c r="Q112">
        <f t="shared" si="11"/>
        <v>255</v>
      </c>
    </row>
    <row r="113" spans="1:17" x14ac:dyDescent="0.25">
      <c r="A113" t="s">
        <v>158</v>
      </c>
      <c r="B113" t="s">
        <v>21</v>
      </c>
      <c r="C113" t="s">
        <v>52</v>
      </c>
      <c r="D113" s="15">
        <v>45302</v>
      </c>
      <c r="E113" s="15">
        <v>45308</v>
      </c>
      <c r="F113">
        <v>1</v>
      </c>
      <c r="G113">
        <v>815</v>
      </c>
      <c r="H113" t="s">
        <v>14</v>
      </c>
      <c r="I113" t="s">
        <v>547</v>
      </c>
      <c r="J113" t="s">
        <v>15</v>
      </c>
      <c r="K113" t="str">
        <f t="shared" si="7"/>
        <v>2024</v>
      </c>
      <c r="L113" t="str">
        <f t="shared" si="8"/>
        <v>Jan</v>
      </c>
      <c r="M113" t="str">
        <f t="shared" si="9"/>
        <v>Thu</v>
      </c>
      <c r="N113">
        <f t="shared" si="12"/>
        <v>6</v>
      </c>
      <c r="O113">
        <f>ROUND(F113*G113*VLOOKUP(C113, Table2[#All], 2,FALSE),0)</f>
        <v>571</v>
      </c>
      <c r="P113">
        <f t="shared" si="10"/>
        <v>815</v>
      </c>
      <c r="Q113">
        <f t="shared" si="11"/>
        <v>244</v>
      </c>
    </row>
    <row r="114" spans="1:17" x14ac:dyDescent="0.25">
      <c r="A114" t="s">
        <v>159</v>
      </c>
      <c r="B114" t="s">
        <v>17</v>
      </c>
      <c r="C114" t="s">
        <v>64</v>
      </c>
      <c r="D114" s="15">
        <v>45327</v>
      </c>
      <c r="E114" s="15">
        <v>45335</v>
      </c>
      <c r="F114">
        <v>9</v>
      </c>
      <c r="G114">
        <v>222</v>
      </c>
      <c r="H114" t="s">
        <v>14</v>
      </c>
      <c r="I114" t="s">
        <v>33</v>
      </c>
      <c r="J114" t="s">
        <v>19</v>
      </c>
      <c r="K114" t="str">
        <f t="shared" si="7"/>
        <v>2024</v>
      </c>
      <c r="L114" t="str">
        <f t="shared" si="8"/>
        <v>Feb</v>
      </c>
      <c r="M114" t="str">
        <f t="shared" si="9"/>
        <v>Mon</v>
      </c>
      <c r="N114">
        <f t="shared" si="12"/>
        <v>8</v>
      </c>
      <c r="O114">
        <f>ROUND(F114*G114*VLOOKUP(C114, Table2[#All], 2,FALSE),0)</f>
        <v>999</v>
      </c>
      <c r="P114">
        <f t="shared" si="10"/>
        <v>1998</v>
      </c>
      <c r="Q114">
        <f t="shared" si="11"/>
        <v>999</v>
      </c>
    </row>
    <row r="115" spans="1:17" x14ac:dyDescent="0.25">
      <c r="A115" t="s">
        <v>160</v>
      </c>
      <c r="B115" t="s">
        <v>31</v>
      </c>
      <c r="C115" t="s">
        <v>42</v>
      </c>
      <c r="D115" s="15">
        <v>45597</v>
      </c>
      <c r="E115" s="15">
        <v>45605</v>
      </c>
      <c r="F115">
        <v>1</v>
      </c>
      <c r="G115">
        <v>293</v>
      </c>
      <c r="H115" t="s">
        <v>14</v>
      </c>
      <c r="I115" t="s">
        <v>549</v>
      </c>
      <c r="J115" t="s">
        <v>29</v>
      </c>
      <c r="K115" t="str">
        <f t="shared" si="7"/>
        <v>2024</v>
      </c>
      <c r="L115" t="str">
        <f t="shared" si="8"/>
        <v>Nov</v>
      </c>
      <c r="M115" t="str">
        <f t="shared" si="9"/>
        <v>Fri</v>
      </c>
      <c r="N115">
        <f t="shared" si="12"/>
        <v>8</v>
      </c>
      <c r="O115">
        <f>ROUND(F115*G115*VLOOKUP(C115, Table2[#All], 2,FALSE),0)</f>
        <v>190</v>
      </c>
      <c r="P115">
        <f t="shared" si="10"/>
        <v>293</v>
      </c>
      <c r="Q115">
        <f t="shared" si="11"/>
        <v>103</v>
      </c>
    </row>
    <row r="116" spans="1:17" x14ac:dyDescent="0.25">
      <c r="A116" t="s">
        <v>161</v>
      </c>
      <c r="B116" t="s">
        <v>17</v>
      </c>
      <c r="C116" t="s">
        <v>56</v>
      </c>
      <c r="D116" s="15">
        <v>45381</v>
      </c>
      <c r="E116" s="15">
        <v>45387</v>
      </c>
      <c r="F116">
        <v>2</v>
      </c>
      <c r="G116">
        <v>686</v>
      </c>
      <c r="H116" t="s">
        <v>14</v>
      </c>
      <c r="I116" t="s">
        <v>549</v>
      </c>
      <c r="J116" t="s">
        <v>15</v>
      </c>
      <c r="K116" t="str">
        <f t="shared" si="7"/>
        <v>2024</v>
      </c>
      <c r="L116" t="str">
        <f t="shared" si="8"/>
        <v>Mar</v>
      </c>
      <c r="M116" t="str">
        <f t="shared" si="9"/>
        <v>Sat</v>
      </c>
      <c r="N116">
        <f t="shared" si="12"/>
        <v>6</v>
      </c>
      <c r="O116">
        <f>ROUND(F116*G116*VLOOKUP(C116, Table2[#All], 2,FALSE),0)</f>
        <v>755</v>
      </c>
      <c r="P116">
        <f t="shared" si="10"/>
        <v>1372</v>
      </c>
      <c r="Q116">
        <f t="shared" si="11"/>
        <v>617</v>
      </c>
    </row>
    <row r="117" spans="1:17" x14ac:dyDescent="0.25">
      <c r="A117" t="s">
        <v>162</v>
      </c>
      <c r="B117" t="s">
        <v>24</v>
      </c>
      <c r="C117" t="s">
        <v>25</v>
      </c>
      <c r="D117" s="15">
        <v>45554</v>
      </c>
      <c r="E117" s="15">
        <v>45564</v>
      </c>
      <c r="F117">
        <v>10</v>
      </c>
      <c r="G117">
        <v>121</v>
      </c>
      <c r="H117" t="s">
        <v>14</v>
      </c>
      <c r="I117" t="s">
        <v>550</v>
      </c>
      <c r="J117" t="s">
        <v>29</v>
      </c>
      <c r="K117" t="str">
        <f t="shared" si="7"/>
        <v>2024</v>
      </c>
      <c r="L117" t="str">
        <f t="shared" si="8"/>
        <v>Sep</v>
      </c>
      <c r="M117" t="str">
        <f t="shared" si="9"/>
        <v>Thu</v>
      </c>
      <c r="N117">
        <f t="shared" si="12"/>
        <v>10</v>
      </c>
      <c r="O117">
        <f>ROUND(F117*G117*VLOOKUP(C117, Table2[#All], 2,FALSE),0)</f>
        <v>666</v>
      </c>
      <c r="P117">
        <f t="shared" si="10"/>
        <v>1210</v>
      </c>
      <c r="Q117">
        <f t="shared" si="11"/>
        <v>544</v>
      </c>
    </row>
    <row r="118" spans="1:17" x14ac:dyDescent="0.25">
      <c r="A118" t="s">
        <v>163</v>
      </c>
      <c r="B118" t="s">
        <v>17</v>
      </c>
      <c r="C118" t="s">
        <v>18</v>
      </c>
      <c r="D118" s="15">
        <v>45629</v>
      </c>
      <c r="E118" s="15">
        <v>45633</v>
      </c>
      <c r="F118">
        <v>9</v>
      </c>
      <c r="G118">
        <v>318</v>
      </c>
      <c r="H118" t="s">
        <v>14</v>
      </c>
      <c r="I118" t="s">
        <v>550</v>
      </c>
      <c r="J118" t="s">
        <v>19</v>
      </c>
      <c r="K118" t="str">
        <f t="shared" si="7"/>
        <v>2024</v>
      </c>
      <c r="L118" t="str">
        <f t="shared" si="8"/>
        <v>Dec</v>
      </c>
      <c r="M118" t="str">
        <f t="shared" si="9"/>
        <v>Tue</v>
      </c>
      <c r="N118">
        <f t="shared" si="12"/>
        <v>4</v>
      </c>
      <c r="O118">
        <f>ROUND(F118*G118*VLOOKUP(C118, Table2[#All], 2,FALSE),0)</f>
        <v>1431</v>
      </c>
      <c r="P118">
        <f t="shared" si="10"/>
        <v>2862</v>
      </c>
      <c r="Q118">
        <f t="shared" si="11"/>
        <v>1431</v>
      </c>
    </row>
    <row r="119" spans="1:17" x14ac:dyDescent="0.25">
      <c r="A119" t="s">
        <v>164</v>
      </c>
      <c r="B119" t="s">
        <v>24</v>
      </c>
      <c r="C119" t="s">
        <v>38</v>
      </c>
      <c r="D119" s="15">
        <v>45510</v>
      </c>
      <c r="E119" s="15">
        <v>45521</v>
      </c>
      <c r="F119">
        <v>2</v>
      </c>
      <c r="G119">
        <v>512</v>
      </c>
      <c r="H119" t="s">
        <v>14</v>
      </c>
      <c r="I119" t="s">
        <v>33</v>
      </c>
      <c r="J119" t="s">
        <v>15</v>
      </c>
      <c r="K119" t="str">
        <f t="shared" si="7"/>
        <v>2024</v>
      </c>
      <c r="L119" t="str">
        <f t="shared" si="8"/>
        <v>Aug</v>
      </c>
      <c r="M119" t="str">
        <f t="shared" si="9"/>
        <v>Tue</v>
      </c>
      <c r="N119">
        <f t="shared" si="12"/>
        <v>11</v>
      </c>
      <c r="O119">
        <f>ROUND(F119*G119*VLOOKUP(C119, Table2[#All], 2,FALSE),0)</f>
        <v>512</v>
      </c>
      <c r="P119">
        <f t="shared" si="10"/>
        <v>1024</v>
      </c>
      <c r="Q119">
        <f t="shared" si="11"/>
        <v>512</v>
      </c>
    </row>
    <row r="120" spans="1:17" x14ac:dyDescent="0.25">
      <c r="A120" t="s">
        <v>165</v>
      </c>
      <c r="B120" t="s">
        <v>12</v>
      </c>
      <c r="C120" t="s">
        <v>96</v>
      </c>
      <c r="D120" s="2">
        <v>45603</v>
      </c>
      <c r="E120" s="3">
        <v>45608</v>
      </c>
      <c r="F120">
        <v>3</v>
      </c>
      <c r="G120">
        <v>77</v>
      </c>
      <c r="H120" t="s">
        <v>28</v>
      </c>
      <c r="I120" t="s">
        <v>551</v>
      </c>
      <c r="J120" t="s">
        <v>29</v>
      </c>
      <c r="K120" t="str">
        <f t="shared" si="7"/>
        <v>2024</v>
      </c>
      <c r="L120" t="str">
        <f t="shared" si="8"/>
        <v>Nov</v>
      </c>
      <c r="M120" t="str">
        <f t="shared" si="9"/>
        <v>Thu</v>
      </c>
      <c r="N120">
        <f t="shared" si="12"/>
        <v>5</v>
      </c>
      <c r="O120">
        <f>ROUND(F120*G120*VLOOKUP(C120, Table2[#All], 2,FALSE),0)</f>
        <v>162</v>
      </c>
      <c r="P120">
        <f t="shared" si="10"/>
        <v>231</v>
      </c>
      <c r="Q120">
        <f t="shared" si="11"/>
        <v>69</v>
      </c>
    </row>
    <row r="121" spans="1:17" x14ac:dyDescent="0.25">
      <c r="A121" t="s">
        <v>166</v>
      </c>
      <c r="B121" t="s">
        <v>24</v>
      </c>
      <c r="C121" t="s">
        <v>70</v>
      </c>
      <c r="D121" s="2">
        <v>45601</v>
      </c>
      <c r="E121" s="3">
        <v>45605</v>
      </c>
      <c r="F121">
        <v>7</v>
      </c>
      <c r="G121">
        <v>111</v>
      </c>
      <c r="H121" t="s">
        <v>28</v>
      </c>
      <c r="I121" t="s">
        <v>549</v>
      </c>
      <c r="J121" t="s">
        <v>46</v>
      </c>
      <c r="K121" t="str">
        <f t="shared" si="7"/>
        <v>2024</v>
      </c>
      <c r="L121" t="str">
        <f t="shared" si="8"/>
        <v>Nov</v>
      </c>
      <c r="M121" t="str">
        <f t="shared" si="9"/>
        <v>Tue</v>
      </c>
      <c r="N121">
        <f t="shared" si="12"/>
        <v>4</v>
      </c>
      <c r="O121">
        <f>ROUND(F121*G121*VLOOKUP(C121, Table2[#All], 2,FALSE),0)</f>
        <v>427</v>
      </c>
      <c r="P121">
        <f t="shared" si="10"/>
        <v>777</v>
      </c>
      <c r="Q121">
        <f t="shared" si="11"/>
        <v>350</v>
      </c>
    </row>
    <row r="122" spans="1:17" x14ac:dyDescent="0.25">
      <c r="A122" t="s">
        <v>167</v>
      </c>
      <c r="B122" t="s">
        <v>24</v>
      </c>
      <c r="C122" t="s">
        <v>38</v>
      </c>
      <c r="D122" s="2">
        <v>45504</v>
      </c>
      <c r="E122" s="3">
        <v>45509</v>
      </c>
      <c r="F122">
        <v>2</v>
      </c>
      <c r="G122">
        <v>330</v>
      </c>
      <c r="H122" t="s">
        <v>28</v>
      </c>
      <c r="I122" t="s">
        <v>550</v>
      </c>
      <c r="J122" t="s">
        <v>46</v>
      </c>
      <c r="K122" t="str">
        <f t="shared" si="7"/>
        <v>2024</v>
      </c>
      <c r="L122" t="str">
        <f t="shared" si="8"/>
        <v>Jul</v>
      </c>
      <c r="M122" t="str">
        <f t="shared" si="9"/>
        <v>Wed</v>
      </c>
      <c r="N122">
        <f t="shared" si="12"/>
        <v>5</v>
      </c>
      <c r="O122">
        <f>ROUND(F122*G122*VLOOKUP(C122, Table2[#All], 2,FALSE),0)</f>
        <v>330</v>
      </c>
      <c r="P122">
        <f t="shared" si="10"/>
        <v>660</v>
      </c>
      <c r="Q122">
        <f t="shared" si="11"/>
        <v>330</v>
      </c>
    </row>
    <row r="123" spans="1:17" x14ac:dyDescent="0.25">
      <c r="A123" t="s">
        <v>168</v>
      </c>
      <c r="B123" t="s">
        <v>31</v>
      </c>
      <c r="C123" t="s">
        <v>79</v>
      </c>
      <c r="D123" s="15">
        <v>45370</v>
      </c>
      <c r="E123" s="15">
        <v>45374</v>
      </c>
      <c r="F123">
        <v>8</v>
      </c>
      <c r="G123">
        <v>78</v>
      </c>
      <c r="H123" t="s">
        <v>14</v>
      </c>
      <c r="I123" t="s">
        <v>551</v>
      </c>
      <c r="J123" t="s">
        <v>19</v>
      </c>
      <c r="K123" t="str">
        <f t="shared" si="7"/>
        <v>2024</v>
      </c>
      <c r="L123" t="str">
        <f t="shared" si="8"/>
        <v>Mar</v>
      </c>
      <c r="M123" t="str">
        <f t="shared" si="9"/>
        <v>Tue</v>
      </c>
      <c r="N123">
        <f t="shared" si="12"/>
        <v>4</v>
      </c>
      <c r="O123">
        <f>ROUND(F123*G123*VLOOKUP(C123, Table2[#All], 2,FALSE),0)</f>
        <v>406</v>
      </c>
      <c r="P123">
        <f t="shared" si="10"/>
        <v>624</v>
      </c>
      <c r="Q123">
        <f t="shared" si="11"/>
        <v>218</v>
      </c>
    </row>
    <row r="124" spans="1:17" x14ac:dyDescent="0.25">
      <c r="A124" t="s">
        <v>169</v>
      </c>
      <c r="B124" t="s">
        <v>24</v>
      </c>
      <c r="C124" t="s">
        <v>115</v>
      </c>
      <c r="D124" s="2">
        <v>45482</v>
      </c>
      <c r="E124" s="3">
        <v>45486</v>
      </c>
      <c r="F124">
        <v>3</v>
      </c>
      <c r="G124">
        <v>579</v>
      </c>
      <c r="H124" t="s">
        <v>28</v>
      </c>
      <c r="I124" t="s">
        <v>551</v>
      </c>
      <c r="J124" t="s">
        <v>19</v>
      </c>
      <c r="K124" t="str">
        <f t="shared" si="7"/>
        <v>2024</v>
      </c>
      <c r="L124" t="str">
        <f t="shared" si="8"/>
        <v>Jul</v>
      </c>
      <c r="M124" t="str">
        <f t="shared" si="9"/>
        <v>Tue</v>
      </c>
      <c r="N124">
        <f t="shared" si="12"/>
        <v>4</v>
      </c>
      <c r="O124">
        <f>ROUND(F124*G124*VLOOKUP(C124, Table2[#All], 2,FALSE),0)</f>
        <v>1042</v>
      </c>
      <c r="P124">
        <f t="shared" si="10"/>
        <v>1737</v>
      </c>
      <c r="Q124">
        <f t="shared" si="11"/>
        <v>695</v>
      </c>
    </row>
    <row r="125" spans="1:17" x14ac:dyDescent="0.25">
      <c r="A125" t="s">
        <v>170</v>
      </c>
      <c r="B125" t="s">
        <v>17</v>
      </c>
      <c r="C125" t="s">
        <v>56</v>
      </c>
      <c r="D125" s="2">
        <v>45635</v>
      </c>
      <c r="E125" s="3">
        <v>45649</v>
      </c>
      <c r="F125">
        <v>2</v>
      </c>
      <c r="G125">
        <v>430</v>
      </c>
      <c r="H125" t="s">
        <v>28</v>
      </c>
      <c r="I125" t="s">
        <v>547</v>
      </c>
      <c r="J125" t="s">
        <v>46</v>
      </c>
      <c r="K125" t="str">
        <f t="shared" si="7"/>
        <v>2024</v>
      </c>
      <c r="L125" t="str">
        <f t="shared" si="8"/>
        <v>Dec</v>
      </c>
      <c r="M125" t="str">
        <f t="shared" si="9"/>
        <v>Mon</v>
      </c>
      <c r="N125">
        <f t="shared" si="12"/>
        <v>14</v>
      </c>
      <c r="O125">
        <f>ROUND(F125*G125*VLOOKUP(C125, Table2[#All], 2,FALSE),0)</f>
        <v>473</v>
      </c>
      <c r="P125">
        <f t="shared" si="10"/>
        <v>860</v>
      </c>
      <c r="Q125">
        <f t="shared" si="11"/>
        <v>387</v>
      </c>
    </row>
    <row r="126" spans="1:17" x14ac:dyDescent="0.25">
      <c r="A126" t="s">
        <v>171</v>
      </c>
      <c r="B126" t="s">
        <v>12</v>
      </c>
      <c r="C126" t="s">
        <v>96</v>
      </c>
      <c r="D126" s="2">
        <v>45599</v>
      </c>
      <c r="E126" s="3">
        <v>45620</v>
      </c>
      <c r="F126">
        <v>5</v>
      </c>
      <c r="G126">
        <v>370</v>
      </c>
      <c r="H126" t="s">
        <v>28</v>
      </c>
      <c r="I126" t="s">
        <v>551</v>
      </c>
      <c r="J126" t="s">
        <v>15</v>
      </c>
      <c r="K126" t="str">
        <f t="shared" si="7"/>
        <v>2024</v>
      </c>
      <c r="L126" t="str">
        <f t="shared" si="8"/>
        <v>Nov</v>
      </c>
      <c r="M126" t="str">
        <f t="shared" si="9"/>
        <v>Sun</v>
      </c>
      <c r="N126">
        <f t="shared" si="12"/>
        <v>21</v>
      </c>
      <c r="O126">
        <f>ROUND(F126*G126*VLOOKUP(C126, Table2[#All], 2,FALSE),0)</f>
        <v>1295</v>
      </c>
      <c r="P126">
        <f t="shared" si="10"/>
        <v>1850</v>
      </c>
      <c r="Q126">
        <f t="shared" si="11"/>
        <v>555</v>
      </c>
    </row>
    <row r="127" spans="1:17" x14ac:dyDescent="0.25">
      <c r="A127" t="s">
        <v>172</v>
      </c>
      <c r="B127" t="s">
        <v>17</v>
      </c>
      <c r="C127" t="s">
        <v>56</v>
      </c>
      <c r="D127" s="2">
        <v>45350</v>
      </c>
      <c r="E127" s="3">
        <v>45354</v>
      </c>
      <c r="F127">
        <v>5</v>
      </c>
      <c r="G127">
        <v>597</v>
      </c>
      <c r="H127" t="s">
        <v>28</v>
      </c>
      <c r="I127" t="s">
        <v>551</v>
      </c>
      <c r="J127" t="s">
        <v>46</v>
      </c>
      <c r="K127" t="str">
        <f t="shared" si="7"/>
        <v>2024</v>
      </c>
      <c r="L127" t="str">
        <f t="shared" si="8"/>
        <v>Feb</v>
      </c>
      <c r="M127" t="str">
        <f t="shared" si="9"/>
        <v>Wed</v>
      </c>
      <c r="N127">
        <f t="shared" si="12"/>
        <v>4</v>
      </c>
      <c r="O127">
        <f>ROUND(F127*G127*VLOOKUP(C127, Table2[#All], 2,FALSE),0)</f>
        <v>1642</v>
      </c>
      <c r="P127">
        <f t="shared" si="10"/>
        <v>2985</v>
      </c>
      <c r="Q127">
        <f t="shared" si="11"/>
        <v>1343</v>
      </c>
    </row>
    <row r="128" spans="1:17" x14ac:dyDescent="0.25">
      <c r="A128" t="s">
        <v>173</v>
      </c>
      <c r="B128" t="s">
        <v>17</v>
      </c>
      <c r="C128" t="s">
        <v>60</v>
      </c>
      <c r="D128" s="15">
        <v>45637</v>
      </c>
      <c r="E128" s="15">
        <v>45645</v>
      </c>
      <c r="F128">
        <v>9</v>
      </c>
      <c r="G128">
        <v>36</v>
      </c>
      <c r="H128" t="s">
        <v>14</v>
      </c>
      <c r="I128" t="s">
        <v>33</v>
      </c>
      <c r="J128" t="s">
        <v>46</v>
      </c>
      <c r="K128" t="str">
        <f t="shared" si="7"/>
        <v>2024</v>
      </c>
      <c r="L128" t="str">
        <f t="shared" si="8"/>
        <v>Dec</v>
      </c>
      <c r="M128" t="str">
        <f t="shared" si="9"/>
        <v>Wed</v>
      </c>
      <c r="N128">
        <f t="shared" si="12"/>
        <v>8</v>
      </c>
      <c r="O128">
        <f>ROUND(F128*G128*VLOOKUP(C128, Table2[#All], 2,FALSE),0)</f>
        <v>211</v>
      </c>
      <c r="P128">
        <f t="shared" si="10"/>
        <v>324</v>
      </c>
      <c r="Q128">
        <f t="shared" si="11"/>
        <v>113</v>
      </c>
    </row>
    <row r="129" spans="1:17" x14ac:dyDescent="0.25">
      <c r="A129" t="s">
        <v>174</v>
      </c>
      <c r="B129" t="s">
        <v>21</v>
      </c>
      <c r="C129" t="s">
        <v>83</v>
      </c>
      <c r="D129" s="15">
        <v>45651</v>
      </c>
      <c r="E129" s="15">
        <v>45660</v>
      </c>
      <c r="F129">
        <v>5</v>
      </c>
      <c r="G129">
        <v>953</v>
      </c>
      <c r="H129" t="s">
        <v>14</v>
      </c>
      <c r="I129" t="s">
        <v>547</v>
      </c>
      <c r="J129" t="s">
        <v>15</v>
      </c>
      <c r="K129" t="str">
        <f t="shared" si="7"/>
        <v>2024</v>
      </c>
      <c r="L129" t="str">
        <f t="shared" si="8"/>
        <v>Dec</v>
      </c>
      <c r="M129" t="str">
        <f t="shared" si="9"/>
        <v>Wed</v>
      </c>
      <c r="N129">
        <f t="shared" si="12"/>
        <v>9</v>
      </c>
      <c r="O129">
        <f>ROUND(F129*G129*VLOOKUP(C129, Table2[#All], 2,FALSE),0)</f>
        <v>3812</v>
      </c>
      <c r="P129">
        <f t="shared" si="10"/>
        <v>4765</v>
      </c>
      <c r="Q129">
        <f t="shared" si="11"/>
        <v>953</v>
      </c>
    </row>
    <row r="130" spans="1:17" x14ac:dyDescent="0.25">
      <c r="A130" t="s">
        <v>175</v>
      </c>
      <c r="B130" t="s">
        <v>21</v>
      </c>
      <c r="C130" t="s">
        <v>54</v>
      </c>
      <c r="D130" s="15">
        <v>45581</v>
      </c>
      <c r="E130" s="15">
        <v>45584</v>
      </c>
      <c r="F130">
        <v>7</v>
      </c>
      <c r="G130">
        <v>81</v>
      </c>
      <c r="H130" t="s">
        <v>14</v>
      </c>
      <c r="I130" t="s">
        <v>551</v>
      </c>
      <c r="J130" t="s">
        <v>19</v>
      </c>
      <c r="K130" t="str">
        <f t="shared" ref="K130:K193" si="13">TEXT(D130, "YYYY")</f>
        <v>2024</v>
      </c>
      <c r="L130" t="str">
        <f t="shared" ref="L130:L193" si="14">TEXT(D130, "MMM")</f>
        <v>Oct</v>
      </c>
      <c r="M130" t="str">
        <f t="shared" ref="M130:M193" si="15">TEXT(D130, "DDD")</f>
        <v>Wed</v>
      </c>
      <c r="N130">
        <f t="shared" si="12"/>
        <v>3</v>
      </c>
      <c r="O130">
        <f>ROUND(F130*G130*VLOOKUP(C130, Table2[#All], 2,FALSE),0)</f>
        <v>397</v>
      </c>
      <c r="P130">
        <f t="shared" ref="P130:P193" si="16">F130*G130</f>
        <v>567</v>
      </c>
      <c r="Q130">
        <f t="shared" ref="Q130:Q193" si="17">P130-O130</f>
        <v>170</v>
      </c>
    </row>
    <row r="131" spans="1:17" x14ac:dyDescent="0.25">
      <c r="A131" t="s">
        <v>176</v>
      </c>
      <c r="B131" t="s">
        <v>31</v>
      </c>
      <c r="C131" t="s">
        <v>79</v>
      </c>
      <c r="D131" s="15">
        <v>45582</v>
      </c>
      <c r="E131" s="15">
        <v>45594</v>
      </c>
      <c r="F131">
        <v>10</v>
      </c>
      <c r="G131">
        <v>96</v>
      </c>
      <c r="H131" t="s">
        <v>14</v>
      </c>
      <c r="I131" t="s">
        <v>551</v>
      </c>
      <c r="J131" t="s">
        <v>29</v>
      </c>
      <c r="K131" t="str">
        <f t="shared" si="13"/>
        <v>2024</v>
      </c>
      <c r="L131" t="str">
        <f t="shared" si="14"/>
        <v>Oct</v>
      </c>
      <c r="M131" t="str">
        <f t="shared" si="15"/>
        <v>Thu</v>
      </c>
      <c r="N131">
        <f t="shared" si="12"/>
        <v>12</v>
      </c>
      <c r="O131">
        <f>ROUND(F131*G131*VLOOKUP(C131, Table2[#All], 2,FALSE),0)</f>
        <v>624</v>
      </c>
      <c r="P131">
        <f t="shared" si="16"/>
        <v>960</v>
      </c>
      <c r="Q131">
        <f t="shared" si="17"/>
        <v>336</v>
      </c>
    </row>
    <row r="132" spans="1:17" x14ac:dyDescent="0.25">
      <c r="A132" t="s">
        <v>177</v>
      </c>
      <c r="B132" t="s">
        <v>17</v>
      </c>
      <c r="C132" t="s">
        <v>44</v>
      </c>
      <c r="D132" s="15">
        <v>45504</v>
      </c>
      <c r="E132" s="15">
        <v>45507</v>
      </c>
      <c r="F132">
        <v>5</v>
      </c>
      <c r="G132">
        <v>230</v>
      </c>
      <c r="H132" t="s">
        <v>14</v>
      </c>
      <c r="I132" t="s">
        <v>549</v>
      </c>
      <c r="J132" t="s">
        <v>19</v>
      </c>
      <c r="K132" t="str">
        <f t="shared" si="13"/>
        <v>2024</v>
      </c>
      <c r="L132" t="str">
        <f t="shared" si="14"/>
        <v>Jul</v>
      </c>
      <c r="M132" t="str">
        <f t="shared" si="15"/>
        <v>Wed</v>
      </c>
      <c r="N132">
        <f t="shared" si="12"/>
        <v>3</v>
      </c>
      <c r="O132">
        <f>ROUND(F132*G132*VLOOKUP(C132, Table2[#All], 2,FALSE),0)</f>
        <v>690</v>
      </c>
      <c r="P132">
        <f t="shared" si="16"/>
        <v>1150</v>
      </c>
      <c r="Q132">
        <f t="shared" si="17"/>
        <v>460</v>
      </c>
    </row>
    <row r="133" spans="1:17" x14ac:dyDescent="0.25">
      <c r="A133" t="s">
        <v>178</v>
      </c>
      <c r="B133" t="s">
        <v>17</v>
      </c>
      <c r="C133" t="s">
        <v>56</v>
      </c>
      <c r="D133" s="15">
        <v>45315</v>
      </c>
      <c r="E133" s="15">
        <v>45329</v>
      </c>
      <c r="F133">
        <v>4</v>
      </c>
      <c r="G133">
        <v>414</v>
      </c>
      <c r="H133" t="s">
        <v>14</v>
      </c>
      <c r="I133" t="s">
        <v>33</v>
      </c>
      <c r="J133" t="s">
        <v>15</v>
      </c>
      <c r="K133" t="str">
        <f t="shared" si="13"/>
        <v>2024</v>
      </c>
      <c r="L133" t="str">
        <f t="shared" si="14"/>
        <v>Jan</v>
      </c>
      <c r="M133" t="str">
        <f t="shared" si="15"/>
        <v>Wed</v>
      </c>
      <c r="N133">
        <f t="shared" si="12"/>
        <v>14</v>
      </c>
      <c r="O133">
        <f>ROUND(F133*G133*VLOOKUP(C133, Table2[#All], 2,FALSE),0)</f>
        <v>911</v>
      </c>
      <c r="P133">
        <f t="shared" si="16"/>
        <v>1656</v>
      </c>
      <c r="Q133">
        <f t="shared" si="17"/>
        <v>745</v>
      </c>
    </row>
    <row r="134" spans="1:17" x14ac:dyDescent="0.25">
      <c r="A134" t="s">
        <v>179</v>
      </c>
      <c r="B134" t="s">
        <v>12</v>
      </c>
      <c r="C134" t="s">
        <v>13</v>
      </c>
      <c r="D134" s="2">
        <v>45546</v>
      </c>
      <c r="E134" s="3">
        <v>45559</v>
      </c>
      <c r="F134">
        <v>7</v>
      </c>
      <c r="G134">
        <v>189</v>
      </c>
      <c r="H134" t="s">
        <v>28</v>
      </c>
      <c r="I134" t="s">
        <v>551</v>
      </c>
      <c r="J134" t="s">
        <v>19</v>
      </c>
      <c r="K134" t="str">
        <f t="shared" si="13"/>
        <v>2024</v>
      </c>
      <c r="L134" t="str">
        <f t="shared" si="14"/>
        <v>Sep</v>
      </c>
      <c r="M134" t="str">
        <f t="shared" si="15"/>
        <v>Wed</v>
      </c>
      <c r="N134">
        <f t="shared" si="12"/>
        <v>13</v>
      </c>
      <c r="O134">
        <f>ROUND(F134*G134*VLOOKUP(C134, Table2[#All], 2,FALSE),0)</f>
        <v>992</v>
      </c>
      <c r="P134">
        <f t="shared" si="16"/>
        <v>1323</v>
      </c>
      <c r="Q134">
        <f t="shared" si="17"/>
        <v>331</v>
      </c>
    </row>
    <row r="135" spans="1:17" x14ac:dyDescent="0.25">
      <c r="A135" t="s">
        <v>180</v>
      </c>
      <c r="B135" t="s">
        <v>24</v>
      </c>
      <c r="C135" t="s">
        <v>25</v>
      </c>
      <c r="D135" s="2">
        <v>45350</v>
      </c>
      <c r="E135" s="3">
        <v>45356</v>
      </c>
      <c r="F135">
        <v>7</v>
      </c>
      <c r="G135">
        <v>31</v>
      </c>
      <c r="H135" t="s">
        <v>28</v>
      </c>
      <c r="I135" t="s">
        <v>547</v>
      </c>
      <c r="J135" t="s">
        <v>19</v>
      </c>
      <c r="K135" t="str">
        <f t="shared" si="13"/>
        <v>2024</v>
      </c>
      <c r="L135" t="str">
        <f t="shared" si="14"/>
        <v>Feb</v>
      </c>
      <c r="M135" t="str">
        <f t="shared" si="15"/>
        <v>Wed</v>
      </c>
      <c r="N135">
        <f t="shared" ref="N135:N198" si="18">DATEDIF(D135,E135, "D")</f>
        <v>6</v>
      </c>
      <c r="O135">
        <f>ROUND(F135*G135*VLOOKUP(C135, Table2[#All], 2,FALSE),0)</f>
        <v>119</v>
      </c>
      <c r="P135">
        <f t="shared" si="16"/>
        <v>217</v>
      </c>
      <c r="Q135">
        <f t="shared" si="17"/>
        <v>98</v>
      </c>
    </row>
    <row r="136" spans="1:17" x14ac:dyDescent="0.25">
      <c r="A136" t="s">
        <v>181</v>
      </c>
      <c r="B136" t="s">
        <v>17</v>
      </c>
      <c r="C136" t="s">
        <v>44</v>
      </c>
      <c r="D136" s="2">
        <v>45560</v>
      </c>
      <c r="E136" s="3">
        <v>45572</v>
      </c>
      <c r="F136">
        <v>2</v>
      </c>
      <c r="G136">
        <v>415</v>
      </c>
      <c r="H136" t="s">
        <v>28</v>
      </c>
      <c r="I136" t="s">
        <v>549</v>
      </c>
      <c r="J136" t="s">
        <v>29</v>
      </c>
      <c r="K136" t="str">
        <f t="shared" si="13"/>
        <v>2024</v>
      </c>
      <c r="L136" t="str">
        <f t="shared" si="14"/>
        <v>Sep</v>
      </c>
      <c r="M136" t="str">
        <f t="shared" si="15"/>
        <v>Wed</v>
      </c>
      <c r="N136">
        <f t="shared" si="18"/>
        <v>12</v>
      </c>
      <c r="O136">
        <f>ROUND(F136*G136*VLOOKUP(C136, Table2[#All], 2,FALSE),0)</f>
        <v>498</v>
      </c>
      <c r="P136">
        <f t="shared" si="16"/>
        <v>830</v>
      </c>
      <c r="Q136">
        <f t="shared" si="17"/>
        <v>332</v>
      </c>
    </row>
    <row r="137" spans="1:17" x14ac:dyDescent="0.25">
      <c r="A137" t="s">
        <v>182</v>
      </c>
      <c r="B137" t="s">
        <v>31</v>
      </c>
      <c r="C137" t="s">
        <v>42</v>
      </c>
      <c r="D137" s="2">
        <v>45462</v>
      </c>
      <c r="E137" s="3">
        <v>45469</v>
      </c>
      <c r="F137">
        <v>3</v>
      </c>
      <c r="G137">
        <v>88</v>
      </c>
      <c r="H137" t="s">
        <v>28</v>
      </c>
      <c r="I137" t="s">
        <v>33</v>
      </c>
      <c r="J137" t="s">
        <v>15</v>
      </c>
      <c r="K137" t="str">
        <f t="shared" si="13"/>
        <v>2024</v>
      </c>
      <c r="L137" t="str">
        <f t="shared" si="14"/>
        <v>Jun</v>
      </c>
      <c r="M137" t="str">
        <f t="shared" si="15"/>
        <v>Wed</v>
      </c>
      <c r="N137">
        <f t="shared" si="18"/>
        <v>7</v>
      </c>
      <c r="O137">
        <f>ROUND(F137*G137*VLOOKUP(C137, Table2[#All], 2,FALSE),0)</f>
        <v>172</v>
      </c>
      <c r="P137">
        <f t="shared" si="16"/>
        <v>264</v>
      </c>
      <c r="Q137">
        <f t="shared" si="17"/>
        <v>92</v>
      </c>
    </row>
    <row r="138" spans="1:17" x14ac:dyDescent="0.25">
      <c r="A138" t="s">
        <v>183</v>
      </c>
      <c r="B138" t="s">
        <v>17</v>
      </c>
      <c r="C138" t="s">
        <v>64</v>
      </c>
      <c r="D138" s="15">
        <v>45470</v>
      </c>
      <c r="E138" s="15">
        <v>45478</v>
      </c>
      <c r="F138">
        <v>6</v>
      </c>
      <c r="G138">
        <v>754</v>
      </c>
      <c r="H138" t="s">
        <v>14</v>
      </c>
      <c r="I138" t="s">
        <v>549</v>
      </c>
      <c r="J138" t="s">
        <v>15</v>
      </c>
      <c r="K138" t="str">
        <f t="shared" si="13"/>
        <v>2024</v>
      </c>
      <c r="L138" t="str">
        <f t="shared" si="14"/>
        <v>Jun</v>
      </c>
      <c r="M138" t="str">
        <f t="shared" si="15"/>
        <v>Thu</v>
      </c>
      <c r="N138">
        <f t="shared" si="18"/>
        <v>8</v>
      </c>
      <c r="O138">
        <f>ROUND(F138*G138*VLOOKUP(C138, Table2[#All], 2,FALSE),0)</f>
        <v>2262</v>
      </c>
      <c r="P138">
        <f t="shared" si="16"/>
        <v>4524</v>
      </c>
      <c r="Q138">
        <f t="shared" si="17"/>
        <v>2262</v>
      </c>
    </row>
    <row r="139" spans="1:17" x14ac:dyDescent="0.25">
      <c r="A139" t="s">
        <v>184</v>
      </c>
      <c r="B139" t="s">
        <v>12</v>
      </c>
      <c r="C139" t="s">
        <v>58</v>
      </c>
      <c r="D139" s="2">
        <v>45423</v>
      </c>
      <c r="E139" s="3">
        <v>45435</v>
      </c>
      <c r="F139">
        <v>4</v>
      </c>
      <c r="G139">
        <v>187</v>
      </c>
      <c r="H139" t="s">
        <v>28</v>
      </c>
      <c r="I139" t="s">
        <v>33</v>
      </c>
      <c r="J139" t="s">
        <v>15</v>
      </c>
      <c r="K139" t="str">
        <f t="shared" si="13"/>
        <v>2024</v>
      </c>
      <c r="L139" t="str">
        <f t="shared" si="14"/>
        <v>May</v>
      </c>
      <c r="M139" t="str">
        <f t="shared" si="15"/>
        <v>Sat</v>
      </c>
      <c r="N139">
        <f t="shared" si="18"/>
        <v>12</v>
      </c>
      <c r="O139">
        <f>ROUND(F139*G139*VLOOKUP(C139, Table2[#All], 2,FALSE),0)</f>
        <v>636</v>
      </c>
      <c r="P139">
        <f t="shared" si="16"/>
        <v>748</v>
      </c>
      <c r="Q139">
        <f t="shared" si="17"/>
        <v>112</v>
      </c>
    </row>
    <row r="140" spans="1:17" x14ac:dyDescent="0.25">
      <c r="A140" t="s">
        <v>185</v>
      </c>
      <c r="B140" t="s">
        <v>12</v>
      </c>
      <c r="C140" t="s">
        <v>58</v>
      </c>
      <c r="D140" s="2">
        <v>45613</v>
      </c>
      <c r="E140" s="3">
        <v>45623</v>
      </c>
      <c r="F140">
        <v>8</v>
      </c>
      <c r="G140">
        <v>485</v>
      </c>
      <c r="H140" t="s">
        <v>28</v>
      </c>
      <c r="I140" t="s">
        <v>549</v>
      </c>
      <c r="J140" t="s">
        <v>46</v>
      </c>
      <c r="K140" t="str">
        <f t="shared" si="13"/>
        <v>2024</v>
      </c>
      <c r="L140" t="str">
        <f t="shared" si="14"/>
        <v>Nov</v>
      </c>
      <c r="M140" t="str">
        <f t="shared" si="15"/>
        <v>Sun</v>
      </c>
      <c r="N140">
        <f t="shared" si="18"/>
        <v>10</v>
      </c>
      <c r="O140">
        <f>ROUND(F140*G140*VLOOKUP(C140, Table2[#All], 2,FALSE),0)</f>
        <v>3298</v>
      </c>
      <c r="P140">
        <f t="shared" si="16"/>
        <v>3880</v>
      </c>
      <c r="Q140">
        <f t="shared" si="17"/>
        <v>582</v>
      </c>
    </row>
    <row r="141" spans="1:17" x14ac:dyDescent="0.25">
      <c r="A141" t="s">
        <v>186</v>
      </c>
      <c r="B141" t="s">
        <v>24</v>
      </c>
      <c r="C141" t="s">
        <v>70</v>
      </c>
      <c r="D141" s="15">
        <v>45621</v>
      </c>
      <c r="E141" s="15">
        <v>45624</v>
      </c>
      <c r="F141">
        <v>10</v>
      </c>
      <c r="G141">
        <v>340</v>
      </c>
      <c r="H141" t="s">
        <v>14</v>
      </c>
      <c r="I141" t="s">
        <v>549</v>
      </c>
      <c r="J141" t="s">
        <v>29</v>
      </c>
      <c r="K141" t="str">
        <f t="shared" si="13"/>
        <v>2024</v>
      </c>
      <c r="L141" t="str">
        <f t="shared" si="14"/>
        <v>Nov</v>
      </c>
      <c r="M141" t="str">
        <f t="shared" si="15"/>
        <v>Mon</v>
      </c>
      <c r="N141">
        <f t="shared" si="18"/>
        <v>3</v>
      </c>
      <c r="O141">
        <f>ROUND(F141*G141*VLOOKUP(C141, Table2[#All], 2,FALSE),0)</f>
        <v>1870</v>
      </c>
      <c r="P141">
        <f t="shared" si="16"/>
        <v>3400</v>
      </c>
      <c r="Q141">
        <f t="shared" si="17"/>
        <v>1530</v>
      </c>
    </row>
    <row r="142" spans="1:17" x14ac:dyDescent="0.25">
      <c r="A142" t="s">
        <v>187</v>
      </c>
      <c r="B142" t="s">
        <v>24</v>
      </c>
      <c r="C142" t="s">
        <v>115</v>
      </c>
      <c r="D142" s="2">
        <v>45532</v>
      </c>
      <c r="E142" s="3">
        <v>45543</v>
      </c>
      <c r="F142">
        <v>8</v>
      </c>
      <c r="G142">
        <v>656</v>
      </c>
      <c r="H142" t="s">
        <v>28</v>
      </c>
      <c r="I142" t="s">
        <v>547</v>
      </c>
      <c r="J142" t="s">
        <v>15</v>
      </c>
      <c r="K142" t="str">
        <f t="shared" si="13"/>
        <v>2024</v>
      </c>
      <c r="L142" t="str">
        <f t="shared" si="14"/>
        <v>Aug</v>
      </c>
      <c r="M142" t="str">
        <f t="shared" si="15"/>
        <v>Wed</v>
      </c>
      <c r="N142">
        <f t="shared" si="18"/>
        <v>11</v>
      </c>
      <c r="O142">
        <f>ROUND(F142*G142*VLOOKUP(C142, Table2[#All], 2,FALSE),0)</f>
        <v>3149</v>
      </c>
      <c r="P142">
        <f t="shared" si="16"/>
        <v>5248</v>
      </c>
      <c r="Q142">
        <f t="shared" si="17"/>
        <v>2099</v>
      </c>
    </row>
    <row r="143" spans="1:17" x14ac:dyDescent="0.25">
      <c r="A143" t="s">
        <v>188</v>
      </c>
      <c r="B143" t="s">
        <v>12</v>
      </c>
      <c r="C143" t="s">
        <v>96</v>
      </c>
      <c r="D143" s="15">
        <v>45551</v>
      </c>
      <c r="E143" s="15">
        <v>45555</v>
      </c>
      <c r="F143">
        <v>2</v>
      </c>
      <c r="G143">
        <v>327</v>
      </c>
      <c r="H143" t="s">
        <v>14</v>
      </c>
      <c r="I143" t="s">
        <v>550</v>
      </c>
      <c r="J143" t="s">
        <v>46</v>
      </c>
      <c r="K143" t="str">
        <f t="shared" si="13"/>
        <v>2024</v>
      </c>
      <c r="L143" t="str">
        <f t="shared" si="14"/>
        <v>Sep</v>
      </c>
      <c r="M143" t="str">
        <f t="shared" si="15"/>
        <v>Mon</v>
      </c>
      <c r="N143">
        <f t="shared" si="18"/>
        <v>4</v>
      </c>
      <c r="O143">
        <f>ROUND(F143*G143*VLOOKUP(C143, Table2[#All], 2,FALSE),0)</f>
        <v>458</v>
      </c>
      <c r="P143">
        <f t="shared" si="16"/>
        <v>654</v>
      </c>
      <c r="Q143">
        <f t="shared" si="17"/>
        <v>196</v>
      </c>
    </row>
    <row r="144" spans="1:17" x14ac:dyDescent="0.25">
      <c r="A144" t="s">
        <v>189</v>
      </c>
      <c r="B144" t="s">
        <v>12</v>
      </c>
      <c r="C144" t="s">
        <v>96</v>
      </c>
      <c r="D144" s="2">
        <v>45438</v>
      </c>
      <c r="E144" s="3">
        <v>45444</v>
      </c>
      <c r="F144">
        <v>2</v>
      </c>
      <c r="G144">
        <v>670</v>
      </c>
      <c r="H144" t="s">
        <v>28</v>
      </c>
      <c r="I144" t="s">
        <v>549</v>
      </c>
      <c r="J144" t="s">
        <v>19</v>
      </c>
      <c r="K144" t="str">
        <f t="shared" si="13"/>
        <v>2024</v>
      </c>
      <c r="L144" t="str">
        <f t="shared" si="14"/>
        <v>May</v>
      </c>
      <c r="M144" t="str">
        <f t="shared" si="15"/>
        <v>Sun</v>
      </c>
      <c r="N144">
        <f t="shared" si="18"/>
        <v>6</v>
      </c>
      <c r="O144">
        <f>ROUND(F144*G144*VLOOKUP(C144, Table2[#All], 2,FALSE),0)</f>
        <v>938</v>
      </c>
      <c r="P144">
        <f t="shared" si="16"/>
        <v>1340</v>
      </c>
      <c r="Q144">
        <f t="shared" si="17"/>
        <v>402</v>
      </c>
    </row>
    <row r="145" spans="1:17" x14ac:dyDescent="0.25">
      <c r="A145" t="s">
        <v>190</v>
      </c>
      <c r="B145" t="s">
        <v>17</v>
      </c>
      <c r="C145" t="s">
        <v>64</v>
      </c>
      <c r="D145" s="15">
        <v>45456</v>
      </c>
      <c r="E145" s="15">
        <v>45461</v>
      </c>
      <c r="F145">
        <v>10</v>
      </c>
      <c r="G145">
        <v>497</v>
      </c>
      <c r="H145" t="s">
        <v>14</v>
      </c>
      <c r="I145" t="s">
        <v>33</v>
      </c>
      <c r="J145" t="s">
        <v>46</v>
      </c>
      <c r="K145" t="str">
        <f t="shared" si="13"/>
        <v>2024</v>
      </c>
      <c r="L145" t="str">
        <f t="shared" si="14"/>
        <v>Jun</v>
      </c>
      <c r="M145" t="str">
        <f t="shared" si="15"/>
        <v>Thu</v>
      </c>
      <c r="N145">
        <f t="shared" si="18"/>
        <v>5</v>
      </c>
      <c r="O145">
        <f>ROUND(F145*G145*VLOOKUP(C145, Table2[#All], 2,FALSE),0)</f>
        <v>2485</v>
      </c>
      <c r="P145">
        <f t="shared" si="16"/>
        <v>4970</v>
      </c>
      <c r="Q145">
        <f t="shared" si="17"/>
        <v>2485</v>
      </c>
    </row>
    <row r="146" spans="1:17" x14ac:dyDescent="0.25">
      <c r="A146" t="s">
        <v>191</v>
      </c>
      <c r="B146" t="s">
        <v>24</v>
      </c>
      <c r="C146" t="s">
        <v>115</v>
      </c>
      <c r="D146" s="15">
        <v>45467</v>
      </c>
      <c r="E146" s="15">
        <v>45476</v>
      </c>
      <c r="F146">
        <v>2</v>
      </c>
      <c r="G146">
        <v>526</v>
      </c>
      <c r="H146" t="s">
        <v>14</v>
      </c>
      <c r="I146" t="s">
        <v>33</v>
      </c>
      <c r="J146" t="s">
        <v>29</v>
      </c>
      <c r="K146" t="str">
        <f t="shared" si="13"/>
        <v>2024</v>
      </c>
      <c r="L146" t="str">
        <f t="shared" si="14"/>
        <v>Jun</v>
      </c>
      <c r="M146" t="str">
        <f t="shared" si="15"/>
        <v>Mon</v>
      </c>
      <c r="N146">
        <f t="shared" si="18"/>
        <v>9</v>
      </c>
      <c r="O146">
        <f>ROUND(F146*G146*VLOOKUP(C146, Table2[#All], 2,FALSE),0)</f>
        <v>631</v>
      </c>
      <c r="P146">
        <f t="shared" si="16"/>
        <v>1052</v>
      </c>
      <c r="Q146">
        <f t="shared" si="17"/>
        <v>421</v>
      </c>
    </row>
    <row r="147" spans="1:17" x14ac:dyDescent="0.25">
      <c r="A147" t="s">
        <v>192</v>
      </c>
      <c r="B147" t="s">
        <v>31</v>
      </c>
      <c r="C147" t="s">
        <v>79</v>
      </c>
      <c r="D147" s="15">
        <v>45490</v>
      </c>
      <c r="E147" s="15">
        <v>45504</v>
      </c>
      <c r="F147">
        <v>7</v>
      </c>
      <c r="G147">
        <v>803</v>
      </c>
      <c r="H147" t="s">
        <v>14</v>
      </c>
      <c r="I147" t="s">
        <v>547</v>
      </c>
      <c r="J147" t="s">
        <v>15</v>
      </c>
      <c r="K147" t="str">
        <f t="shared" si="13"/>
        <v>2024</v>
      </c>
      <c r="L147" t="str">
        <f t="shared" si="14"/>
        <v>Jul</v>
      </c>
      <c r="M147" t="str">
        <f t="shared" si="15"/>
        <v>Wed</v>
      </c>
      <c r="N147">
        <f t="shared" si="18"/>
        <v>14</v>
      </c>
      <c r="O147">
        <f>ROUND(F147*G147*VLOOKUP(C147, Table2[#All], 2,FALSE),0)</f>
        <v>3654</v>
      </c>
      <c r="P147">
        <f t="shared" si="16"/>
        <v>5621</v>
      </c>
      <c r="Q147">
        <f t="shared" si="17"/>
        <v>1967</v>
      </c>
    </row>
    <row r="148" spans="1:17" x14ac:dyDescent="0.25">
      <c r="A148" t="s">
        <v>193</v>
      </c>
      <c r="B148" t="s">
        <v>31</v>
      </c>
      <c r="C148" t="s">
        <v>50</v>
      </c>
      <c r="D148" s="2">
        <v>45358</v>
      </c>
      <c r="E148" s="3">
        <v>45364</v>
      </c>
      <c r="F148">
        <v>10</v>
      </c>
      <c r="G148">
        <v>735</v>
      </c>
      <c r="H148" t="s">
        <v>28</v>
      </c>
      <c r="I148" t="s">
        <v>551</v>
      </c>
      <c r="J148" t="s">
        <v>19</v>
      </c>
      <c r="K148" t="str">
        <f t="shared" si="13"/>
        <v>2024</v>
      </c>
      <c r="L148" t="str">
        <f t="shared" si="14"/>
        <v>Mar</v>
      </c>
      <c r="M148" t="str">
        <f t="shared" si="15"/>
        <v>Thu</v>
      </c>
      <c r="N148">
        <f t="shared" si="18"/>
        <v>6</v>
      </c>
      <c r="O148">
        <f>ROUND(F148*G148*VLOOKUP(C148, Table2[#All], 2,FALSE),0)</f>
        <v>5145</v>
      </c>
      <c r="P148">
        <f t="shared" si="16"/>
        <v>7350</v>
      </c>
      <c r="Q148">
        <f t="shared" si="17"/>
        <v>2205</v>
      </c>
    </row>
    <row r="149" spans="1:17" x14ac:dyDescent="0.25">
      <c r="A149" t="s">
        <v>194</v>
      </c>
      <c r="B149" t="s">
        <v>24</v>
      </c>
      <c r="C149" t="s">
        <v>25</v>
      </c>
      <c r="D149" s="2">
        <v>45357</v>
      </c>
      <c r="E149" s="3">
        <v>45362</v>
      </c>
      <c r="F149">
        <v>9</v>
      </c>
      <c r="G149">
        <v>105</v>
      </c>
      <c r="H149" t="s">
        <v>28</v>
      </c>
      <c r="I149" t="s">
        <v>33</v>
      </c>
      <c r="J149" t="s">
        <v>46</v>
      </c>
      <c r="K149" t="str">
        <f t="shared" si="13"/>
        <v>2024</v>
      </c>
      <c r="L149" t="str">
        <f t="shared" si="14"/>
        <v>Mar</v>
      </c>
      <c r="M149" t="str">
        <f t="shared" si="15"/>
        <v>Wed</v>
      </c>
      <c r="N149">
        <f t="shared" si="18"/>
        <v>5</v>
      </c>
      <c r="O149">
        <f>ROUND(F149*G149*VLOOKUP(C149, Table2[#All], 2,FALSE),0)</f>
        <v>520</v>
      </c>
      <c r="P149">
        <f t="shared" si="16"/>
        <v>945</v>
      </c>
      <c r="Q149">
        <f t="shared" si="17"/>
        <v>425</v>
      </c>
    </row>
    <row r="150" spans="1:17" x14ac:dyDescent="0.25">
      <c r="A150" t="s">
        <v>195</v>
      </c>
      <c r="B150" t="s">
        <v>21</v>
      </c>
      <c r="C150" t="s">
        <v>54</v>
      </c>
      <c r="D150" s="2">
        <v>45362</v>
      </c>
      <c r="E150" s="3">
        <v>45367</v>
      </c>
      <c r="F150">
        <v>3</v>
      </c>
      <c r="G150">
        <v>89</v>
      </c>
      <c r="H150" t="s">
        <v>28</v>
      </c>
      <c r="I150" t="s">
        <v>547</v>
      </c>
      <c r="J150" t="s">
        <v>46</v>
      </c>
      <c r="K150" t="str">
        <f t="shared" si="13"/>
        <v>2024</v>
      </c>
      <c r="L150" t="str">
        <f t="shared" si="14"/>
        <v>Mar</v>
      </c>
      <c r="M150" t="str">
        <f t="shared" si="15"/>
        <v>Mon</v>
      </c>
      <c r="N150">
        <f t="shared" si="18"/>
        <v>5</v>
      </c>
      <c r="O150">
        <f>ROUND(F150*G150*VLOOKUP(C150, Table2[#All], 2,FALSE),0)</f>
        <v>187</v>
      </c>
      <c r="P150">
        <f t="shared" si="16"/>
        <v>267</v>
      </c>
      <c r="Q150">
        <f t="shared" si="17"/>
        <v>80</v>
      </c>
    </row>
    <row r="151" spans="1:17" x14ac:dyDescent="0.25">
      <c r="A151" t="s">
        <v>196</v>
      </c>
      <c r="B151" t="s">
        <v>17</v>
      </c>
      <c r="C151" t="s">
        <v>60</v>
      </c>
      <c r="D151" s="15">
        <v>45311</v>
      </c>
      <c r="E151" s="15">
        <v>45316</v>
      </c>
      <c r="F151">
        <v>6</v>
      </c>
      <c r="G151">
        <v>907</v>
      </c>
      <c r="H151" t="s">
        <v>14</v>
      </c>
      <c r="I151" t="s">
        <v>549</v>
      </c>
      <c r="J151" t="s">
        <v>15</v>
      </c>
      <c r="K151" t="str">
        <f t="shared" si="13"/>
        <v>2024</v>
      </c>
      <c r="L151" t="str">
        <f t="shared" si="14"/>
        <v>Jan</v>
      </c>
      <c r="M151" t="str">
        <f t="shared" si="15"/>
        <v>Sat</v>
      </c>
      <c r="N151">
        <f t="shared" si="18"/>
        <v>5</v>
      </c>
      <c r="O151">
        <f>ROUND(F151*G151*VLOOKUP(C151, Table2[#All], 2,FALSE),0)</f>
        <v>3537</v>
      </c>
      <c r="P151">
        <f t="shared" si="16"/>
        <v>5442</v>
      </c>
      <c r="Q151">
        <f t="shared" si="17"/>
        <v>1905</v>
      </c>
    </row>
    <row r="152" spans="1:17" x14ac:dyDescent="0.25">
      <c r="A152" t="s">
        <v>197</v>
      </c>
      <c r="B152" t="s">
        <v>17</v>
      </c>
      <c r="C152" t="s">
        <v>44</v>
      </c>
      <c r="D152" s="15">
        <v>45370</v>
      </c>
      <c r="E152" s="15">
        <v>45376</v>
      </c>
      <c r="F152">
        <v>3</v>
      </c>
      <c r="G152">
        <v>195</v>
      </c>
      <c r="H152" t="s">
        <v>14</v>
      </c>
      <c r="I152" t="s">
        <v>549</v>
      </c>
      <c r="J152" t="s">
        <v>15</v>
      </c>
      <c r="K152" t="str">
        <f t="shared" si="13"/>
        <v>2024</v>
      </c>
      <c r="L152" t="str">
        <f t="shared" si="14"/>
        <v>Mar</v>
      </c>
      <c r="M152" t="str">
        <f t="shared" si="15"/>
        <v>Tue</v>
      </c>
      <c r="N152">
        <f t="shared" si="18"/>
        <v>6</v>
      </c>
      <c r="O152">
        <f>ROUND(F152*G152*VLOOKUP(C152, Table2[#All], 2,FALSE),0)</f>
        <v>351</v>
      </c>
      <c r="P152">
        <f t="shared" si="16"/>
        <v>585</v>
      </c>
      <c r="Q152">
        <f t="shared" si="17"/>
        <v>234</v>
      </c>
    </row>
    <row r="153" spans="1:17" x14ac:dyDescent="0.25">
      <c r="A153" t="s">
        <v>198</v>
      </c>
      <c r="B153" t="s">
        <v>17</v>
      </c>
      <c r="C153" t="s">
        <v>60</v>
      </c>
      <c r="D153" s="15">
        <v>45506</v>
      </c>
      <c r="E153" s="15">
        <v>45515</v>
      </c>
      <c r="F153">
        <v>3</v>
      </c>
      <c r="G153">
        <v>846</v>
      </c>
      <c r="H153" t="s">
        <v>14</v>
      </c>
      <c r="I153" t="s">
        <v>551</v>
      </c>
      <c r="J153" t="s">
        <v>46</v>
      </c>
      <c r="K153" t="str">
        <f t="shared" si="13"/>
        <v>2024</v>
      </c>
      <c r="L153" t="str">
        <f t="shared" si="14"/>
        <v>Aug</v>
      </c>
      <c r="M153" t="str">
        <f t="shared" si="15"/>
        <v>Fri</v>
      </c>
      <c r="N153">
        <f t="shared" si="18"/>
        <v>9</v>
      </c>
      <c r="O153">
        <f>ROUND(F153*G153*VLOOKUP(C153, Table2[#All], 2,FALSE),0)</f>
        <v>1650</v>
      </c>
      <c r="P153">
        <f t="shared" si="16"/>
        <v>2538</v>
      </c>
      <c r="Q153">
        <f t="shared" si="17"/>
        <v>888</v>
      </c>
    </row>
    <row r="154" spans="1:17" x14ac:dyDescent="0.25">
      <c r="A154" t="s">
        <v>199</v>
      </c>
      <c r="B154" t="s">
        <v>31</v>
      </c>
      <c r="C154" t="s">
        <v>76</v>
      </c>
      <c r="D154" s="15">
        <v>45620</v>
      </c>
      <c r="E154" s="15">
        <v>45628</v>
      </c>
      <c r="F154">
        <v>8</v>
      </c>
      <c r="G154">
        <v>905</v>
      </c>
      <c r="H154" t="s">
        <v>14</v>
      </c>
      <c r="I154" t="s">
        <v>547</v>
      </c>
      <c r="J154" t="s">
        <v>46</v>
      </c>
      <c r="K154" t="str">
        <f t="shared" si="13"/>
        <v>2024</v>
      </c>
      <c r="L154" t="str">
        <f t="shared" si="14"/>
        <v>Nov</v>
      </c>
      <c r="M154" t="str">
        <f t="shared" si="15"/>
        <v>Sun</v>
      </c>
      <c r="N154">
        <f t="shared" si="18"/>
        <v>8</v>
      </c>
      <c r="O154">
        <f>ROUND(F154*G154*VLOOKUP(C154, Table2[#All], 2,FALSE),0)</f>
        <v>5430</v>
      </c>
      <c r="P154">
        <f t="shared" si="16"/>
        <v>7240</v>
      </c>
      <c r="Q154">
        <f t="shared" si="17"/>
        <v>1810</v>
      </c>
    </row>
    <row r="155" spans="1:17" x14ac:dyDescent="0.25">
      <c r="A155" t="s">
        <v>200</v>
      </c>
      <c r="B155" t="s">
        <v>12</v>
      </c>
      <c r="C155" t="s">
        <v>96</v>
      </c>
      <c r="D155" s="15">
        <v>45406</v>
      </c>
      <c r="E155" s="15">
        <v>45418</v>
      </c>
      <c r="F155">
        <v>1</v>
      </c>
      <c r="G155">
        <v>336</v>
      </c>
      <c r="H155" t="s">
        <v>14</v>
      </c>
      <c r="I155" t="s">
        <v>551</v>
      </c>
      <c r="J155" t="s">
        <v>19</v>
      </c>
      <c r="K155" t="str">
        <f t="shared" si="13"/>
        <v>2024</v>
      </c>
      <c r="L155" t="str">
        <f t="shared" si="14"/>
        <v>Apr</v>
      </c>
      <c r="M155" t="str">
        <f t="shared" si="15"/>
        <v>Wed</v>
      </c>
      <c r="N155">
        <f t="shared" si="18"/>
        <v>12</v>
      </c>
      <c r="O155">
        <f>ROUND(F155*G155*VLOOKUP(C155, Table2[#All], 2,FALSE),0)</f>
        <v>235</v>
      </c>
      <c r="P155">
        <f t="shared" si="16"/>
        <v>336</v>
      </c>
      <c r="Q155">
        <f t="shared" si="17"/>
        <v>101</v>
      </c>
    </row>
    <row r="156" spans="1:17" x14ac:dyDescent="0.25">
      <c r="A156" t="s">
        <v>201</v>
      </c>
      <c r="B156" t="s">
        <v>21</v>
      </c>
      <c r="C156" t="s">
        <v>40</v>
      </c>
      <c r="D156" s="2">
        <v>45438</v>
      </c>
      <c r="E156" s="3">
        <v>45452</v>
      </c>
      <c r="F156">
        <v>8</v>
      </c>
      <c r="G156">
        <v>722</v>
      </c>
      <c r="H156" t="s">
        <v>28</v>
      </c>
      <c r="I156" t="s">
        <v>549</v>
      </c>
      <c r="J156" t="s">
        <v>29</v>
      </c>
      <c r="K156" t="str">
        <f t="shared" si="13"/>
        <v>2024</v>
      </c>
      <c r="L156" t="str">
        <f t="shared" si="14"/>
        <v>May</v>
      </c>
      <c r="M156" t="str">
        <f t="shared" si="15"/>
        <v>Sun</v>
      </c>
      <c r="N156">
        <f t="shared" si="18"/>
        <v>14</v>
      </c>
      <c r="O156">
        <f>ROUND(F156*G156*VLOOKUP(C156, Table2[#All], 2,FALSE),0)</f>
        <v>3754</v>
      </c>
      <c r="P156">
        <f t="shared" si="16"/>
        <v>5776</v>
      </c>
      <c r="Q156">
        <f t="shared" si="17"/>
        <v>2022</v>
      </c>
    </row>
    <row r="157" spans="1:17" x14ac:dyDescent="0.25">
      <c r="A157" t="s">
        <v>202</v>
      </c>
      <c r="B157" t="s">
        <v>12</v>
      </c>
      <c r="C157" t="s">
        <v>13</v>
      </c>
      <c r="D157" s="2">
        <v>45547</v>
      </c>
      <c r="E157" s="3">
        <v>45558</v>
      </c>
      <c r="F157">
        <v>10</v>
      </c>
      <c r="G157">
        <v>558</v>
      </c>
      <c r="H157" t="s">
        <v>28</v>
      </c>
      <c r="I157" t="s">
        <v>551</v>
      </c>
      <c r="J157" t="s">
        <v>15</v>
      </c>
      <c r="K157" t="str">
        <f t="shared" si="13"/>
        <v>2024</v>
      </c>
      <c r="L157" t="str">
        <f t="shared" si="14"/>
        <v>Sep</v>
      </c>
      <c r="M157" t="str">
        <f t="shared" si="15"/>
        <v>Thu</v>
      </c>
      <c r="N157">
        <f t="shared" si="18"/>
        <v>11</v>
      </c>
      <c r="O157">
        <f>ROUND(F157*G157*VLOOKUP(C157, Table2[#All], 2,FALSE),0)</f>
        <v>4185</v>
      </c>
      <c r="P157">
        <f t="shared" si="16"/>
        <v>5580</v>
      </c>
      <c r="Q157">
        <f t="shared" si="17"/>
        <v>1395</v>
      </c>
    </row>
    <row r="158" spans="1:17" x14ac:dyDescent="0.25">
      <c r="A158" t="s">
        <v>203</v>
      </c>
      <c r="B158" t="s">
        <v>21</v>
      </c>
      <c r="C158" t="s">
        <v>54</v>
      </c>
      <c r="D158" s="15">
        <v>45441</v>
      </c>
      <c r="E158" s="15">
        <v>45446</v>
      </c>
      <c r="F158">
        <v>7</v>
      </c>
      <c r="G158">
        <v>11</v>
      </c>
      <c r="H158" t="s">
        <v>14</v>
      </c>
      <c r="I158" t="s">
        <v>33</v>
      </c>
      <c r="J158" t="s">
        <v>15</v>
      </c>
      <c r="K158" t="str">
        <f t="shared" si="13"/>
        <v>2024</v>
      </c>
      <c r="L158" t="str">
        <f t="shared" si="14"/>
        <v>May</v>
      </c>
      <c r="M158" t="str">
        <f t="shared" si="15"/>
        <v>Wed</v>
      </c>
      <c r="N158">
        <f t="shared" si="18"/>
        <v>5</v>
      </c>
      <c r="O158">
        <f>ROUND(F158*G158*VLOOKUP(C158, Table2[#All], 2,FALSE),0)</f>
        <v>54</v>
      </c>
      <c r="P158">
        <f t="shared" si="16"/>
        <v>77</v>
      </c>
      <c r="Q158">
        <f t="shared" si="17"/>
        <v>23</v>
      </c>
    </row>
    <row r="159" spans="1:17" x14ac:dyDescent="0.25">
      <c r="A159" t="s">
        <v>204</v>
      </c>
      <c r="B159" t="s">
        <v>17</v>
      </c>
      <c r="C159" t="s">
        <v>44</v>
      </c>
      <c r="D159" s="2">
        <v>45387</v>
      </c>
      <c r="E159" s="3">
        <v>45396</v>
      </c>
      <c r="F159">
        <v>2</v>
      </c>
      <c r="G159">
        <v>546</v>
      </c>
      <c r="H159" t="s">
        <v>28</v>
      </c>
      <c r="I159" t="s">
        <v>547</v>
      </c>
      <c r="J159" t="s">
        <v>29</v>
      </c>
      <c r="K159" t="str">
        <f t="shared" si="13"/>
        <v>2024</v>
      </c>
      <c r="L159" t="str">
        <f t="shared" si="14"/>
        <v>Apr</v>
      </c>
      <c r="M159" t="str">
        <f t="shared" si="15"/>
        <v>Fri</v>
      </c>
      <c r="N159">
        <f t="shared" si="18"/>
        <v>9</v>
      </c>
      <c r="O159">
        <f>ROUND(F159*G159*VLOOKUP(C159, Table2[#All], 2,FALSE),0)</f>
        <v>655</v>
      </c>
      <c r="P159">
        <f t="shared" si="16"/>
        <v>1092</v>
      </c>
      <c r="Q159">
        <f t="shared" si="17"/>
        <v>437</v>
      </c>
    </row>
    <row r="160" spans="1:17" x14ac:dyDescent="0.25">
      <c r="A160" t="s">
        <v>205</v>
      </c>
      <c r="B160" t="s">
        <v>17</v>
      </c>
      <c r="C160" t="s">
        <v>60</v>
      </c>
      <c r="D160" s="15">
        <v>45551</v>
      </c>
      <c r="E160" s="15">
        <v>45558</v>
      </c>
      <c r="F160">
        <v>9</v>
      </c>
      <c r="G160">
        <v>30</v>
      </c>
      <c r="H160" t="s">
        <v>14</v>
      </c>
      <c r="I160" t="s">
        <v>550</v>
      </c>
      <c r="J160" t="s">
        <v>15</v>
      </c>
      <c r="K160" t="str">
        <f t="shared" si="13"/>
        <v>2024</v>
      </c>
      <c r="L160" t="str">
        <f t="shared" si="14"/>
        <v>Sep</v>
      </c>
      <c r="M160" t="str">
        <f t="shared" si="15"/>
        <v>Mon</v>
      </c>
      <c r="N160">
        <f t="shared" si="18"/>
        <v>7</v>
      </c>
      <c r="O160">
        <f>ROUND(F160*G160*VLOOKUP(C160, Table2[#All], 2,FALSE),0)</f>
        <v>176</v>
      </c>
      <c r="P160">
        <f t="shared" si="16"/>
        <v>270</v>
      </c>
      <c r="Q160">
        <f t="shared" si="17"/>
        <v>94</v>
      </c>
    </row>
    <row r="161" spans="1:17" x14ac:dyDescent="0.25">
      <c r="A161" t="s">
        <v>206</v>
      </c>
      <c r="B161" t="s">
        <v>21</v>
      </c>
      <c r="C161" t="s">
        <v>40</v>
      </c>
      <c r="D161" s="2">
        <v>45589</v>
      </c>
      <c r="E161" s="3">
        <v>45608</v>
      </c>
      <c r="F161">
        <v>6</v>
      </c>
      <c r="G161">
        <v>146</v>
      </c>
      <c r="H161" t="s">
        <v>28</v>
      </c>
      <c r="I161" t="s">
        <v>551</v>
      </c>
      <c r="J161" t="s">
        <v>19</v>
      </c>
      <c r="K161" t="str">
        <f t="shared" si="13"/>
        <v>2024</v>
      </c>
      <c r="L161" t="str">
        <f t="shared" si="14"/>
        <v>Oct</v>
      </c>
      <c r="M161" t="str">
        <f t="shared" si="15"/>
        <v>Thu</v>
      </c>
      <c r="N161">
        <f t="shared" si="18"/>
        <v>19</v>
      </c>
      <c r="O161">
        <f>ROUND(F161*G161*VLOOKUP(C161, Table2[#All], 2,FALSE),0)</f>
        <v>569</v>
      </c>
      <c r="P161">
        <f t="shared" si="16"/>
        <v>876</v>
      </c>
      <c r="Q161">
        <f t="shared" si="17"/>
        <v>307</v>
      </c>
    </row>
    <row r="162" spans="1:17" x14ac:dyDescent="0.25">
      <c r="A162" t="s">
        <v>207</v>
      </c>
      <c r="B162" t="s">
        <v>31</v>
      </c>
      <c r="C162" t="s">
        <v>42</v>
      </c>
      <c r="D162" s="15">
        <v>45642</v>
      </c>
      <c r="E162" s="15">
        <v>45646</v>
      </c>
      <c r="F162">
        <v>8</v>
      </c>
      <c r="G162">
        <v>722</v>
      </c>
      <c r="H162" t="s">
        <v>14</v>
      </c>
      <c r="I162" t="s">
        <v>550</v>
      </c>
      <c r="J162" t="s">
        <v>46</v>
      </c>
      <c r="K162" t="str">
        <f t="shared" si="13"/>
        <v>2024</v>
      </c>
      <c r="L162" t="str">
        <f t="shared" si="14"/>
        <v>Dec</v>
      </c>
      <c r="M162" t="str">
        <f t="shared" si="15"/>
        <v>Mon</v>
      </c>
      <c r="N162">
        <f t="shared" si="18"/>
        <v>4</v>
      </c>
      <c r="O162">
        <f>ROUND(F162*G162*VLOOKUP(C162, Table2[#All], 2,FALSE),0)</f>
        <v>3754</v>
      </c>
      <c r="P162">
        <f t="shared" si="16"/>
        <v>5776</v>
      </c>
      <c r="Q162">
        <f t="shared" si="17"/>
        <v>2022</v>
      </c>
    </row>
    <row r="163" spans="1:17" x14ac:dyDescent="0.25">
      <c r="A163" t="s">
        <v>208</v>
      </c>
      <c r="B163" t="s">
        <v>12</v>
      </c>
      <c r="C163" t="s">
        <v>27</v>
      </c>
      <c r="D163" s="15">
        <v>45310</v>
      </c>
      <c r="E163" s="15">
        <v>45324</v>
      </c>
      <c r="F163">
        <v>5</v>
      </c>
      <c r="G163">
        <v>216</v>
      </c>
      <c r="H163" t="s">
        <v>14</v>
      </c>
      <c r="I163" t="s">
        <v>551</v>
      </c>
      <c r="J163" t="s">
        <v>46</v>
      </c>
      <c r="K163" t="str">
        <f t="shared" si="13"/>
        <v>2024</v>
      </c>
      <c r="L163" t="str">
        <f t="shared" si="14"/>
        <v>Jan</v>
      </c>
      <c r="M163" t="str">
        <f t="shared" si="15"/>
        <v>Fri</v>
      </c>
      <c r="N163">
        <f t="shared" si="18"/>
        <v>14</v>
      </c>
      <c r="O163">
        <f>ROUND(F163*G163*VLOOKUP(C163, Table2[#All], 2,FALSE),0)</f>
        <v>702</v>
      </c>
      <c r="P163">
        <f t="shared" si="16"/>
        <v>1080</v>
      </c>
      <c r="Q163">
        <f t="shared" si="17"/>
        <v>378</v>
      </c>
    </row>
    <row r="164" spans="1:17" x14ac:dyDescent="0.25">
      <c r="A164" t="s">
        <v>209</v>
      </c>
      <c r="B164" t="s">
        <v>12</v>
      </c>
      <c r="C164" t="s">
        <v>58</v>
      </c>
      <c r="D164" s="2">
        <v>45438</v>
      </c>
      <c r="E164" s="3">
        <v>45445</v>
      </c>
      <c r="F164">
        <v>6</v>
      </c>
      <c r="G164">
        <v>892</v>
      </c>
      <c r="H164" t="s">
        <v>28</v>
      </c>
      <c r="I164" t="s">
        <v>549</v>
      </c>
      <c r="J164" t="s">
        <v>19</v>
      </c>
      <c r="K164" t="str">
        <f t="shared" si="13"/>
        <v>2024</v>
      </c>
      <c r="L164" t="str">
        <f t="shared" si="14"/>
        <v>May</v>
      </c>
      <c r="M164" t="str">
        <f t="shared" si="15"/>
        <v>Sun</v>
      </c>
      <c r="N164">
        <f t="shared" si="18"/>
        <v>7</v>
      </c>
      <c r="O164">
        <f>ROUND(F164*G164*VLOOKUP(C164, Table2[#All], 2,FALSE),0)</f>
        <v>4549</v>
      </c>
      <c r="P164">
        <f t="shared" si="16"/>
        <v>5352</v>
      </c>
      <c r="Q164">
        <f t="shared" si="17"/>
        <v>803</v>
      </c>
    </row>
    <row r="165" spans="1:17" x14ac:dyDescent="0.25">
      <c r="A165" t="s">
        <v>210</v>
      </c>
      <c r="B165" t="s">
        <v>12</v>
      </c>
      <c r="C165" t="s">
        <v>27</v>
      </c>
      <c r="D165" s="2">
        <v>45332</v>
      </c>
      <c r="E165" s="3">
        <v>45340</v>
      </c>
      <c r="F165">
        <v>7</v>
      </c>
      <c r="G165">
        <v>626</v>
      </c>
      <c r="H165" t="s">
        <v>28</v>
      </c>
      <c r="I165" t="s">
        <v>549</v>
      </c>
      <c r="J165" t="s">
        <v>29</v>
      </c>
      <c r="K165" t="str">
        <f t="shared" si="13"/>
        <v>2024</v>
      </c>
      <c r="L165" t="str">
        <f t="shared" si="14"/>
        <v>Feb</v>
      </c>
      <c r="M165" t="str">
        <f t="shared" si="15"/>
        <v>Sat</v>
      </c>
      <c r="N165">
        <f t="shared" si="18"/>
        <v>8</v>
      </c>
      <c r="O165">
        <f>ROUND(F165*G165*VLOOKUP(C165, Table2[#All], 2,FALSE),0)</f>
        <v>2848</v>
      </c>
      <c r="P165">
        <f t="shared" si="16"/>
        <v>4382</v>
      </c>
      <c r="Q165">
        <f t="shared" si="17"/>
        <v>1534</v>
      </c>
    </row>
    <row r="166" spans="1:17" x14ac:dyDescent="0.25">
      <c r="A166" t="s">
        <v>211</v>
      </c>
      <c r="B166" t="s">
        <v>12</v>
      </c>
      <c r="C166" t="s">
        <v>96</v>
      </c>
      <c r="D166" s="15">
        <v>45606</v>
      </c>
      <c r="E166" s="15">
        <v>45620</v>
      </c>
      <c r="F166">
        <v>7</v>
      </c>
      <c r="G166">
        <v>291</v>
      </c>
      <c r="H166" t="s">
        <v>14</v>
      </c>
      <c r="I166" t="s">
        <v>33</v>
      </c>
      <c r="J166" t="s">
        <v>19</v>
      </c>
      <c r="K166" t="str">
        <f t="shared" si="13"/>
        <v>2024</v>
      </c>
      <c r="L166" t="str">
        <f t="shared" si="14"/>
        <v>Nov</v>
      </c>
      <c r="M166" t="str">
        <f t="shared" si="15"/>
        <v>Sun</v>
      </c>
      <c r="N166">
        <f t="shared" si="18"/>
        <v>14</v>
      </c>
      <c r="O166">
        <f>ROUND(F166*G166*VLOOKUP(C166, Table2[#All], 2,FALSE),0)</f>
        <v>1426</v>
      </c>
      <c r="P166">
        <f t="shared" si="16"/>
        <v>2037</v>
      </c>
      <c r="Q166">
        <f t="shared" si="17"/>
        <v>611</v>
      </c>
    </row>
    <row r="167" spans="1:17" x14ac:dyDescent="0.25">
      <c r="A167" t="s">
        <v>212</v>
      </c>
      <c r="B167" t="s">
        <v>24</v>
      </c>
      <c r="C167" t="s">
        <v>25</v>
      </c>
      <c r="D167" s="2">
        <v>45554</v>
      </c>
      <c r="E167" s="3">
        <v>45574</v>
      </c>
      <c r="F167">
        <v>3</v>
      </c>
      <c r="G167">
        <v>985</v>
      </c>
      <c r="H167" t="s">
        <v>28</v>
      </c>
      <c r="I167" t="s">
        <v>551</v>
      </c>
      <c r="J167" t="s">
        <v>29</v>
      </c>
      <c r="K167" t="str">
        <f t="shared" si="13"/>
        <v>2024</v>
      </c>
      <c r="L167" t="str">
        <f t="shared" si="14"/>
        <v>Sep</v>
      </c>
      <c r="M167" t="str">
        <f t="shared" si="15"/>
        <v>Thu</v>
      </c>
      <c r="N167">
        <f t="shared" si="18"/>
        <v>20</v>
      </c>
      <c r="O167">
        <f>ROUND(F167*G167*VLOOKUP(C167, Table2[#All], 2,FALSE),0)</f>
        <v>1625</v>
      </c>
      <c r="P167">
        <f t="shared" si="16"/>
        <v>2955</v>
      </c>
      <c r="Q167">
        <f t="shared" si="17"/>
        <v>1330</v>
      </c>
    </row>
    <row r="168" spans="1:17" x14ac:dyDescent="0.25">
      <c r="A168" t="s">
        <v>213</v>
      </c>
      <c r="B168" t="s">
        <v>17</v>
      </c>
      <c r="C168" t="s">
        <v>44</v>
      </c>
      <c r="D168" s="2">
        <v>45579</v>
      </c>
      <c r="E168" s="3">
        <v>45592</v>
      </c>
      <c r="F168">
        <v>2</v>
      </c>
      <c r="G168">
        <v>278</v>
      </c>
      <c r="H168" t="s">
        <v>28</v>
      </c>
      <c r="I168" t="s">
        <v>549</v>
      </c>
      <c r="J168" t="s">
        <v>15</v>
      </c>
      <c r="K168" t="str">
        <f t="shared" si="13"/>
        <v>2024</v>
      </c>
      <c r="L168" t="str">
        <f t="shared" si="14"/>
        <v>Oct</v>
      </c>
      <c r="M168" t="str">
        <f t="shared" si="15"/>
        <v>Mon</v>
      </c>
      <c r="N168">
        <f t="shared" si="18"/>
        <v>13</v>
      </c>
      <c r="O168">
        <f>ROUND(F168*G168*VLOOKUP(C168, Table2[#All], 2,FALSE),0)</f>
        <v>334</v>
      </c>
      <c r="P168">
        <f t="shared" si="16"/>
        <v>556</v>
      </c>
      <c r="Q168">
        <f t="shared" si="17"/>
        <v>222</v>
      </c>
    </row>
    <row r="169" spans="1:17" x14ac:dyDescent="0.25">
      <c r="A169" t="s">
        <v>214</v>
      </c>
      <c r="B169" t="s">
        <v>24</v>
      </c>
      <c r="C169" t="s">
        <v>100</v>
      </c>
      <c r="D169" s="15">
        <v>45605</v>
      </c>
      <c r="E169" s="15">
        <v>45612</v>
      </c>
      <c r="F169">
        <v>5</v>
      </c>
      <c r="G169">
        <v>720</v>
      </c>
      <c r="H169" t="s">
        <v>14</v>
      </c>
      <c r="I169" t="s">
        <v>550</v>
      </c>
      <c r="J169" t="s">
        <v>19</v>
      </c>
      <c r="K169" t="str">
        <f t="shared" si="13"/>
        <v>2024</v>
      </c>
      <c r="L169" t="str">
        <f t="shared" si="14"/>
        <v>Nov</v>
      </c>
      <c r="M169" t="str">
        <f t="shared" si="15"/>
        <v>Sat</v>
      </c>
      <c r="N169">
        <f t="shared" si="18"/>
        <v>7</v>
      </c>
      <c r="O169">
        <f>ROUND(F169*G169*VLOOKUP(C169, Table2[#All], 2,FALSE),0)</f>
        <v>2160</v>
      </c>
      <c r="P169">
        <f t="shared" si="16"/>
        <v>3600</v>
      </c>
      <c r="Q169">
        <f t="shared" si="17"/>
        <v>1440</v>
      </c>
    </row>
    <row r="170" spans="1:17" x14ac:dyDescent="0.25">
      <c r="A170" t="s">
        <v>215</v>
      </c>
      <c r="B170" t="s">
        <v>21</v>
      </c>
      <c r="C170" t="s">
        <v>40</v>
      </c>
      <c r="D170" s="15">
        <v>45523</v>
      </c>
      <c r="E170" s="15">
        <v>45536</v>
      </c>
      <c r="F170">
        <v>3</v>
      </c>
      <c r="G170">
        <v>930</v>
      </c>
      <c r="H170" t="s">
        <v>14</v>
      </c>
      <c r="I170" t="s">
        <v>33</v>
      </c>
      <c r="J170" t="s">
        <v>29</v>
      </c>
      <c r="K170" t="str">
        <f t="shared" si="13"/>
        <v>2024</v>
      </c>
      <c r="L170" t="str">
        <f t="shared" si="14"/>
        <v>Aug</v>
      </c>
      <c r="M170" t="str">
        <f t="shared" si="15"/>
        <v>Mon</v>
      </c>
      <c r="N170">
        <f t="shared" si="18"/>
        <v>13</v>
      </c>
      <c r="O170">
        <f>ROUND(F170*G170*VLOOKUP(C170, Table2[#All], 2,FALSE),0)</f>
        <v>1814</v>
      </c>
      <c r="P170">
        <f t="shared" si="16"/>
        <v>2790</v>
      </c>
      <c r="Q170">
        <f t="shared" si="17"/>
        <v>976</v>
      </c>
    </row>
    <row r="171" spans="1:17" x14ac:dyDescent="0.25">
      <c r="A171" t="s">
        <v>216</v>
      </c>
      <c r="B171" t="s">
        <v>21</v>
      </c>
      <c r="C171" t="s">
        <v>54</v>
      </c>
      <c r="D171" s="15">
        <v>45477</v>
      </c>
      <c r="E171" s="15">
        <v>45490</v>
      </c>
      <c r="F171">
        <v>9</v>
      </c>
      <c r="G171">
        <v>239</v>
      </c>
      <c r="H171" t="s">
        <v>14</v>
      </c>
      <c r="I171" t="s">
        <v>551</v>
      </c>
      <c r="J171" t="s">
        <v>29</v>
      </c>
      <c r="K171" t="str">
        <f t="shared" si="13"/>
        <v>2024</v>
      </c>
      <c r="L171" t="str">
        <f t="shared" si="14"/>
        <v>Jul</v>
      </c>
      <c r="M171" t="str">
        <f t="shared" si="15"/>
        <v>Thu</v>
      </c>
      <c r="N171">
        <f t="shared" si="18"/>
        <v>13</v>
      </c>
      <c r="O171">
        <f>ROUND(F171*G171*VLOOKUP(C171, Table2[#All], 2,FALSE),0)</f>
        <v>1506</v>
      </c>
      <c r="P171">
        <f t="shared" si="16"/>
        <v>2151</v>
      </c>
      <c r="Q171">
        <f t="shared" si="17"/>
        <v>645</v>
      </c>
    </row>
    <row r="172" spans="1:17" x14ac:dyDescent="0.25">
      <c r="A172" t="s">
        <v>217</v>
      </c>
      <c r="B172" t="s">
        <v>17</v>
      </c>
      <c r="C172" t="s">
        <v>64</v>
      </c>
      <c r="D172" s="2">
        <v>45605</v>
      </c>
      <c r="E172" s="3">
        <v>45618</v>
      </c>
      <c r="F172">
        <v>2</v>
      </c>
      <c r="G172">
        <v>77</v>
      </c>
      <c r="H172" t="s">
        <v>28</v>
      </c>
      <c r="I172" t="s">
        <v>547</v>
      </c>
      <c r="J172" t="s">
        <v>19</v>
      </c>
      <c r="K172" t="str">
        <f t="shared" si="13"/>
        <v>2024</v>
      </c>
      <c r="L172" t="str">
        <f t="shared" si="14"/>
        <v>Nov</v>
      </c>
      <c r="M172" t="str">
        <f t="shared" si="15"/>
        <v>Sat</v>
      </c>
      <c r="N172">
        <f t="shared" si="18"/>
        <v>13</v>
      </c>
      <c r="O172">
        <f>ROUND(F172*G172*VLOOKUP(C172, Table2[#All], 2,FALSE),0)</f>
        <v>77</v>
      </c>
      <c r="P172">
        <f t="shared" si="16"/>
        <v>154</v>
      </c>
      <c r="Q172">
        <f t="shared" si="17"/>
        <v>77</v>
      </c>
    </row>
    <row r="173" spans="1:17" x14ac:dyDescent="0.25">
      <c r="A173" t="s">
        <v>218</v>
      </c>
      <c r="B173" t="s">
        <v>24</v>
      </c>
      <c r="C173" t="s">
        <v>70</v>
      </c>
      <c r="D173" s="15">
        <v>45502</v>
      </c>
      <c r="E173" s="15">
        <v>45512</v>
      </c>
      <c r="F173">
        <v>7</v>
      </c>
      <c r="G173">
        <v>853</v>
      </c>
      <c r="H173" t="s">
        <v>14</v>
      </c>
      <c r="I173" t="s">
        <v>33</v>
      </c>
      <c r="J173" t="s">
        <v>15</v>
      </c>
      <c r="K173" t="str">
        <f t="shared" si="13"/>
        <v>2024</v>
      </c>
      <c r="L173" t="str">
        <f t="shared" si="14"/>
        <v>Jul</v>
      </c>
      <c r="M173" t="str">
        <f t="shared" si="15"/>
        <v>Mon</v>
      </c>
      <c r="N173">
        <f t="shared" si="18"/>
        <v>10</v>
      </c>
      <c r="O173">
        <f>ROUND(F173*G173*VLOOKUP(C173, Table2[#All], 2,FALSE),0)</f>
        <v>3284</v>
      </c>
      <c r="P173">
        <f t="shared" si="16"/>
        <v>5971</v>
      </c>
      <c r="Q173">
        <f t="shared" si="17"/>
        <v>2687</v>
      </c>
    </row>
    <row r="174" spans="1:17" x14ac:dyDescent="0.25">
      <c r="A174" t="s">
        <v>219</v>
      </c>
      <c r="B174" t="s">
        <v>31</v>
      </c>
      <c r="C174" t="s">
        <v>76</v>
      </c>
      <c r="D174" s="15">
        <v>45522</v>
      </c>
      <c r="E174" s="15">
        <v>45529</v>
      </c>
      <c r="F174">
        <v>8</v>
      </c>
      <c r="G174">
        <v>706</v>
      </c>
      <c r="H174" t="s">
        <v>14</v>
      </c>
      <c r="I174" t="s">
        <v>33</v>
      </c>
      <c r="J174" t="s">
        <v>15</v>
      </c>
      <c r="K174" t="str">
        <f t="shared" si="13"/>
        <v>2024</v>
      </c>
      <c r="L174" t="str">
        <f t="shared" si="14"/>
        <v>Aug</v>
      </c>
      <c r="M174" t="str">
        <f t="shared" si="15"/>
        <v>Sun</v>
      </c>
      <c r="N174">
        <f t="shared" si="18"/>
        <v>7</v>
      </c>
      <c r="O174">
        <f>ROUND(F174*G174*VLOOKUP(C174, Table2[#All], 2,FALSE),0)</f>
        <v>4236</v>
      </c>
      <c r="P174">
        <f t="shared" si="16"/>
        <v>5648</v>
      </c>
      <c r="Q174">
        <f t="shared" si="17"/>
        <v>1412</v>
      </c>
    </row>
    <row r="175" spans="1:17" x14ac:dyDescent="0.25">
      <c r="A175" t="s">
        <v>220</v>
      </c>
      <c r="B175" t="s">
        <v>17</v>
      </c>
      <c r="C175" t="s">
        <v>60</v>
      </c>
      <c r="D175" s="15">
        <v>45385</v>
      </c>
      <c r="E175" s="15">
        <v>45393</v>
      </c>
      <c r="F175">
        <v>3</v>
      </c>
      <c r="G175">
        <v>453</v>
      </c>
      <c r="H175" t="s">
        <v>14</v>
      </c>
      <c r="I175" t="s">
        <v>33</v>
      </c>
      <c r="J175" t="s">
        <v>29</v>
      </c>
      <c r="K175" t="str">
        <f t="shared" si="13"/>
        <v>2024</v>
      </c>
      <c r="L175" t="str">
        <f t="shared" si="14"/>
        <v>Apr</v>
      </c>
      <c r="M175" t="str">
        <f t="shared" si="15"/>
        <v>Wed</v>
      </c>
      <c r="N175">
        <f t="shared" si="18"/>
        <v>8</v>
      </c>
      <c r="O175">
        <f>ROUND(F175*G175*VLOOKUP(C175, Table2[#All], 2,FALSE),0)</f>
        <v>883</v>
      </c>
      <c r="P175">
        <f t="shared" si="16"/>
        <v>1359</v>
      </c>
      <c r="Q175">
        <f t="shared" si="17"/>
        <v>476</v>
      </c>
    </row>
    <row r="176" spans="1:17" x14ac:dyDescent="0.25">
      <c r="A176" t="s">
        <v>221</v>
      </c>
      <c r="B176" t="s">
        <v>21</v>
      </c>
      <c r="C176" t="s">
        <v>83</v>
      </c>
      <c r="D176" s="2">
        <v>45606</v>
      </c>
      <c r="E176" s="3">
        <v>45614</v>
      </c>
      <c r="F176">
        <v>9</v>
      </c>
      <c r="G176">
        <v>105</v>
      </c>
      <c r="H176" t="s">
        <v>28</v>
      </c>
      <c r="I176" t="s">
        <v>33</v>
      </c>
      <c r="J176" t="s">
        <v>29</v>
      </c>
      <c r="K176" t="str">
        <f t="shared" si="13"/>
        <v>2024</v>
      </c>
      <c r="L176" t="str">
        <f t="shared" si="14"/>
        <v>Nov</v>
      </c>
      <c r="M176" t="str">
        <f t="shared" si="15"/>
        <v>Sun</v>
      </c>
      <c r="N176">
        <f t="shared" si="18"/>
        <v>8</v>
      </c>
      <c r="O176">
        <f>ROUND(F176*G176*VLOOKUP(C176, Table2[#All], 2,FALSE),0)</f>
        <v>756</v>
      </c>
      <c r="P176">
        <f t="shared" si="16"/>
        <v>945</v>
      </c>
      <c r="Q176">
        <f t="shared" si="17"/>
        <v>189</v>
      </c>
    </row>
    <row r="177" spans="1:17" x14ac:dyDescent="0.25">
      <c r="A177" t="s">
        <v>222</v>
      </c>
      <c r="B177" t="s">
        <v>17</v>
      </c>
      <c r="C177" t="s">
        <v>64</v>
      </c>
      <c r="D177" s="2">
        <v>45379</v>
      </c>
      <c r="E177" s="3">
        <v>45390</v>
      </c>
      <c r="F177">
        <v>10</v>
      </c>
      <c r="G177">
        <v>747</v>
      </c>
      <c r="H177" t="s">
        <v>28</v>
      </c>
      <c r="I177" t="s">
        <v>33</v>
      </c>
      <c r="J177" t="s">
        <v>29</v>
      </c>
      <c r="K177" t="str">
        <f t="shared" si="13"/>
        <v>2024</v>
      </c>
      <c r="L177" t="str">
        <f t="shared" si="14"/>
        <v>Mar</v>
      </c>
      <c r="M177" t="str">
        <f t="shared" si="15"/>
        <v>Thu</v>
      </c>
      <c r="N177">
        <f t="shared" si="18"/>
        <v>11</v>
      </c>
      <c r="O177">
        <f>ROUND(F177*G177*VLOOKUP(C177, Table2[#All], 2,FALSE),0)</f>
        <v>3735</v>
      </c>
      <c r="P177">
        <f t="shared" si="16"/>
        <v>7470</v>
      </c>
      <c r="Q177">
        <f t="shared" si="17"/>
        <v>3735</v>
      </c>
    </row>
    <row r="178" spans="1:17" x14ac:dyDescent="0.25">
      <c r="A178" t="s">
        <v>223</v>
      </c>
      <c r="B178" t="s">
        <v>21</v>
      </c>
      <c r="C178" t="s">
        <v>52</v>
      </c>
      <c r="D178" s="2">
        <v>45505</v>
      </c>
      <c r="E178" s="3">
        <v>45515</v>
      </c>
      <c r="F178">
        <v>10</v>
      </c>
      <c r="G178">
        <v>664</v>
      </c>
      <c r="H178" t="s">
        <v>28</v>
      </c>
      <c r="I178" t="s">
        <v>551</v>
      </c>
      <c r="J178" t="s">
        <v>46</v>
      </c>
      <c r="K178" t="str">
        <f t="shared" si="13"/>
        <v>2024</v>
      </c>
      <c r="L178" t="str">
        <f t="shared" si="14"/>
        <v>Aug</v>
      </c>
      <c r="M178" t="str">
        <f t="shared" si="15"/>
        <v>Thu</v>
      </c>
      <c r="N178">
        <f t="shared" si="18"/>
        <v>10</v>
      </c>
      <c r="O178">
        <f>ROUND(F178*G178*VLOOKUP(C178, Table2[#All], 2,FALSE),0)</f>
        <v>4648</v>
      </c>
      <c r="P178">
        <f t="shared" si="16"/>
        <v>6640</v>
      </c>
      <c r="Q178">
        <f t="shared" si="17"/>
        <v>1992</v>
      </c>
    </row>
    <row r="179" spans="1:17" x14ac:dyDescent="0.25">
      <c r="A179" t="s">
        <v>224</v>
      </c>
      <c r="B179" t="s">
        <v>24</v>
      </c>
      <c r="C179" t="s">
        <v>100</v>
      </c>
      <c r="D179" s="2">
        <v>45466</v>
      </c>
      <c r="E179" s="3">
        <v>45470</v>
      </c>
      <c r="F179">
        <v>10</v>
      </c>
      <c r="G179">
        <v>157</v>
      </c>
      <c r="H179" t="s">
        <v>28</v>
      </c>
      <c r="I179" t="s">
        <v>547</v>
      </c>
      <c r="J179" t="s">
        <v>46</v>
      </c>
      <c r="K179" t="str">
        <f t="shared" si="13"/>
        <v>2024</v>
      </c>
      <c r="L179" t="str">
        <f t="shared" si="14"/>
        <v>Jun</v>
      </c>
      <c r="M179" t="str">
        <f t="shared" si="15"/>
        <v>Sun</v>
      </c>
      <c r="N179">
        <f t="shared" si="18"/>
        <v>4</v>
      </c>
      <c r="O179">
        <f>ROUND(F179*G179*VLOOKUP(C179, Table2[#All], 2,FALSE),0)</f>
        <v>942</v>
      </c>
      <c r="P179">
        <f t="shared" si="16"/>
        <v>1570</v>
      </c>
      <c r="Q179">
        <f t="shared" si="17"/>
        <v>628</v>
      </c>
    </row>
    <row r="180" spans="1:17" x14ac:dyDescent="0.25">
      <c r="A180" t="s">
        <v>225</v>
      </c>
      <c r="B180" t="s">
        <v>21</v>
      </c>
      <c r="C180" t="s">
        <v>22</v>
      </c>
      <c r="D180" s="15">
        <v>45354</v>
      </c>
      <c r="E180" s="15">
        <v>45366</v>
      </c>
      <c r="F180">
        <v>5</v>
      </c>
      <c r="G180">
        <v>470</v>
      </c>
      <c r="H180" t="s">
        <v>14</v>
      </c>
      <c r="I180" t="s">
        <v>551</v>
      </c>
      <c r="J180" t="s">
        <v>46</v>
      </c>
      <c r="K180" t="str">
        <f t="shared" si="13"/>
        <v>2024</v>
      </c>
      <c r="L180" t="str">
        <f t="shared" si="14"/>
        <v>Mar</v>
      </c>
      <c r="M180" t="str">
        <f t="shared" si="15"/>
        <v>Sun</v>
      </c>
      <c r="N180">
        <f t="shared" si="18"/>
        <v>12</v>
      </c>
      <c r="O180">
        <f>ROUND(F180*G180*VLOOKUP(C180, Table2[#All], 2,FALSE),0)</f>
        <v>1763</v>
      </c>
      <c r="P180">
        <f t="shared" si="16"/>
        <v>2350</v>
      </c>
      <c r="Q180">
        <f t="shared" si="17"/>
        <v>587</v>
      </c>
    </row>
    <row r="181" spans="1:17" x14ac:dyDescent="0.25">
      <c r="A181" t="s">
        <v>226</v>
      </c>
      <c r="B181" t="s">
        <v>21</v>
      </c>
      <c r="C181" t="s">
        <v>83</v>
      </c>
      <c r="D181" s="15">
        <v>45479</v>
      </c>
      <c r="E181" s="15">
        <v>45489</v>
      </c>
      <c r="F181">
        <v>7</v>
      </c>
      <c r="G181">
        <v>384</v>
      </c>
      <c r="H181" t="s">
        <v>14</v>
      </c>
      <c r="I181" t="s">
        <v>551</v>
      </c>
      <c r="J181" t="s">
        <v>15</v>
      </c>
      <c r="K181" t="str">
        <f t="shared" si="13"/>
        <v>2024</v>
      </c>
      <c r="L181" t="str">
        <f t="shared" si="14"/>
        <v>Jul</v>
      </c>
      <c r="M181" t="str">
        <f t="shared" si="15"/>
        <v>Sat</v>
      </c>
      <c r="N181">
        <f t="shared" si="18"/>
        <v>10</v>
      </c>
      <c r="O181">
        <f>ROUND(F181*G181*VLOOKUP(C181, Table2[#All], 2,FALSE),0)</f>
        <v>2150</v>
      </c>
      <c r="P181">
        <f t="shared" si="16"/>
        <v>2688</v>
      </c>
      <c r="Q181">
        <f t="shared" si="17"/>
        <v>538</v>
      </c>
    </row>
    <row r="182" spans="1:17" x14ac:dyDescent="0.25">
      <c r="A182" t="s">
        <v>227</v>
      </c>
      <c r="B182" t="s">
        <v>17</v>
      </c>
      <c r="C182" t="s">
        <v>44</v>
      </c>
      <c r="D182" s="15">
        <v>45573</v>
      </c>
      <c r="E182" s="15">
        <v>45577</v>
      </c>
      <c r="F182">
        <v>5</v>
      </c>
      <c r="G182">
        <v>855</v>
      </c>
      <c r="H182" t="s">
        <v>14</v>
      </c>
      <c r="I182" t="s">
        <v>33</v>
      </c>
      <c r="J182" t="s">
        <v>29</v>
      </c>
      <c r="K182" t="str">
        <f t="shared" si="13"/>
        <v>2024</v>
      </c>
      <c r="L182" t="str">
        <f t="shared" si="14"/>
        <v>Oct</v>
      </c>
      <c r="M182" t="str">
        <f t="shared" si="15"/>
        <v>Tue</v>
      </c>
      <c r="N182">
        <f t="shared" si="18"/>
        <v>4</v>
      </c>
      <c r="O182">
        <f>ROUND(F182*G182*VLOOKUP(C182, Table2[#All], 2,FALSE),0)</f>
        <v>2565</v>
      </c>
      <c r="P182">
        <f t="shared" si="16"/>
        <v>4275</v>
      </c>
      <c r="Q182">
        <f t="shared" si="17"/>
        <v>1710</v>
      </c>
    </row>
    <row r="183" spans="1:17" x14ac:dyDescent="0.25">
      <c r="A183" t="s">
        <v>228</v>
      </c>
      <c r="B183" t="s">
        <v>21</v>
      </c>
      <c r="C183" t="s">
        <v>54</v>
      </c>
      <c r="D183" s="15">
        <v>45600</v>
      </c>
      <c r="E183" s="15">
        <v>45612</v>
      </c>
      <c r="F183">
        <v>9</v>
      </c>
      <c r="G183">
        <v>421</v>
      </c>
      <c r="H183" t="s">
        <v>14</v>
      </c>
      <c r="I183" t="s">
        <v>33</v>
      </c>
      <c r="J183" t="s">
        <v>15</v>
      </c>
      <c r="K183" t="str">
        <f t="shared" si="13"/>
        <v>2024</v>
      </c>
      <c r="L183" t="str">
        <f t="shared" si="14"/>
        <v>Nov</v>
      </c>
      <c r="M183" t="str">
        <f t="shared" si="15"/>
        <v>Mon</v>
      </c>
      <c r="N183">
        <f t="shared" si="18"/>
        <v>12</v>
      </c>
      <c r="O183">
        <f>ROUND(F183*G183*VLOOKUP(C183, Table2[#All], 2,FALSE),0)</f>
        <v>2652</v>
      </c>
      <c r="P183">
        <f t="shared" si="16"/>
        <v>3789</v>
      </c>
      <c r="Q183">
        <f t="shared" si="17"/>
        <v>1137</v>
      </c>
    </row>
    <row r="184" spans="1:17" x14ac:dyDescent="0.25">
      <c r="A184" t="s">
        <v>229</v>
      </c>
      <c r="B184" t="s">
        <v>21</v>
      </c>
      <c r="C184" t="s">
        <v>52</v>
      </c>
      <c r="D184" s="15">
        <v>45555</v>
      </c>
      <c r="E184" s="15">
        <v>45562</v>
      </c>
      <c r="F184">
        <v>3</v>
      </c>
      <c r="G184">
        <v>345</v>
      </c>
      <c r="H184" t="s">
        <v>14</v>
      </c>
      <c r="I184" t="s">
        <v>33</v>
      </c>
      <c r="J184" t="s">
        <v>46</v>
      </c>
      <c r="K184" t="str">
        <f t="shared" si="13"/>
        <v>2024</v>
      </c>
      <c r="L184" t="str">
        <f t="shared" si="14"/>
        <v>Sep</v>
      </c>
      <c r="M184" t="str">
        <f t="shared" si="15"/>
        <v>Fri</v>
      </c>
      <c r="N184">
        <f t="shared" si="18"/>
        <v>7</v>
      </c>
      <c r="O184">
        <f>ROUND(F184*G184*VLOOKUP(C184, Table2[#All], 2,FALSE),0)</f>
        <v>725</v>
      </c>
      <c r="P184">
        <f t="shared" si="16"/>
        <v>1035</v>
      </c>
      <c r="Q184">
        <f t="shared" si="17"/>
        <v>310</v>
      </c>
    </row>
    <row r="185" spans="1:17" x14ac:dyDescent="0.25">
      <c r="A185" t="s">
        <v>230</v>
      </c>
      <c r="B185" t="s">
        <v>24</v>
      </c>
      <c r="C185" t="s">
        <v>70</v>
      </c>
      <c r="D185" s="2">
        <v>45445</v>
      </c>
      <c r="E185" s="3">
        <v>45458</v>
      </c>
      <c r="F185">
        <v>10</v>
      </c>
      <c r="G185">
        <v>354</v>
      </c>
      <c r="H185" t="s">
        <v>28</v>
      </c>
      <c r="I185" t="s">
        <v>33</v>
      </c>
      <c r="J185" t="s">
        <v>46</v>
      </c>
      <c r="K185" t="str">
        <f t="shared" si="13"/>
        <v>2024</v>
      </c>
      <c r="L185" t="str">
        <f t="shared" si="14"/>
        <v>Jun</v>
      </c>
      <c r="M185" t="str">
        <f t="shared" si="15"/>
        <v>Sun</v>
      </c>
      <c r="N185">
        <f t="shared" si="18"/>
        <v>13</v>
      </c>
      <c r="O185">
        <f>ROUND(F185*G185*VLOOKUP(C185, Table2[#All], 2,FALSE),0)</f>
        <v>1947</v>
      </c>
      <c r="P185">
        <f t="shared" si="16"/>
        <v>3540</v>
      </c>
      <c r="Q185">
        <f t="shared" si="17"/>
        <v>1593</v>
      </c>
    </row>
    <row r="186" spans="1:17" x14ac:dyDescent="0.25">
      <c r="A186" t="s">
        <v>231</v>
      </c>
      <c r="B186" t="s">
        <v>12</v>
      </c>
      <c r="C186" t="s">
        <v>27</v>
      </c>
      <c r="D186" s="2">
        <v>45590</v>
      </c>
      <c r="E186" s="3">
        <v>45602</v>
      </c>
      <c r="F186">
        <v>5</v>
      </c>
      <c r="G186">
        <v>825</v>
      </c>
      <c r="H186" t="s">
        <v>28</v>
      </c>
      <c r="I186" t="s">
        <v>33</v>
      </c>
      <c r="J186" t="s">
        <v>15</v>
      </c>
      <c r="K186" t="str">
        <f t="shared" si="13"/>
        <v>2024</v>
      </c>
      <c r="L186" t="str">
        <f t="shared" si="14"/>
        <v>Oct</v>
      </c>
      <c r="M186" t="str">
        <f t="shared" si="15"/>
        <v>Fri</v>
      </c>
      <c r="N186">
        <f t="shared" si="18"/>
        <v>12</v>
      </c>
      <c r="O186">
        <f>ROUND(F186*G186*VLOOKUP(C186, Table2[#All], 2,FALSE),0)</f>
        <v>2681</v>
      </c>
      <c r="P186">
        <f t="shared" si="16"/>
        <v>4125</v>
      </c>
      <c r="Q186">
        <f t="shared" si="17"/>
        <v>1444</v>
      </c>
    </row>
    <row r="187" spans="1:17" x14ac:dyDescent="0.25">
      <c r="A187" t="s">
        <v>232</v>
      </c>
      <c r="B187" t="s">
        <v>24</v>
      </c>
      <c r="C187" t="s">
        <v>25</v>
      </c>
      <c r="D187" s="2">
        <v>45627</v>
      </c>
      <c r="E187" s="3">
        <v>45630</v>
      </c>
      <c r="F187">
        <v>10</v>
      </c>
      <c r="G187">
        <v>601</v>
      </c>
      <c r="H187" t="s">
        <v>28</v>
      </c>
      <c r="I187" t="s">
        <v>551</v>
      </c>
      <c r="J187" t="s">
        <v>15</v>
      </c>
      <c r="K187" t="str">
        <f t="shared" si="13"/>
        <v>2024</v>
      </c>
      <c r="L187" t="str">
        <f t="shared" si="14"/>
        <v>Dec</v>
      </c>
      <c r="M187" t="str">
        <f t="shared" si="15"/>
        <v>Sun</v>
      </c>
      <c r="N187">
        <f t="shared" si="18"/>
        <v>3</v>
      </c>
      <c r="O187">
        <f>ROUND(F187*G187*VLOOKUP(C187, Table2[#All], 2,FALSE),0)</f>
        <v>3306</v>
      </c>
      <c r="P187">
        <f t="shared" si="16"/>
        <v>6010</v>
      </c>
      <c r="Q187">
        <f t="shared" si="17"/>
        <v>2704</v>
      </c>
    </row>
    <row r="188" spans="1:17" x14ac:dyDescent="0.25">
      <c r="A188" t="s">
        <v>233</v>
      </c>
      <c r="B188" t="s">
        <v>24</v>
      </c>
      <c r="C188" t="s">
        <v>100</v>
      </c>
      <c r="D188" s="15">
        <v>45560</v>
      </c>
      <c r="E188" s="15">
        <v>45572</v>
      </c>
      <c r="F188">
        <v>10</v>
      </c>
      <c r="G188">
        <v>803</v>
      </c>
      <c r="H188" t="s">
        <v>14</v>
      </c>
      <c r="I188" t="s">
        <v>549</v>
      </c>
      <c r="J188" t="s">
        <v>46</v>
      </c>
      <c r="K188" t="str">
        <f t="shared" si="13"/>
        <v>2024</v>
      </c>
      <c r="L188" t="str">
        <f t="shared" si="14"/>
        <v>Sep</v>
      </c>
      <c r="M188" t="str">
        <f t="shared" si="15"/>
        <v>Wed</v>
      </c>
      <c r="N188">
        <f t="shared" si="18"/>
        <v>12</v>
      </c>
      <c r="O188">
        <f>ROUND(F188*G188*VLOOKUP(C188, Table2[#All], 2,FALSE),0)</f>
        <v>4818</v>
      </c>
      <c r="P188">
        <f t="shared" si="16"/>
        <v>8030</v>
      </c>
      <c r="Q188">
        <f t="shared" si="17"/>
        <v>3212</v>
      </c>
    </row>
    <row r="189" spans="1:17" x14ac:dyDescent="0.25">
      <c r="A189" t="s">
        <v>234</v>
      </c>
      <c r="B189" t="s">
        <v>12</v>
      </c>
      <c r="C189" t="s">
        <v>58</v>
      </c>
      <c r="D189" s="2">
        <v>45557</v>
      </c>
      <c r="E189" s="3">
        <v>45572</v>
      </c>
      <c r="F189">
        <v>4</v>
      </c>
      <c r="G189">
        <v>584</v>
      </c>
      <c r="H189" t="s">
        <v>28</v>
      </c>
      <c r="I189" t="s">
        <v>547</v>
      </c>
      <c r="J189" t="s">
        <v>15</v>
      </c>
      <c r="K189" t="str">
        <f t="shared" si="13"/>
        <v>2024</v>
      </c>
      <c r="L189" t="str">
        <f t="shared" si="14"/>
        <v>Sep</v>
      </c>
      <c r="M189" t="str">
        <f t="shared" si="15"/>
        <v>Sun</v>
      </c>
      <c r="N189">
        <f t="shared" si="18"/>
        <v>15</v>
      </c>
      <c r="O189">
        <f>ROUND(F189*G189*VLOOKUP(C189, Table2[#All], 2,FALSE),0)</f>
        <v>1986</v>
      </c>
      <c r="P189">
        <f t="shared" si="16"/>
        <v>2336</v>
      </c>
      <c r="Q189">
        <f t="shared" si="17"/>
        <v>350</v>
      </c>
    </row>
    <row r="190" spans="1:17" x14ac:dyDescent="0.25">
      <c r="A190" t="s">
        <v>235</v>
      </c>
      <c r="B190" t="s">
        <v>24</v>
      </c>
      <c r="C190" t="s">
        <v>25</v>
      </c>
      <c r="D190" s="2">
        <v>45380</v>
      </c>
      <c r="E190" s="3">
        <v>45385</v>
      </c>
      <c r="F190">
        <v>8</v>
      </c>
      <c r="G190">
        <v>944</v>
      </c>
      <c r="H190" t="s">
        <v>28</v>
      </c>
      <c r="I190" t="s">
        <v>33</v>
      </c>
      <c r="J190" t="s">
        <v>19</v>
      </c>
      <c r="K190" t="str">
        <f t="shared" si="13"/>
        <v>2024</v>
      </c>
      <c r="L190" t="str">
        <f t="shared" si="14"/>
        <v>Mar</v>
      </c>
      <c r="M190" t="str">
        <f t="shared" si="15"/>
        <v>Fri</v>
      </c>
      <c r="N190">
        <f t="shared" si="18"/>
        <v>5</v>
      </c>
      <c r="O190">
        <f>ROUND(F190*G190*VLOOKUP(C190, Table2[#All], 2,FALSE),0)</f>
        <v>4154</v>
      </c>
      <c r="P190">
        <f t="shared" si="16"/>
        <v>7552</v>
      </c>
      <c r="Q190">
        <f t="shared" si="17"/>
        <v>3398</v>
      </c>
    </row>
    <row r="191" spans="1:17" x14ac:dyDescent="0.25">
      <c r="A191" t="s">
        <v>236</v>
      </c>
      <c r="B191" t="s">
        <v>31</v>
      </c>
      <c r="C191" t="s">
        <v>79</v>
      </c>
      <c r="D191" s="2">
        <v>45604</v>
      </c>
      <c r="E191" s="3">
        <v>45616</v>
      </c>
      <c r="F191">
        <v>8</v>
      </c>
      <c r="G191">
        <v>206</v>
      </c>
      <c r="H191" t="s">
        <v>28</v>
      </c>
      <c r="I191" t="s">
        <v>551</v>
      </c>
      <c r="J191" t="s">
        <v>29</v>
      </c>
      <c r="K191" t="str">
        <f t="shared" si="13"/>
        <v>2024</v>
      </c>
      <c r="L191" t="str">
        <f t="shared" si="14"/>
        <v>Nov</v>
      </c>
      <c r="M191" t="str">
        <f t="shared" si="15"/>
        <v>Fri</v>
      </c>
      <c r="N191">
        <f t="shared" si="18"/>
        <v>12</v>
      </c>
      <c r="O191">
        <f>ROUND(F191*G191*VLOOKUP(C191, Table2[#All], 2,FALSE),0)</f>
        <v>1071</v>
      </c>
      <c r="P191">
        <f t="shared" si="16"/>
        <v>1648</v>
      </c>
      <c r="Q191">
        <f t="shared" si="17"/>
        <v>577</v>
      </c>
    </row>
    <row r="192" spans="1:17" x14ac:dyDescent="0.25">
      <c r="A192" t="s">
        <v>237</v>
      </c>
      <c r="B192" t="s">
        <v>24</v>
      </c>
      <c r="C192" t="s">
        <v>25</v>
      </c>
      <c r="D192" s="2">
        <v>45578</v>
      </c>
      <c r="E192" s="3">
        <v>45586</v>
      </c>
      <c r="F192">
        <v>5</v>
      </c>
      <c r="G192">
        <v>304</v>
      </c>
      <c r="H192" t="s">
        <v>28</v>
      </c>
      <c r="I192" t="s">
        <v>551</v>
      </c>
      <c r="J192" t="s">
        <v>46</v>
      </c>
      <c r="K192" t="str">
        <f t="shared" si="13"/>
        <v>2024</v>
      </c>
      <c r="L192" t="str">
        <f t="shared" si="14"/>
        <v>Oct</v>
      </c>
      <c r="M192" t="str">
        <f t="shared" si="15"/>
        <v>Sun</v>
      </c>
      <c r="N192">
        <f t="shared" si="18"/>
        <v>8</v>
      </c>
      <c r="O192">
        <f>ROUND(F192*G192*VLOOKUP(C192, Table2[#All], 2,FALSE),0)</f>
        <v>836</v>
      </c>
      <c r="P192">
        <f t="shared" si="16"/>
        <v>1520</v>
      </c>
      <c r="Q192">
        <f t="shared" si="17"/>
        <v>684</v>
      </c>
    </row>
    <row r="193" spans="1:17" x14ac:dyDescent="0.25">
      <c r="A193" t="s">
        <v>238</v>
      </c>
      <c r="B193" t="s">
        <v>12</v>
      </c>
      <c r="C193" t="s">
        <v>96</v>
      </c>
      <c r="D193" s="2">
        <v>45657</v>
      </c>
      <c r="E193" s="3">
        <v>45671</v>
      </c>
      <c r="F193">
        <v>2</v>
      </c>
      <c r="G193">
        <v>364</v>
      </c>
      <c r="H193" t="s">
        <v>28</v>
      </c>
      <c r="I193" t="s">
        <v>550</v>
      </c>
      <c r="J193" t="s">
        <v>29</v>
      </c>
      <c r="K193" t="str">
        <f t="shared" si="13"/>
        <v>2024</v>
      </c>
      <c r="L193" t="str">
        <f t="shared" si="14"/>
        <v>Dec</v>
      </c>
      <c r="M193" t="str">
        <f t="shared" si="15"/>
        <v>Tue</v>
      </c>
      <c r="N193">
        <f t="shared" si="18"/>
        <v>14</v>
      </c>
      <c r="O193">
        <f>ROUND(F193*G193*VLOOKUP(C193, Table2[#All], 2,FALSE),0)</f>
        <v>510</v>
      </c>
      <c r="P193">
        <f t="shared" si="16"/>
        <v>728</v>
      </c>
      <c r="Q193">
        <f t="shared" si="17"/>
        <v>218</v>
      </c>
    </row>
    <row r="194" spans="1:17" x14ac:dyDescent="0.25">
      <c r="A194" t="s">
        <v>239</v>
      </c>
      <c r="B194" t="s">
        <v>24</v>
      </c>
      <c r="C194" t="s">
        <v>100</v>
      </c>
      <c r="D194" s="15">
        <v>45395</v>
      </c>
      <c r="E194" s="15">
        <v>45408</v>
      </c>
      <c r="F194">
        <v>9</v>
      </c>
      <c r="G194">
        <v>287</v>
      </c>
      <c r="H194" t="s">
        <v>14</v>
      </c>
      <c r="I194" t="s">
        <v>33</v>
      </c>
      <c r="J194" t="s">
        <v>19</v>
      </c>
      <c r="K194" t="str">
        <f t="shared" ref="K194:K257" si="19">TEXT(D194, "YYYY")</f>
        <v>2024</v>
      </c>
      <c r="L194" t="str">
        <f t="shared" ref="L194:L257" si="20">TEXT(D194, "MMM")</f>
        <v>Apr</v>
      </c>
      <c r="M194" t="str">
        <f t="shared" ref="M194:M257" si="21">TEXT(D194, "DDD")</f>
        <v>Sat</v>
      </c>
      <c r="N194">
        <f t="shared" si="18"/>
        <v>13</v>
      </c>
      <c r="O194">
        <f>ROUND(F194*G194*VLOOKUP(C194, Table2[#All], 2,FALSE),0)</f>
        <v>1550</v>
      </c>
      <c r="P194">
        <f t="shared" ref="P194:P257" si="22">F194*G194</f>
        <v>2583</v>
      </c>
      <c r="Q194">
        <f t="shared" ref="Q194:Q257" si="23">P194-O194</f>
        <v>1033</v>
      </c>
    </row>
    <row r="195" spans="1:17" x14ac:dyDescent="0.25">
      <c r="A195" t="s">
        <v>240</v>
      </c>
      <c r="B195" t="s">
        <v>12</v>
      </c>
      <c r="C195" t="s">
        <v>36</v>
      </c>
      <c r="D195" s="15">
        <v>45592</v>
      </c>
      <c r="E195" s="15">
        <v>45599</v>
      </c>
      <c r="F195">
        <v>4</v>
      </c>
      <c r="G195">
        <v>258</v>
      </c>
      <c r="H195" t="s">
        <v>14</v>
      </c>
      <c r="I195" t="s">
        <v>551</v>
      </c>
      <c r="J195" t="s">
        <v>19</v>
      </c>
      <c r="K195" t="str">
        <f t="shared" si="19"/>
        <v>2024</v>
      </c>
      <c r="L195" t="str">
        <f t="shared" si="20"/>
        <v>Oct</v>
      </c>
      <c r="M195" t="str">
        <f t="shared" si="21"/>
        <v>Sun</v>
      </c>
      <c r="N195">
        <f t="shared" si="18"/>
        <v>7</v>
      </c>
      <c r="O195">
        <f>ROUND(F195*G195*VLOOKUP(C195, Table2[#All], 2,FALSE),0)</f>
        <v>826</v>
      </c>
      <c r="P195">
        <f t="shared" si="22"/>
        <v>1032</v>
      </c>
      <c r="Q195">
        <f t="shared" si="23"/>
        <v>206</v>
      </c>
    </row>
    <row r="196" spans="1:17" x14ac:dyDescent="0.25">
      <c r="A196" t="s">
        <v>241</v>
      </c>
      <c r="B196" t="s">
        <v>21</v>
      </c>
      <c r="C196" t="s">
        <v>40</v>
      </c>
      <c r="D196" s="15">
        <v>45343</v>
      </c>
      <c r="E196" s="15">
        <v>45357</v>
      </c>
      <c r="F196">
        <v>7</v>
      </c>
      <c r="G196">
        <v>348</v>
      </c>
      <c r="H196" t="s">
        <v>14</v>
      </c>
      <c r="I196" t="s">
        <v>33</v>
      </c>
      <c r="J196" t="s">
        <v>19</v>
      </c>
      <c r="K196" t="str">
        <f t="shared" si="19"/>
        <v>2024</v>
      </c>
      <c r="L196" t="str">
        <f t="shared" si="20"/>
        <v>Feb</v>
      </c>
      <c r="M196" t="str">
        <f t="shared" si="21"/>
        <v>Wed</v>
      </c>
      <c r="N196">
        <f t="shared" si="18"/>
        <v>14</v>
      </c>
      <c r="O196">
        <f>ROUND(F196*G196*VLOOKUP(C196, Table2[#All], 2,FALSE),0)</f>
        <v>1583</v>
      </c>
      <c r="P196">
        <f t="shared" si="22"/>
        <v>2436</v>
      </c>
      <c r="Q196">
        <f t="shared" si="23"/>
        <v>853</v>
      </c>
    </row>
    <row r="197" spans="1:17" x14ac:dyDescent="0.25">
      <c r="A197" t="s">
        <v>242</v>
      </c>
      <c r="B197" t="s">
        <v>21</v>
      </c>
      <c r="C197" t="s">
        <v>83</v>
      </c>
      <c r="D197" s="2">
        <v>45456</v>
      </c>
      <c r="E197" s="3">
        <v>45460</v>
      </c>
      <c r="F197">
        <v>5</v>
      </c>
      <c r="G197">
        <v>671</v>
      </c>
      <c r="H197" t="s">
        <v>28</v>
      </c>
      <c r="I197" t="s">
        <v>551</v>
      </c>
      <c r="J197" t="s">
        <v>15</v>
      </c>
      <c r="K197" t="str">
        <f t="shared" si="19"/>
        <v>2024</v>
      </c>
      <c r="L197" t="str">
        <f t="shared" si="20"/>
        <v>Jun</v>
      </c>
      <c r="M197" t="str">
        <f t="shared" si="21"/>
        <v>Thu</v>
      </c>
      <c r="N197">
        <f t="shared" si="18"/>
        <v>4</v>
      </c>
      <c r="O197">
        <f>ROUND(F197*G197*VLOOKUP(C197, Table2[#All], 2,FALSE),0)</f>
        <v>2684</v>
      </c>
      <c r="P197">
        <f t="shared" si="22"/>
        <v>3355</v>
      </c>
      <c r="Q197">
        <f t="shared" si="23"/>
        <v>671</v>
      </c>
    </row>
    <row r="198" spans="1:17" x14ac:dyDescent="0.25">
      <c r="A198" t="s">
        <v>243</v>
      </c>
      <c r="B198" t="s">
        <v>17</v>
      </c>
      <c r="C198" t="s">
        <v>64</v>
      </c>
      <c r="D198" s="15">
        <v>45565</v>
      </c>
      <c r="E198" s="15">
        <v>45571</v>
      </c>
      <c r="F198">
        <v>1</v>
      </c>
      <c r="G198">
        <v>945</v>
      </c>
      <c r="H198" t="s">
        <v>14</v>
      </c>
      <c r="I198" t="s">
        <v>551</v>
      </c>
      <c r="J198" t="s">
        <v>46</v>
      </c>
      <c r="K198" t="str">
        <f t="shared" si="19"/>
        <v>2024</v>
      </c>
      <c r="L198" t="str">
        <f t="shared" si="20"/>
        <v>Sep</v>
      </c>
      <c r="M198" t="str">
        <f t="shared" si="21"/>
        <v>Mon</v>
      </c>
      <c r="N198">
        <f t="shared" si="18"/>
        <v>6</v>
      </c>
      <c r="O198">
        <f>ROUND(F198*G198*VLOOKUP(C198, Table2[#All], 2,FALSE),0)</f>
        <v>473</v>
      </c>
      <c r="P198">
        <f t="shared" si="22"/>
        <v>945</v>
      </c>
      <c r="Q198">
        <f t="shared" si="23"/>
        <v>472</v>
      </c>
    </row>
    <row r="199" spans="1:17" x14ac:dyDescent="0.25">
      <c r="A199" t="s">
        <v>244</v>
      </c>
      <c r="B199" t="s">
        <v>12</v>
      </c>
      <c r="C199" t="s">
        <v>27</v>
      </c>
      <c r="D199" s="15">
        <v>45545</v>
      </c>
      <c r="E199" s="15">
        <v>45556</v>
      </c>
      <c r="F199">
        <v>3</v>
      </c>
      <c r="G199">
        <v>969</v>
      </c>
      <c r="H199" t="s">
        <v>14</v>
      </c>
      <c r="I199" t="s">
        <v>33</v>
      </c>
      <c r="J199" t="s">
        <v>29</v>
      </c>
      <c r="K199" t="str">
        <f t="shared" si="19"/>
        <v>2024</v>
      </c>
      <c r="L199" t="str">
        <f t="shared" si="20"/>
        <v>Sep</v>
      </c>
      <c r="M199" t="str">
        <f t="shared" si="21"/>
        <v>Tue</v>
      </c>
      <c r="N199">
        <f t="shared" ref="N199:N262" si="24">DATEDIF(D199,E199, "D")</f>
        <v>11</v>
      </c>
      <c r="O199">
        <f>ROUND(F199*G199*VLOOKUP(C199, Table2[#All], 2,FALSE),0)</f>
        <v>1890</v>
      </c>
      <c r="P199">
        <f t="shared" si="22"/>
        <v>2907</v>
      </c>
      <c r="Q199">
        <f t="shared" si="23"/>
        <v>1017</v>
      </c>
    </row>
    <row r="200" spans="1:17" x14ac:dyDescent="0.25">
      <c r="A200" t="s">
        <v>245</v>
      </c>
      <c r="B200" t="s">
        <v>21</v>
      </c>
      <c r="C200" t="s">
        <v>40</v>
      </c>
      <c r="D200" s="2">
        <v>45461</v>
      </c>
      <c r="E200" s="3">
        <v>45467</v>
      </c>
      <c r="F200">
        <v>3</v>
      </c>
      <c r="G200">
        <v>758</v>
      </c>
      <c r="H200" t="s">
        <v>28</v>
      </c>
      <c r="I200" t="s">
        <v>550</v>
      </c>
      <c r="J200" t="s">
        <v>29</v>
      </c>
      <c r="K200" t="str">
        <f t="shared" si="19"/>
        <v>2024</v>
      </c>
      <c r="L200" t="str">
        <f t="shared" si="20"/>
        <v>Jun</v>
      </c>
      <c r="M200" t="str">
        <f t="shared" si="21"/>
        <v>Tue</v>
      </c>
      <c r="N200">
        <f t="shared" si="24"/>
        <v>6</v>
      </c>
      <c r="O200">
        <f>ROUND(F200*G200*VLOOKUP(C200, Table2[#All], 2,FALSE),0)</f>
        <v>1478</v>
      </c>
      <c r="P200">
        <f t="shared" si="22"/>
        <v>2274</v>
      </c>
      <c r="Q200">
        <f t="shared" si="23"/>
        <v>796</v>
      </c>
    </row>
    <row r="201" spans="1:17" x14ac:dyDescent="0.25">
      <c r="A201" t="s">
        <v>246</v>
      </c>
      <c r="B201" t="s">
        <v>21</v>
      </c>
      <c r="C201" t="s">
        <v>40</v>
      </c>
      <c r="D201" s="15">
        <v>45464</v>
      </c>
      <c r="E201" s="15">
        <v>45468</v>
      </c>
      <c r="F201">
        <v>5</v>
      </c>
      <c r="G201">
        <v>591</v>
      </c>
      <c r="H201" t="s">
        <v>14</v>
      </c>
      <c r="I201" t="s">
        <v>33</v>
      </c>
      <c r="J201" t="s">
        <v>15</v>
      </c>
      <c r="K201" t="str">
        <f t="shared" si="19"/>
        <v>2024</v>
      </c>
      <c r="L201" t="str">
        <f t="shared" si="20"/>
        <v>Jun</v>
      </c>
      <c r="M201" t="str">
        <f t="shared" si="21"/>
        <v>Fri</v>
      </c>
      <c r="N201">
        <f t="shared" si="24"/>
        <v>4</v>
      </c>
      <c r="O201">
        <f>ROUND(F201*G201*VLOOKUP(C201, Table2[#All], 2,FALSE),0)</f>
        <v>1921</v>
      </c>
      <c r="P201">
        <f t="shared" si="22"/>
        <v>2955</v>
      </c>
      <c r="Q201">
        <f t="shared" si="23"/>
        <v>1034</v>
      </c>
    </row>
    <row r="202" spans="1:17" x14ac:dyDescent="0.25">
      <c r="A202" t="s">
        <v>247</v>
      </c>
      <c r="B202" t="s">
        <v>17</v>
      </c>
      <c r="C202" t="s">
        <v>44</v>
      </c>
      <c r="D202" s="2">
        <v>45510</v>
      </c>
      <c r="E202" s="3">
        <v>45522</v>
      </c>
      <c r="F202">
        <v>9</v>
      </c>
      <c r="G202">
        <v>345</v>
      </c>
      <c r="H202" t="s">
        <v>28</v>
      </c>
      <c r="I202" t="s">
        <v>551</v>
      </c>
      <c r="J202" t="s">
        <v>46</v>
      </c>
      <c r="K202" t="str">
        <f t="shared" si="19"/>
        <v>2024</v>
      </c>
      <c r="L202" t="str">
        <f t="shared" si="20"/>
        <v>Aug</v>
      </c>
      <c r="M202" t="str">
        <f t="shared" si="21"/>
        <v>Tue</v>
      </c>
      <c r="N202">
        <f t="shared" si="24"/>
        <v>12</v>
      </c>
      <c r="O202">
        <f>ROUND(F202*G202*VLOOKUP(C202, Table2[#All], 2,FALSE),0)</f>
        <v>1863</v>
      </c>
      <c r="P202">
        <f t="shared" si="22"/>
        <v>3105</v>
      </c>
      <c r="Q202">
        <f t="shared" si="23"/>
        <v>1242</v>
      </c>
    </row>
    <row r="203" spans="1:17" x14ac:dyDescent="0.25">
      <c r="A203" t="s">
        <v>248</v>
      </c>
      <c r="B203" t="s">
        <v>24</v>
      </c>
      <c r="C203" t="s">
        <v>100</v>
      </c>
      <c r="D203" s="2">
        <v>45520</v>
      </c>
      <c r="E203" s="3">
        <v>45533</v>
      </c>
      <c r="F203">
        <v>5</v>
      </c>
      <c r="G203">
        <v>986</v>
      </c>
      <c r="H203" t="s">
        <v>28</v>
      </c>
      <c r="I203" t="s">
        <v>547</v>
      </c>
      <c r="J203" t="s">
        <v>15</v>
      </c>
      <c r="K203" t="str">
        <f t="shared" si="19"/>
        <v>2024</v>
      </c>
      <c r="L203" t="str">
        <f t="shared" si="20"/>
        <v>Aug</v>
      </c>
      <c r="M203" t="str">
        <f t="shared" si="21"/>
        <v>Fri</v>
      </c>
      <c r="N203">
        <f t="shared" si="24"/>
        <v>13</v>
      </c>
      <c r="O203">
        <f>ROUND(F203*G203*VLOOKUP(C203, Table2[#All], 2,FALSE),0)</f>
        <v>2958</v>
      </c>
      <c r="P203">
        <f t="shared" si="22"/>
        <v>4930</v>
      </c>
      <c r="Q203">
        <f t="shared" si="23"/>
        <v>1972</v>
      </c>
    </row>
    <row r="204" spans="1:17" x14ac:dyDescent="0.25">
      <c r="A204" t="s">
        <v>249</v>
      </c>
      <c r="B204" t="s">
        <v>17</v>
      </c>
      <c r="C204" t="s">
        <v>18</v>
      </c>
      <c r="D204" s="2">
        <v>45425</v>
      </c>
      <c r="E204" s="3">
        <v>45432</v>
      </c>
      <c r="F204">
        <v>6</v>
      </c>
      <c r="G204">
        <v>719</v>
      </c>
      <c r="H204" t="s">
        <v>28</v>
      </c>
      <c r="I204" t="s">
        <v>551</v>
      </c>
      <c r="J204" t="s">
        <v>46</v>
      </c>
      <c r="K204" t="str">
        <f t="shared" si="19"/>
        <v>2024</v>
      </c>
      <c r="L204" t="str">
        <f t="shared" si="20"/>
        <v>May</v>
      </c>
      <c r="M204" t="str">
        <f t="shared" si="21"/>
        <v>Mon</v>
      </c>
      <c r="N204">
        <f t="shared" si="24"/>
        <v>7</v>
      </c>
      <c r="O204">
        <f>ROUND(F204*G204*VLOOKUP(C204, Table2[#All], 2,FALSE),0)</f>
        <v>2157</v>
      </c>
      <c r="P204">
        <f t="shared" si="22"/>
        <v>4314</v>
      </c>
      <c r="Q204">
        <f t="shared" si="23"/>
        <v>2157</v>
      </c>
    </row>
    <row r="205" spans="1:17" x14ac:dyDescent="0.25">
      <c r="A205" t="s">
        <v>250</v>
      </c>
      <c r="B205" t="s">
        <v>12</v>
      </c>
      <c r="C205" t="s">
        <v>27</v>
      </c>
      <c r="D205" s="2">
        <v>45449</v>
      </c>
      <c r="E205" s="3">
        <v>45461</v>
      </c>
      <c r="F205">
        <v>3</v>
      </c>
      <c r="G205">
        <v>425</v>
      </c>
      <c r="H205" t="s">
        <v>28</v>
      </c>
      <c r="I205" t="s">
        <v>33</v>
      </c>
      <c r="J205" t="s">
        <v>46</v>
      </c>
      <c r="K205" t="str">
        <f t="shared" si="19"/>
        <v>2024</v>
      </c>
      <c r="L205" t="str">
        <f t="shared" si="20"/>
        <v>Jun</v>
      </c>
      <c r="M205" t="str">
        <f t="shared" si="21"/>
        <v>Thu</v>
      </c>
      <c r="N205">
        <f t="shared" si="24"/>
        <v>12</v>
      </c>
      <c r="O205">
        <f>ROUND(F205*G205*VLOOKUP(C205, Table2[#All], 2,FALSE),0)</f>
        <v>829</v>
      </c>
      <c r="P205">
        <f t="shared" si="22"/>
        <v>1275</v>
      </c>
      <c r="Q205">
        <f t="shared" si="23"/>
        <v>446</v>
      </c>
    </row>
    <row r="206" spans="1:17" x14ac:dyDescent="0.25">
      <c r="A206" t="s">
        <v>251</v>
      </c>
      <c r="B206" t="s">
        <v>31</v>
      </c>
      <c r="C206" t="s">
        <v>76</v>
      </c>
      <c r="D206" s="15">
        <v>45619</v>
      </c>
      <c r="E206" s="15">
        <v>45625</v>
      </c>
      <c r="F206">
        <v>5</v>
      </c>
      <c r="G206">
        <v>386</v>
      </c>
      <c r="H206" t="s">
        <v>14</v>
      </c>
      <c r="I206" t="s">
        <v>33</v>
      </c>
      <c r="J206" t="s">
        <v>46</v>
      </c>
      <c r="K206" t="str">
        <f t="shared" si="19"/>
        <v>2024</v>
      </c>
      <c r="L206" t="str">
        <f t="shared" si="20"/>
        <v>Nov</v>
      </c>
      <c r="M206" t="str">
        <f t="shared" si="21"/>
        <v>Sat</v>
      </c>
      <c r="N206">
        <f t="shared" si="24"/>
        <v>6</v>
      </c>
      <c r="O206">
        <f>ROUND(F206*G206*VLOOKUP(C206, Table2[#All], 2,FALSE),0)</f>
        <v>1448</v>
      </c>
      <c r="P206">
        <f t="shared" si="22"/>
        <v>1930</v>
      </c>
      <c r="Q206">
        <f t="shared" si="23"/>
        <v>482</v>
      </c>
    </row>
    <row r="207" spans="1:17" x14ac:dyDescent="0.25">
      <c r="A207" t="s">
        <v>252</v>
      </c>
      <c r="B207" t="s">
        <v>17</v>
      </c>
      <c r="C207" t="s">
        <v>44</v>
      </c>
      <c r="D207" s="15">
        <v>45567</v>
      </c>
      <c r="E207" s="15">
        <v>45574</v>
      </c>
      <c r="F207">
        <v>4</v>
      </c>
      <c r="G207">
        <v>790</v>
      </c>
      <c r="H207" t="s">
        <v>14</v>
      </c>
      <c r="I207" t="s">
        <v>551</v>
      </c>
      <c r="J207" t="s">
        <v>19</v>
      </c>
      <c r="K207" t="str">
        <f t="shared" si="19"/>
        <v>2024</v>
      </c>
      <c r="L207" t="str">
        <f t="shared" si="20"/>
        <v>Oct</v>
      </c>
      <c r="M207" t="str">
        <f t="shared" si="21"/>
        <v>Wed</v>
      </c>
      <c r="N207">
        <f t="shared" si="24"/>
        <v>7</v>
      </c>
      <c r="O207">
        <f>ROUND(F207*G207*VLOOKUP(C207, Table2[#All], 2,FALSE),0)</f>
        <v>1896</v>
      </c>
      <c r="P207">
        <f t="shared" si="22"/>
        <v>3160</v>
      </c>
      <c r="Q207">
        <f t="shared" si="23"/>
        <v>1264</v>
      </c>
    </row>
    <row r="208" spans="1:17" x14ac:dyDescent="0.25">
      <c r="A208" t="s">
        <v>253</v>
      </c>
      <c r="B208" t="s">
        <v>17</v>
      </c>
      <c r="C208" t="s">
        <v>44</v>
      </c>
      <c r="D208" s="15">
        <v>45562</v>
      </c>
      <c r="E208" s="15">
        <v>45572</v>
      </c>
      <c r="F208">
        <v>6</v>
      </c>
      <c r="G208">
        <v>89</v>
      </c>
      <c r="H208" t="s">
        <v>14</v>
      </c>
      <c r="I208" t="s">
        <v>33</v>
      </c>
      <c r="J208" t="s">
        <v>19</v>
      </c>
      <c r="K208" t="str">
        <f t="shared" si="19"/>
        <v>2024</v>
      </c>
      <c r="L208" t="str">
        <f t="shared" si="20"/>
        <v>Sep</v>
      </c>
      <c r="M208" t="str">
        <f t="shared" si="21"/>
        <v>Fri</v>
      </c>
      <c r="N208">
        <f t="shared" si="24"/>
        <v>10</v>
      </c>
      <c r="O208">
        <f>ROUND(F208*G208*VLOOKUP(C208, Table2[#All], 2,FALSE),0)</f>
        <v>320</v>
      </c>
      <c r="P208">
        <f t="shared" si="22"/>
        <v>534</v>
      </c>
      <c r="Q208">
        <f t="shared" si="23"/>
        <v>214</v>
      </c>
    </row>
    <row r="209" spans="1:17" x14ac:dyDescent="0.25">
      <c r="A209" t="s">
        <v>254</v>
      </c>
      <c r="B209" t="s">
        <v>17</v>
      </c>
      <c r="C209" t="s">
        <v>44</v>
      </c>
      <c r="D209" s="15">
        <v>45351</v>
      </c>
      <c r="E209" s="15">
        <v>45359</v>
      </c>
      <c r="F209">
        <v>4</v>
      </c>
      <c r="G209">
        <v>744</v>
      </c>
      <c r="H209" t="s">
        <v>14</v>
      </c>
      <c r="I209" t="s">
        <v>33</v>
      </c>
      <c r="J209" t="s">
        <v>19</v>
      </c>
      <c r="K209" t="str">
        <f t="shared" si="19"/>
        <v>2024</v>
      </c>
      <c r="L209" t="str">
        <f t="shared" si="20"/>
        <v>Feb</v>
      </c>
      <c r="M209" t="str">
        <f t="shared" si="21"/>
        <v>Thu</v>
      </c>
      <c r="N209">
        <f t="shared" si="24"/>
        <v>8</v>
      </c>
      <c r="O209">
        <f>ROUND(F209*G209*VLOOKUP(C209, Table2[#All], 2,FALSE),0)</f>
        <v>1786</v>
      </c>
      <c r="P209">
        <f t="shared" si="22"/>
        <v>2976</v>
      </c>
      <c r="Q209">
        <f t="shared" si="23"/>
        <v>1190</v>
      </c>
    </row>
    <row r="210" spans="1:17" x14ac:dyDescent="0.25">
      <c r="A210" t="s">
        <v>255</v>
      </c>
      <c r="B210" t="s">
        <v>17</v>
      </c>
      <c r="C210" t="s">
        <v>18</v>
      </c>
      <c r="D210" s="2">
        <v>45578</v>
      </c>
      <c r="E210" s="3">
        <v>45590</v>
      </c>
      <c r="F210">
        <v>8</v>
      </c>
      <c r="G210">
        <v>698</v>
      </c>
      <c r="H210" t="s">
        <v>28</v>
      </c>
      <c r="I210" t="s">
        <v>549</v>
      </c>
      <c r="J210" t="s">
        <v>46</v>
      </c>
      <c r="K210" t="str">
        <f t="shared" si="19"/>
        <v>2024</v>
      </c>
      <c r="L210" t="str">
        <f t="shared" si="20"/>
        <v>Oct</v>
      </c>
      <c r="M210" t="str">
        <f t="shared" si="21"/>
        <v>Sun</v>
      </c>
      <c r="N210">
        <f t="shared" si="24"/>
        <v>12</v>
      </c>
      <c r="O210">
        <f>ROUND(F210*G210*VLOOKUP(C210, Table2[#All], 2,FALSE),0)</f>
        <v>2792</v>
      </c>
      <c r="P210">
        <f t="shared" si="22"/>
        <v>5584</v>
      </c>
      <c r="Q210">
        <f t="shared" si="23"/>
        <v>2792</v>
      </c>
    </row>
    <row r="211" spans="1:17" x14ac:dyDescent="0.25">
      <c r="A211" t="s">
        <v>256</v>
      </c>
      <c r="B211" t="s">
        <v>12</v>
      </c>
      <c r="C211" t="s">
        <v>27</v>
      </c>
      <c r="D211" s="15">
        <v>45422</v>
      </c>
      <c r="E211" s="15">
        <v>45425</v>
      </c>
      <c r="F211">
        <v>1</v>
      </c>
      <c r="G211">
        <v>773</v>
      </c>
      <c r="H211" t="s">
        <v>14</v>
      </c>
      <c r="I211" t="s">
        <v>551</v>
      </c>
      <c r="J211" t="s">
        <v>46</v>
      </c>
      <c r="K211" t="str">
        <f t="shared" si="19"/>
        <v>2024</v>
      </c>
      <c r="L211" t="str">
        <f t="shared" si="20"/>
        <v>May</v>
      </c>
      <c r="M211" t="str">
        <f t="shared" si="21"/>
        <v>Fri</v>
      </c>
      <c r="N211">
        <f t="shared" si="24"/>
        <v>3</v>
      </c>
      <c r="O211">
        <f>ROUND(F211*G211*VLOOKUP(C211, Table2[#All], 2,FALSE),0)</f>
        <v>502</v>
      </c>
      <c r="P211">
        <f t="shared" si="22"/>
        <v>773</v>
      </c>
      <c r="Q211">
        <f t="shared" si="23"/>
        <v>271</v>
      </c>
    </row>
    <row r="212" spans="1:17" x14ac:dyDescent="0.25">
      <c r="A212" t="s">
        <v>257</v>
      </c>
      <c r="B212" t="s">
        <v>24</v>
      </c>
      <c r="C212" t="s">
        <v>38</v>
      </c>
      <c r="D212" s="15">
        <v>45485</v>
      </c>
      <c r="E212" s="15">
        <v>45490</v>
      </c>
      <c r="F212">
        <v>7</v>
      </c>
      <c r="G212">
        <v>92</v>
      </c>
      <c r="H212" t="s">
        <v>14</v>
      </c>
      <c r="I212" t="s">
        <v>33</v>
      </c>
      <c r="J212" t="s">
        <v>15</v>
      </c>
      <c r="K212" t="str">
        <f t="shared" si="19"/>
        <v>2024</v>
      </c>
      <c r="L212" t="str">
        <f t="shared" si="20"/>
        <v>Jul</v>
      </c>
      <c r="M212" t="str">
        <f t="shared" si="21"/>
        <v>Fri</v>
      </c>
      <c r="N212">
        <f t="shared" si="24"/>
        <v>5</v>
      </c>
      <c r="O212">
        <f>ROUND(F212*G212*VLOOKUP(C212, Table2[#All], 2,FALSE),0)</f>
        <v>322</v>
      </c>
      <c r="P212">
        <f t="shared" si="22"/>
        <v>644</v>
      </c>
      <c r="Q212">
        <f t="shared" si="23"/>
        <v>322</v>
      </c>
    </row>
    <row r="213" spans="1:17" x14ac:dyDescent="0.25">
      <c r="A213" t="s">
        <v>258</v>
      </c>
      <c r="B213" t="s">
        <v>31</v>
      </c>
      <c r="C213" t="s">
        <v>76</v>
      </c>
      <c r="D213" s="2">
        <v>45383</v>
      </c>
      <c r="E213" s="3">
        <v>45394</v>
      </c>
      <c r="F213">
        <v>9</v>
      </c>
      <c r="G213">
        <v>412</v>
      </c>
      <c r="H213" t="s">
        <v>28</v>
      </c>
      <c r="I213" t="s">
        <v>33</v>
      </c>
      <c r="J213" t="s">
        <v>19</v>
      </c>
      <c r="K213" t="str">
        <f t="shared" si="19"/>
        <v>2024</v>
      </c>
      <c r="L213" t="str">
        <f t="shared" si="20"/>
        <v>Apr</v>
      </c>
      <c r="M213" t="str">
        <f t="shared" si="21"/>
        <v>Mon</v>
      </c>
      <c r="N213">
        <f t="shared" si="24"/>
        <v>11</v>
      </c>
      <c r="O213">
        <f>ROUND(F213*G213*VLOOKUP(C213, Table2[#All], 2,FALSE),0)</f>
        <v>2781</v>
      </c>
      <c r="P213">
        <f t="shared" si="22"/>
        <v>3708</v>
      </c>
      <c r="Q213">
        <f t="shared" si="23"/>
        <v>927</v>
      </c>
    </row>
    <row r="214" spans="1:17" x14ac:dyDescent="0.25">
      <c r="A214" t="s">
        <v>259</v>
      </c>
      <c r="B214" t="s">
        <v>21</v>
      </c>
      <c r="C214" t="s">
        <v>40</v>
      </c>
      <c r="D214" s="15">
        <v>45308</v>
      </c>
      <c r="E214" s="15">
        <v>45318</v>
      </c>
      <c r="F214">
        <v>7</v>
      </c>
      <c r="G214">
        <v>639</v>
      </c>
      <c r="H214" t="s">
        <v>14</v>
      </c>
      <c r="I214" t="s">
        <v>549</v>
      </c>
      <c r="J214" t="s">
        <v>19</v>
      </c>
      <c r="K214" t="str">
        <f t="shared" si="19"/>
        <v>2024</v>
      </c>
      <c r="L214" t="str">
        <f t="shared" si="20"/>
        <v>Jan</v>
      </c>
      <c r="M214" t="str">
        <f t="shared" si="21"/>
        <v>Wed</v>
      </c>
      <c r="N214">
        <f t="shared" si="24"/>
        <v>10</v>
      </c>
      <c r="O214">
        <f>ROUND(F214*G214*VLOOKUP(C214, Table2[#All], 2,FALSE),0)</f>
        <v>2907</v>
      </c>
      <c r="P214">
        <f t="shared" si="22"/>
        <v>4473</v>
      </c>
      <c r="Q214">
        <f t="shared" si="23"/>
        <v>1566</v>
      </c>
    </row>
    <row r="215" spans="1:17" x14ac:dyDescent="0.25">
      <c r="A215" t="s">
        <v>260</v>
      </c>
      <c r="B215" t="s">
        <v>21</v>
      </c>
      <c r="C215" t="s">
        <v>40</v>
      </c>
      <c r="D215" s="2">
        <v>45343</v>
      </c>
      <c r="E215" s="3">
        <v>45356</v>
      </c>
      <c r="F215">
        <v>10</v>
      </c>
      <c r="G215">
        <v>44</v>
      </c>
      <c r="H215" t="s">
        <v>28</v>
      </c>
      <c r="I215" t="s">
        <v>550</v>
      </c>
      <c r="J215" t="s">
        <v>29</v>
      </c>
      <c r="K215" t="str">
        <f t="shared" si="19"/>
        <v>2024</v>
      </c>
      <c r="L215" t="str">
        <f t="shared" si="20"/>
        <v>Feb</v>
      </c>
      <c r="M215" t="str">
        <f t="shared" si="21"/>
        <v>Wed</v>
      </c>
      <c r="N215">
        <f t="shared" si="24"/>
        <v>13</v>
      </c>
      <c r="O215">
        <f>ROUND(F215*G215*VLOOKUP(C215, Table2[#All], 2,FALSE),0)</f>
        <v>286</v>
      </c>
      <c r="P215">
        <f t="shared" si="22"/>
        <v>440</v>
      </c>
      <c r="Q215">
        <f t="shared" si="23"/>
        <v>154</v>
      </c>
    </row>
    <row r="216" spans="1:17" x14ac:dyDescent="0.25">
      <c r="A216" t="s">
        <v>261</v>
      </c>
      <c r="B216" t="s">
        <v>12</v>
      </c>
      <c r="C216" t="s">
        <v>58</v>
      </c>
      <c r="D216" s="15">
        <v>45314</v>
      </c>
      <c r="E216" s="15">
        <v>45327</v>
      </c>
      <c r="F216">
        <v>7</v>
      </c>
      <c r="G216">
        <v>459</v>
      </c>
      <c r="H216" t="s">
        <v>14</v>
      </c>
      <c r="I216" t="s">
        <v>551</v>
      </c>
      <c r="J216" t="s">
        <v>19</v>
      </c>
      <c r="K216" t="str">
        <f t="shared" si="19"/>
        <v>2024</v>
      </c>
      <c r="L216" t="str">
        <f t="shared" si="20"/>
        <v>Jan</v>
      </c>
      <c r="M216" t="str">
        <f t="shared" si="21"/>
        <v>Tue</v>
      </c>
      <c r="N216">
        <f t="shared" si="24"/>
        <v>13</v>
      </c>
      <c r="O216">
        <f>ROUND(F216*G216*VLOOKUP(C216, Table2[#All], 2,FALSE),0)</f>
        <v>2731</v>
      </c>
      <c r="P216">
        <f t="shared" si="22"/>
        <v>3213</v>
      </c>
      <c r="Q216">
        <f t="shared" si="23"/>
        <v>482</v>
      </c>
    </row>
    <row r="217" spans="1:17" x14ac:dyDescent="0.25">
      <c r="A217" t="s">
        <v>262</v>
      </c>
      <c r="B217" t="s">
        <v>17</v>
      </c>
      <c r="C217" t="s">
        <v>60</v>
      </c>
      <c r="D217" s="2">
        <v>45636</v>
      </c>
      <c r="E217" s="3">
        <v>45645</v>
      </c>
      <c r="F217">
        <v>6</v>
      </c>
      <c r="G217">
        <v>252</v>
      </c>
      <c r="H217" t="s">
        <v>28</v>
      </c>
      <c r="I217" t="s">
        <v>547</v>
      </c>
      <c r="J217" t="s">
        <v>29</v>
      </c>
      <c r="K217" t="str">
        <f t="shared" si="19"/>
        <v>2024</v>
      </c>
      <c r="L217" t="str">
        <f t="shared" si="20"/>
        <v>Dec</v>
      </c>
      <c r="M217" t="str">
        <f t="shared" si="21"/>
        <v>Tue</v>
      </c>
      <c r="N217">
        <f t="shared" si="24"/>
        <v>9</v>
      </c>
      <c r="O217">
        <f>ROUND(F217*G217*VLOOKUP(C217, Table2[#All], 2,FALSE),0)</f>
        <v>983</v>
      </c>
      <c r="P217">
        <f t="shared" si="22"/>
        <v>1512</v>
      </c>
      <c r="Q217">
        <f t="shared" si="23"/>
        <v>529</v>
      </c>
    </row>
    <row r="218" spans="1:17" x14ac:dyDescent="0.25">
      <c r="A218" t="s">
        <v>263</v>
      </c>
      <c r="B218" t="s">
        <v>17</v>
      </c>
      <c r="C218" t="s">
        <v>64</v>
      </c>
      <c r="D218" s="2">
        <v>45503</v>
      </c>
      <c r="E218" s="3">
        <v>45510</v>
      </c>
      <c r="F218">
        <v>5</v>
      </c>
      <c r="G218">
        <v>291</v>
      </c>
      <c r="H218" t="s">
        <v>28</v>
      </c>
      <c r="I218" t="s">
        <v>551</v>
      </c>
      <c r="J218" t="s">
        <v>29</v>
      </c>
      <c r="K218" t="str">
        <f t="shared" si="19"/>
        <v>2024</v>
      </c>
      <c r="L218" t="str">
        <f t="shared" si="20"/>
        <v>Jul</v>
      </c>
      <c r="M218" t="str">
        <f t="shared" si="21"/>
        <v>Tue</v>
      </c>
      <c r="N218">
        <f t="shared" si="24"/>
        <v>7</v>
      </c>
      <c r="O218">
        <f>ROUND(F218*G218*VLOOKUP(C218, Table2[#All], 2,FALSE),0)</f>
        <v>728</v>
      </c>
      <c r="P218">
        <f t="shared" si="22"/>
        <v>1455</v>
      </c>
      <c r="Q218">
        <f t="shared" si="23"/>
        <v>727</v>
      </c>
    </row>
    <row r="219" spans="1:17" x14ac:dyDescent="0.25">
      <c r="A219" t="s">
        <v>264</v>
      </c>
      <c r="B219" t="s">
        <v>21</v>
      </c>
      <c r="C219" t="s">
        <v>22</v>
      </c>
      <c r="D219" s="2">
        <v>45576</v>
      </c>
      <c r="E219" s="3">
        <v>45584</v>
      </c>
      <c r="F219">
        <v>8</v>
      </c>
      <c r="G219">
        <v>58</v>
      </c>
      <c r="H219" t="s">
        <v>28</v>
      </c>
      <c r="I219" t="s">
        <v>547</v>
      </c>
      <c r="J219" t="s">
        <v>46</v>
      </c>
      <c r="K219" t="str">
        <f t="shared" si="19"/>
        <v>2024</v>
      </c>
      <c r="L219" t="str">
        <f t="shared" si="20"/>
        <v>Oct</v>
      </c>
      <c r="M219" t="str">
        <f t="shared" si="21"/>
        <v>Fri</v>
      </c>
      <c r="N219">
        <f t="shared" si="24"/>
        <v>8</v>
      </c>
      <c r="O219">
        <f>ROUND(F219*G219*VLOOKUP(C219, Table2[#All], 2,FALSE),0)</f>
        <v>348</v>
      </c>
      <c r="P219">
        <f t="shared" si="22"/>
        <v>464</v>
      </c>
      <c r="Q219">
        <f t="shared" si="23"/>
        <v>116</v>
      </c>
    </row>
    <row r="220" spans="1:17" x14ac:dyDescent="0.25">
      <c r="A220" t="s">
        <v>265</v>
      </c>
      <c r="B220" t="s">
        <v>31</v>
      </c>
      <c r="C220" t="s">
        <v>50</v>
      </c>
      <c r="D220" s="2">
        <v>45501</v>
      </c>
      <c r="E220" s="3">
        <v>45513</v>
      </c>
      <c r="F220">
        <v>3</v>
      </c>
      <c r="G220">
        <v>317</v>
      </c>
      <c r="H220" t="s">
        <v>28</v>
      </c>
      <c r="I220" t="s">
        <v>550</v>
      </c>
      <c r="J220" t="s">
        <v>29</v>
      </c>
      <c r="K220" t="str">
        <f t="shared" si="19"/>
        <v>2024</v>
      </c>
      <c r="L220" t="str">
        <f t="shared" si="20"/>
        <v>Jul</v>
      </c>
      <c r="M220" t="str">
        <f t="shared" si="21"/>
        <v>Sun</v>
      </c>
      <c r="N220">
        <f t="shared" si="24"/>
        <v>12</v>
      </c>
      <c r="O220">
        <f>ROUND(F220*G220*VLOOKUP(C220, Table2[#All], 2,FALSE),0)</f>
        <v>666</v>
      </c>
      <c r="P220">
        <f t="shared" si="22"/>
        <v>951</v>
      </c>
      <c r="Q220">
        <f t="shared" si="23"/>
        <v>285</v>
      </c>
    </row>
    <row r="221" spans="1:17" x14ac:dyDescent="0.25">
      <c r="A221" t="s">
        <v>266</v>
      </c>
      <c r="B221" t="s">
        <v>12</v>
      </c>
      <c r="C221" t="s">
        <v>36</v>
      </c>
      <c r="D221" s="2">
        <v>45389</v>
      </c>
      <c r="E221" s="3">
        <v>45401</v>
      </c>
      <c r="F221">
        <v>1</v>
      </c>
      <c r="G221">
        <v>284</v>
      </c>
      <c r="H221" t="s">
        <v>28</v>
      </c>
      <c r="I221" t="s">
        <v>550</v>
      </c>
      <c r="J221" t="s">
        <v>15</v>
      </c>
      <c r="K221" t="str">
        <f t="shared" si="19"/>
        <v>2024</v>
      </c>
      <c r="L221" t="str">
        <f t="shared" si="20"/>
        <v>Apr</v>
      </c>
      <c r="M221" t="str">
        <f t="shared" si="21"/>
        <v>Sun</v>
      </c>
      <c r="N221">
        <f t="shared" si="24"/>
        <v>12</v>
      </c>
      <c r="O221">
        <f>ROUND(F221*G221*VLOOKUP(C221, Table2[#All], 2,FALSE),0)</f>
        <v>227</v>
      </c>
      <c r="P221">
        <f t="shared" si="22"/>
        <v>284</v>
      </c>
      <c r="Q221">
        <f t="shared" si="23"/>
        <v>57</v>
      </c>
    </row>
    <row r="222" spans="1:17" x14ac:dyDescent="0.25">
      <c r="A222" t="s">
        <v>267</v>
      </c>
      <c r="B222" t="s">
        <v>12</v>
      </c>
      <c r="C222" t="s">
        <v>13</v>
      </c>
      <c r="D222" s="15">
        <v>45388</v>
      </c>
      <c r="E222" s="15">
        <v>45391</v>
      </c>
      <c r="F222">
        <v>10</v>
      </c>
      <c r="G222">
        <v>751</v>
      </c>
      <c r="H222" t="s">
        <v>14</v>
      </c>
      <c r="I222" t="s">
        <v>33</v>
      </c>
      <c r="J222" t="s">
        <v>29</v>
      </c>
      <c r="K222" t="str">
        <f t="shared" si="19"/>
        <v>2024</v>
      </c>
      <c r="L222" t="str">
        <f t="shared" si="20"/>
        <v>Apr</v>
      </c>
      <c r="M222" t="str">
        <f t="shared" si="21"/>
        <v>Sat</v>
      </c>
      <c r="N222">
        <f t="shared" si="24"/>
        <v>3</v>
      </c>
      <c r="O222">
        <f>ROUND(F222*G222*VLOOKUP(C222, Table2[#All], 2,FALSE),0)</f>
        <v>5633</v>
      </c>
      <c r="P222">
        <f t="shared" si="22"/>
        <v>7510</v>
      </c>
      <c r="Q222">
        <f t="shared" si="23"/>
        <v>1877</v>
      </c>
    </row>
    <row r="223" spans="1:17" x14ac:dyDescent="0.25">
      <c r="A223" t="s">
        <v>268</v>
      </c>
      <c r="B223" t="s">
        <v>24</v>
      </c>
      <c r="C223" t="s">
        <v>100</v>
      </c>
      <c r="D223" s="15">
        <v>45462</v>
      </c>
      <c r="E223" s="15">
        <v>45476</v>
      </c>
      <c r="F223">
        <v>5</v>
      </c>
      <c r="G223">
        <v>989</v>
      </c>
      <c r="H223" t="s">
        <v>14</v>
      </c>
      <c r="I223" t="s">
        <v>551</v>
      </c>
      <c r="J223" t="s">
        <v>15</v>
      </c>
      <c r="K223" t="str">
        <f t="shared" si="19"/>
        <v>2024</v>
      </c>
      <c r="L223" t="str">
        <f t="shared" si="20"/>
        <v>Jun</v>
      </c>
      <c r="M223" t="str">
        <f t="shared" si="21"/>
        <v>Wed</v>
      </c>
      <c r="N223">
        <f t="shared" si="24"/>
        <v>14</v>
      </c>
      <c r="O223">
        <f>ROUND(F223*G223*VLOOKUP(C223, Table2[#All], 2,FALSE),0)</f>
        <v>2967</v>
      </c>
      <c r="P223">
        <f t="shared" si="22"/>
        <v>4945</v>
      </c>
      <c r="Q223">
        <f t="shared" si="23"/>
        <v>1978</v>
      </c>
    </row>
    <row r="224" spans="1:17" x14ac:dyDescent="0.25">
      <c r="A224" t="s">
        <v>269</v>
      </c>
      <c r="B224" t="s">
        <v>12</v>
      </c>
      <c r="C224" t="s">
        <v>27</v>
      </c>
      <c r="D224" s="15">
        <v>45416</v>
      </c>
      <c r="E224" s="15">
        <v>45429</v>
      </c>
      <c r="F224">
        <v>10</v>
      </c>
      <c r="G224">
        <v>730</v>
      </c>
      <c r="H224" t="s">
        <v>14</v>
      </c>
      <c r="I224" t="s">
        <v>551</v>
      </c>
      <c r="J224" t="s">
        <v>15</v>
      </c>
      <c r="K224" t="str">
        <f t="shared" si="19"/>
        <v>2024</v>
      </c>
      <c r="L224" t="str">
        <f t="shared" si="20"/>
        <v>May</v>
      </c>
      <c r="M224" t="str">
        <f t="shared" si="21"/>
        <v>Sat</v>
      </c>
      <c r="N224">
        <f t="shared" si="24"/>
        <v>13</v>
      </c>
      <c r="O224">
        <f>ROUND(F224*G224*VLOOKUP(C224, Table2[#All], 2,FALSE),0)</f>
        <v>4745</v>
      </c>
      <c r="P224">
        <f t="shared" si="22"/>
        <v>7300</v>
      </c>
      <c r="Q224">
        <f t="shared" si="23"/>
        <v>2555</v>
      </c>
    </row>
    <row r="225" spans="1:17" x14ac:dyDescent="0.25">
      <c r="A225" t="s">
        <v>270</v>
      </c>
      <c r="B225" t="s">
        <v>21</v>
      </c>
      <c r="C225" t="s">
        <v>83</v>
      </c>
      <c r="D225" s="2">
        <v>45452</v>
      </c>
      <c r="E225" s="3">
        <v>45462</v>
      </c>
      <c r="F225">
        <v>7</v>
      </c>
      <c r="G225">
        <v>56</v>
      </c>
      <c r="H225" t="s">
        <v>28</v>
      </c>
      <c r="I225" t="s">
        <v>33</v>
      </c>
      <c r="J225" t="s">
        <v>29</v>
      </c>
      <c r="K225" t="str">
        <f t="shared" si="19"/>
        <v>2024</v>
      </c>
      <c r="L225" t="str">
        <f t="shared" si="20"/>
        <v>Jun</v>
      </c>
      <c r="M225" t="str">
        <f t="shared" si="21"/>
        <v>Sun</v>
      </c>
      <c r="N225">
        <f t="shared" si="24"/>
        <v>10</v>
      </c>
      <c r="O225">
        <f>ROUND(F225*G225*VLOOKUP(C225, Table2[#All], 2,FALSE),0)</f>
        <v>314</v>
      </c>
      <c r="P225">
        <f t="shared" si="22"/>
        <v>392</v>
      </c>
      <c r="Q225">
        <f t="shared" si="23"/>
        <v>78</v>
      </c>
    </row>
    <row r="226" spans="1:17" x14ac:dyDescent="0.25">
      <c r="A226" t="s">
        <v>271</v>
      </c>
      <c r="B226" t="s">
        <v>21</v>
      </c>
      <c r="C226" t="s">
        <v>40</v>
      </c>
      <c r="D226" s="2">
        <v>45425</v>
      </c>
      <c r="E226" s="3">
        <v>45428</v>
      </c>
      <c r="F226">
        <v>9</v>
      </c>
      <c r="G226">
        <v>967</v>
      </c>
      <c r="H226" t="s">
        <v>28</v>
      </c>
      <c r="I226" t="s">
        <v>33</v>
      </c>
      <c r="J226" t="s">
        <v>15</v>
      </c>
      <c r="K226" t="str">
        <f t="shared" si="19"/>
        <v>2024</v>
      </c>
      <c r="L226" t="str">
        <f t="shared" si="20"/>
        <v>May</v>
      </c>
      <c r="M226" t="str">
        <f t="shared" si="21"/>
        <v>Mon</v>
      </c>
      <c r="N226">
        <f t="shared" si="24"/>
        <v>3</v>
      </c>
      <c r="O226">
        <f>ROUND(F226*G226*VLOOKUP(C226, Table2[#All], 2,FALSE),0)</f>
        <v>5657</v>
      </c>
      <c r="P226">
        <f t="shared" si="22"/>
        <v>8703</v>
      </c>
      <c r="Q226">
        <f t="shared" si="23"/>
        <v>3046</v>
      </c>
    </row>
    <row r="227" spans="1:17" x14ac:dyDescent="0.25">
      <c r="A227" t="s">
        <v>272</v>
      </c>
      <c r="B227" t="s">
        <v>24</v>
      </c>
      <c r="C227" t="s">
        <v>25</v>
      </c>
      <c r="D227" s="2">
        <v>45370</v>
      </c>
      <c r="E227" s="3">
        <v>45390</v>
      </c>
      <c r="F227">
        <v>4</v>
      </c>
      <c r="G227">
        <v>347</v>
      </c>
      <c r="H227" t="s">
        <v>28</v>
      </c>
      <c r="I227" t="s">
        <v>551</v>
      </c>
      <c r="J227" t="s">
        <v>19</v>
      </c>
      <c r="K227" t="str">
        <f t="shared" si="19"/>
        <v>2024</v>
      </c>
      <c r="L227" t="str">
        <f t="shared" si="20"/>
        <v>Mar</v>
      </c>
      <c r="M227" t="str">
        <f t="shared" si="21"/>
        <v>Tue</v>
      </c>
      <c r="N227">
        <f t="shared" si="24"/>
        <v>20</v>
      </c>
      <c r="O227">
        <f>ROUND(F227*G227*VLOOKUP(C227, Table2[#All], 2,FALSE),0)</f>
        <v>763</v>
      </c>
      <c r="P227">
        <f t="shared" si="22"/>
        <v>1388</v>
      </c>
      <c r="Q227">
        <f t="shared" si="23"/>
        <v>625</v>
      </c>
    </row>
    <row r="228" spans="1:17" x14ac:dyDescent="0.25">
      <c r="A228" t="s">
        <v>273</v>
      </c>
      <c r="B228" t="s">
        <v>21</v>
      </c>
      <c r="C228" t="s">
        <v>22</v>
      </c>
      <c r="D228" s="2">
        <v>45573</v>
      </c>
      <c r="E228" s="3">
        <v>45582</v>
      </c>
      <c r="F228">
        <v>6</v>
      </c>
      <c r="G228">
        <v>273</v>
      </c>
      <c r="H228" t="s">
        <v>28</v>
      </c>
      <c r="I228" t="s">
        <v>549</v>
      </c>
      <c r="J228" t="s">
        <v>46</v>
      </c>
      <c r="K228" t="str">
        <f t="shared" si="19"/>
        <v>2024</v>
      </c>
      <c r="L228" t="str">
        <f t="shared" si="20"/>
        <v>Oct</v>
      </c>
      <c r="M228" t="str">
        <f t="shared" si="21"/>
        <v>Tue</v>
      </c>
      <c r="N228">
        <f t="shared" si="24"/>
        <v>9</v>
      </c>
      <c r="O228">
        <f>ROUND(F228*G228*VLOOKUP(C228, Table2[#All], 2,FALSE),0)</f>
        <v>1229</v>
      </c>
      <c r="P228">
        <f t="shared" si="22"/>
        <v>1638</v>
      </c>
      <c r="Q228">
        <f t="shared" si="23"/>
        <v>409</v>
      </c>
    </row>
    <row r="229" spans="1:17" x14ac:dyDescent="0.25">
      <c r="A229" t="s">
        <v>274</v>
      </c>
      <c r="B229" t="s">
        <v>21</v>
      </c>
      <c r="C229" t="s">
        <v>52</v>
      </c>
      <c r="D229" s="2">
        <v>45620</v>
      </c>
      <c r="E229" s="3">
        <v>45623</v>
      </c>
      <c r="F229">
        <v>1</v>
      </c>
      <c r="G229">
        <v>546</v>
      </c>
      <c r="H229" t="s">
        <v>28</v>
      </c>
      <c r="I229" t="s">
        <v>551</v>
      </c>
      <c r="J229" t="s">
        <v>29</v>
      </c>
      <c r="K229" t="str">
        <f t="shared" si="19"/>
        <v>2024</v>
      </c>
      <c r="L229" t="str">
        <f t="shared" si="20"/>
        <v>Nov</v>
      </c>
      <c r="M229" t="str">
        <f t="shared" si="21"/>
        <v>Sun</v>
      </c>
      <c r="N229">
        <f t="shared" si="24"/>
        <v>3</v>
      </c>
      <c r="O229">
        <f>ROUND(F229*G229*VLOOKUP(C229, Table2[#All], 2,FALSE),0)</f>
        <v>382</v>
      </c>
      <c r="P229">
        <f t="shared" si="22"/>
        <v>546</v>
      </c>
      <c r="Q229">
        <f t="shared" si="23"/>
        <v>164</v>
      </c>
    </row>
    <row r="230" spans="1:17" x14ac:dyDescent="0.25">
      <c r="A230" t="s">
        <v>275</v>
      </c>
      <c r="B230" t="s">
        <v>12</v>
      </c>
      <c r="C230" t="s">
        <v>13</v>
      </c>
      <c r="D230" s="15">
        <v>45503</v>
      </c>
      <c r="E230" s="15">
        <v>45514</v>
      </c>
      <c r="F230">
        <v>3</v>
      </c>
      <c r="G230">
        <v>872</v>
      </c>
      <c r="H230" t="s">
        <v>14</v>
      </c>
      <c r="I230" t="s">
        <v>33</v>
      </c>
      <c r="J230" t="s">
        <v>29</v>
      </c>
      <c r="K230" t="str">
        <f t="shared" si="19"/>
        <v>2024</v>
      </c>
      <c r="L230" t="str">
        <f t="shared" si="20"/>
        <v>Jul</v>
      </c>
      <c r="M230" t="str">
        <f t="shared" si="21"/>
        <v>Tue</v>
      </c>
      <c r="N230">
        <f t="shared" si="24"/>
        <v>11</v>
      </c>
      <c r="O230">
        <f>ROUND(F230*G230*VLOOKUP(C230, Table2[#All], 2,FALSE),0)</f>
        <v>1962</v>
      </c>
      <c r="P230">
        <f t="shared" si="22"/>
        <v>2616</v>
      </c>
      <c r="Q230">
        <f t="shared" si="23"/>
        <v>654</v>
      </c>
    </row>
    <row r="231" spans="1:17" x14ac:dyDescent="0.25">
      <c r="A231" t="s">
        <v>276</v>
      </c>
      <c r="B231" t="s">
        <v>21</v>
      </c>
      <c r="C231" t="s">
        <v>40</v>
      </c>
      <c r="D231" s="2">
        <v>45403</v>
      </c>
      <c r="E231" s="3">
        <v>45410</v>
      </c>
      <c r="F231">
        <v>9</v>
      </c>
      <c r="G231">
        <v>476</v>
      </c>
      <c r="H231" t="s">
        <v>28</v>
      </c>
      <c r="I231" t="s">
        <v>547</v>
      </c>
      <c r="J231" t="s">
        <v>46</v>
      </c>
      <c r="K231" t="str">
        <f t="shared" si="19"/>
        <v>2024</v>
      </c>
      <c r="L231" t="str">
        <f t="shared" si="20"/>
        <v>Apr</v>
      </c>
      <c r="M231" t="str">
        <f t="shared" si="21"/>
        <v>Sun</v>
      </c>
      <c r="N231">
        <f t="shared" si="24"/>
        <v>7</v>
      </c>
      <c r="O231">
        <f>ROUND(F231*G231*VLOOKUP(C231, Table2[#All], 2,FALSE),0)</f>
        <v>2785</v>
      </c>
      <c r="P231">
        <f t="shared" si="22"/>
        <v>4284</v>
      </c>
      <c r="Q231">
        <f t="shared" si="23"/>
        <v>1499</v>
      </c>
    </row>
    <row r="232" spans="1:17" x14ac:dyDescent="0.25">
      <c r="A232" t="s">
        <v>277</v>
      </c>
      <c r="B232" t="s">
        <v>17</v>
      </c>
      <c r="C232" t="s">
        <v>44</v>
      </c>
      <c r="D232" s="2">
        <v>45629</v>
      </c>
      <c r="E232" s="3">
        <v>45638</v>
      </c>
      <c r="F232">
        <v>8</v>
      </c>
      <c r="G232">
        <v>26</v>
      </c>
      <c r="H232" t="s">
        <v>28</v>
      </c>
      <c r="I232" t="s">
        <v>551</v>
      </c>
      <c r="J232" t="s">
        <v>29</v>
      </c>
      <c r="K232" t="str">
        <f t="shared" si="19"/>
        <v>2024</v>
      </c>
      <c r="L232" t="str">
        <f t="shared" si="20"/>
        <v>Dec</v>
      </c>
      <c r="M232" t="str">
        <f t="shared" si="21"/>
        <v>Tue</v>
      </c>
      <c r="N232">
        <f t="shared" si="24"/>
        <v>9</v>
      </c>
      <c r="O232">
        <f>ROUND(F232*G232*VLOOKUP(C232, Table2[#All], 2,FALSE),0)</f>
        <v>125</v>
      </c>
      <c r="P232">
        <f t="shared" si="22"/>
        <v>208</v>
      </c>
      <c r="Q232">
        <f t="shared" si="23"/>
        <v>83</v>
      </c>
    </row>
    <row r="233" spans="1:17" x14ac:dyDescent="0.25">
      <c r="A233" t="s">
        <v>278</v>
      </c>
      <c r="B233" t="s">
        <v>12</v>
      </c>
      <c r="C233" t="s">
        <v>36</v>
      </c>
      <c r="D233" s="15">
        <v>45649</v>
      </c>
      <c r="E233" s="15">
        <v>45662</v>
      </c>
      <c r="F233">
        <v>7</v>
      </c>
      <c r="G233">
        <v>835</v>
      </c>
      <c r="H233" t="s">
        <v>14</v>
      </c>
      <c r="I233" t="s">
        <v>551</v>
      </c>
      <c r="J233" t="s">
        <v>46</v>
      </c>
      <c r="K233" t="str">
        <f t="shared" si="19"/>
        <v>2024</v>
      </c>
      <c r="L233" t="str">
        <f t="shared" si="20"/>
        <v>Dec</v>
      </c>
      <c r="M233" t="str">
        <f t="shared" si="21"/>
        <v>Mon</v>
      </c>
      <c r="N233">
        <f t="shared" si="24"/>
        <v>13</v>
      </c>
      <c r="O233">
        <f>ROUND(F233*G233*VLOOKUP(C233, Table2[#All], 2,FALSE),0)</f>
        <v>4676</v>
      </c>
      <c r="P233">
        <f t="shared" si="22"/>
        <v>5845</v>
      </c>
      <c r="Q233">
        <f t="shared" si="23"/>
        <v>1169</v>
      </c>
    </row>
    <row r="234" spans="1:17" x14ac:dyDescent="0.25">
      <c r="A234" t="s">
        <v>279</v>
      </c>
      <c r="B234" t="s">
        <v>31</v>
      </c>
      <c r="C234" t="s">
        <v>50</v>
      </c>
      <c r="D234" s="2">
        <v>45332</v>
      </c>
      <c r="E234" s="3">
        <v>45345</v>
      </c>
      <c r="F234">
        <v>6</v>
      </c>
      <c r="G234">
        <v>992</v>
      </c>
      <c r="H234" t="s">
        <v>28</v>
      </c>
      <c r="I234" t="s">
        <v>550</v>
      </c>
      <c r="J234" t="s">
        <v>15</v>
      </c>
      <c r="K234" t="str">
        <f t="shared" si="19"/>
        <v>2024</v>
      </c>
      <c r="L234" t="str">
        <f t="shared" si="20"/>
        <v>Feb</v>
      </c>
      <c r="M234" t="str">
        <f t="shared" si="21"/>
        <v>Sat</v>
      </c>
      <c r="N234">
        <f t="shared" si="24"/>
        <v>13</v>
      </c>
      <c r="O234">
        <f>ROUND(F234*G234*VLOOKUP(C234, Table2[#All], 2,FALSE),0)</f>
        <v>4166</v>
      </c>
      <c r="P234">
        <f t="shared" si="22"/>
        <v>5952</v>
      </c>
      <c r="Q234">
        <f t="shared" si="23"/>
        <v>1786</v>
      </c>
    </row>
    <row r="235" spans="1:17" x14ac:dyDescent="0.25">
      <c r="A235" t="s">
        <v>280</v>
      </c>
      <c r="B235" t="s">
        <v>21</v>
      </c>
      <c r="C235" t="s">
        <v>54</v>
      </c>
      <c r="D235" s="15">
        <v>45445</v>
      </c>
      <c r="E235" s="15">
        <v>45454</v>
      </c>
      <c r="F235">
        <v>2</v>
      </c>
      <c r="G235">
        <v>679</v>
      </c>
      <c r="H235" t="s">
        <v>14</v>
      </c>
      <c r="I235" t="s">
        <v>549</v>
      </c>
      <c r="J235" t="s">
        <v>15</v>
      </c>
      <c r="K235" t="str">
        <f t="shared" si="19"/>
        <v>2024</v>
      </c>
      <c r="L235" t="str">
        <f t="shared" si="20"/>
        <v>Jun</v>
      </c>
      <c r="M235" t="str">
        <f t="shared" si="21"/>
        <v>Sun</v>
      </c>
      <c r="N235">
        <f t="shared" si="24"/>
        <v>9</v>
      </c>
      <c r="O235">
        <f>ROUND(F235*G235*VLOOKUP(C235, Table2[#All], 2,FALSE),0)</f>
        <v>951</v>
      </c>
      <c r="P235">
        <f t="shared" si="22"/>
        <v>1358</v>
      </c>
      <c r="Q235">
        <f t="shared" si="23"/>
        <v>407</v>
      </c>
    </row>
    <row r="236" spans="1:17" x14ac:dyDescent="0.25">
      <c r="A236" t="s">
        <v>281</v>
      </c>
      <c r="B236" t="s">
        <v>24</v>
      </c>
      <c r="C236" t="s">
        <v>38</v>
      </c>
      <c r="D236" s="2">
        <v>45485</v>
      </c>
      <c r="E236" s="3">
        <v>45498</v>
      </c>
      <c r="F236">
        <v>9</v>
      </c>
      <c r="G236">
        <v>497</v>
      </c>
      <c r="H236" t="s">
        <v>28</v>
      </c>
      <c r="I236" t="s">
        <v>551</v>
      </c>
      <c r="J236" t="s">
        <v>46</v>
      </c>
      <c r="K236" t="str">
        <f t="shared" si="19"/>
        <v>2024</v>
      </c>
      <c r="L236" t="str">
        <f t="shared" si="20"/>
        <v>Jul</v>
      </c>
      <c r="M236" t="str">
        <f t="shared" si="21"/>
        <v>Fri</v>
      </c>
      <c r="N236">
        <f t="shared" si="24"/>
        <v>13</v>
      </c>
      <c r="O236">
        <f>ROUND(F236*G236*VLOOKUP(C236, Table2[#All], 2,FALSE),0)</f>
        <v>2237</v>
      </c>
      <c r="P236">
        <f t="shared" si="22"/>
        <v>4473</v>
      </c>
      <c r="Q236">
        <f t="shared" si="23"/>
        <v>2236</v>
      </c>
    </row>
    <row r="237" spans="1:17" x14ac:dyDescent="0.25">
      <c r="A237" t="s">
        <v>282</v>
      </c>
      <c r="B237" t="s">
        <v>21</v>
      </c>
      <c r="C237" t="s">
        <v>40</v>
      </c>
      <c r="D237" s="2">
        <v>45547</v>
      </c>
      <c r="E237" s="3">
        <v>45555</v>
      </c>
      <c r="F237">
        <v>7</v>
      </c>
      <c r="G237">
        <v>670</v>
      </c>
      <c r="H237" t="s">
        <v>28</v>
      </c>
      <c r="I237" t="s">
        <v>549</v>
      </c>
      <c r="J237" t="s">
        <v>46</v>
      </c>
      <c r="K237" t="str">
        <f t="shared" si="19"/>
        <v>2024</v>
      </c>
      <c r="L237" t="str">
        <f t="shared" si="20"/>
        <v>Sep</v>
      </c>
      <c r="M237" t="str">
        <f t="shared" si="21"/>
        <v>Thu</v>
      </c>
      <c r="N237">
        <f t="shared" si="24"/>
        <v>8</v>
      </c>
      <c r="O237">
        <f>ROUND(F237*G237*VLOOKUP(C237, Table2[#All], 2,FALSE),0)</f>
        <v>3049</v>
      </c>
      <c r="P237">
        <f t="shared" si="22"/>
        <v>4690</v>
      </c>
      <c r="Q237">
        <f t="shared" si="23"/>
        <v>1641</v>
      </c>
    </row>
    <row r="238" spans="1:17" x14ac:dyDescent="0.25">
      <c r="A238" t="s">
        <v>283</v>
      </c>
      <c r="B238" t="s">
        <v>31</v>
      </c>
      <c r="C238" t="s">
        <v>76</v>
      </c>
      <c r="D238" s="2">
        <v>45330</v>
      </c>
      <c r="E238" s="3">
        <v>45343</v>
      </c>
      <c r="F238">
        <v>5</v>
      </c>
      <c r="G238">
        <v>930</v>
      </c>
      <c r="H238" t="s">
        <v>28</v>
      </c>
      <c r="I238" t="s">
        <v>33</v>
      </c>
      <c r="J238" t="s">
        <v>19</v>
      </c>
      <c r="K238" t="str">
        <f t="shared" si="19"/>
        <v>2024</v>
      </c>
      <c r="L238" t="str">
        <f t="shared" si="20"/>
        <v>Feb</v>
      </c>
      <c r="M238" t="str">
        <f t="shared" si="21"/>
        <v>Thu</v>
      </c>
      <c r="N238">
        <f t="shared" si="24"/>
        <v>13</v>
      </c>
      <c r="O238">
        <f>ROUND(F238*G238*VLOOKUP(C238, Table2[#All], 2,FALSE),0)</f>
        <v>3488</v>
      </c>
      <c r="P238">
        <f t="shared" si="22"/>
        <v>4650</v>
      </c>
      <c r="Q238">
        <f t="shared" si="23"/>
        <v>1162</v>
      </c>
    </row>
    <row r="239" spans="1:17" x14ac:dyDescent="0.25">
      <c r="A239" t="s">
        <v>284</v>
      </c>
      <c r="B239" t="s">
        <v>12</v>
      </c>
      <c r="C239" t="s">
        <v>58</v>
      </c>
      <c r="D239" s="15">
        <v>45453</v>
      </c>
      <c r="E239" s="15">
        <v>45462</v>
      </c>
      <c r="F239">
        <v>1</v>
      </c>
      <c r="G239">
        <v>994</v>
      </c>
      <c r="H239" t="s">
        <v>14</v>
      </c>
      <c r="I239" t="s">
        <v>551</v>
      </c>
      <c r="J239" t="s">
        <v>15</v>
      </c>
      <c r="K239" t="str">
        <f t="shared" si="19"/>
        <v>2024</v>
      </c>
      <c r="L239" t="str">
        <f t="shared" si="20"/>
        <v>Jun</v>
      </c>
      <c r="M239" t="str">
        <f t="shared" si="21"/>
        <v>Mon</v>
      </c>
      <c r="N239">
        <f t="shared" si="24"/>
        <v>9</v>
      </c>
      <c r="O239">
        <f>ROUND(F239*G239*VLOOKUP(C239, Table2[#All], 2,FALSE),0)</f>
        <v>845</v>
      </c>
      <c r="P239">
        <f t="shared" si="22"/>
        <v>994</v>
      </c>
      <c r="Q239">
        <f t="shared" si="23"/>
        <v>149</v>
      </c>
    </row>
    <row r="240" spans="1:17" x14ac:dyDescent="0.25">
      <c r="A240" t="s">
        <v>285</v>
      </c>
      <c r="B240" t="s">
        <v>17</v>
      </c>
      <c r="C240" t="s">
        <v>56</v>
      </c>
      <c r="D240" s="2">
        <v>45488</v>
      </c>
      <c r="E240" s="3">
        <v>45501</v>
      </c>
      <c r="F240">
        <v>3</v>
      </c>
      <c r="G240">
        <v>819</v>
      </c>
      <c r="H240" t="s">
        <v>28</v>
      </c>
      <c r="I240" t="s">
        <v>33</v>
      </c>
      <c r="J240" t="s">
        <v>15</v>
      </c>
      <c r="K240" t="str">
        <f t="shared" si="19"/>
        <v>2024</v>
      </c>
      <c r="L240" t="str">
        <f t="shared" si="20"/>
        <v>Jul</v>
      </c>
      <c r="M240" t="str">
        <f t="shared" si="21"/>
        <v>Mon</v>
      </c>
      <c r="N240">
        <f t="shared" si="24"/>
        <v>13</v>
      </c>
      <c r="O240">
        <f>ROUND(F240*G240*VLOOKUP(C240, Table2[#All], 2,FALSE),0)</f>
        <v>1351</v>
      </c>
      <c r="P240">
        <f t="shared" si="22"/>
        <v>2457</v>
      </c>
      <c r="Q240">
        <f t="shared" si="23"/>
        <v>1106</v>
      </c>
    </row>
    <row r="241" spans="1:17" x14ac:dyDescent="0.25">
      <c r="A241" t="s">
        <v>286</v>
      </c>
      <c r="B241" t="s">
        <v>17</v>
      </c>
      <c r="C241" t="s">
        <v>60</v>
      </c>
      <c r="D241" s="2">
        <v>45596</v>
      </c>
      <c r="E241" s="3">
        <v>45610</v>
      </c>
      <c r="F241">
        <v>7</v>
      </c>
      <c r="G241">
        <v>802</v>
      </c>
      <c r="H241" t="s">
        <v>28</v>
      </c>
      <c r="I241" t="s">
        <v>547</v>
      </c>
      <c r="J241" t="s">
        <v>19</v>
      </c>
      <c r="K241" t="str">
        <f t="shared" si="19"/>
        <v>2024</v>
      </c>
      <c r="L241" t="str">
        <f t="shared" si="20"/>
        <v>Oct</v>
      </c>
      <c r="M241" t="str">
        <f t="shared" si="21"/>
        <v>Thu</v>
      </c>
      <c r="N241">
        <f t="shared" si="24"/>
        <v>14</v>
      </c>
      <c r="O241">
        <f>ROUND(F241*G241*VLOOKUP(C241, Table2[#All], 2,FALSE),0)</f>
        <v>3649</v>
      </c>
      <c r="P241">
        <f t="shared" si="22"/>
        <v>5614</v>
      </c>
      <c r="Q241">
        <f t="shared" si="23"/>
        <v>1965</v>
      </c>
    </row>
    <row r="242" spans="1:17" x14ac:dyDescent="0.25">
      <c r="A242" t="s">
        <v>287</v>
      </c>
      <c r="B242" t="s">
        <v>21</v>
      </c>
      <c r="C242" t="s">
        <v>40</v>
      </c>
      <c r="D242" s="2">
        <v>45334</v>
      </c>
      <c r="E242" s="3">
        <v>45345</v>
      </c>
      <c r="F242">
        <v>5</v>
      </c>
      <c r="G242">
        <v>167</v>
      </c>
      <c r="H242" t="s">
        <v>28</v>
      </c>
      <c r="I242" t="s">
        <v>550</v>
      </c>
      <c r="J242" t="s">
        <v>29</v>
      </c>
      <c r="K242" t="str">
        <f t="shared" si="19"/>
        <v>2024</v>
      </c>
      <c r="L242" t="str">
        <f t="shared" si="20"/>
        <v>Feb</v>
      </c>
      <c r="M242" t="str">
        <f t="shared" si="21"/>
        <v>Mon</v>
      </c>
      <c r="N242">
        <f t="shared" si="24"/>
        <v>11</v>
      </c>
      <c r="O242">
        <f>ROUND(F242*G242*VLOOKUP(C242, Table2[#All], 2,FALSE),0)</f>
        <v>543</v>
      </c>
      <c r="P242">
        <f t="shared" si="22"/>
        <v>835</v>
      </c>
      <c r="Q242">
        <f t="shared" si="23"/>
        <v>292</v>
      </c>
    </row>
    <row r="243" spans="1:17" x14ac:dyDescent="0.25">
      <c r="A243" t="s">
        <v>288</v>
      </c>
      <c r="B243" t="s">
        <v>17</v>
      </c>
      <c r="C243" t="s">
        <v>18</v>
      </c>
      <c r="D243" s="15">
        <v>45597</v>
      </c>
      <c r="E243" s="15">
        <v>45602</v>
      </c>
      <c r="F243">
        <v>10</v>
      </c>
      <c r="G243">
        <v>813</v>
      </c>
      <c r="H243" t="s">
        <v>14</v>
      </c>
      <c r="I243" t="s">
        <v>547</v>
      </c>
      <c r="J243" t="s">
        <v>15</v>
      </c>
      <c r="K243" t="str">
        <f t="shared" si="19"/>
        <v>2024</v>
      </c>
      <c r="L243" t="str">
        <f t="shared" si="20"/>
        <v>Nov</v>
      </c>
      <c r="M243" t="str">
        <f t="shared" si="21"/>
        <v>Fri</v>
      </c>
      <c r="N243">
        <f t="shared" si="24"/>
        <v>5</v>
      </c>
      <c r="O243">
        <f>ROUND(F243*G243*VLOOKUP(C243, Table2[#All], 2,FALSE),0)</f>
        <v>4065</v>
      </c>
      <c r="P243">
        <f t="shared" si="22"/>
        <v>8130</v>
      </c>
      <c r="Q243">
        <f t="shared" si="23"/>
        <v>4065</v>
      </c>
    </row>
    <row r="244" spans="1:17" x14ac:dyDescent="0.25">
      <c r="A244" t="s">
        <v>289</v>
      </c>
      <c r="B244" t="s">
        <v>31</v>
      </c>
      <c r="C244" t="s">
        <v>50</v>
      </c>
      <c r="D244" s="2">
        <v>45490</v>
      </c>
      <c r="E244" s="3">
        <v>45496</v>
      </c>
      <c r="F244">
        <v>2</v>
      </c>
      <c r="G244">
        <v>752</v>
      </c>
      <c r="H244" t="s">
        <v>28</v>
      </c>
      <c r="I244" t="s">
        <v>33</v>
      </c>
      <c r="J244" t="s">
        <v>19</v>
      </c>
      <c r="K244" t="str">
        <f t="shared" si="19"/>
        <v>2024</v>
      </c>
      <c r="L244" t="str">
        <f t="shared" si="20"/>
        <v>Jul</v>
      </c>
      <c r="M244" t="str">
        <f t="shared" si="21"/>
        <v>Wed</v>
      </c>
      <c r="N244">
        <f t="shared" si="24"/>
        <v>6</v>
      </c>
      <c r="O244">
        <f>ROUND(F244*G244*VLOOKUP(C244, Table2[#All], 2,FALSE),0)</f>
        <v>1053</v>
      </c>
      <c r="P244">
        <f t="shared" si="22"/>
        <v>1504</v>
      </c>
      <c r="Q244">
        <f t="shared" si="23"/>
        <v>451</v>
      </c>
    </row>
    <row r="245" spans="1:17" x14ac:dyDescent="0.25">
      <c r="A245" t="s">
        <v>290</v>
      </c>
      <c r="B245" t="s">
        <v>31</v>
      </c>
      <c r="C245" t="s">
        <v>50</v>
      </c>
      <c r="D245" s="2">
        <v>45331</v>
      </c>
      <c r="E245" s="3">
        <v>45335</v>
      </c>
      <c r="F245">
        <v>6</v>
      </c>
      <c r="G245">
        <v>267</v>
      </c>
      <c r="H245" t="s">
        <v>28</v>
      </c>
      <c r="I245" t="s">
        <v>548</v>
      </c>
      <c r="J245" t="s">
        <v>29</v>
      </c>
      <c r="K245" t="str">
        <f t="shared" si="19"/>
        <v>2024</v>
      </c>
      <c r="L245" t="str">
        <f t="shared" si="20"/>
        <v>Feb</v>
      </c>
      <c r="M245" t="str">
        <f t="shared" si="21"/>
        <v>Fri</v>
      </c>
      <c r="N245">
        <f t="shared" si="24"/>
        <v>4</v>
      </c>
      <c r="O245">
        <f>ROUND(F245*G245*VLOOKUP(C245, Table2[#All], 2,FALSE),0)</f>
        <v>1121</v>
      </c>
      <c r="P245">
        <f t="shared" si="22"/>
        <v>1602</v>
      </c>
      <c r="Q245">
        <f t="shared" si="23"/>
        <v>481</v>
      </c>
    </row>
    <row r="246" spans="1:17" x14ac:dyDescent="0.25">
      <c r="A246" t="s">
        <v>291</v>
      </c>
      <c r="B246" t="s">
        <v>31</v>
      </c>
      <c r="C246" t="s">
        <v>32</v>
      </c>
      <c r="D246" s="2">
        <v>45486</v>
      </c>
      <c r="E246" s="3">
        <v>45492</v>
      </c>
      <c r="F246">
        <v>6</v>
      </c>
      <c r="G246">
        <v>460</v>
      </c>
      <c r="H246" t="s">
        <v>28</v>
      </c>
      <c r="I246" t="s">
        <v>547</v>
      </c>
      <c r="J246" t="s">
        <v>15</v>
      </c>
      <c r="K246" t="str">
        <f t="shared" si="19"/>
        <v>2024</v>
      </c>
      <c r="L246" t="str">
        <f t="shared" si="20"/>
        <v>Jul</v>
      </c>
      <c r="M246" t="str">
        <f t="shared" si="21"/>
        <v>Sat</v>
      </c>
      <c r="N246">
        <f t="shared" si="24"/>
        <v>6</v>
      </c>
      <c r="O246">
        <f>ROUND(F246*G246*VLOOKUP(C246, Table2[#All], 2,FALSE),0)</f>
        <v>2070</v>
      </c>
      <c r="P246">
        <f t="shared" si="22"/>
        <v>2760</v>
      </c>
      <c r="Q246">
        <f t="shared" si="23"/>
        <v>690</v>
      </c>
    </row>
    <row r="247" spans="1:17" x14ac:dyDescent="0.25">
      <c r="A247" t="s">
        <v>292</v>
      </c>
      <c r="B247" t="s">
        <v>31</v>
      </c>
      <c r="C247" t="s">
        <v>42</v>
      </c>
      <c r="D247" s="2">
        <v>45495</v>
      </c>
      <c r="E247" s="3">
        <v>45498</v>
      </c>
      <c r="F247">
        <v>6</v>
      </c>
      <c r="G247">
        <v>308</v>
      </c>
      <c r="H247" t="s">
        <v>28</v>
      </c>
      <c r="I247" t="s">
        <v>552</v>
      </c>
      <c r="J247" t="s">
        <v>29</v>
      </c>
      <c r="K247" t="str">
        <f t="shared" si="19"/>
        <v>2024</v>
      </c>
      <c r="L247" t="str">
        <f t="shared" si="20"/>
        <v>Jul</v>
      </c>
      <c r="M247" t="str">
        <f t="shared" si="21"/>
        <v>Mon</v>
      </c>
      <c r="N247">
        <f t="shared" si="24"/>
        <v>3</v>
      </c>
      <c r="O247">
        <f>ROUND(F247*G247*VLOOKUP(C247, Table2[#All], 2,FALSE),0)</f>
        <v>1201</v>
      </c>
      <c r="P247">
        <f t="shared" si="22"/>
        <v>1848</v>
      </c>
      <c r="Q247">
        <f t="shared" si="23"/>
        <v>647</v>
      </c>
    </row>
    <row r="248" spans="1:17" x14ac:dyDescent="0.25">
      <c r="A248" t="s">
        <v>293</v>
      </c>
      <c r="B248" t="s">
        <v>12</v>
      </c>
      <c r="C248" t="s">
        <v>36</v>
      </c>
      <c r="D248" s="15">
        <v>45394</v>
      </c>
      <c r="E248" s="15">
        <v>45403</v>
      </c>
      <c r="F248">
        <v>10</v>
      </c>
      <c r="G248">
        <v>568</v>
      </c>
      <c r="H248" t="s">
        <v>14</v>
      </c>
      <c r="I248" t="s">
        <v>548</v>
      </c>
      <c r="J248" t="s">
        <v>46</v>
      </c>
      <c r="K248" t="str">
        <f t="shared" si="19"/>
        <v>2024</v>
      </c>
      <c r="L248" t="str">
        <f t="shared" si="20"/>
        <v>Apr</v>
      </c>
      <c r="M248" t="str">
        <f t="shared" si="21"/>
        <v>Fri</v>
      </c>
      <c r="N248">
        <f t="shared" si="24"/>
        <v>9</v>
      </c>
      <c r="O248">
        <f>ROUND(F248*G248*VLOOKUP(C248, Table2[#All], 2,FALSE),0)</f>
        <v>4544</v>
      </c>
      <c r="P248">
        <f t="shared" si="22"/>
        <v>5680</v>
      </c>
      <c r="Q248">
        <f t="shared" si="23"/>
        <v>1136</v>
      </c>
    </row>
    <row r="249" spans="1:17" x14ac:dyDescent="0.25">
      <c r="A249" t="s">
        <v>294</v>
      </c>
      <c r="B249" t="s">
        <v>24</v>
      </c>
      <c r="C249" t="s">
        <v>100</v>
      </c>
      <c r="D249" s="2">
        <v>45616</v>
      </c>
      <c r="E249" s="3">
        <v>45638</v>
      </c>
      <c r="F249">
        <v>5</v>
      </c>
      <c r="G249">
        <v>257</v>
      </c>
      <c r="H249" t="s">
        <v>28</v>
      </c>
      <c r="I249" t="s">
        <v>547</v>
      </c>
      <c r="J249" t="s">
        <v>46</v>
      </c>
      <c r="K249" t="str">
        <f t="shared" si="19"/>
        <v>2024</v>
      </c>
      <c r="L249" t="str">
        <f t="shared" si="20"/>
        <v>Nov</v>
      </c>
      <c r="M249" t="str">
        <f t="shared" si="21"/>
        <v>Wed</v>
      </c>
      <c r="N249">
        <f t="shared" si="24"/>
        <v>22</v>
      </c>
      <c r="O249">
        <f>ROUND(F249*G249*VLOOKUP(C249, Table2[#All], 2,FALSE),0)</f>
        <v>771</v>
      </c>
      <c r="P249">
        <f t="shared" si="22"/>
        <v>1285</v>
      </c>
      <c r="Q249">
        <f t="shared" si="23"/>
        <v>514</v>
      </c>
    </row>
    <row r="250" spans="1:17" x14ac:dyDescent="0.25">
      <c r="A250" t="s">
        <v>295</v>
      </c>
      <c r="B250" t="s">
        <v>17</v>
      </c>
      <c r="C250" t="s">
        <v>60</v>
      </c>
      <c r="D250" s="2">
        <v>45646</v>
      </c>
      <c r="E250" s="3">
        <v>45654</v>
      </c>
      <c r="F250">
        <v>7</v>
      </c>
      <c r="G250">
        <v>566</v>
      </c>
      <c r="H250" t="s">
        <v>28</v>
      </c>
      <c r="I250" t="s">
        <v>548</v>
      </c>
      <c r="J250" t="s">
        <v>15</v>
      </c>
      <c r="K250" t="str">
        <f t="shared" si="19"/>
        <v>2024</v>
      </c>
      <c r="L250" t="str">
        <f t="shared" si="20"/>
        <v>Dec</v>
      </c>
      <c r="M250" t="str">
        <f t="shared" si="21"/>
        <v>Fri</v>
      </c>
      <c r="N250">
        <f t="shared" si="24"/>
        <v>8</v>
      </c>
      <c r="O250">
        <f>ROUND(F250*G250*VLOOKUP(C250, Table2[#All], 2,FALSE),0)</f>
        <v>2575</v>
      </c>
      <c r="P250">
        <f t="shared" si="22"/>
        <v>3962</v>
      </c>
      <c r="Q250">
        <f t="shared" si="23"/>
        <v>1387</v>
      </c>
    </row>
    <row r="251" spans="1:17" x14ac:dyDescent="0.25">
      <c r="A251" t="s">
        <v>296</v>
      </c>
      <c r="B251" t="s">
        <v>17</v>
      </c>
      <c r="C251" t="s">
        <v>60</v>
      </c>
      <c r="D251" s="2">
        <v>45618</v>
      </c>
      <c r="E251" s="3">
        <v>45631</v>
      </c>
      <c r="F251">
        <v>2</v>
      </c>
      <c r="G251">
        <v>121</v>
      </c>
      <c r="H251" t="s">
        <v>28</v>
      </c>
      <c r="I251" t="s">
        <v>549</v>
      </c>
      <c r="J251" t="s">
        <v>46</v>
      </c>
      <c r="K251" t="str">
        <f t="shared" si="19"/>
        <v>2024</v>
      </c>
      <c r="L251" t="str">
        <f t="shared" si="20"/>
        <v>Nov</v>
      </c>
      <c r="M251" t="str">
        <f t="shared" si="21"/>
        <v>Fri</v>
      </c>
      <c r="N251">
        <f t="shared" si="24"/>
        <v>13</v>
      </c>
      <c r="O251">
        <f>ROUND(F251*G251*VLOOKUP(C251, Table2[#All], 2,FALSE),0)</f>
        <v>157</v>
      </c>
      <c r="P251">
        <f t="shared" si="22"/>
        <v>242</v>
      </c>
      <c r="Q251">
        <f t="shared" si="23"/>
        <v>85</v>
      </c>
    </row>
    <row r="252" spans="1:17" x14ac:dyDescent="0.25">
      <c r="A252" t="s">
        <v>297</v>
      </c>
      <c r="B252" t="s">
        <v>24</v>
      </c>
      <c r="C252" t="s">
        <v>115</v>
      </c>
      <c r="D252" s="2">
        <v>45297</v>
      </c>
      <c r="E252" s="3">
        <v>45305</v>
      </c>
      <c r="F252">
        <v>2</v>
      </c>
      <c r="G252">
        <v>274</v>
      </c>
      <c r="H252" t="s">
        <v>28</v>
      </c>
      <c r="I252" t="s">
        <v>548</v>
      </c>
      <c r="J252" t="s">
        <v>19</v>
      </c>
      <c r="K252" t="str">
        <f t="shared" si="19"/>
        <v>2024</v>
      </c>
      <c r="L252" t="str">
        <f t="shared" si="20"/>
        <v>Jan</v>
      </c>
      <c r="M252" t="str">
        <f t="shared" si="21"/>
        <v>Sat</v>
      </c>
      <c r="N252">
        <f t="shared" si="24"/>
        <v>8</v>
      </c>
      <c r="O252">
        <f>ROUND(F252*G252*VLOOKUP(C252, Table2[#All], 2,FALSE),0)</f>
        <v>329</v>
      </c>
      <c r="P252">
        <f t="shared" si="22"/>
        <v>548</v>
      </c>
      <c r="Q252">
        <f t="shared" si="23"/>
        <v>219</v>
      </c>
    </row>
    <row r="253" spans="1:17" x14ac:dyDescent="0.25">
      <c r="A253" t="s">
        <v>298</v>
      </c>
      <c r="B253" t="s">
        <v>12</v>
      </c>
      <c r="C253" t="s">
        <v>27</v>
      </c>
      <c r="D253" s="15">
        <v>45648</v>
      </c>
      <c r="E253" s="15">
        <v>45656</v>
      </c>
      <c r="F253">
        <v>8</v>
      </c>
      <c r="G253">
        <v>336</v>
      </c>
      <c r="H253" t="s">
        <v>14</v>
      </c>
      <c r="I253" t="s">
        <v>548</v>
      </c>
      <c r="J253" t="s">
        <v>19</v>
      </c>
      <c r="K253" t="str">
        <f t="shared" si="19"/>
        <v>2024</v>
      </c>
      <c r="L253" t="str">
        <f t="shared" si="20"/>
        <v>Dec</v>
      </c>
      <c r="M253" t="str">
        <f t="shared" si="21"/>
        <v>Sun</v>
      </c>
      <c r="N253">
        <f t="shared" si="24"/>
        <v>8</v>
      </c>
      <c r="O253">
        <f>ROUND(F253*G253*VLOOKUP(C253, Table2[#All], 2,FALSE),0)</f>
        <v>1747</v>
      </c>
      <c r="P253">
        <f t="shared" si="22"/>
        <v>2688</v>
      </c>
      <c r="Q253">
        <f t="shared" si="23"/>
        <v>941</v>
      </c>
    </row>
    <row r="254" spans="1:17" x14ac:dyDescent="0.25">
      <c r="A254" t="s">
        <v>299</v>
      </c>
      <c r="B254" t="s">
        <v>12</v>
      </c>
      <c r="C254" t="s">
        <v>13</v>
      </c>
      <c r="D254" s="2">
        <v>45467</v>
      </c>
      <c r="E254" s="3">
        <v>45472</v>
      </c>
      <c r="F254">
        <v>2</v>
      </c>
      <c r="G254">
        <v>703</v>
      </c>
      <c r="H254" t="s">
        <v>28</v>
      </c>
      <c r="I254" t="s">
        <v>549</v>
      </c>
      <c r="J254" t="s">
        <v>29</v>
      </c>
      <c r="K254" t="str">
        <f t="shared" si="19"/>
        <v>2024</v>
      </c>
      <c r="L254" t="str">
        <f t="shared" si="20"/>
        <v>Jun</v>
      </c>
      <c r="M254" t="str">
        <f t="shared" si="21"/>
        <v>Mon</v>
      </c>
      <c r="N254">
        <f t="shared" si="24"/>
        <v>5</v>
      </c>
      <c r="O254">
        <f>ROUND(F254*G254*VLOOKUP(C254, Table2[#All], 2,FALSE),0)</f>
        <v>1055</v>
      </c>
      <c r="P254">
        <f t="shared" si="22"/>
        <v>1406</v>
      </c>
      <c r="Q254">
        <f t="shared" si="23"/>
        <v>351</v>
      </c>
    </row>
    <row r="255" spans="1:17" x14ac:dyDescent="0.25">
      <c r="A255" t="s">
        <v>300</v>
      </c>
      <c r="B255" t="s">
        <v>12</v>
      </c>
      <c r="C255" t="s">
        <v>36</v>
      </c>
      <c r="D255" s="15">
        <v>45393</v>
      </c>
      <c r="E255" s="15">
        <v>45403</v>
      </c>
      <c r="F255">
        <v>8</v>
      </c>
      <c r="G255">
        <v>616</v>
      </c>
      <c r="H255" t="s">
        <v>14</v>
      </c>
      <c r="I255" t="s">
        <v>550</v>
      </c>
      <c r="J255" t="s">
        <v>29</v>
      </c>
      <c r="K255" t="str">
        <f t="shared" si="19"/>
        <v>2024</v>
      </c>
      <c r="L255" t="str">
        <f t="shared" si="20"/>
        <v>Apr</v>
      </c>
      <c r="M255" t="str">
        <f t="shared" si="21"/>
        <v>Thu</v>
      </c>
      <c r="N255">
        <f t="shared" si="24"/>
        <v>10</v>
      </c>
      <c r="O255">
        <f>ROUND(F255*G255*VLOOKUP(C255, Table2[#All], 2,FALSE),0)</f>
        <v>3942</v>
      </c>
      <c r="P255">
        <f t="shared" si="22"/>
        <v>4928</v>
      </c>
      <c r="Q255">
        <f t="shared" si="23"/>
        <v>986</v>
      </c>
    </row>
    <row r="256" spans="1:17" x14ac:dyDescent="0.25">
      <c r="A256" t="s">
        <v>301</v>
      </c>
      <c r="B256" t="s">
        <v>21</v>
      </c>
      <c r="C256" t="s">
        <v>54</v>
      </c>
      <c r="D256" s="15">
        <v>45434</v>
      </c>
      <c r="E256" s="15">
        <v>45448</v>
      </c>
      <c r="F256">
        <v>2</v>
      </c>
      <c r="G256">
        <v>601</v>
      </c>
      <c r="H256" t="s">
        <v>14</v>
      </c>
      <c r="I256" t="s">
        <v>548</v>
      </c>
      <c r="J256" t="s">
        <v>19</v>
      </c>
      <c r="K256" t="str">
        <f t="shared" si="19"/>
        <v>2024</v>
      </c>
      <c r="L256" t="str">
        <f t="shared" si="20"/>
        <v>May</v>
      </c>
      <c r="M256" t="str">
        <f t="shared" si="21"/>
        <v>Wed</v>
      </c>
      <c r="N256">
        <f t="shared" si="24"/>
        <v>14</v>
      </c>
      <c r="O256">
        <f>ROUND(F256*G256*VLOOKUP(C256, Table2[#All], 2,FALSE),0)</f>
        <v>841</v>
      </c>
      <c r="P256">
        <f t="shared" si="22"/>
        <v>1202</v>
      </c>
      <c r="Q256">
        <f t="shared" si="23"/>
        <v>361</v>
      </c>
    </row>
    <row r="257" spans="1:17" x14ac:dyDescent="0.25">
      <c r="A257" t="s">
        <v>302</v>
      </c>
      <c r="B257" t="s">
        <v>31</v>
      </c>
      <c r="C257" t="s">
        <v>79</v>
      </c>
      <c r="D257" s="2">
        <v>45392</v>
      </c>
      <c r="E257" s="3">
        <v>45402</v>
      </c>
      <c r="F257">
        <v>8</v>
      </c>
      <c r="G257">
        <v>126</v>
      </c>
      <c r="H257" t="s">
        <v>28</v>
      </c>
      <c r="I257" t="s">
        <v>547</v>
      </c>
      <c r="J257" t="s">
        <v>15</v>
      </c>
      <c r="K257" t="str">
        <f t="shared" si="19"/>
        <v>2024</v>
      </c>
      <c r="L257" t="str">
        <f t="shared" si="20"/>
        <v>Apr</v>
      </c>
      <c r="M257" t="str">
        <f t="shared" si="21"/>
        <v>Wed</v>
      </c>
      <c r="N257">
        <f t="shared" si="24"/>
        <v>10</v>
      </c>
      <c r="O257">
        <f>ROUND(F257*G257*VLOOKUP(C257, Table2[#All], 2,FALSE),0)</f>
        <v>655</v>
      </c>
      <c r="P257">
        <f t="shared" si="22"/>
        <v>1008</v>
      </c>
      <c r="Q257">
        <f t="shared" si="23"/>
        <v>353</v>
      </c>
    </row>
    <row r="258" spans="1:17" x14ac:dyDescent="0.25">
      <c r="A258" t="s">
        <v>303</v>
      </c>
      <c r="B258" t="s">
        <v>31</v>
      </c>
      <c r="C258" t="s">
        <v>50</v>
      </c>
      <c r="D258" s="2">
        <v>45608</v>
      </c>
      <c r="E258" s="3">
        <v>45620</v>
      </c>
      <c r="F258">
        <v>3</v>
      </c>
      <c r="G258">
        <v>843</v>
      </c>
      <c r="H258" t="s">
        <v>28</v>
      </c>
      <c r="I258" t="s">
        <v>552</v>
      </c>
      <c r="J258" t="s">
        <v>19</v>
      </c>
      <c r="K258" t="str">
        <f t="shared" ref="K258:K321" si="25">TEXT(D258, "YYYY")</f>
        <v>2024</v>
      </c>
      <c r="L258" t="str">
        <f t="shared" ref="L258:L321" si="26">TEXT(D258, "MMM")</f>
        <v>Nov</v>
      </c>
      <c r="M258" t="str">
        <f t="shared" ref="M258:M321" si="27">TEXT(D258, "DDD")</f>
        <v>Tue</v>
      </c>
      <c r="N258">
        <f t="shared" si="24"/>
        <v>12</v>
      </c>
      <c r="O258">
        <f>ROUND(F258*G258*VLOOKUP(C258, Table2[#All], 2,FALSE),0)</f>
        <v>1770</v>
      </c>
      <c r="P258">
        <f t="shared" ref="P258:P321" si="28">F258*G258</f>
        <v>2529</v>
      </c>
      <c r="Q258">
        <f t="shared" ref="Q258:Q321" si="29">P258-O258</f>
        <v>759</v>
      </c>
    </row>
    <row r="259" spans="1:17" x14ac:dyDescent="0.25">
      <c r="A259" t="s">
        <v>304</v>
      </c>
      <c r="B259" t="s">
        <v>12</v>
      </c>
      <c r="C259" t="s">
        <v>58</v>
      </c>
      <c r="D259" s="2">
        <v>45483</v>
      </c>
      <c r="E259" s="3">
        <v>45487</v>
      </c>
      <c r="F259">
        <v>3</v>
      </c>
      <c r="G259">
        <v>533</v>
      </c>
      <c r="H259" t="s">
        <v>28</v>
      </c>
      <c r="I259" t="s">
        <v>550</v>
      </c>
      <c r="J259" t="s">
        <v>19</v>
      </c>
      <c r="K259" t="str">
        <f t="shared" si="25"/>
        <v>2024</v>
      </c>
      <c r="L259" t="str">
        <f t="shared" si="26"/>
        <v>Jul</v>
      </c>
      <c r="M259" t="str">
        <f t="shared" si="27"/>
        <v>Wed</v>
      </c>
      <c r="N259">
        <f t="shared" si="24"/>
        <v>4</v>
      </c>
      <c r="O259">
        <f>ROUND(F259*G259*VLOOKUP(C259, Table2[#All], 2,FALSE),0)</f>
        <v>1359</v>
      </c>
      <c r="P259">
        <f t="shared" si="28"/>
        <v>1599</v>
      </c>
      <c r="Q259">
        <f t="shared" si="29"/>
        <v>240</v>
      </c>
    </row>
    <row r="260" spans="1:17" x14ac:dyDescent="0.25">
      <c r="A260" t="s">
        <v>305</v>
      </c>
      <c r="B260" t="s">
        <v>21</v>
      </c>
      <c r="C260" t="s">
        <v>52</v>
      </c>
      <c r="D260" s="2">
        <v>45488</v>
      </c>
      <c r="E260" s="3">
        <v>45500</v>
      </c>
      <c r="F260">
        <v>7</v>
      </c>
      <c r="G260">
        <v>200</v>
      </c>
      <c r="H260" t="s">
        <v>28</v>
      </c>
      <c r="I260" t="s">
        <v>550</v>
      </c>
      <c r="J260" t="s">
        <v>46</v>
      </c>
      <c r="K260" t="str">
        <f t="shared" si="25"/>
        <v>2024</v>
      </c>
      <c r="L260" t="str">
        <f t="shared" si="26"/>
        <v>Jul</v>
      </c>
      <c r="M260" t="str">
        <f t="shared" si="27"/>
        <v>Mon</v>
      </c>
      <c r="N260">
        <f t="shared" si="24"/>
        <v>12</v>
      </c>
      <c r="O260">
        <f>ROUND(F260*G260*VLOOKUP(C260, Table2[#All], 2,FALSE),0)</f>
        <v>980</v>
      </c>
      <c r="P260">
        <f t="shared" si="28"/>
        <v>1400</v>
      </c>
      <c r="Q260">
        <f t="shared" si="29"/>
        <v>420</v>
      </c>
    </row>
    <row r="261" spans="1:17" x14ac:dyDescent="0.25">
      <c r="A261" t="s">
        <v>306</v>
      </c>
      <c r="B261" t="s">
        <v>24</v>
      </c>
      <c r="C261" t="s">
        <v>70</v>
      </c>
      <c r="D261" s="15">
        <v>45319</v>
      </c>
      <c r="E261" s="15">
        <v>45329</v>
      </c>
      <c r="F261">
        <v>6</v>
      </c>
      <c r="G261">
        <v>984</v>
      </c>
      <c r="H261" t="s">
        <v>14</v>
      </c>
      <c r="I261" t="s">
        <v>548</v>
      </c>
      <c r="J261" t="s">
        <v>46</v>
      </c>
      <c r="K261" t="str">
        <f t="shared" si="25"/>
        <v>2024</v>
      </c>
      <c r="L261" t="str">
        <f t="shared" si="26"/>
        <v>Jan</v>
      </c>
      <c r="M261" t="str">
        <f t="shared" si="27"/>
        <v>Sun</v>
      </c>
      <c r="N261">
        <f t="shared" si="24"/>
        <v>10</v>
      </c>
      <c r="O261">
        <f>ROUND(F261*G261*VLOOKUP(C261, Table2[#All], 2,FALSE),0)</f>
        <v>3247</v>
      </c>
      <c r="P261">
        <f t="shared" si="28"/>
        <v>5904</v>
      </c>
      <c r="Q261">
        <f t="shared" si="29"/>
        <v>2657</v>
      </c>
    </row>
    <row r="262" spans="1:17" x14ac:dyDescent="0.25">
      <c r="A262" t="s">
        <v>307</v>
      </c>
      <c r="B262" t="s">
        <v>21</v>
      </c>
      <c r="C262" t="s">
        <v>22</v>
      </c>
      <c r="D262" s="2">
        <v>45579</v>
      </c>
      <c r="E262" s="3">
        <v>45593</v>
      </c>
      <c r="F262">
        <v>9</v>
      </c>
      <c r="G262">
        <v>678</v>
      </c>
      <c r="H262" t="s">
        <v>28</v>
      </c>
      <c r="I262" t="s">
        <v>550</v>
      </c>
      <c r="J262" t="s">
        <v>46</v>
      </c>
      <c r="K262" t="str">
        <f t="shared" si="25"/>
        <v>2024</v>
      </c>
      <c r="L262" t="str">
        <f t="shared" si="26"/>
        <v>Oct</v>
      </c>
      <c r="M262" t="str">
        <f t="shared" si="27"/>
        <v>Mon</v>
      </c>
      <c r="N262">
        <f t="shared" si="24"/>
        <v>14</v>
      </c>
      <c r="O262">
        <f>ROUND(F262*G262*VLOOKUP(C262, Table2[#All], 2,FALSE),0)</f>
        <v>4577</v>
      </c>
      <c r="P262">
        <f t="shared" si="28"/>
        <v>6102</v>
      </c>
      <c r="Q262">
        <f t="shared" si="29"/>
        <v>1525</v>
      </c>
    </row>
    <row r="263" spans="1:17" x14ac:dyDescent="0.25">
      <c r="A263" t="s">
        <v>308</v>
      </c>
      <c r="B263" t="s">
        <v>24</v>
      </c>
      <c r="C263" t="s">
        <v>38</v>
      </c>
      <c r="D263" s="2">
        <v>45655</v>
      </c>
      <c r="E263" s="3">
        <v>45659</v>
      </c>
      <c r="F263">
        <v>8</v>
      </c>
      <c r="G263">
        <v>510</v>
      </c>
      <c r="H263" t="s">
        <v>28</v>
      </c>
      <c r="I263" t="s">
        <v>548</v>
      </c>
      <c r="J263" t="s">
        <v>15</v>
      </c>
      <c r="K263" t="str">
        <f t="shared" si="25"/>
        <v>2024</v>
      </c>
      <c r="L263" t="str">
        <f t="shared" si="26"/>
        <v>Dec</v>
      </c>
      <c r="M263" t="str">
        <f t="shared" si="27"/>
        <v>Sun</v>
      </c>
      <c r="N263">
        <f t="shared" ref="N263:N326" si="30">DATEDIF(D263,E263, "D")</f>
        <v>4</v>
      </c>
      <c r="O263">
        <f>ROUND(F263*G263*VLOOKUP(C263, Table2[#All], 2,FALSE),0)</f>
        <v>2040</v>
      </c>
      <c r="P263">
        <f t="shared" si="28"/>
        <v>4080</v>
      </c>
      <c r="Q263">
        <f t="shared" si="29"/>
        <v>2040</v>
      </c>
    </row>
    <row r="264" spans="1:17" x14ac:dyDescent="0.25">
      <c r="A264" t="s">
        <v>309</v>
      </c>
      <c r="B264" t="s">
        <v>21</v>
      </c>
      <c r="C264" t="s">
        <v>22</v>
      </c>
      <c r="D264" s="2">
        <v>45581</v>
      </c>
      <c r="E264" s="3">
        <v>45594</v>
      </c>
      <c r="F264">
        <v>8</v>
      </c>
      <c r="G264">
        <v>572</v>
      </c>
      <c r="H264" t="s">
        <v>28</v>
      </c>
      <c r="I264" t="s">
        <v>552</v>
      </c>
      <c r="J264" t="s">
        <v>46</v>
      </c>
      <c r="K264" t="str">
        <f t="shared" si="25"/>
        <v>2024</v>
      </c>
      <c r="L264" t="str">
        <f t="shared" si="26"/>
        <v>Oct</v>
      </c>
      <c r="M264" t="str">
        <f t="shared" si="27"/>
        <v>Wed</v>
      </c>
      <c r="N264">
        <f t="shared" si="30"/>
        <v>13</v>
      </c>
      <c r="O264">
        <f>ROUND(F264*G264*VLOOKUP(C264, Table2[#All], 2,FALSE),0)</f>
        <v>3432</v>
      </c>
      <c r="P264">
        <f t="shared" si="28"/>
        <v>4576</v>
      </c>
      <c r="Q264">
        <f t="shared" si="29"/>
        <v>1144</v>
      </c>
    </row>
    <row r="265" spans="1:17" x14ac:dyDescent="0.25">
      <c r="A265" t="s">
        <v>310</v>
      </c>
      <c r="B265" t="s">
        <v>12</v>
      </c>
      <c r="C265" t="s">
        <v>96</v>
      </c>
      <c r="D265" s="2">
        <v>45570</v>
      </c>
      <c r="E265" s="3">
        <v>45574</v>
      </c>
      <c r="F265">
        <v>6</v>
      </c>
      <c r="G265">
        <v>565</v>
      </c>
      <c r="H265" t="s">
        <v>28</v>
      </c>
      <c r="I265" t="s">
        <v>549</v>
      </c>
      <c r="J265" t="s">
        <v>46</v>
      </c>
      <c r="K265" t="str">
        <f t="shared" si="25"/>
        <v>2024</v>
      </c>
      <c r="L265" t="str">
        <f t="shared" si="26"/>
        <v>Oct</v>
      </c>
      <c r="M265" t="str">
        <f t="shared" si="27"/>
        <v>Sat</v>
      </c>
      <c r="N265">
        <f t="shared" si="30"/>
        <v>4</v>
      </c>
      <c r="O265">
        <f>ROUND(F265*G265*VLOOKUP(C265, Table2[#All], 2,FALSE),0)</f>
        <v>2373</v>
      </c>
      <c r="P265">
        <f t="shared" si="28"/>
        <v>3390</v>
      </c>
      <c r="Q265">
        <f t="shared" si="29"/>
        <v>1017</v>
      </c>
    </row>
    <row r="266" spans="1:17" x14ac:dyDescent="0.25">
      <c r="A266" t="s">
        <v>311</v>
      </c>
      <c r="B266" t="s">
        <v>12</v>
      </c>
      <c r="C266" t="s">
        <v>58</v>
      </c>
      <c r="D266" s="2">
        <v>45399</v>
      </c>
      <c r="E266" s="3">
        <v>45406</v>
      </c>
      <c r="F266">
        <v>10</v>
      </c>
      <c r="G266">
        <v>715</v>
      </c>
      <c r="H266" t="s">
        <v>28</v>
      </c>
      <c r="I266" t="s">
        <v>547</v>
      </c>
      <c r="J266" t="s">
        <v>29</v>
      </c>
      <c r="K266" t="str">
        <f t="shared" si="25"/>
        <v>2024</v>
      </c>
      <c r="L266" t="str">
        <f t="shared" si="26"/>
        <v>Apr</v>
      </c>
      <c r="M266" t="str">
        <f t="shared" si="27"/>
        <v>Wed</v>
      </c>
      <c r="N266">
        <f t="shared" si="30"/>
        <v>7</v>
      </c>
      <c r="O266">
        <f>ROUND(F266*G266*VLOOKUP(C266, Table2[#All], 2,FALSE),0)</f>
        <v>6078</v>
      </c>
      <c r="P266">
        <f t="shared" si="28"/>
        <v>7150</v>
      </c>
      <c r="Q266">
        <f t="shared" si="29"/>
        <v>1072</v>
      </c>
    </row>
    <row r="267" spans="1:17" x14ac:dyDescent="0.25">
      <c r="A267" t="s">
        <v>312</v>
      </c>
      <c r="B267" t="s">
        <v>24</v>
      </c>
      <c r="C267" t="s">
        <v>100</v>
      </c>
      <c r="D267" s="15">
        <v>45607</v>
      </c>
      <c r="E267" s="15">
        <v>45620</v>
      </c>
      <c r="F267">
        <v>3</v>
      </c>
      <c r="G267">
        <v>813</v>
      </c>
      <c r="H267" t="s">
        <v>14</v>
      </c>
      <c r="I267" t="s">
        <v>548</v>
      </c>
      <c r="J267" t="s">
        <v>15</v>
      </c>
      <c r="K267" t="str">
        <f t="shared" si="25"/>
        <v>2024</v>
      </c>
      <c r="L267" t="str">
        <f t="shared" si="26"/>
        <v>Nov</v>
      </c>
      <c r="M267" t="str">
        <f t="shared" si="27"/>
        <v>Mon</v>
      </c>
      <c r="N267">
        <f t="shared" si="30"/>
        <v>13</v>
      </c>
      <c r="O267">
        <f>ROUND(F267*G267*VLOOKUP(C267, Table2[#All], 2,FALSE),0)</f>
        <v>1463</v>
      </c>
      <c r="P267">
        <f t="shared" si="28"/>
        <v>2439</v>
      </c>
      <c r="Q267">
        <f t="shared" si="29"/>
        <v>976</v>
      </c>
    </row>
    <row r="268" spans="1:17" x14ac:dyDescent="0.25">
      <c r="A268" t="s">
        <v>313</v>
      </c>
      <c r="B268" t="s">
        <v>31</v>
      </c>
      <c r="C268" t="s">
        <v>79</v>
      </c>
      <c r="D268" s="2">
        <v>45585</v>
      </c>
      <c r="E268" s="3">
        <v>45596</v>
      </c>
      <c r="F268">
        <v>5</v>
      </c>
      <c r="G268">
        <v>985</v>
      </c>
      <c r="H268" t="s">
        <v>28</v>
      </c>
      <c r="I268" t="s">
        <v>549</v>
      </c>
      <c r="J268" t="s">
        <v>46</v>
      </c>
      <c r="K268" t="str">
        <f t="shared" si="25"/>
        <v>2024</v>
      </c>
      <c r="L268" t="str">
        <f t="shared" si="26"/>
        <v>Oct</v>
      </c>
      <c r="M268" t="str">
        <f t="shared" si="27"/>
        <v>Sun</v>
      </c>
      <c r="N268">
        <f t="shared" si="30"/>
        <v>11</v>
      </c>
      <c r="O268">
        <f>ROUND(F268*G268*VLOOKUP(C268, Table2[#All], 2,FALSE),0)</f>
        <v>3201</v>
      </c>
      <c r="P268">
        <f t="shared" si="28"/>
        <v>4925</v>
      </c>
      <c r="Q268">
        <f t="shared" si="29"/>
        <v>1724</v>
      </c>
    </row>
    <row r="269" spans="1:17" x14ac:dyDescent="0.25">
      <c r="A269" t="s">
        <v>314</v>
      </c>
      <c r="B269" t="s">
        <v>12</v>
      </c>
      <c r="C269" t="s">
        <v>58</v>
      </c>
      <c r="D269" s="2">
        <v>45502</v>
      </c>
      <c r="E269" s="3">
        <v>45508</v>
      </c>
      <c r="F269">
        <v>1</v>
      </c>
      <c r="G269">
        <v>293</v>
      </c>
      <c r="H269" t="s">
        <v>28</v>
      </c>
      <c r="I269" t="s">
        <v>549</v>
      </c>
      <c r="J269" t="s">
        <v>19</v>
      </c>
      <c r="K269" t="str">
        <f t="shared" si="25"/>
        <v>2024</v>
      </c>
      <c r="L269" t="str">
        <f t="shared" si="26"/>
        <v>Jul</v>
      </c>
      <c r="M269" t="str">
        <f t="shared" si="27"/>
        <v>Mon</v>
      </c>
      <c r="N269">
        <f t="shared" si="30"/>
        <v>6</v>
      </c>
      <c r="O269">
        <f>ROUND(F269*G269*VLOOKUP(C269, Table2[#All], 2,FALSE),0)</f>
        <v>249</v>
      </c>
      <c r="P269">
        <f t="shared" si="28"/>
        <v>293</v>
      </c>
      <c r="Q269">
        <f t="shared" si="29"/>
        <v>44</v>
      </c>
    </row>
    <row r="270" spans="1:17" x14ac:dyDescent="0.25">
      <c r="A270" t="s">
        <v>315</v>
      </c>
      <c r="B270" t="s">
        <v>24</v>
      </c>
      <c r="C270" t="s">
        <v>25</v>
      </c>
      <c r="D270" s="2">
        <v>45589</v>
      </c>
      <c r="E270" s="3">
        <v>45595</v>
      </c>
      <c r="F270">
        <v>1</v>
      </c>
      <c r="G270">
        <v>899</v>
      </c>
      <c r="H270" t="s">
        <v>28</v>
      </c>
      <c r="I270" t="s">
        <v>549</v>
      </c>
      <c r="J270" t="s">
        <v>46</v>
      </c>
      <c r="K270" t="str">
        <f t="shared" si="25"/>
        <v>2024</v>
      </c>
      <c r="L270" t="str">
        <f t="shared" si="26"/>
        <v>Oct</v>
      </c>
      <c r="M270" t="str">
        <f t="shared" si="27"/>
        <v>Thu</v>
      </c>
      <c r="N270">
        <f t="shared" si="30"/>
        <v>6</v>
      </c>
      <c r="O270">
        <f>ROUND(F270*G270*VLOOKUP(C270, Table2[#All], 2,FALSE),0)</f>
        <v>494</v>
      </c>
      <c r="P270">
        <f t="shared" si="28"/>
        <v>899</v>
      </c>
      <c r="Q270">
        <f t="shared" si="29"/>
        <v>405</v>
      </c>
    </row>
    <row r="271" spans="1:17" x14ac:dyDescent="0.25">
      <c r="A271" t="s">
        <v>316</v>
      </c>
      <c r="B271" t="s">
        <v>24</v>
      </c>
      <c r="C271" t="s">
        <v>25</v>
      </c>
      <c r="D271" s="15">
        <v>45324</v>
      </c>
      <c r="E271" s="15">
        <v>45333</v>
      </c>
      <c r="F271">
        <v>9</v>
      </c>
      <c r="G271">
        <v>417</v>
      </c>
      <c r="H271" t="s">
        <v>14</v>
      </c>
      <c r="I271" t="s">
        <v>548</v>
      </c>
      <c r="J271" t="s">
        <v>46</v>
      </c>
      <c r="K271" t="str">
        <f t="shared" si="25"/>
        <v>2024</v>
      </c>
      <c r="L271" t="str">
        <f t="shared" si="26"/>
        <v>Feb</v>
      </c>
      <c r="M271" t="str">
        <f t="shared" si="27"/>
        <v>Fri</v>
      </c>
      <c r="N271">
        <f t="shared" si="30"/>
        <v>9</v>
      </c>
      <c r="O271">
        <f>ROUND(F271*G271*VLOOKUP(C271, Table2[#All], 2,FALSE),0)</f>
        <v>2064</v>
      </c>
      <c r="P271">
        <f t="shared" si="28"/>
        <v>3753</v>
      </c>
      <c r="Q271">
        <f t="shared" si="29"/>
        <v>1689</v>
      </c>
    </row>
    <row r="272" spans="1:17" x14ac:dyDescent="0.25">
      <c r="A272" t="s">
        <v>317</v>
      </c>
      <c r="B272" t="s">
        <v>24</v>
      </c>
      <c r="C272" t="s">
        <v>25</v>
      </c>
      <c r="D272" s="15">
        <v>45457</v>
      </c>
      <c r="E272" s="15">
        <v>45461</v>
      </c>
      <c r="F272">
        <v>5</v>
      </c>
      <c r="G272">
        <v>355</v>
      </c>
      <c r="H272" t="s">
        <v>14</v>
      </c>
      <c r="I272" t="s">
        <v>552</v>
      </c>
      <c r="J272" t="s">
        <v>46</v>
      </c>
      <c r="K272" t="str">
        <f t="shared" si="25"/>
        <v>2024</v>
      </c>
      <c r="L272" t="str">
        <f t="shared" si="26"/>
        <v>Jun</v>
      </c>
      <c r="M272" t="str">
        <f t="shared" si="27"/>
        <v>Fri</v>
      </c>
      <c r="N272">
        <f t="shared" si="30"/>
        <v>4</v>
      </c>
      <c r="O272">
        <f>ROUND(F272*G272*VLOOKUP(C272, Table2[#All], 2,FALSE),0)</f>
        <v>976</v>
      </c>
      <c r="P272">
        <f t="shared" si="28"/>
        <v>1775</v>
      </c>
      <c r="Q272">
        <f t="shared" si="29"/>
        <v>799</v>
      </c>
    </row>
    <row r="273" spans="1:17" x14ac:dyDescent="0.25">
      <c r="A273" t="s">
        <v>318</v>
      </c>
      <c r="B273" t="s">
        <v>17</v>
      </c>
      <c r="C273" t="s">
        <v>44</v>
      </c>
      <c r="D273" s="15">
        <v>45467</v>
      </c>
      <c r="E273" s="15">
        <v>45471</v>
      </c>
      <c r="F273">
        <v>1</v>
      </c>
      <c r="G273">
        <v>57</v>
      </c>
      <c r="H273" t="s">
        <v>14</v>
      </c>
      <c r="I273" t="s">
        <v>548</v>
      </c>
      <c r="J273" t="s">
        <v>29</v>
      </c>
      <c r="K273" t="str">
        <f t="shared" si="25"/>
        <v>2024</v>
      </c>
      <c r="L273" t="str">
        <f t="shared" si="26"/>
        <v>Jun</v>
      </c>
      <c r="M273" t="str">
        <f t="shared" si="27"/>
        <v>Mon</v>
      </c>
      <c r="N273">
        <f t="shared" si="30"/>
        <v>4</v>
      </c>
      <c r="O273">
        <f>ROUND(F273*G273*VLOOKUP(C273, Table2[#All], 2,FALSE),0)</f>
        <v>34</v>
      </c>
      <c r="P273">
        <f t="shared" si="28"/>
        <v>57</v>
      </c>
      <c r="Q273">
        <f t="shared" si="29"/>
        <v>23</v>
      </c>
    </row>
    <row r="274" spans="1:17" x14ac:dyDescent="0.25">
      <c r="A274" t="s">
        <v>319</v>
      </c>
      <c r="B274" t="s">
        <v>12</v>
      </c>
      <c r="C274" t="s">
        <v>58</v>
      </c>
      <c r="D274" s="2">
        <v>45517</v>
      </c>
      <c r="E274" s="3">
        <v>45529</v>
      </c>
      <c r="F274">
        <v>8</v>
      </c>
      <c r="G274">
        <v>10</v>
      </c>
      <c r="H274" t="s">
        <v>28</v>
      </c>
      <c r="I274" t="s">
        <v>550</v>
      </c>
      <c r="J274" t="s">
        <v>19</v>
      </c>
      <c r="K274" t="str">
        <f t="shared" si="25"/>
        <v>2024</v>
      </c>
      <c r="L274" t="str">
        <f t="shared" si="26"/>
        <v>Aug</v>
      </c>
      <c r="M274" t="str">
        <f t="shared" si="27"/>
        <v>Tue</v>
      </c>
      <c r="N274">
        <f t="shared" si="30"/>
        <v>12</v>
      </c>
      <c r="O274">
        <f>ROUND(F274*G274*VLOOKUP(C274, Table2[#All], 2,FALSE),0)</f>
        <v>68</v>
      </c>
      <c r="P274">
        <f t="shared" si="28"/>
        <v>80</v>
      </c>
      <c r="Q274">
        <f t="shared" si="29"/>
        <v>12</v>
      </c>
    </row>
    <row r="275" spans="1:17" x14ac:dyDescent="0.25">
      <c r="A275" t="s">
        <v>320</v>
      </c>
      <c r="B275" t="s">
        <v>12</v>
      </c>
      <c r="C275" t="s">
        <v>96</v>
      </c>
      <c r="D275" s="2">
        <v>45632</v>
      </c>
      <c r="E275" s="3">
        <v>45639</v>
      </c>
      <c r="F275">
        <v>3</v>
      </c>
      <c r="G275">
        <v>63</v>
      </c>
      <c r="H275" t="s">
        <v>28</v>
      </c>
      <c r="I275" t="s">
        <v>550</v>
      </c>
      <c r="J275" t="s">
        <v>19</v>
      </c>
      <c r="K275" t="str">
        <f t="shared" si="25"/>
        <v>2024</v>
      </c>
      <c r="L275" t="str">
        <f t="shared" si="26"/>
        <v>Dec</v>
      </c>
      <c r="M275" t="str">
        <f t="shared" si="27"/>
        <v>Fri</v>
      </c>
      <c r="N275">
        <f t="shared" si="30"/>
        <v>7</v>
      </c>
      <c r="O275">
        <f>ROUND(F275*G275*VLOOKUP(C275, Table2[#All], 2,FALSE),0)</f>
        <v>132</v>
      </c>
      <c r="P275">
        <f t="shared" si="28"/>
        <v>189</v>
      </c>
      <c r="Q275">
        <f t="shared" si="29"/>
        <v>57</v>
      </c>
    </row>
    <row r="276" spans="1:17" x14ac:dyDescent="0.25">
      <c r="A276" t="s">
        <v>321</v>
      </c>
      <c r="B276" t="s">
        <v>21</v>
      </c>
      <c r="C276" t="s">
        <v>22</v>
      </c>
      <c r="D276" s="15">
        <v>45627</v>
      </c>
      <c r="E276" s="15">
        <v>45636</v>
      </c>
      <c r="F276">
        <v>2</v>
      </c>
      <c r="G276">
        <v>730</v>
      </c>
      <c r="H276" t="s">
        <v>14</v>
      </c>
      <c r="I276" t="s">
        <v>548</v>
      </c>
      <c r="J276" t="s">
        <v>19</v>
      </c>
      <c r="K276" t="str">
        <f t="shared" si="25"/>
        <v>2024</v>
      </c>
      <c r="L276" t="str">
        <f t="shared" si="26"/>
        <v>Dec</v>
      </c>
      <c r="M276" t="str">
        <f t="shared" si="27"/>
        <v>Sun</v>
      </c>
      <c r="N276">
        <f t="shared" si="30"/>
        <v>9</v>
      </c>
      <c r="O276">
        <f>ROUND(F276*G276*VLOOKUP(C276, Table2[#All], 2,FALSE),0)</f>
        <v>1095</v>
      </c>
      <c r="P276">
        <f t="shared" si="28"/>
        <v>1460</v>
      </c>
      <c r="Q276">
        <f t="shared" si="29"/>
        <v>365</v>
      </c>
    </row>
    <row r="277" spans="1:17" x14ac:dyDescent="0.25">
      <c r="A277" t="s">
        <v>322</v>
      </c>
      <c r="B277" t="s">
        <v>24</v>
      </c>
      <c r="C277" t="s">
        <v>115</v>
      </c>
      <c r="D277" s="15">
        <v>45359</v>
      </c>
      <c r="E277" s="15">
        <v>45366</v>
      </c>
      <c r="F277">
        <v>10</v>
      </c>
      <c r="G277">
        <v>241</v>
      </c>
      <c r="H277" t="s">
        <v>14</v>
      </c>
      <c r="I277" t="s">
        <v>552</v>
      </c>
      <c r="J277" t="s">
        <v>19</v>
      </c>
      <c r="K277" t="str">
        <f t="shared" si="25"/>
        <v>2024</v>
      </c>
      <c r="L277" t="str">
        <f t="shared" si="26"/>
        <v>Mar</v>
      </c>
      <c r="M277" t="str">
        <f t="shared" si="27"/>
        <v>Fri</v>
      </c>
      <c r="N277">
        <f t="shared" si="30"/>
        <v>7</v>
      </c>
      <c r="O277">
        <f>ROUND(F277*G277*VLOOKUP(C277, Table2[#All], 2,FALSE),0)</f>
        <v>1446</v>
      </c>
      <c r="P277">
        <f t="shared" si="28"/>
        <v>2410</v>
      </c>
      <c r="Q277">
        <f t="shared" si="29"/>
        <v>964</v>
      </c>
    </row>
    <row r="278" spans="1:17" x14ac:dyDescent="0.25">
      <c r="A278" t="s">
        <v>323</v>
      </c>
      <c r="B278" t="s">
        <v>12</v>
      </c>
      <c r="C278" t="s">
        <v>96</v>
      </c>
      <c r="D278" s="15">
        <v>45353</v>
      </c>
      <c r="E278" s="15">
        <v>45366</v>
      </c>
      <c r="F278">
        <v>7</v>
      </c>
      <c r="G278">
        <v>720</v>
      </c>
      <c r="H278" t="s">
        <v>14</v>
      </c>
      <c r="I278" t="s">
        <v>548</v>
      </c>
      <c r="J278" t="s">
        <v>19</v>
      </c>
      <c r="K278" t="str">
        <f t="shared" si="25"/>
        <v>2024</v>
      </c>
      <c r="L278" t="str">
        <f t="shared" si="26"/>
        <v>Mar</v>
      </c>
      <c r="M278" t="str">
        <f t="shared" si="27"/>
        <v>Sat</v>
      </c>
      <c r="N278">
        <f t="shared" si="30"/>
        <v>13</v>
      </c>
      <c r="O278">
        <f>ROUND(F278*G278*VLOOKUP(C278, Table2[#All], 2,FALSE),0)</f>
        <v>3528</v>
      </c>
      <c r="P278">
        <f t="shared" si="28"/>
        <v>5040</v>
      </c>
      <c r="Q278">
        <f t="shared" si="29"/>
        <v>1512</v>
      </c>
    </row>
    <row r="279" spans="1:17" x14ac:dyDescent="0.25">
      <c r="A279" t="s">
        <v>324</v>
      </c>
      <c r="B279" t="s">
        <v>21</v>
      </c>
      <c r="C279" t="s">
        <v>22</v>
      </c>
      <c r="D279" s="15">
        <v>45360</v>
      </c>
      <c r="E279" s="15">
        <v>45371</v>
      </c>
      <c r="F279">
        <v>3</v>
      </c>
      <c r="G279">
        <v>80</v>
      </c>
      <c r="H279" t="s">
        <v>14</v>
      </c>
      <c r="I279" t="s">
        <v>552</v>
      </c>
      <c r="J279" t="s">
        <v>46</v>
      </c>
      <c r="K279" t="str">
        <f t="shared" si="25"/>
        <v>2024</v>
      </c>
      <c r="L279" t="str">
        <f t="shared" si="26"/>
        <v>Mar</v>
      </c>
      <c r="M279" t="str">
        <f t="shared" si="27"/>
        <v>Sat</v>
      </c>
      <c r="N279">
        <f t="shared" si="30"/>
        <v>11</v>
      </c>
      <c r="O279">
        <f>ROUND(F279*G279*VLOOKUP(C279, Table2[#All], 2,FALSE),0)</f>
        <v>180</v>
      </c>
      <c r="P279">
        <f t="shared" si="28"/>
        <v>240</v>
      </c>
      <c r="Q279">
        <f t="shared" si="29"/>
        <v>60</v>
      </c>
    </row>
    <row r="280" spans="1:17" x14ac:dyDescent="0.25">
      <c r="A280" t="s">
        <v>325</v>
      </c>
      <c r="B280" t="s">
        <v>17</v>
      </c>
      <c r="C280" t="s">
        <v>44</v>
      </c>
      <c r="D280" s="15">
        <v>45403</v>
      </c>
      <c r="E280" s="15">
        <v>45409</v>
      </c>
      <c r="F280">
        <v>2</v>
      </c>
      <c r="G280">
        <v>928</v>
      </c>
      <c r="H280" t="s">
        <v>14</v>
      </c>
      <c r="I280" t="s">
        <v>548</v>
      </c>
      <c r="J280" t="s">
        <v>15</v>
      </c>
      <c r="K280" t="str">
        <f t="shared" si="25"/>
        <v>2024</v>
      </c>
      <c r="L280" t="str">
        <f t="shared" si="26"/>
        <v>Apr</v>
      </c>
      <c r="M280" t="str">
        <f t="shared" si="27"/>
        <v>Sun</v>
      </c>
      <c r="N280">
        <f t="shared" si="30"/>
        <v>6</v>
      </c>
      <c r="O280">
        <f>ROUND(F280*G280*VLOOKUP(C280, Table2[#All], 2,FALSE),0)</f>
        <v>1114</v>
      </c>
      <c r="P280">
        <f t="shared" si="28"/>
        <v>1856</v>
      </c>
      <c r="Q280">
        <f t="shared" si="29"/>
        <v>742</v>
      </c>
    </row>
    <row r="281" spans="1:17" x14ac:dyDescent="0.25">
      <c r="A281" t="s">
        <v>326</v>
      </c>
      <c r="B281" t="s">
        <v>17</v>
      </c>
      <c r="C281" t="s">
        <v>44</v>
      </c>
      <c r="D281" s="15">
        <v>45471</v>
      </c>
      <c r="E281" s="15">
        <v>45484</v>
      </c>
      <c r="F281">
        <v>7</v>
      </c>
      <c r="G281">
        <v>332</v>
      </c>
      <c r="H281" t="s">
        <v>14</v>
      </c>
      <c r="I281" t="s">
        <v>549</v>
      </c>
      <c r="J281" t="s">
        <v>46</v>
      </c>
      <c r="K281" t="str">
        <f t="shared" si="25"/>
        <v>2024</v>
      </c>
      <c r="L281" t="str">
        <f t="shared" si="26"/>
        <v>Jun</v>
      </c>
      <c r="M281" t="str">
        <f t="shared" si="27"/>
        <v>Fri</v>
      </c>
      <c r="N281">
        <f t="shared" si="30"/>
        <v>13</v>
      </c>
      <c r="O281">
        <f>ROUND(F281*G281*VLOOKUP(C281, Table2[#All], 2,FALSE),0)</f>
        <v>1394</v>
      </c>
      <c r="P281">
        <f t="shared" si="28"/>
        <v>2324</v>
      </c>
      <c r="Q281">
        <f t="shared" si="29"/>
        <v>930</v>
      </c>
    </row>
    <row r="282" spans="1:17" x14ac:dyDescent="0.25">
      <c r="A282" t="s">
        <v>327</v>
      </c>
      <c r="B282" t="s">
        <v>12</v>
      </c>
      <c r="C282" t="s">
        <v>96</v>
      </c>
      <c r="D282" s="2">
        <v>45397</v>
      </c>
      <c r="E282" s="3">
        <v>45400</v>
      </c>
      <c r="F282">
        <v>9</v>
      </c>
      <c r="G282">
        <v>631</v>
      </c>
      <c r="H282" t="s">
        <v>28</v>
      </c>
      <c r="I282" t="s">
        <v>552</v>
      </c>
      <c r="J282" t="s">
        <v>19</v>
      </c>
      <c r="K282" t="str">
        <f t="shared" si="25"/>
        <v>2024</v>
      </c>
      <c r="L282" t="str">
        <f t="shared" si="26"/>
        <v>Apr</v>
      </c>
      <c r="M282" t="str">
        <f t="shared" si="27"/>
        <v>Mon</v>
      </c>
      <c r="N282">
        <f t="shared" si="30"/>
        <v>3</v>
      </c>
      <c r="O282">
        <f>ROUND(F282*G282*VLOOKUP(C282, Table2[#All], 2,FALSE),0)</f>
        <v>3975</v>
      </c>
      <c r="P282">
        <f t="shared" si="28"/>
        <v>5679</v>
      </c>
      <c r="Q282">
        <f t="shared" si="29"/>
        <v>1704</v>
      </c>
    </row>
    <row r="283" spans="1:17" x14ac:dyDescent="0.25">
      <c r="A283" t="s">
        <v>328</v>
      </c>
      <c r="B283" t="s">
        <v>24</v>
      </c>
      <c r="C283" t="s">
        <v>115</v>
      </c>
      <c r="D283" s="2">
        <v>45415</v>
      </c>
      <c r="E283" s="3">
        <v>45419</v>
      </c>
      <c r="F283">
        <v>8</v>
      </c>
      <c r="G283">
        <v>663</v>
      </c>
      <c r="H283" t="s">
        <v>28</v>
      </c>
      <c r="I283" t="s">
        <v>552</v>
      </c>
      <c r="J283" t="s">
        <v>29</v>
      </c>
      <c r="K283" t="str">
        <f t="shared" si="25"/>
        <v>2024</v>
      </c>
      <c r="L283" t="str">
        <f t="shared" si="26"/>
        <v>May</v>
      </c>
      <c r="M283" t="str">
        <f t="shared" si="27"/>
        <v>Fri</v>
      </c>
      <c r="N283">
        <f t="shared" si="30"/>
        <v>4</v>
      </c>
      <c r="O283">
        <f>ROUND(F283*G283*VLOOKUP(C283, Table2[#All], 2,FALSE),0)</f>
        <v>3182</v>
      </c>
      <c r="P283">
        <f t="shared" si="28"/>
        <v>5304</v>
      </c>
      <c r="Q283">
        <f t="shared" si="29"/>
        <v>2122</v>
      </c>
    </row>
    <row r="284" spans="1:17" x14ac:dyDescent="0.25">
      <c r="A284" t="s">
        <v>329</v>
      </c>
      <c r="B284" t="s">
        <v>31</v>
      </c>
      <c r="C284" t="s">
        <v>32</v>
      </c>
      <c r="D284" s="15">
        <v>45641</v>
      </c>
      <c r="E284" s="15">
        <v>45646</v>
      </c>
      <c r="F284">
        <v>3</v>
      </c>
      <c r="G284">
        <v>791</v>
      </c>
      <c r="H284" t="s">
        <v>14</v>
      </c>
      <c r="I284" t="s">
        <v>550</v>
      </c>
      <c r="J284" t="s">
        <v>15</v>
      </c>
      <c r="K284" t="str">
        <f t="shared" si="25"/>
        <v>2024</v>
      </c>
      <c r="L284" t="str">
        <f t="shared" si="26"/>
        <v>Dec</v>
      </c>
      <c r="M284" t="str">
        <f t="shared" si="27"/>
        <v>Sun</v>
      </c>
      <c r="N284">
        <f t="shared" si="30"/>
        <v>5</v>
      </c>
      <c r="O284">
        <f>ROUND(F284*G284*VLOOKUP(C284, Table2[#All], 2,FALSE),0)</f>
        <v>1780</v>
      </c>
      <c r="P284">
        <f t="shared" si="28"/>
        <v>2373</v>
      </c>
      <c r="Q284">
        <f t="shared" si="29"/>
        <v>593</v>
      </c>
    </row>
    <row r="285" spans="1:17" x14ac:dyDescent="0.25">
      <c r="A285" t="s">
        <v>330</v>
      </c>
      <c r="B285" t="s">
        <v>17</v>
      </c>
      <c r="C285" t="s">
        <v>56</v>
      </c>
      <c r="D285" s="2">
        <v>45613</v>
      </c>
      <c r="E285" s="3">
        <v>45616</v>
      </c>
      <c r="F285">
        <v>9</v>
      </c>
      <c r="G285">
        <v>795</v>
      </c>
      <c r="H285" t="s">
        <v>28</v>
      </c>
      <c r="I285" t="s">
        <v>550</v>
      </c>
      <c r="J285" t="s">
        <v>46</v>
      </c>
      <c r="K285" t="str">
        <f t="shared" si="25"/>
        <v>2024</v>
      </c>
      <c r="L285" t="str">
        <f t="shared" si="26"/>
        <v>Nov</v>
      </c>
      <c r="M285" t="str">
        <f t="shared" si="27"/>
        <v>Sun</v>
      </c>
      <c r="N285">
        <f t="shared" si="30"/>
        <v>3</v>
      </c>
      <c r="O285">
        <f>ROUND(F285*G285*VLOOKUP(C285, Table2[#All], 2,FALSE),0)</f>
        <v>3935</v>
      </c>
      <c r="P285">
        <f t="shared" si="28"/>
        <v>7155</v>
      </c>
      <c r="Q285">
        <f t="shared" si="29"/>
        <v>3220</v>
      </c>
    </row>
    <row r="286" spans="1:17" x14ac:dyDescent="0.25">
      <c r="A286" t="s">
        <v>331</v>
      </c>
      <c r="B286" t="s">
        <v>12</v>
      </c>
      <c r="C286" t="s">
        <v>96</v>
      </c>
      <c r="D286" s="2">
        <v>45332</v>
      </c>
      <c r="E286" s="3">
        <v>45346</v>
      </c>
      <c r="F286">
        <v>9</v>
      </c>
      <c r="G286">
        <v>953</v>
      </c>
      <c r="H286" t="s">
        <v>28</v>
      </c>
      <c r="I286" t="s">
        <v>548</v>
      </c>
      <c r="J286" t="s">
        <v>29</v>
      </c>
      <c r="K286" t="str">
        <f t="shared" si="25"/>
        <v>2024</v>
      </c>
      <c r="L286" t="str">
        <f t="shared" si="26"/>
        <v>Feb</v>
      </c>
      <c r="M286" t="str">
        <f t="shared" si="27"/>
        <v>Sat</v>
      </c>
      <c r="N286">
        <f t="shared" si="30"/>
        <v>14</v>
      </c>
      <c r="O286">
        <f>ROUND(F286*G286*VLOOKUP(C286, Table2[#All], 2,FALSE),0)</f>
        <v>6004</v>
      </c>
      <c r="P286">
        <f t="shared" si="28"/>
        <v>8577</v>
      </c>
      <c r="Q286">
        <f t="shared" si="29"/>
        <v>2573</v>
      </c>
    </row>
    <row r="287" spans="1:17" x14ac:dyDescent="0.25">
      <c r="A287" t="s">
        <v>332</v>
      </c>
      <c r="B287" t="s">
        <v>31</v>
      </c>
      <c r="C287" t="s">
        <v>50</v>
      </c>
      <c r="D287" s="2">
        <v>45592</v>
      </c>
      <c r="E287" s="3">
        <v>45606</v>
      </c>
      <c r="F287">
        <v>2</v>
      </c>
      <c r="G287">
        <v>327</v>
      </c>
      <c r="H287" t="s">
        <v>28</v>
      </c>
      <c r="I287" t="s">
        <v>552</v>
      </c>
      <c r="J287" t="s">
        <v>29</v>
      </c>
      <c r="K287" t="str">
        <f t="shared" si="25"/>
        <v>2024</v>
      </c>
      <c r="L287" t="str">
        <f t="shared" si="26"/>
        <v>Oct</v>
      </c>
      <c r="M287" t="str">
        <f t="shared" si="27"/>
        <v>Sun</v>
      </c>
      <c r="N287">
        <f t="shared" si="30"/>
        <v>14</v>
      </c>
      <c r="O287">
        <f>ROUND(F287*G287*VLOOKUP(C287, Table2[#All], 2,FALSE),0)</f>
        <v>458</v>
      </c>
      <c r="P287">
        <f t="shared" si="28"/>
        <v>654</v>
      </c>
      <c r="Q287">
        <f t="shared" si="29"/>
        <v>196</v>
      </c>
    </row>
    <row r="288" spans="1:17" x14ac:dyDescent="0.25">
      <c r="A288" t="s">
        <v>333</v>
      </c>
      <c r="B288" t="s">
        <v>17</v>
      </c>
      <c r="C288" t="s">
        <v>60</v>
      </c>
      <c r="D288" s="15">
        <v>45320</v>
      </c>
      <c r="E288" s="15">
        <v>45324</v>
      </c>
      <c r="F288">
        <v>5</v>
      </c>
      <c r="G288">
        <v>692</v>
      </c>
      <c r="H288" t="s">
        <v>14</v>
      </c>
      <c r="I288" t="s">
        <v>552</v>
      </c>
      <c r="J288" t="s">
        <v>19</v>
      </c>
      <c r="K288" t="str">
        <f t="shared" si="25"/>
        <v>2024</v>
      </c>
      <c r="L288" t="str">
        <f t="shared" si="26"/>
        <v>Jan</v>
      </c>
      <c r="M288" t="str">
        <f t="shared" si="27"/>
        <v>Mon</v>
      </c>
      <c r="N288">
        <f t="shared" si="30"/>
        <v>4</v>
      </c>
      <c r="O288">
        <f>ROUND(F288*G288*VLOOKUP(C288, Table2[#All], 2,FALSE),0)</f>
        <v>2249</v>
      </c>
      <c r="P288">
        <f t="shared" si="28"/>
        <v>3460</v>
      </c>
      <c r="Q288">
        <f t="shared" si="29"/>
        <v>1211</v>
      </c>
    </row>
    <row r="289" spans="1:17" x14ac:dyDescent="0.25">
      <c r="A289" t="s">
        <v>334</v>
      </c>
      <c r="B289" t="s">
        <v>12</v>
      </c>
      <c r="C289" t="s">
        <v>58</v>
      </c>
      <c r="D289" s="2">
        <v>45651</v>
      </c>
      <c r="E289" s="3">
        <v>45658</v>
      </c>
      <c r="F289">
        <v>1</v>
      </c>
      <c r="G289">
        <v>177</v>
      </c>
      <c r="H289" t="s">
        <v>28</v>
      </c>
      <c r="I289" t="s">
        <v>550</v>
      </c>
      <c r="J289" t="s">
        <v>19</v>
      </c>
      <c r="K289" t="str">
        <f t="shared" si="25"/>
        <v>2024</v>
      </c>
      <c r="L289" t="str">
        <f t="shared" si="26"/>
        <v>Dec</v>
      </c>
      <c r="M289" t="str">
        <f t="shared" si="27"/>
        <v>Wed</v>
      </c>
      <c r="N289">
        <f t="shared" si="30"/>
        <v>7</v>
      </c>
      <c r="O289">
        <f>ROUND(F289*G289*VLOOKUP(C289, Table2[#All], 2,FALSE),0)</f>
        <v>150</v>
      </c>
      <c r="P289">
        <f t="shared" si="28"/>
        <v>177</v>
      </c>
      <c r="Q289">
        <f t="shared" si="29"/>
        <v>27</v>
      </c>
    </row>
    <row r="290" spans="1:17" x14ac:dyDescent="0.25">
      <c r="A290" t="s">
        <v>335</v>
      </c>
      <c r="B290" t="s">
        <v>17</v>
      </c>
      <c r="C290" t="s">
        <v>56</v>
      </c>
      <c r="D290" s="2">
        <v>45377</v>
      </c>
      <c r="E290" s="3">
        <v>45390</v>
      </c>
      <c r="F290">
        <v>6</v>
      </c>
      <c r="G290">
        <v>139</v>
      </c>
      <c r="H290" t="s">
        <v>28</v>
      </c>
      <c r="I290" t="s">
        <v>552</v>
      </c>
      <c r="J290" t="s">
        <v>46</v>
      </c>
      <c r="K290" t="str">
        <f t="shared" si="25"/>
        <v>2024</v>
      </c>
      <c r="L290" t="str">
        <f t="shared" si="26"/>
        <v>Mar</v>
      </c>
      <c r="M290" t="str">
        <f t="shared" si="27"/>
        <v>Tue</v>
      </c>
      <c r="N290">
        <f t="shared" si="30"/>
        <v>13</v>
      </c>
      <c r="O290">
        <f>ROUND(F290*G290*VLOOKUP(C290, Table2[#All], 2,FALSE),0)</f>
        <v>459</v>
      </c>
      <c r="P290">
        <f t="shared" si="28"/>
        <v>834</v>
      </c>
      <c r="Q290">
        <f t="shared" si="29"/>
        <v>375</v>
      </c>
    </row>
    <row r="291" spans="1:17" x14ac:dyDescent="0.25">
      <c r="A291" t="s">
        <v>336</v>
      </c>
      <c r="B291" t="s">
        <v>17</v>
      </c>
      <c r="C291" t="s">
        <v>64</v>
      </c>
      <c r="D291" s="2">
        <v>45480</v>
      </c>
      <c r="E291" s="3">
        <v>45490</v>
      </c>
      <c r="F291">
        <v>3</v>
      </c>
      <c r="G291">
        <v>271</v>
      </c>
      <c r="H291" t="s">
        <v>28</v>
      </c>
      <c r="I291" t="s">
        <v>549</v>
      </c>
      <c r="J291" t="s">
        <v>15</v>
      </c>
      <c r="K291" t="str">
        <f t="shared" si="25"/>
        <v>2024</v>
      </c>
      <c r="L291" t="str">
        <f t="shared" si="26"/>
        <v>Jul</v>
      </c>
      <c r="M291" t="str">
        <f t="shared" si="27"/>
        <v>Sun</v>
      </c>
      <c r="N291">
        <f t="shared" si="30"/>
        <v>10</v>
      </c>
      <c r="O291">
        <f>ROUND(F291*G291*VLOOKUP(C291, Table2[#All], 2,FALSE),0)</f>
        <v>407</v>
      </c>
      <c r="P291">
        <f t="shared" si="28"/>
        <v>813</v>
      </c>
      <c r="Q291">
        <f t="shared" si="29"/>
        <v>406</v>
      </c>
    </row>
    <row r="292" spans="1:17" x14ac:dyDescent="0.25">
      <c r="A292" t="s">
        <v>337</v>
      </c>
      <c r="B292" t="s">
        <v>12</v>
      </c>
      <c r="C292" t="s">
        <v>58</v>
      </c>
      <c r="D292" s="15">
        <v>45552</v>
      </c>
      <c r="E292" s="15">
        <v>45555</v>
      </c>
      <c r="F292">
        <v>1</v>
      </c>
      <c r="G292">
        <v>55</v>
      </c>
      <c r="H292" t="s">
        <v>14</v>
      </c>
      <c r="I292" t="s">
        <v>549</v>
      </c>
      <c r="J292" t="s">
        <v>46</v>
      </c>
      <c r="K292" t="str">
        <f t="shared" si="25"/>
        <v>2024</v>
      </c>
      <c r="L292" t="str">
        <f t="shared" si="26"/>
        <v>Sep</v>
      </c>
      <c r="M292" t="str">
        <f t="shared" si="27"/>
        <v>Tue</v>
      </c>
      <c r="N292">
        <f t="shared" si="30"/>
        <v>3</v>
      </c>
      <c r="O292">
        <f>ROUND(F292*G292*VLOOKUP(C292, Table2[#All], 2,FALSE),0)</f>
        <v>47</v>
      </c>
      <c r="P292">
        <f t="shared" si="28"/>
        <v>55</v>
      </c>
      <c r="Q292">
        <f t="shared" si="29"/>
        <v>8</v>
      </c>
    </row>
    <row r="293" spans="1:17" x14ac:dyDescent="0.25">
      <c r="A293" t="s">
        <v>338</v>
      </c>
      <c r="B293" t="s">
        <v>12</v>
      </c>
      <c r="C293" t="s">
        <v>27</v>
      </c>
      <c r="D293" s="15">
        <v>45478</v>
      </c>
      <c r="E293" s="15">
        <v>45491</v>
      </c>
      <c r="F293">
        <v>7</v>
      </c>
      <c r="G293">
        <v>952</v>
      </c>
      <c r="H293" t="s">
        <v>14</v>
      </c>
      <c r="I293" t="s">
        <v>548</v>
      </c>
      <c r="J293" t="s">
        <v>15</v>
      </c>
      <c r="K293" t="str">
        <f t="shared" si="25"/>
        <v>2024</v>
      </c>
      <c r="L293" t="str">
        <f t="shared" si="26"/>
        <v>Jul</v>
      </c>
      <c r="M293" t="str">
        <f t="shared" si="27"/>
        <v>Fri</v>
      </c>
      <c r="N293">
        <f t="shared" si="30"/>
        <v>13</v>
      </c>
      <c r="O293">
        <f>ROUND(F293*G293*VLOOKUP(C293, Table2[#All], 2,FALSE),0)</f>
        <v>4332</v>
      </c>
      <c r="P293">
        <f t="shared" si="28"/>
        <v>6664</v>
      </c>
      <c r="Q293">
        <f t="shared" si="29"/>
        <v>2332</v>
      </c>
    </row>
    <row r="294" spans="1:17" x14ac:dyDescent="0.25">
      <c r="A294" t="s">
        <v>339</v>
      </c>
      <c r="B294" t="s">
        <v>12</v>
      </c>
      <c r="C294" t="s">
        <v>36</v>
      </c>
      <c r="D294" s="15">
        <v>45482</v>
      </c>
      <c r="E294" s="15">
        <v>45488</v>
      </c>
      <c r="F294">
        <v>2</v>
      </c>
      <c r="G294">
        <v>524</v>
      </c>
      <c r="H294" t="s">
        <v>14</v>
      </c>
      <c r="I294" t="s">
        <v>552</v>
      </c>
      <c r="J294" t="s">
        <v>19</v>
      </c>
      <c r="K294" t="str">
        <f t="shared" si="25"/>
        <v>2024</v>
      </c>
      <c r="L294" t="str">
        <f t="shared" si="26"/>
        <v>Jul</v>
      </c>
      <c r="M294" t="str">
        <f t="shared" si="27"/>
        <v>Tue</v>
      </c>
      <c r="N294">
        <f t="shared" si="30"/>
        <v>6</v>
      </c>
      <c r="O294">
        <f>ROUND(F294*G294*VLOOKUP(C294, Table2[#All], 2,FALSE),0)</f>
        <v>838</v>
      </c>
      <c r="P294">
        <f t="shared" si="28"/>
        <v>1048</v>
      </c>
      <c r="Q294">
        <f t="shared" si="29"/>
        <v>210</v>
      </c>
    </row>
    <row r="295" spans="1:17" x14ac:dyDescent="0.25">
      <c r="A295" t="s">
        <v>340</v>
      </c>
      <c r="B295" t="s">
        <v>21</v>
      </c>
      <c r="C295" t="s">
        <v>52</v>
      </c>
      <c r="D295" s="15">
        <v>45417</v>
      </c>
      <c r="E295" s="15">
        <v>45421</v>
      </c>
      <c r="F295">
        <v>3</v>
      </c>
      <c r="G295">
        <v>16</v>
      </c>
      <c r="H295" t="s">
        <v>14</v>
      </c>
      <c r="I295" t="s">
        <v>550</v>
      </c>
      <c r="J295" t="s">
        <v>29</v>
      </c>
      <c r="K295" t="str">
        <f t="shared" si="25"/>
        <v>2024</v>
      </c>
      <c r="L295" t="str">
        <f t="shared" si="26"/>
        <v>May</v>
      </c>
      <c r="M295" t="str">
        <f t="shared" si="27"/>
        <v>Sun</v>
      </c>
      <c r="N295">
        <f t="shared" si="30"/>
        <v>4</v>
      </c>
      <c r="O295">
        <f>ROUND(F295*G295*VLOOKUP(C295, Table2[#All], 2,FALSE),0)</f>
        <v>34</v>
      </c>
      <c r="P295">
        <f t="shared" si="28"/>
        <v>48</v>
      </c>
      <c r="Q295">
        <f t="shared" si="29"/>
        <v>14</v>
      </c>
    </row>
    <row r="296" spans="1:17" x14ac:dyDescent="0.25">
      <c r="A296" t="s">
        <v>341</v>
      </c>
      <c r="B296" t="s">
        <v>17</v>
      </c>
      <c r="C296" t="s">
        <v>56</v>
      </c>
      <c r="D296" s="2">
        <v>45617</v>
      </c>
      <c r="E296" s="3">
        <v>45621</v>
      </c>
      <c r="F296">
        <v>1</v>
      </c>
      <c r="G296">
        <v>983</v>
      </c>
      <c r="H296" t="s">
        <v>28</v>
      </c>
      <c r="I296" t="s">
        <v>547</v>
      </c>
      <c r="J296" t="s">
        <v>19</v>
      </c>
      <c r="K296" t="str">
        <f t="shared" si="25"/>
        <v>2024</v>
      </c>
      <c r="L296" t="str">
        <f t="shared" si="26"/>
        <v>Nov</v>
      </c>
      <c r="M296" t="str">
        <f t="shared" si="27"/>
        <v>Thu</v>
      </c>
      <c r="N296">
        <f t="shared" si="30"/>
        <v>4</v>
      </c>
      <c r="O296">
        <f>ROUND(F296*G296*VLOOKUP(C296, Table2[#All], 2,FALSE),0)</f>
        <v>541</v>
      </c>
      <c r="P296">
        <f t="shared" si="28"/>
        <v>983</v>
      </c>
      <c r="Q296">
        <f t="shared" si="29"/>
        <v>442</v>
      </c>
    </row>
    <row r="297" spans="1:17" x14ac:dyDescent="0.25">
      <c r="A297" t="s">
        <v>342</v>
      </c>
      <c r="B297" t="s">
        <v>12</v>
      </c>
      <c r="C297" t="s">
        <v>58</v>
      </c>
      <c r="D297" s="2">
        <v>45646</v>
      </c>
      <c r="E297" s="3">
        <v>45657</v>
      </c>
      <c r="F297">
        <v>5</v>
      </c>
      <c r="G297">
        <v>105</v>
      </c>
      <c r="H297" t="s">
        <v>28</v>
      </c>
      <c r="I297" t="s">
        <v>548</v>
      </c>
      <c r="J297" t="s">
        <v>29</v>
      </c>
      <c r="K297" t="str">
        <f t="shared" si="25"/>
        <v>2024</v>
      </c>
      <c r="L297" t="str">
        <f t="shared" si="26"/>
        <v>Dec</v>
      </c>
      <c r="M297" t="str">
        <f t="shared" si="27"/>
        <v>Fri</v>
      </c>
      <c r="N297">
        <f t="shared" si="30"/>
        <v>11</v>
      </c>
      <c r="O297">
        <f>ROUND(F297*G297*VLOOKUP(C297, Table2[#All], 2,FALSE),0)</f>
        <v>446</v>
      </c>
      <c r="P297">
        <f t="shared" si="28"/>
        <v>525</v>
      </c>
      <c r="Q297">
        <f t="shared" si="29"/>
        <v>79</v>
      </c>
    </row>
    <row r="298" spans="1:17" x14ac:dyDescent="0.25">
      <c r="A298" t="s">
        <v>343</v>
      </c>
      <c r="B298" t="s">
        <v>24</v>
      </c>
      <c r="C298" t="s">
        <v>25</v>
      </c>
      <c r="D298" s="15">
        <v>45526</v>
      </c>
      <c r="E298" s="15">
        <v>45540</v>
      </c>
      <c r="F298">
        <v>2</v>
      </c>
      <c r="G298">
        <v>604</v>
      </c>
      <c r="H298" t="s">
        <v>14</v>
      </c>
      <c r="I298" t="s">
        <v>548</v>
      </c>
      <c r="J298" t="s">
        <v>15</v>
      </c>
      <c r="K298" t="str">
        <f t="shared" si="25"/>
        <v>2024</v>
      </c>
      <c r="L298" t="str">
        <f t="shared" si="26"/>
        <v>Aug</v>
      </c>
      <c r="M298" t="str">
        <f t="shared" si="27"/>
        <v>Thu</v>
      </c>
      <c r="N298">
        <f t="shared" si="30"/>
        <v>14</v>
      </c>
      <c r="O298">
        <f>ROUND(F298*G298*VLOOKUP(C298, Table2[#All], 2,FALSE),0)</f>
        <v>664</v>
      </c>
      <c r="P298">
        <f t="shared" si="28"/>
        <v>1208</v>
      </c>
      <c r="Q298">
        <f t="shared" si="29"/>
        <v>544</v>
      </c>
    </row>
    <row r="299" spans="1:17" x14ac:dyDescent="0.25">
      <c r="A299" t="s">
        <v>344</v>
      </c>
      <c r="B299" t="s">
        <v>24</v>
      </c>
      <c r="C299" t="s">
        <v>115</v>
      </c>
      <c r="D299" s="15">
        <v>45595</v>
      </c>
      <c r="E299" s="15">
        <v>45605</v>
      </c>
      <c r="F299">
        <v>10</v>
      </c>
      <c r="G299">
        <v>73</v>
      </c>
      <c r="H299" t="s">
        <v>14</v>
      </c>
      <c r="I299" t="s">
        <v>550</v>
      </c>
      <c r="J299" t="s">
        <v>19</v>
      </c>
      <c r="K299" t="str">
        <f t="shared" si="25"/>
        <v>2024</v>
      </c>
      <c r="L299" t="str">
        <f t="shared" si="26"/>
        <v>Oct</v>
      </c>
      <c r="M299" t="str">
        <f t="shared" si="27"/>
        <v>Wed</v>
      </c>
      <c r="N299">
        <f t="shared" si="30"/>
        <v>10</v>
      </c>
      <c r="O299">
        <f>ROUND(F299*G299*VLOOKUP(C299, Table2[#All], 2,FALSE),0)</f>
        <v>438</v>
      </c>
      <c r="P299">
        <f t="shared" si="28"/>
        <v>730</v>
      </c>
      <c r="Q299">
        <f t="shared" si="29"/>
        <v>292</v>
      </c>
    </row>
    <row r="300" spans="1:17" x14ac:dyDescent="0.25">
      <c r="A300" t="s">
        <v>345</v>
      </c>
      <c r="B300" t="s">
        <v>24</v>
      </c>
      <c r="C300" t="s">
        <v>25</v>
      </c>
      <c r="D300" s="2">
        <v>45411</v>
      </c>
      <c r="E300" s="3">
        <v>45426</v>
      </c>
      <c r="F300">
        <v>2</v>
      </c>
      <c r="G300">
        <v>976</v>
      </c>
      <c r="H300" t="s">
        <v>28</v>
      </c>
      <c r="I300" t="s">
        <v>548</v>
      </c>
      <c r="J300" t="s">
        <v>46</v>
      </c>
      <c r="K300" t="str">
        <f t="shared" si="25"/>
        <v>2024</v>
      </c>
      <c r="L300" t="str">
        <f t="shared" si="26"/>
        <v>Apr</v>
      </c>
      <c r="M300" t="str">
        <f t="shared" si="27"/>
        <v>Mon</v>
      </c>
      <c r="N300">
        <f t="shared" si="30"/>
        <v>15</v>
      </c>
      <c r="O300">
        <f>ROUND(F300*G300*VLOOKUP(C300, Table2[#All], 2,FALSE),0)</f>
        <v>1074</v>
      </c>
      <c r="P300">
        <f t="shared" si="28"/>
        <v>1952</v>
      </c>
      <c r="Q300">
        <f t="shared" si="29"/>
        <v>878</v>
      </c>
    </row>
    <row r="301" spans="1:17" x14ac:dyDescent="0.25">
      <c r="A301" t="s">
        <v>346</v>
      </c>
      <c r="B301" t="s">
        <v>12</v>
      </c>
      <c r="C301" t="s">
        <v>13</v>
      </c>
      <c r="D301" s="15">
        <v>45372</v>
      </c>
      <c r="E301" s="15">
        <v>45375</v>
      </c>
      <c r="F301">
        <v>5</v>
      </c>
      <c r="G301">
        <v>856</v>
      </c>
      <c r="H301" t="s">
        <v>14</v>
      </c>
      <c r="I301" t="s">
        <v>552</v>
      </c>
      <c r="J301" t="s">
        <v>19</v>
      </c>
      <c r="K301" t="str">
        <f t="shared" si="25"/>
        <v>2024</v>
      </c>
      <c r="L301" t="str">
        <f t="shared" si="26"/>
        <v>Mar</v>
      </c>
      <c r="M301" t="str">
        <f t="shared" si="27"/>
        <v>Thu</v>
      </c>
      <c r="N301">
        <f t="shared" si="30"/>
        <v>3</v>
      </c>
      <c r="O301">
        <f>ROUND(F301*G301*VLOOKUP(C301, Table2[#All], 2,FALSE),0)</f>
        <v>3210</v>
      </c>
      <c r="P301">
        <f t="shared" si="28"/>
        <v>4280</v>
      </c>
      <c r="Q301">
        <f t="shared" si="29"/>
        <v>1070</v>
      </c>
    </row>
    <row r="302" spans="1:17" x14ac:dyDescent="0.25">
      <c r="A302" t="s">
        <v>347</v>
      </c>
      <c r="B302" t="s">
        <v>17</v>
      </c>
      <c r="C302" t="s">
        <v>18</v>
      </c>
      <c r="D302" s="15">
        <v>45638</v>
      </c>
      <c r="E302" s="15">
        <v>45651</v>
      </c>
      <c r="F302">
        <v>5</v>
      </c>
      <c r="G302">
        <v>276</v>
      </c>
      <c r="H302" t="s">
        <v>14</v>
      </c>
      <c r="I302" t="s">
        <v>549</v>
      </c>
      <c r="J302" t="s">
        <v>46</v>
      </c>
      <c r="K302" t="str">
        <f t="shared" si="25"/>
        <v>2024</v>
      </c>
      <c r="L302" t="str">
        <f t="shared" si="26"/>
        <v>Dec</v>
      </c>
      <c r="M302" t="str">
        <f t="shared" si="27"/>
        <v>Thu</v>
      </c>
      <c r="N302">
        <f t="shared" si="30"/>
        <v>13</v>
      </c>
      <c r="O302">
        <f>ROUND(F302*G302*VLOOKUP(C302, Table2[#All], 2,FALSE),0)</f>
        <v>690</v>
      </c>
      <c r="P302">
        <f t="shared" si="28"/>
        <v>1380</v>
      </c>
      <c r="Q302">
        <f t="shared" si="29"/>
        <v>690</v>
      </c>
    </row>
    <row r="303" spans="1:17" x14ac:dyDescent="0.25">
      <c r="A303" t="s">
        <v>348</v>
      </c>
      <c r="B303" t="s">
        <v>24</v>
      </c>
      <c r="C303" t="s">
        <v>38</v>
      </c>
      <c r="D303" s="15">
        <v>45576</v>
      </c>
      <c r="E303" s="15">
        <v>45588</v>
      </c>
      <c r="F303">
        <v>9</v>
      </c>
      <c r="G303">
        <v>265</v>
      </c>
      <c r="H303" t="s">
        <v>14</v>
      </c>
      <c r="I303" t="s">
        <v>548</v>
      </c>
      <c r="J303" t="s">
        <v>29</v>
      </c>
      <c r="K303" t="str">
        <f t="shared" si="25"/>
        <v>2024</v>
      </c>
      <c r="L303" t="str">
        <f t="shared" si="26"/>
        <v>Oct</v>
      </c>
      <c r="M303" t="str">
        <f t="shared" si="27"/>
        <v>Fri</v>
      </c>
      <c r="N303">
        <f t="shared" si="30"/>
        <v>12</v>
      </c>
      <c r="O303">
        <f>ROUND(F303*G303*VLOOKUP(C303, Table2[#All], 2,FALSE),0)</f>
        <v>1193</v>
      </c>
      <c r="P303">
        <f t="shared" si="28"/>
        <v>2385</v>
      </c>
      <c r="Q303">
        <f t="shared" si="29"/>
        <v>1192</v>
      </c>
    </row>
    <row r="304" spans="1:17" x14ac:dyDescent="0.25">
      <c r="A304" t="s">
        <v>349</v>
      </c>
      <c r="B304" t="s">
        <v>21</v>
      </c>
      <c r="C304" t="s">
        <v>40</v>
      </c>
      <c r="D304" s="15">
        <v>45298</v>
      </c>
      <c r="E304" s="15">
        <v>45303</v>
      </c>
      <c r="F304">
        <v>1</v>
      </c>
      <c r="G304">
        <v>860</v>
      </c>
      <c r="H304" t="s">
        <v>14</v>
      </c>
      <c r="I304" t="s">
        <v>549</v>
      </c>
      <c r="J304" t="s">
        <v>19</v>
      </c>
      <c r="K304" t="str">
        <f t="shared" si="25"/>
        <v>2024</v>
      </c>
      <c r="L304" t="str">
        <f t="shared" si="26"/>
        <v>Jan</v>
      </c>
      <c r="M304" t="str">
        <f t="shared" si="27"/>
        <v>Sun</v>
      </c>
      <c r="N304">
        <f t="shared" si="30"/>
        <v>5</v>
      </c>
      <c r="O304">
        <f>ROUND(F304*G304*VLOOKUP(C304, Table2[#All], 2,FALSE),0)</f>
        <v>559</v>
      </c>
      <c r="P304">
        <f t="shared" si="28"/>
        <v>860</v>
      </c>
      <c r="Q304">
        <f t="shared" si="29"/>
        <v>301</v>
      </c>
    </row>
    <row r="305" spans="1:17" x14ac:dyDescent="0.25">
      <c r="A305" t="s">
        <v>350</v>
      </c>
      <c r="B305" t="s">
        <v>21</v>
      </c>
      <c r="C305" t="s">
        <v>22</v>
      </c>
      <c r="D305" s="15">
        <v>45482</v>
      </c>
      <c r="E305" s="15">
        <v>45493</v>
      </c>
      <c r="F305">
        <v>2</v>
      </c>
      <c r="G305">
        <v>606</v>
      </c>
      <c r="H305" t="s">
        <v>14</v>
      </c>
      <c r="I305" t="s">
        <v>552</v>
      </c>
      <c r="J305" t="s">
        <v>15</v>
      </c>
      <c r="K305" t="str">
        <f t="shared" si="25"/>
        <v>2024</v>
      </c>
      <c r="L305" t="str">
        <f t="shared" si="26"/>
        <v>Jul</v>
      </c>
      <c r="M305" t="str">
        <f t="shared" si="27"/>
        <v>Tue</v>
      </c>
      <c r="N305">
        <f t="shared" si="30"/>
        <v>11</v>
      </c>
      <c r="O305">
        <f>ROUND(F305*G305*VLOOKUP(C305, Table2[#All], 2,FALSE),0)</f>
        <v>909</v>
      </c>
      <c r="P305">
        <f t="shared" si="28"/>
        <v>1212</v>
      </c>
      <c r="Q305">
        <f t="shared" si="29"/>
        <v>303</v>
      </c>
    </row>
    <row r="306" spans="1:17" x14ac:dyDescent="0.25">
      <c r="A306" t="s">
        <v>351</v>
      </c>
      <c r="B306" t="s">
        <v>12</v>
      </c>
      <c r="C306" t="s">
        <v>13</v>
      </c>
      <c r="D306" s="2">
        <v>45528</v>
      </c>
      <c r="E306" s="3">
        <v>45534</v>
      </c>
      <c r="F306">
        <v>1</v>
      </c>
      <c r="G306">
        <v>182</v>
      </c>
      <c r="H306" t="s">
        <v>28</v>
      </c>
      <c r="I306" t="s">
        <v>552</v>
      </c>
      <c r="J306" t="s">
        <v>19</v>
      </c>
      <c r="K306" t="str">
        <f t="shared" si="25"/>
        <v>2024</v>
      </c>
      <c r="L306" t="str">
        <f t="shared" si="26"/>
        <v>Aug</v>
      </c>
      <c r="M306" t="str">
        <f t="shared" si="27"/>
        <v>Sat</v>
      </c>
      <c r="N306">
        <f t="shared" si="30"/>
        <v>6</v>
      </c>
      <c r="O306">
        <f>ROUND(F306*G306*VLOOKUP(C306, Table2[#All], 2,FALSE),0)</f>
        <v>137</v>
      </c>
      <c r="P306">
        <f t="shared" si="28"/>
        <v>182</v>
      </c>
      <c r="Q306">
        <f t="shared" si="29"/>
        <v>45</v>
      </c>
    </row>
    <row r="307" spans="1:17" x14ac:dyDescent="0.25">
      <c r="A307" t="s">
        <v>352</v>
      </c>
      <c r="B307" t="s">
        <v>24</v>
      </c>
      <c r="C307" t="s">
        <v>25</v>
      </c>
      <c r="D307" s="15">
        <v>45826</v>
      </c>
      <c r="E307" s="15">
        <v>45836</v>
      </c>
      <c r="F307">
        <v>6</v>
      </c>
      <c r="G307">
        <v>973</v>
      </c>
      <c r="H307" t="s">
        <v>14</v>
      </c>
      <c r="I307" t="s">
        <v>549</v>
      </c>
      <c r="J307" t="s">
        <v>15</v>
      </c>
      <c r="K307" t="str">
        <f t="shared" si="25"/>
        <v>2025</v>
      </c>
      <c r="L307" t="str">
        <f t="shared" si="26"/>
        <v>Jun</v>
      </c>
      <c r="M307" t="str">
        <f t="shared" si="27"/>
        <v>Wed</v>
      </c>
      <c r="N307">
        <f t="shared" si="30"/>
        <v>10</v>
      </c>
      <c r="O307">
        <f>ROUND(F307*G307*VLOOKUP(C307, Table2[#All], 2,FALSE),0)</f>
        <v>3211</v>
      </c>
      <c r="P307">
        <f t="shared" si="28"/>
        <v>5838</v>
      </c>
      <c r="Q307">
        <f t="shared" si="29"/>
        <v>2627</v>
      </c>
    </row>
    <row r="308" spans="1:17" x14ac:dyDescent="0.25">
      <c r="A308" t="s">
        <v>353</v>
      </c>
      <c r="B308" t="s">
        <v>24</v>
      </c>
      <c r="C308" t="s">
        <v>25</v>
      </c>
      <c r="D308" s="15">
        <v>45690</v>
      </c>
      <c r="E308" s="15">
        <v>45696</v>
      </c>
      <c r="F308">
        <v>2</v>
      </c>
      <c r="G308">
        <v>947</v>
      </c>
      <c r="H308" t="s">
        <v>14</v>
      </c>
      <c r="I308" t="s">
        <v>550</v>
      </c>
      <c r="J308" t="s">
        <v>15</v>
      </c>
      <c r="K308" t="str">
        <f t="shared" si="25"/>
        <v>2025</v>
      </c>
      <c r="L308" t="str">
        <f t="shared" si="26"/>
        <v>Feb</v>
      </c>
      <c r="M308" t="str">
        <f t="shared" si="27"/>
        <v>Sun</v>
      </c>
      <c r="N308">
        <f t="shared" si="30"/>
        <v>6</v>
      </c>
      <c r="O308">
        <f>ROUND(F308*G308*VLOOKUP(C308, Table2[#All], 2,FALSE),0)</f>
        <v>1042</v>
      </c>
      <c r="P308">
        <f t="shared" si="28"/>
        <v>1894</v>
      </c>
      <c r="Q308">
        <f t="shared" si="29"/>
        <v>852</v>
      </c>
    </row>
    <row r="309" spans="1:17" x14ac:dyDescent="0.25">
      <c r="A309" t="s">
        <v>354</v>
      </c>
      <c r="B309" t="s">
        <v>21</v>
      </c>
      <c r="C309" t="s">
        <v>22</v>
      </c>
      <c r="D309" s="2">
        <v>45665</v>
      </c>
      <c r="E309" s="3">
        <v>45678</v>
      </c>
      <c r="F309">
        <v>1</v>
      </c>
      <c r="G309">
        <v>713</v>
      </c>
      <c r="H309" t="s">
        <v>28</v>
      </c>
      <c r="I309" t="s">
        <v>550</v>
      </c>
      <c r="J309" t="s">
        <v>19</v>
      </c>
      <c r="K309" t="str">
        <f t="shared" si="25"/>
        <v>2025</v>
      </c>
      <c r="L309" t="str">
        <f t="shared" si="26"/>
        <v>Jan</v>
      </c>
      <c r="M309" t="str">
        <f t="shared" si="27"/>
        <v>Wed</v>
      </c>
      <c r="N309">
        <f t="shared" si="30"/>
        <v>13</v>
      </c>
      <c r="O309">
        <f>ROUND(F309*G309*VLOOKUP(C309, Table2[#All], 2,FALSE),0)</f>
        <v>535</v>
      </c>
      <c r="P309">
        <f t="shared" si="28"/>
        <v>713</v>
      </c>
      <c r="Q309">
        <f t="shared" si="29"/>
        <v>178</v>
      </c>
    </row>
    <row r="310" spans="1:17" x14ac:dyDescent="0.25">
      <c r="A310" t="s">
        <v>355</v>
      </c>
      <c r="B310" t="s">
        <v>31</v>
      </c>
      <c r="C310" t="s">
        <v>42</v>
      </c>
      <c r="D310" s="2">
        <v>45811</v>
      </c>
      <c r="E310" s="3">
        <v>45819</v>
      </c>
      <c r="F310">
        <v>9</v>
      </c>
      <c r="G310">
        <v>692</v>
      </c>
      <c r="H310" t="s">
        <v>28</v>
      </c>
      <c r="I310" t="s">
        <v>549</v>
      </c>
      <c r="J310" t="s">
        <v>46</v>
      </c>
      <c r="K310" t="str">
        <f t="shared" si="25"/>
        <v>2025</v>
      </c>
      <c r="L310" t="str">
        <f t="shared" si="26"/>
        <v>Jun</v>
      </c>
      <c r="M310" t="str">
        <f t="shared" si="27"/>
        <v>Tue</v>
      </c>
      <c r="N310">
        <f t="shared" si="30"/>
        <v>8</v>
      </c>
      <c r="O310">
        <f>ROUND(F310*G310*VLOOKUP(C310, Table2[#All], 2,FALSE),0)</f>
        <v>4048</v>
      </c>
      <c r="P310">
        <f t="shared" si="28"/>
        <v>6228</v>
      </c>
      <c r="Q310">
        <f t="shared" si="29"/>
        <v>2180</v>
      </c>
    </row>
    <row r="311" spans="1:17" x14ac:dyDescent="0.25">
      <c r="A311" t="s">
        <v>356</v>
      </c>
      <c r="B311" t="s">
        <v>17</v>
      </c>
      <c r="C311" t="s">
        <v>44</v>
      </c>
      <c r="D311" s="2">
        <v>45803</v>
      </c>
      <c r="E311" s="3">
        <v>45814</v>
      </c>
      <c r="F311">
        <v>7</v>
      </c>
      <c r="G311">
        <v>305</v>
      </c>
      <c r="H311" t="s">
        <v>28</v>
      </c>
      <c r="I311" t="s">
        <v>33</v>
      </c>
      <c r="J311" t="s">
        <v>15</v>
      </c>
      <c r="K311" t="str">
        <f t="shared" si="25"/>
        <v>2025</v>
      </c>
      <c r="L311" t="str">
        <f t="shared" si="26"/>
        <v>May</v>
      </c>
      <c r="M311" t="str">
        <f t="shared" si="27"/>
        <v>Mon</v>
      </c>
      <c r="N311">
        <f t="shared" si="30"/>
        <v>11</v>
      </c>
      <c r="O311">
        <f>ROUND(F311*G311*VLOOKUP(C311, Table2[#All], 2,FALSE),0)</f>
        <v>1281</v>
      </c>
      <c r="P311">
        <f t="shared" si="28"/>
        <v>2135</v>
      </c>
      <c r="Q311">
        <f t="shared" si="29"/>
        <v>854</v>
      </c>
    </row>
    <row r="312" spans="1:17" x14ac:dyDescent="0.25">
      <c r="A312" t="s">
        <v>357</v>
      </c>
      <c r="B312" t="s">
        <v>12</v>
      </c>
      <c r="C312" t="s">
        <v>13</v>
      </c>
      <c r="D312" s="2">
        <v>45882</v>
      </c>
      <c r="E312" s="3">
        <v>45887</v>
      </c>
      <c r="F312">
        <v>7</v>
      </c>
      <c r="G312">
        <v>501</v>
      </c>
      <c r="H312" t="s">
        <v>28</v>
      </c>
      <c r="I312" t="s">
        <v>550</v>
      </c>
      <c r="J312" t="s">
        <v>46</v>
      </c>
      <c r="K312" t="str">
        <f t="shared" si="25"/>
        <v>2025</v>
      </c>
      <c r="L312" t="str">
        <f t="shared" si="26"/>
        <v>Aug</v>
      </c>
      <c r="M312" t="str">
        <f t="shared" si="27"/>
        <v>Wed</v>
      </c>
      <c r="N312">
        <f t="shared" si="30"/>
        <v>5</v>
      </c>
      <c r="O312">
        <f>ROUND(F312*G312*VLOOKUP(C312, Table2[#All], 2,FALSE),0)</f>
        <v>2630</v>
      </c>
      <c r="P312">
        <f t="shared" si="28"/>
        <v>3507</v>
      </c>
      <c r="Q312">
        <f t="shared" si="29"/>
        <v>877</v>
      </c>
    </row>
    <row r="313" spans="1:17" x14ac:dyDescent="0.25">
      <c r="A313" t="s">
        <v>358</v>
      </c>
      <c r="B313" t="s">
        <v>24</v>
      </c>
      <c r="C313" t="s">
        <v>38</v>
      </c>
      <c r="D313" s="15">
        <v>45815</v>
      </c>
      <c r="E313" s="15">
        <v>45819</v>
      </c>
      <c r="F313">
        <v>8</v>
      </c>
      <c r="G313">
        <v>329</v>
      </c>
      <c r="H313" t="s">
        <v>14</v>
      </c>
      <c r="I313" t="s">
        <v>550</v>
      </c>
      <c r="J313" t="s">
        <v>15</v>
      </c>
      <c r="K313" t="str">
        <f t="shared" si="25"/>
        <v>2025</v>
      </c>
      <c r="L313" t="str">
        <f t="shared" si="26"/>
        <v>Jun</v>
      </c>
      <c r="M313" t="str">
        <f t="shared" si="27"/>
        <v>Sat</v>
      </c>
      <c r="N313">
        <f t="shared" si="30"/>
        <v>4</v>
      </c>
      <c r="O313">
        <f>ROUND(F313*G313*VLOOKUP(C313, Table2[#All], 2,FALSE),0)</f>
        <v>1316</v>
      </c>
      <c r="P313">
        <f t="shared" si="28"/>
        <v>2632</v>
      </c>
      <c r="Q313">
        <f t="shared" si="29"/>
        <v>1316</v>
      </c>
    </row>
    <row r="314" spans="1:17" x14ac:dyDescent="0.25">
      <c r="A314" t="s">
        <v>359</v>
      </c>
      <c r="B314" t="s">
        <v>21</v>
      </c>
      <c r="C314" t="s">
        <v>22</v>
      </c>
      <c r="D314" s="15">
        <v>45665</v>
      </c>
      <c r="E314" s="15">
        <v>45672</v>
      </c>
      <c r="F314">
        <v>9</v>
      </c>
      <c r="G314">
        <v>785</v>
      </c>
      <c r="H314" t="s">
        <v>14</v>
      </c>
      <c r="I314" t="s">
        <v>547</v>
      </c>
      <c r="J314" t="s">
        <v>46</v>
      </c>
      <c r="K314" t="str">
        <f t="shared" si="25"/>
        <v>2025</v>
      </c>
      <c r="L314" t="str">
        <f t="shared" si="26"/>
        <v>Jan</v>
      </c>
      <c r="M314" t="str">
        <f t="shared" si="27"/>
        <v>Wed</v>
      </c>
      <c r="N314">
        <f t="shared" si="30"/>
        <v>7</v>
      </c>
      <c r="O314">
        <f>ROUND(F314*G314*VLOOKUP(C314, Table2[#All], 2,FALSE),0)</f>
        <v>5299</v>
      </c>
      <c r="P314">
        <f t="shared" si="28"/>
        <v>7065</v>
      </c>
      <c r="Q314">
        <f t="shared" si="29"/>
        <v>1766</v>
      </c>
    </row>
    <row r="315" spans="1:17" x14ac:dyDescent="0.25">
      <c r="A315" t="s">
        <v>360</v>
      </c>
      <c r="B315" t="s">
        <v>31</v>
      </c>
      <c r="C315" t="s">
        <v>76</v>
      </c>
      <c r="D315" s="2">
        <v>45902</v>
      </c>
      <c r="E315" s="3">
        <v>45916</v>
      </c>
      <c r="F315">
        <v>2</v>
      </c>
      <c r="G315">
        <v>530</v>
      </c>
      <c r="H315" t="s">
        <v>28</v>
      </c>
      <c r="I315" t="s">
        <v>550</v>
      </c>
      <c r="J315" t="s">
        <v>19</v>
      </c>
      <c r="K315" t="str">
        <f t="shared" si="25"/>
        <v>2025</v>
      </c>
      <c r="L315" t="str">
        <f t="shared" si="26"/>
        <v>Sep</v>
      </c>
      <c r="M315" t="str">
        <f t="shared" si="27"/>
        <v>Tue</v>
      </c>
      <c r="N315">
        <f t="shared" si="30"/>
        <v>14</v>
      </c>
      <c r="O315">
        <f>ROUND(F315*G315*VLOOKUP(C315, Table2[#All], 2,FALSE),0)</f>
        <v>795</v>
      </c>
      <c r="P315">
        <f t="shared" si="28"/>
        <v>1060</v>
      </c>
      <c r="Q315">
        <f t="shared" si="29"/>
        <v>265</v>
      </c>
    </row>
    <row r="316" spans="1:17" x14ac:dyDescent="0.25">
      <c r="A316" t="s">
        <v>361</v>
      </c>
      <c r="B316" t="s">
        <v>31</v>
      </c>
      <c r="C316" t="s">
        <v>42</v>
      </c>
      <c r="D316" s="15">
        <v>45995</v>
      </c>
      <c r="E316" s="15">
        <v>46004</v>
      </c>
      <c r="F316">
        <v>3</v>
      </c>
      <c r="G316">
        <v>799</v>
      </c>
      <c r="H316" t="s">
        <v>14</v>
      </c>
      <c r="I316" t="s">
        <v>549</v>
      </c>
      <c r="J316" t="s">
        <v>46</v>
      </c>
      <c r="K316" t="str">
        <f t="shared" si="25"/>
        <v>2025</v>
      </c>
      <c r="L316" t="str">
        <f t="shared" si="26"/>
        <v>Dec</v>
      </c>
      <c r="M316" t="str">
        <f t="shared" si="27"/>
        <v>Thu</v>
      </c>
      <c r="N316">
        <f t="shared" si="30"/>
        <v>9</v>
      </c>
      <c r="O316">
        <f>ROUND(F316*G316*VLOOKUP(C316, Table2[#All], 2,FALSE),0)</f>
        <v>1558</v>
      </c>
      <c r="P316">
        <f t="shared" si="28"/>
        <v>2397</v>
      </c>
      <c r="Q316">
        <f t="shared" si="29"/>
        <v>839</v>
      </c>
    </row>
    <row r="317" spans="1:17" x14ac:dyDescent="0.25">
      <c r="A317" t="s">
        <v>362</v>
      </c>
      <c r="B317" t="s">
        <v>31</v>
      </c>
      <c r="C317" t="s">
        <v>76</v>
      </c>
      <c r="D317" s="15">
        <v>45851</v>
      </c>
      <c r="E317" s="15">
        <v>45856</v>
      </c>
      <c r="F317">
        <v>10</v>
      </c>
      <c r="G317">
        <v>974</v>
      </c>
      <c r="H317" t="s">
        <v>14</v>
      </c>
      <c r="I317" t="s">
        <v>550</v>
      </c>
      <c r="J317" t="s">
        <v>19</v>
      </c>
      <c r="K317" t="str">
        <f t="shared" si="25"/>
        <v>2025</v>
      </c>
      <c r="L317" t="str">
        <f t="shared" si="26"/>
        <v>Jul</v>
      </c>
      <c r="M317" t="str">
        <f t="shared" si="27"/>
        <v>Sun</v>
      </c>
      <c r="N317">
        <f t="shared" si="30"/>
        <v>5</v>
      </c>
      <c r="O317">
        <f>ROUND(F317*G317*VLOOKUP(C317, Table2[#All], 2,FALSE),0)</f>
        <v>7305</v>
      </c>
      <c r="P317">
        <f t="shared" si="28"/>
        <v>9740</v>
      </c>
      <c r="Q317">
        <f t="shared" si="29"/>
        <v>2435</v>
      </c>
    </row>
    <row r="318" spans="1:17" x14ac:dyDescent="0.25">
      <c r="A318" t="s">
        <v>363</v>
      </c>
      <c r="B318" t="s">
        <v>17</v>
      </c>
      <c r="C318" t="s">
        <v>64</v>
      </c>
      <c r="D318" s="15">
        <v>45835</v>
      </c>
      <c r="E318" s="15">
        <v>45840</v>
      </c>
      <c r="F318">
        <v>3</v>
      </c>
      <c r="G318">
        <v>179</v>
      </c>
      <c r="H318" t="s">
        <v>14</v>
      </c>
      <c r="I318" t="s">
        <v>549</v>
      </c>
      <c r="J318" t="s">
        <v>46</v>
      </c>
      <c r="K318" t="str">
        <f t="shared" si="25"/>
        <v>2025</v>
      </c>
      <c r="L318" t="str">
        <f t="shared" si="26"/>
        <v>Jun</v>
      </c>
      <c r="M318" t="str">
        <f t="shared" si="27"/>
        <v>Fri</v>
      </c>
      <c r="N318">
        <f t="shared" si="30"/>
        <v>5</v>
      </c>
      <c r="O318">
        <f>ROUND(F318*G318*VLOOKUP(C318, Table2[#All], 2,FALSE),0)</f>
        <v>269</v>
      </c>
      <c r="P318">
        <f t="shared" si="28"/>
        <v>537</v>
      </c>
      <c r="Q318">
        <f t="shared" si="29"/>
        <v>268</v>
      </c>
    </row>
    <row r="319" spans="1:17" x14ac:dyDescent="0.25">
      <c r="A319" t="s">
        <v>364</v>
      </c>
      <c r="B319" t="s">
        <v>17</v>
      </c>
      <c r="C319" t="s">
        <v>64</v>
      </c>
      <c r="D319" s="2">
        <v>45725</v>
      </c>
      <c r="E319" s="3">
        <v>45730</v>
      </c>
      <c r="F319">
        <v>4</v>
      </c>
      <c r="G319">
        <v>49</v>
      </c>
      <c r="H319" t="s">
        <v>28</v>
      </c>
      <c r="I319" t="s">
        <v>547</v>
      </c>
      <c r="J319" t="s">
        <v>19</v>
      </c>
      <c r="K319" t="str">
        <f t="shared" si="25"/>
        <v>2025</v>
      </c>
      <c r="L319" t="str">
        <f t="shared" si="26"/>
        <v>Mar</v>
      </c>
      <c r="M319" t="str">
        <f t="shared" si="27"/>
        <v>Sun</v>
      </c>
      <c r="N319">
        <f t="shared" si="30"/>
        <v>5</v>
      </c>
      <c r="O319">
        <f>ROUND(F319*G319*VLOOKUP(C319, Table2[#All], 2,FALSE),0)</f>
        <v>98</v>
      </c>
      <c r="P319">
        <f t="shared" si="28"/>
        <v>196</v>
      </c>
      <c r="Q319">
        <f t="shared" si="29"/>
        <v>98</v>
      </c>
    </row>
    <row r="320" spans="1:17" x14ac:dyDescent="0.25">
      <c r="A320" t="s">
        <v>365</v>
      </c>
      <c r="B320" t="s">
        <v>24</v>
      </c>
      <c r="C320" t="s">
        <v>38</v>
      </c>
      <c r="D320" s="15">
        <v>45827</v>
      </c>
      <c r="E320" s="15">
        <v>45833</v>
      </c>
      <c r="F320">
        <v>7</v>
      </c>
      <c r="G320">
        <v>409</v>
      </c>
      <c r="H320" t="s">
        <v>14</v>
      </c>
      <c r="I320" t="s">
        <v>33</v>
      </c>
      <c r="J320" t="s">
        <v>29</v>
      </c>
      <c r="K320" t="str">
        <f t="shared" si="25"/>
        <v>2025</v>
      </c>
      <c r="L320" t="str">
        <f t="shared" si="26"/>
        <v>Jun</v>
      </c>
      <c r="M320" t="str">
        <f t="shared" si="27"/>
        <v>Thu</v>
      </c>
      <c r="N320">
        <f t="shared" si="30"/>
        <v>6</v>
      </c>
      <c r="O320">
        <f>ROUND(F320*G320*VLOOKUP(C320, Table2[#All], 2,FALSE),0)</f>
        <v>1432</v>
      </c>
      <c r="P320">
        <f t="shared" si="28"/>
        <v>2863</v>
      </c>
      <c r="Q320">
        <f t="shared" si="29"/>
        <v>1431</v>
      </c>
    </row>
    <row r="321" spans="1:17" x14ac:dyDescent="0.25">
      <c r="A321" t="s">
        <v>366</v>
      </c>
      <c r="B321" t="s">
        <v>31</v>
      </c>
      <c r="C321" t="s">
        <v>42</v>
      </c>
      <c r="D321" s="15">
        <v>45978</v>
      </c>
      <c r="E321" s="15">
        <v>45984</v>
      </c>
      <c r="F321">
        <v>4</v>
      </c>
      <c r="G321">
        <v>149</v>
      </c>
      <c r="H321" t="s">
        <v>14</v>
      </c>
      <c r="I321" t="s">
        <v>549</v>
      </c>
      <c r="J321" t="s">
        <v>29</v>
      </c>
      <c r="K321" t="str">
        <f t="shared" si="25"/>
        <v>2025</v>
      </c>
      <c r="L321" t="str">
        <f t="shared" si="26"/>
        <v>Nov</v>
      </c>
      <c r="M321" t="str">
        <f t="shared" si="27"/>
        <v>Mon</v>
      </c>
      <c r="N321">
        <f t="shared" si="30"/>
        <v>6</v>
      </c>
      <c r="O321">
        <f>ROUND(F321*G321*VLOOKUP(C321, Table2[#All], 2,FALSE),0)</f>
        <v>387</v>
      </c>
      <c r="P321">
        <f t="shared" si="28"/>
        <v>596</v>
      </c>
      <c r="Q321">
        <f t="shared" si="29"/>
        <v>209</v>
      </c>
    </row>
    <row r="322" spans="1:17" x14ac:dyDescent="0.25">
      <c r="A322" t="s">
        <v>367</v>
      </c>
      <c r="B322" t="s">
        <v>21</v>
      </c>
      <c r="C322" t="s">
        <v>54</v>
      </c>
      <c r="D322" s="15">
        <v>45875</v>
      </c>
      <c r="E322" s="15">
        <v>45881</v>
      </c>
      <c r="F322">
        <v>5</v>
      </c>
      <c r="G322">
        <v>285</v>
      </c>
      <c r="H322" t="s">
        <v>14</v>
      </c>
      <c r="I322" t="s">
        <v>551</v>
      </c>
      <c r="J322" t="s">
        <v>46</v>
      </c>
      <c r="K322" t="str">
        <f t="shared" ref="K322:K385" si="31">TEXT(D322, "YYYY")</f>
        <v>2025</v>
      </c>
      <c r="L322" t="str">
        <f t="shared" ref="L322:L385" si="32">TEXT(D322, "MMM")</f>
        <v>Aug</v>
      </c>
      <c r="M322" t="str">
        <f t="shared" ref="M322:M385" si="33">TEXT(D322, "DDD")</f>
        <v>Wed</v>
      </c>
      <c r="N322">
        <f t="shared" si="30"/>
        <v>6</v>
      </c>
      <c r="O322">
        <f>ROUND(F322*G322*VLOOKUP(C322, Table2[#All], 2,FALSE),0)</f>
        <v>998</v>
      </c>
      <c r="P322">
        <f t="shared" ref="P322:P385" si="34">F322*G322</f>
        <v>1425</v>
      </c>
      <c r="Q322">
        <f t="shared" ref="Q322:Q385" si="35">P322-O322</f>
        <v>427</v>
      </c>
    </row>
    <row r="323" spans="1:17" x14ac:dyDescent="0.25">
      <c r="A323" t="s">
        <v>368</v>
      </c>
      <c r="B323" t="s">
        <v>21</v>
      </c>
      <c r="C323" t="s">
        <v>54</v>
      </c>
      <c r="D323" s="15">
        <v>45793</v>
      </c>
      <c r="E323" s="15">
        <v>45799</v>
      </c>
      <c r="F323">
        <v>10</v>
      </c>
      <c r="G323">
        <v>434</v>
      </c>
      <c r="H323" t="s">
        <v>14</v>
      </c>
      <c r="I323" t="s">
        <v>550</v>
      </c>
      <c r="J323" t="s">
        <v>15</v>
      </c>
      <c r="K323" t="str">
        <f t="shared" si="31"/>
        <v>2025</v>
      </c>
      <c r="L323" t="str">
        <f t="shared" si="32"/>
        <v>May</v>
      </c>
      <c r="M323" t="str">
        <f t="shared" si="33"/>
        <v>Fri</v>
      </c>
      <c r="N323">
        <f t="shared" si="30"/>
        <v>6</v>
      </c>
      <c r="O323">
        <f>ROUND(F323*G323*VLOOKUP(C323, Table2[#All], 2,FALSE),0)</f>
        <v>3038</v>
      </c>
      <c r="P323">
        <f t="shared" si="34"/>
        <v>4340</v>
      </c>
      <c r="Q323">
        <f t="shared" si="35"/>
        <v>1302</v>
      </c>
    </row>
    <row r="324" spans="1:17" x14ac:dyDescent="0.25">
      <c r="A324" t="s">
        <v>369</v>
      </c>
      <c r="B324" t="s">
        <v>21</v>
      </c>
      <c r="C324" t="s">
        <v>40</v>
      </c>
      <c r="D324" s="15">
        <v>45839</v>
      </c>
      <c r="E324" s="15">
        <v>45845</v>
      </c>
      <c r="F324">
        <v>7</v>
      </c>
      <c r="G324">
        <v>195</v>
      </c>
      <c r="H324" t="s">
        <v>14</v>
      </c>
      <c r="I324" t="s">
        <v>33</v>
      </c>
      <c r="J324" t="s">
        <v>46</v>
      </c>
      <c r="K324" t="str">
        <f t="shared" si="31"/>
        <v>2025</v>
      </c>
      <c r="L324" t="str">
        <f t="shared" si="32"/>
        <v>Jul</v>
      </c>
      <c r="M324" t="str">
        <f t="shared" si="33"/>
        <v>Tue</v>
      </c>
      <c r="N324">
        <f t="shared" si="30"/>
        <v>6</v>
      </c>
      <c r="O324">
        <f>ROUND(F324*G324*VLOOKUP(C324, Table2[#All], 2,FALSE),0)</f>
        <v>887</v>
      </c>
      <c r="P324">
        <f t="shared" si="34"/>
        <v>1365</v>
      </c>
      <c r="Q324">
        <f t="shared" si="35"/>
        <v>478</v>
      </c>
    </row>
    <row r="325" spans="1:17" x14ac:dyDescent="0.25">
      <c r="A325" t="s">
        <v>370</v>
      </c>
      <c r="B325" t="s">
        <v>31</v>
      </c>
      <c r="C325" t="s">
        <v>50</v>
      </c>
      <c r="D325" s="15">
        <v>45855</v>
      </c>
      <c r="E325" s="15">
        <v>45864</v>
      </c>
      <c r="F325">
        <v>4</v>
      </c>
      <c r="G325">
        <v>432</v>
      </c>
      <c r="H325" t="s">
        <v>14</v>
      </c>
      <c r="I325" t="s">
        <v>550</v>
      </c>
      <c r="J325" t="s">
        <v>15</v>
      </c>
      <c r="K325" t="str">
        <f t="shared" si="31"/>
        <v>2025</v>
      </c>
      <c r="L325" t="str">
        <f t="shared" si="32"/>
        <v>Jul</v>
      </c>
      <c r="M325" t="str">
        <f t="shared" si="33"/>
        <v>Thu</v>
      </c>
      <c r="N325">
        <f t="shared" si="30"/>
        <v>9</v>
      </c>
      <c r="O325">
        <f>ROUND(F325*G325*VLOOKUP(C325, Table2[#All], 2,FALSE),0)</f>
        <v>1210</v>
      </c>
      <c r="P325">
        <f t="shared" si="34"/>
        <v>1728</v>
      </c>
      <c r="Q325">
        <f t="shared" si="35"/>
        <v>518</v>
      </c>
    </row>
    <row r="326" spans="1:17" x14ac:dyDescent="0.25">
      <c r="A326" t="s">
        <v>371</v>
      </c>
      <c r="B326" t="s">
        <v>12</v>
      </c>
      <c r="C326" t="s">
        <v>13</v>
      </c>
      <c r="D326" s="2">
        <v>45865</v>
      </c>
      <c r="E326" s="3">
        <v>45871</v>
      </c>
      <c r="F326">
        <v>2</v>
      </c>
      <c r="G326">
        <v>708</v>
      </c>
      <c r="H326" t="s">
        <v>28</v>
      </c>
      <c r="I326" t="s">
        <v>33</v>
      </c>
      <c r="J326" t="s">
        <v>15</v>
      </c>
      <c r="K326" t="str">
        <f t="shared" si="31"/>
        <v>2025</v>
      </c>
      <c r="L326" t="str">
        <f t="shared" si="32"/>
        <v>Jul</v>
      </c>
      <c r="M326" t="str">
        <f t="shared" si="33"/>
        <v>Sun</v>
      </c>
      <c r="N326">
        <f t="shared" si="30"/>
        <v>6</v>
      </c>
      <c r="O326">
        <f>ROUND(F326*G326*VLOOKUP(C326, Table2[#All], 2,FALSE),0)</f>
        <v>1062</v>
      </c>
      <c r="P326">
        <f t="shared" si="34"/>
        <v>1416</v>
      </c>
      <c r="Q326">
        <f t="shared" si="35"/>
        <v>354</v>
      </c>
    </row>
    <row r="327" spans="1:17" x14ac:dyDescent="0.25">
      <c r="A327" t="s">
        <v>372</v>
      </c>
      <c r="B327" t="s">
        <v>17</v>
      </c>
      <c r="C327" t="s">
        <v>44</v>
      </c>
      <c r="D327" s="15">
        <v>46008</v>
      </c>
      <c r="E327" s="15">
        <v>46017</v>
      </c>
      <c r="F327">
        <v>3</v>
      </c>
      <c r="G327">
        <v>868</v>
      </c>
      <c r="H327" t="s">
        <v>14</v>
      </c>
      <c r="I327" t="s">
        <v>549</v>
      </c>
      <c r="J327" t="s">
        <v>19</v>
      </c>
      <c r="K327" t="str">
        <f t="shared" si="31"/>
        <v>2025</v>
      </c>
      <c r="L327" t="str">
        <f t="shared" si="32"/>
        <v>Dec</v>
      </c>
      <c r="M327" t="str">
        <f t="shared" si="33"/>
        <v>Wed</v>
      </c>
      <c r="N327">
        <f t="shared" ref="N327:N390" si="36">DATEDIF(D327,E327, "D")</f>
        <v>9</v>
      </c>
      <c r="O327">
        <f>ROUND(F327*G327*VLOOKUP(C327, Table2[#All], 2,FALSE),0)</f>
        <v>1562</v>
      </c>
      <c r="P327">
        <f t="shared" si="34"/>
        <v>2604</v>
      </c>
      <c r="Q327">
        <f t="shared" si="35"/>
        <v>1042</v>
      </c>
    </row>
    <row r="328" spans="1:17" x14ac:dyDescent="0.25">
      <c r="A328" t="s">
        <v>373</v>
      </c>
      <c r="B328" t="s">
        <v>21</v>
      </c>
      <c r="C328" t="s">
        <v>83</v>
      </c>
      <c r="D328" s="2">
        <v>46007</v>
      </c>
      <c r="E328" s="3">
        <v>46018</v>
      </c>
      <c r="F328">
        <v>1</v>
      </c>
      <c r="G328">
        <v>130</v>
      </c>
      <c r="H328" t="s">
        <v>28</v>
      </c>
      <c r="I328" t="s">
        <v>551</v>
      </c>
      <c r="J328" t="s">
        <v>15</v>
      </c>
      <c r="K328" t="str">
        <f t="shared" si="31"/>
        <v>2025</v>
      </c>
      <c r="L328" t="str">
        <f t="shared" si="32"/>
        <v>Dec</v>
      </c>
      <c r="M328" t="str">
        <f t="shared" si="33"/>
        <v>Tue</v>
      </c>
      <c r="N328">
        <f t="shared" si="36"/>
        <v>11</v>
      </c>
      <c r="O328">
        <f>ROUND(F328*G328*VLOOKUP(C328, Table2[#All], 2,FALSE),0)</f>
        <v>104</v>
      </c>
      <c r="P328">
        <f t="shared" si="34"/>
        <v>130</v>
      </c>
      <c r="Q328">
        <f t="shared" si="35"/>
        <v>26</v>
      </c>
    </row>
    <row r="329" spans="1:17" x14ac:dyDescent="0.25">
      <c r="A329" t="s">
        <v>374</v>
      </c>
      <c r="B329" t="s">
        <v>21</v>
      </c>
      <c r="C329" t="s">
        <v>40</v>
      </c>
      <c r="D329" s="2">
        <v>46004</v>
      </c>
      <c r="E329" s="3">
        <v>46019</v>
      </c>
      <c r="F329">
        <v>3</v>
      </c>
      <c r="G329">
        <v>744</v>
      </c>
      <c r="H329" t="s">
        <v>28</v>
      </c>
      <c r="I329" t="s">
        <v>547</v>
      </c>
      <c r="J329" t="s">
        <v>46</v>
      </c>
      <c r="K329" t="str">
        <f t="shared" si="31"/>
        <v>2025</v>
      </c>
      <c r="L329" t="str">
        <f t="shared" si="32"/>
        <v>Dec</v>
      </c>
      <c r="M329" t="str">
        <f t="shared" si="33"/>
        <v>Sat</v>
      </c>
      <c r="N329">
        <f t="shared" si="36"/>
        <v>15</v>
      </c>
      <c r="O329">
        <f>ROUND(F329*G329*VLOOKUP(C329, Table2[#All], 2,FALSE),0)</f>
        <v>1451</v>
      </c>
      <c r="P329">
        <f t="shared" si="34"/>
        <v>2232</v>
      </c>
      <c r="Q329">
        <f t="shared" si="35"/>
        <v>781</v>
      </c>
    </row>
    <row r="330" spans="1:17" x14ac:dyDescent="0.25">
      <c r="A330" t="s">
        <v>375</v>
      </c>
      <c r="B330" t="s">
        <v>17</v>
      </c>
      <c r="C330" t="s">
        <v>56</v>
      </c>
      <c r="D330" s="2">
        <v>45760</v>
      </c>
      <c r="E330" s="3">
        <v>45764</v>
      </c>
      <c r="F330">
        <v>1</v>
      </c>
      <c r="G330">
        <v>62</v>
      </c>
      <c r="H330" t="s">
        <v>28</v>
      </c>
      <c r="I330" t="s">
        <v>33</v>
      </c>
      <c r="J330" t="s">
        <v>15</v>
      </c>
      <c r="K330" t="str">
        <f t="shared" si="31"/>
        <v>2025</v>
      </c>
      <c r="L330" t="str">
        <f t="shared" si="32"/>
        <v>Apr</v>
      </c>
      <c r="M330" t="str">
        <f t="shared" si="33"/>
        <v>Sun</v>
      </c>
      <c r="N330">
        <f t="shared" si="36"/>
        <v>4</v>
      </c>
      <c r="O330">
        <f>ROUND(F330*G330*VLOOKUP(C330, Table2[#All], 2,FALSE),0)</f>
        <v>34</v>
      </c>
      <c r="P330">
        <f t="shared" si="34"/>
        <v>62</v>
      </c>
      <c r="Q330">
        <f t="shared" si="35"/>
        <v>28</v>
      </c>
    </row>
    <row r="331" spans="1:17" x14ac:dyDescent="0.25">
      <c r="A331" t="s">
        <v>376</v>
      </c>
      <c r="B331" t="s">
        <v>31</v>
      </c>
      <c r="C331" t="s">
        <v>42</v>
      </c>
      <c r="D331" s="2">
        <v>45887</v>
      </c>
      <c r="E331" s="3">
        <v>45896</v>
      </c>
      <c r="F331">
        <v>9</v>
      </c>
      <c r="G331">
        <v>385</v>
      </c>
      <c r="H331" t="s">
        <v>28</v>
      </c>
      <c r="I331" t="s">
        <v>33</v>
      </c>
      <c r="J331" t="s">
        <v>29</v>
      </c>
      <c r="K331" t="str">
        <f t="shared" si="31"/>
        <v>2025</v>
      </c>
      <c r="L331" t="str">
        <f t="shared" si="32"/>
        <v>Aug</v>
      </c>
      <c r="M331" t="str">
        <f t="shared" si="33"/>
        <v>Mon</v>
      </c>
      <c r="N331">
        <f t="shared" si="36"/>
        <v>9</v>
      </c>
      <c r="O331">
        <f>ROUND(F331*G331*VLOOKUP(C331, Table2[#All], 2,FALSE),0)</f>
        <v>2252</v>
      </c>
      <c r="P331">
        <f t="shared" si="34"/>
        <v>3465</v>
      </c>
      <c r="Q331">
        <f t="shared" si="35"/>
        <v>1213</v>
      </c>
    </row>
    <row r="332" spans="1:17" x14ac:dyDescent="0.25">
      <c r="A332" t="s">
        <v>377</v>
      </c>
      <c r="B332" t="s">
        <v>21</v>
      </c>
      <c r="C332" t="s">
        <v>40</v>
      </c>
      <c r="D332" s="15">
        <v>46003</v>
      </c>
      <c r="E332" s="15">
        <v>46004</v>
      </c>
      <c r="F332">
        <v>5</v>
      </c>
      <c r="G332">
        <v>465</v>
      </c>
      <c r="H332" t="s">
        <v>14</v>
      </c>
      <c r="I332" t="s">
        <v>33</v>
      </c>
      <c r="J332" t="s">
        <v>15</v>
      </c>
      <c r="K332" t="str">
        <f t="shared" si="31"/>
        <v>2025</v>
      </c>
      <c r="L332" t="str">
        <f t="shared" si="32"/>
        <v>Dec</v>
      </c>
      <c r="M332" t="str">
        <f t="shared" si="33"/>
        <v>Fri</v>
      </c>
      <c r="N332">
        <f t="shared" si="36"/>
        <v>1</v>
      </c>
      <c r="O332">
        <f>ROUND(F332*G332*VLOOKUP(C332, Table2[#All], 2,FALSE),0)</f>
        <v>1511</v>
      </c>
      <c r="P332">
        <f t="shared" si="34"/>
        <v>2325</v>
      </c>
      <c r="Q332">
        <f t="shared" si="35"/>
        <v>814</v>
      </c>
    </row>
    <row r="333" spans="1:17" x14ac:dyDescent="0.25">
      <c r="A333" t="s">
        <v>378</v>
      </c>
      <c r="B333" t="s">
        <v>12</v>
      </c>
      <c r="C333" t="s">
        <v>36</v>
      </c>
      <c r="D333" s="15">
        <v>45762</v>
      </c>
      <c r="E333" s="15">
        <v>45767</v>
      </c>
      <c r="F333">
        <v>2</v>
      </c>
      <c r="G333">
        <v>280</v>
      </c>
      <c r="H333" t="s">
        <v>14</v>
      </c>
      <c r="I333" t="s">
        <v>33</v>
      </c>
      <c r="J333" t="s">
        <v>19</v>
      </c>
      <c r="K333" t="str">
        <f t="shared" si="31"/>
        <v>2025</v>
      </c>
      <c r="L333" t="str">
        <f t="shared" si="32"/>
        <v>Apr</v>
      </c>
      <c r="M333" t="str">
        <f t="shared" si="33"/>
        <v>Tue</v>
      </c>
      <c r="N333">
        <f t="shared" si="36"/>
        <v>5</v>
      </c>
      <c r="O333">
        <f>ROUND(F333*G333*VLOOKUP(C333, Table2[#All], 2,FALSE),0)</f>
        <v>448</v>
      </c>
      <c r="P333">
        <f t="shared" si="34"/>
        <v>560</v>
      </c>
      <c r="Q333">
        <f t="shared" si="35"/>
        <v>112</v>
      </c>
    </row>
    <row r="334" spans="1:17" x14ac:dyDescent="0.25">
      <c r="A334" t="s">
        <v>379</v>
      </c>
      <c r="B334" t="s">
        <v>17</v>
      </c>
      <c r="C334" t="s">
        <v>64</v>
      </c>
      <c r="D334" s="2">
        <v>45722</v>
      </c>
      <c r="E334" s="3">
        <v>45732</v>
      </c>
      <c r="F334">
        <v>5</v>
      </c>
      <c r="G334">
        <v>536</v>
      </c>
      <c r="H334" t="s">
        <v>28</v>
      </c>
      <c r="I334" t="s">
        <v>547</v>
      </c>
      <c r="J334" t="s">
        <v>46</v>
      </c>
      <c r="K334" t="str">
        <f t="shared" si="31"/>
        <v>2025</v>
      </c>
      <c r="L334" t="str">
        <f t="shared" si="32"/>
        <v>Mar</v>
      </c>
      <c r="M334" t="str">
        <f t="shared" si="33"/>
        <v>Thu</v>
      </c>
      <c r="N334">
        <f t="shared" si="36"/>
        <v>10</v>
      </c>
      <c r="O334">
        <f>ROUND(F334*G334*VLOOKUP(C334, Table2[#All], 2,FALSE),0)</f>
        <v>1340</v>
      </c>
      <c r="P334">
        <f t="shared" si="34"/>
        <v>2680</v>
      </c>
      <c r="Q334">
        <f t="shared" si="35"/>
        <v>1340</v>
      </c>
    </row>
    <row r="335" spans="1:17" x14ac:dyDescent="0.25">
      <c r="A335" t="s">
        <v>380</v>
      </c>
      <c r="B335" t="s">
        <v>21</v>
      </c>
      <c r="C335" t="s">
        <v>83</v>
      </c>
      <c r="D335" s="15">
        <v>45945</v>
      </c>
      <c r="E335" s="15">
        <v>45949</v>
      </c>
      <c r="F335">
        <v>9</v>
      </c>
      <c r="G335">
        <v>754</v>
      </c>
      <c r="H335" t="s">
        <v>14</v>
      </c>
      <c r="I335" t="s">
        <v>550</v>
      </c>
      <c r="J335" t="s">
        <v>29</v>
      </c>
      <c r="K335" t="str">
        <f t="shared" si="31"/>
        <v>2025</v>
      </c>
      <c r="L335" t="str">
        <f t="shared" si="32"/>
        <v>Oct</v>
      </c>
      <c r="M335" t="str">
        <f t="shared" si="33"/>
        <v>Wed</v>
      </c>
      <c r="N335">
        <f t="shared" si="36"/>
        <v>4</v>
      </c>
      <c r="O335">
        <f>ROUND(F335*G335*VLOOKUP(C335, Table2[#All], 2,FALSE),0)</f>
        <v>5429</v>
      </c>
      <c r="P335">
        <f t="shared" si="34"/>
        <v>6786</v>
      </c>
      <c r="Q335">
        <f t="shared" si="35"/>
        <v>1357</v>
      </c>
    </row>
    <row r="336" spans="1:17" x14ac:dyDescent="0.25">
      <c r="A336" t="s">
        <v>381</v>
      </c>
      <c r="B336" t="s">
        <v>24</v>
      </c>
      <c r="C336" t="s">
        <v>38</v>
      </c>
      <c r="D336" s="2">
        <v>45878</v>
      </c>
      <c r="E336" s="3">
        <v>45883</v>
      </c>
      <c r="F336">
        <v>5</v>
      </c>
      <c r="G336">
        <v>292</v>
      </c>
      <c r="H336" t="s">
        <v>28</v>
      </c>
      <c r="I336" t="s">
        <v>33</v>
      </c>
      <c r="J336" t="s">
        <v>29</v>
      </c>
      <c r="K336" t="str">
        <f t="shared" si="31"/>
        <v>2025</v>
      </c>
      <c r="L336" t="str">
        <f t="shared" si="32"/>
        <v>Aug</v>
      </c>
      <c r="M336" t="str">
        <f t="shared" si="33"/>
        <v>Sat</v>
      </c>
      <c r="N336">
        <f t="shared" si="36"/>
        <v>5</v>
      </c>
      <c r="O336">
        <f>ROUND(F336*G336*VLOOKUP(C336, Table2[#All], 2,FALSE),0)</f>
        <v>730</v>
      </c>
      <c r="P336">
        <f t="shared" si="34"/>
        <v>1460</v>
      </c>
      <c r="Q336">
        <f t="shared" si="35"/>
        <v>730</v>
      </c>
    </row>
    <row r="337" spans="1:17" x14ac:dyDescent="0.25">
      <c r="A337" t="s">
        <v>382</v>
      </c>
      <c r="B337" t="s">
        <v>31</v>
      </c>
      <c r="C337" t="s">
        <v>76</v>
      </c>
      <c r="D337" s="2">
        <v>45881</v>
      </c>
      <c r="E337" s="3">
        <v>45890</v>
      </c>
      <c r="F337">
        <v>1</v>
      </c>
      <c r="G337">
        <v>521</v>
      </c>
      <c r="H337" t="s">
        <v>28</v>
      </c>
      <c r="I337" t="s">
        <v>547</v>
      </c>
      <c r="J337" t="s">
        <v>46</v>
      </c>
      <c r="K337" t="str">
        <f t="shared" si="31"/>
        <v>2025</v>
      </c>
      <c r="L337" t="str">
        <f t="shared" si="32"/>
        <v>Aug</v>
      </c>
      <c r="M337" t="str">
        <f t="shared" si="33"/>
        <v>Tue</v>
      </c>
      <c r="N337">
        <f t="shared" si="36"/>
        <v>9</v>
      </c>
      <c r="O337">
        <f>ROUND(F337*G337*VLOOKUP(C337, Table2[#All], 2,FALSE),0)</f>
        <v>391</v>
      </c>
      <c r="P337">
        <f t="shared" si="34"/>
        <v>521</v>
      </c>
      <c r="Q337">
        <f t="shared" si="35"/>
        <v>130</v>
      </c>
    </row>
    <row r="338" spans="1:17" x14ac:dyDescent="0.25">
      <c r="A338" t="s">
        <v>383</v>
      </c>
      <c r="B338" t="s">
        <v>17</v>
      </c>
      <c r="C338" t="s">
        <v>56</v>
      </c>
      <c r="D338" s="15">
        <v>46000</v>
      </c>
      <c r="E338" s="15">
        <v>46001</v>
      </c>
      <c r="F338">
        <v>5</v>
      </c>
      <c r="G338">
        <v>630</v>
      </c>
      <c r="H338" t="s">
        <v>14</v>
      </c>
      <c r="I338" t="s">
        <v>551</v>
      </c>
      <c r="J338" t="s">
        <v>46</v>
      </c>
      <c r="K338" t="str">
        <f t="shared" si="31"/>
        <v>2025</v>
      </c>
      <c r="L338" t="str">
        <f t="shared" si="32"/>
        <v>Dec</v>
      </c>
      <c r="M338" t="str">
        <f t="shared" si="33"/>
        <v>Tue</v>
      </c>
      <c r="N338">
        <f t="shared" si="36"/>
        <v>1</v>
      </c>
      <c r="O338">
        <f>ROUND(F338*G338*VLOOKUP(C338, Table2[#All], 2,FALSE),0)</f>
        <v>1733</v>
      </c>
      <c r="P338">
        <f t="shared" si="34"/>
        <v>3150</v>
      </c>
      <c r="Q338">
        <f t="shared" si="35"/>
        <v>1417</v>
      </c>
    </row>
    <row r="339" spans="1:17" x14ac:dyDescent="0.25">
      <c r="A339" t="s">
        <v>384</v>
      </c>
      <c r="B339" t="s">
        <v>17</v>
      </c>
      <c r="C339" t="s">
        <v>64</v>
      </c>
      <c r="D339" s="15">
        <v>45775</v>
      </c>
      <c r="E339" s="15">
        <v>45778</v>
      </c>
      <c r="F339">
        <v>10</v>
      </c>
      <c r="G339">
        <v>678</v>
      </c>
      <c r="H339" t="s">
        <v>14</v>
      </c>
      <c r="I339" t="s">
        <v>550</v>
      </c>
      <c r="J339" t="s">
        <v>46</v>
      </c>
      <c r="K339" t="str">
        <f t="shared" si="31"/>
        <v>2025</v>
      </c>
      <c r="L339" t="str">
        <f t="shared" si="32"/>
        <v>Apr</v>
      </c>
      <c r="M339" t="str">
        <f t="shared" si="33"/>
        <v>Mon</v>
      </c>
      <c r="N339">
        <f t="shared" si="36"/>
        <v>3</v>
      </c>
      <c r="O339">
        <f>ROUND(F339*G339*VLOOKUP(C339, Table2[#All], 2,FALSE),0)</f>
        <v>3390</v>
      </c>
      <c r="P339">
        <f t="shared" si="34"/>
        <v>6780</v>
      </c>
      <c r="Q339">
        <f t="shared" si="35"/>
        <v>3390</v>
      </c>
    </row>
    <row r="340" spans="1:17" x14ac:dyDescent="0.25">
      <c r="A340" t="s">
        <v>385</v>
      </c>
      <c r="B340" t="s">
        <v>17</v>
      </c>
      <c r="C340" t="s">
        <v>64</v>
      </c>
      <c r="D340" s="15">
        <v>45834</v>
      </c>
      <c r="E340" s="15">
        <v>45842</v>
      </c>
      <c r="F340">
        <v>7</v>
      </c>
      <c r="G340">
        <v>569</v>
      </c>
      <c r="H340" t="s">
        <v>14</v>
      </c>
      <c r="I340" t="s">
        <v>550</v>
      </c>
      <c r="J340" t="s">
        <v>46</v>
      </c>
      <c r="K340" t="str">
        <f t="shared" si="31"/>
        <v>2025</v>
      </c>
      <c r="L340" t="str">
        <f t="shared" si="32"/>
        <v>Jun</v>
      </c>
      <c r="M340" t="str">
        <f t="shared" si="33"/>
        <v>Thu</v>
      </c>
      <c r="N340">
        <f t="shared" si="36"/>
        <v>8</v>
      </c>
      <c r="O340">
        <f>ROUND(F340*G340*VLOOKUP(C340, Table2[#All], 2,FALSE),0)</f>
        <v>1992</v>
      </c>
      <c r="P340">
        <f t="shared" si="34"/>
        <v>3983</v>
      </c>
      <c r="Q340">
        <f t="shared" si="35"/>
        <v>1991</v>
      </c>
    </row>
    <row r="341" spans="1:17" x14ac:dyDescent="0.25">
      <c r="A341" t="s">
        <v>386</v>
      </c>
      <c r="B341" t="s">
        <v>24</v>
      </c>
      <c r="C341" t="s">
        <v>38</v>
      </c>
      <c r="D341" s="2">
        <v>45988</v>
      </c>
      <c r="E341" s="3">
        <v>45994</v>
      </c>
      <c r="F341">
        <v>9</v>
      </c>
      <c r="G341">
        <v>185</v>
      </c>
      <c r="H341" t="s">
        <v>28</v>
      </c>
      <c r="I341" t="s">
        <v>551</v>
      </c>
      <c r="J341" t="s">
        <v>15</v>
      </c>
      <c r="K341" t="str">
        <f t="shared" si="31"/>
        <v>2025</v>
      </c>
      <c r="L341" t="str">
        <f t="shared" si="32"/>
        <v>Nov</v>
      </c>
      <c r="M341" t="str">
        <f t="shared" si="33"/>
        <v>Thu</v>
      </c>
      <c r="N341">
        <f t="shared" si="36"/>
        <v>6</v>
      </c>
      <c r="O341">
        <f>ROUND(F341*G341*VLOOKUP(C341, Table2[#All], 2,FALSE),0)</f>
        <v>833</v>
      </c>
      <c r="P341">
        <f t="shared" si="34"/>
        <v>1665</v>
      </c>
      <c r="Q341">
        <f t="shared" si="35"/>
        <v>832</v>
      </c>
    </row>
    <row r="342" spans="1:17" x14ac:dyDescent="0.25">
      <c r="A342" t="s">
        <v>387</v>
      </c>
      <c r="B342" t="s">
        <v>21</v>
      </c>
      <c r="C342" t="s">
        <v>83</v>
      </c>
      <c r="D342" s="15">
        <v>45710</v>
      </c>
      <c r="E342" s="15">
        <v>45712</v>
      </c>
      <c r="F342">
        <v>8</v>
      </c>
      <c r="G342">
        <v>405</v>
      </c>
      <c r="H342" t="s">
        <v>14</v>
      </c>
      <c r="I342" t="s">
        <v>547</v>
      </c>
      <c r="J342" t="s">
        <v>19</v>
      </c>
      <c r="K342" t="str">
        <f t="shared" si="31"/>
        <v>2025</v>
      </c>
      <c r="L342" t="str">
        <f t="shared" si="32"/>
        <v>Feb</v>
      </c>
      <c r="M342" t="str">
        <f t="shared" si="33"/>
        <v>Sat</v>
      </c>
      <c r="N342">
        <f t="shared" si="36"/>
        <v>2</v>
      </c>
      <c r="O342">
        <f>ROUND(F342*G342*VLOOKUP(C342, Table2[#All], 2,FALSE),0)</f>
        <v>2592</v>
      </c>
      <c r="P342">
        <f t="shared" si="34"/>
        <v>3240</v>
      </c>
      <c r="Q342">
        <f t="shared" si="35"/>
        <v>648</v>
      </c>
    </row>
    <row r="343" spans="1:17" x14ac:dyDescent="0.25">
      <c r="A343" t="s">
        <v>388</v>
      </c>
      <c r="B343" t="s">
        <v>24</v>
      </c>
      <c r="C343" t="s">
        <v>38</v>
      </c>
      <c r="D343" s="15">
        <v>45757</v>
      </c>
      <c r="E343" s="15">
        <v>45765</v>
      </c>
      <c r="F343">
        <v>10</v>
      </c>
      <c r="G343">
        <v>923</v>
      </c>
      <c r="H343" t="s">
        <v>14</v>
      </c>
      <c r="I343" t="s">
        <v>549</v>
      </c>
      <c r="J343" t="s">
        <v>29</v>
      </c>
      <c r="K343" t="str">
        <f t="shared" si="31"/>
        <v>2025</v>
      </c>
      <c r="L343" t="str">
        <f t="shared" si="32"/>
        <v>Apr</v>
      </c>
      <c r="M343" t="str">
        <f t="shared" si="33"/>
        <v>Thu</v>
      </c>
      <c r="N343">
        <f t="shared" si="36"/>
        <v>8</v>
      </c>
      <c r="O343">
        <f>ROUND(F343*G343*VLOOKUP(C343, Table2[#All], 2,FALSE),0)</f>
        <v>4615</v>
      </c>
      <c r="P343">
        <f t="shared" si="34"/>
        <v>9230</v>
      </c>
      <c r="Q343">
        <f t="shared" si="35"/>
        <v>4615</v>
      </c>
    </row>
    <row r="344" spans="1:17" x14ac:dyDescent="0.25">
      <c r="A344" t="s">
        <v>389</v>
      </c>
      <c r="B344" t="s">
        <v>24</v>
      </c>
      <c r="C344" t="s">
        <v>25</v>
      </c>
      <c r="D344" s="2">
        <v>45811</v>
      </c>
      <c r="E344" s="3">
        <v>45815</v>
      </c>
      <c r="F344">
        <v>10</v>
      </c>
      <c r="G344">
        <v>325</v>
      </c>
      <c r="H344" t="s">
        <v>28</v>
      </c>
      <c r="I344" t="s">
        <v>33</v>
      </c>
      <c r="J344" t="s">
        <v>46</v>
      </c>
      <c r="K344" t="str">
        <f t="shared" si="31"/>
        <v>2025</v>
      </c>
      <c r="L344" t="str">
        <f t="shared" si="32"/>
        <v>Jun</v>
      </c>
      <c r="M344" t="str">
        <f t="shared" si="33"/>
        <v>Tue</v>
      </c>
      <c r="N344">
        <f t="shared" si="36"/>
        <v>4</v>
      </c>
      <c r="O344">
        <f>ROUND(F344*G344*VLOOKUP(C344, Table2[#All], 2,FALSE),0)</f>
        <v>1788</v>
      </c>
      <c r="P344">
        <f t="shared" si="34"/>
        <v>3250</v>
      </c>
      <c r="Q344">
        <f t="shared" si="35"/>
        <v>1462</v>
      </c>
    </row>
    <row r="345" spans="1:17" x14ac:dyDescent="0.25">
      <c r="A345" t="s">
        <v>390</v>
      </c>
      <c r="B345" t="s">
        <v>24</v>
      </c>
      <c r="C345" t="s">
        <v>70</v>
      </c>
      <c r="D345" s="15">
        <v>45936</v>
      </c>
      <c r="E345" s="15">
        <v>45941</v>
      </c>
      <c r="F345">
        <v>6</v>
      </c>
      <c r="G345">
        <v>564</v>
      </c>
      <c r="H345" t="s">
        <v>14</v>
      </c>
      <c r="I345" t="s">
        <v>551</v>
      </c>
      <c r="J345" t="s">
        <v>19</v>
      </c>
      <c r="K345" t="str">
        <f t="shared" si="31"/>
        <v>2025</v>
      </c>
      <c r="L345" t="str">
        <f t="shared" si="32"/>
        <v>Oct</v>
      </c>
      <c r="M345" t="str">
        <f t="shared" si="33"/>
        <v>Mon</v>
      </c>
      <c r="N345">
        <f t="shared" si="36"/>
        <v>5</v>
      </c>
      <c r="O345">
        <f>ROUND(F345*G345*VLOOKUP(C345, Table2[#All], 2,FALSE),0)</f>
        <v>1861</v>
      </c>
      <c r="P345">
        <f t="shared" si="34"/>
        <v>3384</v>
      </c>
      <c r="Q345">
        <f t="shared" si="35"/>
        <v>1523</v>
      </c>
    </row>
    <row r="346" spans="1:17" x14ac:dyDescent="0.25">
      <c r="A346" t="s">
        <v>391</v>
      </c>
      <c r="B346" t="s">
        <v>21</v>
      </c>
      <c r="C346" t="s">
        <v>54</v>
      </c>
      <c r="D346" s="2">
        <v>45829</v>
      </c>
      <c r="E346" s="3">
        <v>45836</v>
      </c>
      <c r="F346">
        <v>2</v>
      </c>
      <c r="G346">
        <v>236</v>
      </c>
      <c r="H346" t="s">
        <v>28</v>
      </c>
      <c r="I346" t="s">
        <v>551</v>
      </c>
      <c r="J346" t="s">
        <v>15</v>
      </c>
      <c r="K346" t="str">
        <f t="shared" si="31"/>
        <v>2025</v>
      </c>
      <c r="L346" t="str">
        <f t="shared" si="32"/>
        <v>Jun</v>
      </c>
      <c r="M346" t="str">
        <f t="shared" si="33"/>
        <v>Sat</v>
      </c>
      <c r="N346">
        <f t="shared" si="36"/>
        <v>7</v>
      </c>
      <c r="O346">
        <f>ROUND(F346*G346*VLOOKUP(C346, Table2[#All], 2,FALSE),0)</f>
        <v>330</v>
      </c>
      <c r="P346">
        <f t="shared" si="34"/>
        <v>472</v>
      </c>
      <c r="Q346">
        <f t="shared" si="35"/>
        <v>142</v>
      </c>
    </row>
    <row r="347" spans="1:17" x14ac:dyDescent="0.25">
      <c r="A347" t="s">
        <v>392</v>
      </c>
      <c r="B347" t="s">
        <v>21</v>
      </c>
      <c r="C347" t="s">
        <v>40</v>
      </c>
      <c r="D347" s="15">
        <v>45964</v>
      </c>
      <c r="E347" s="15">
        <v>45971</v>
      </c>
      <c r="F347">
        <v>1</v>
      </c>
      <c r="G347">
        <v>741</v>
      </c>
      <c r="H347" t="s">
        <v>14</v>
      </c>
      <c r="I347" t="s">
        <v>549</v>
      </c>
      <c r="J347" t="s">
        <v>29</v>
      </c>
      <c r="K347" t="str">
        <f t="shared" si="31"/>
        <v>2025</v>
      </c>
      <c r="L347" t="str">
        <f t="shared" si="32"/>
        <v>Nov</v>
      </c>
      <c r="M347" t="str">
        <f t="shared" si="33"/>
        <v>Mon</v>
      </c>
      <c r="N347">
        <f t="shared" si="36"/>
        <v>7</v>
      </c>
      <c r="O347">
        <f>ROUND(F347*G347*VLOOKUP(C347, Table2[#All], 2,FALSE),0)</f>
        <v>482</v>
      </c>
      <c r="P347">
        <f t="shared" si="34"/>
        <v>741</v>
      </c>
      <c r="Q347">
        <f t="shared" si="35"/>
        <v>259</v>
      </c>
    </row>
    <row r="348" spans="1:17" x14ac:dyDescent="0.25">
      <c r="A348" t="s">
        <v>393</v>
      </c>
      <c r="B348" t="s">
        <v>12</v>
      </c>
      <c r="C348" t="s">
        <v>27</v>
      </c>
      <c r="D348" s="2">
        <v>45911</v>
      </c>
      <c r="E348" s="3">
        <v>45917</v>
      </c>
      <c r="F348">
        <v>6</v>
      </c>
      <c r="G348">
        <v>992</v>
      </c>
      <c r="H348" t="s">
        <v>28</v>
      </c>
      <c r="I348" t="s">
        <v>549</v>
      </c>
      <c r="J348" t="s">
        <v>15</v>
      </c>
      <c r="K348" t="str">
        <f t="shared" si="31"/>
        <v>2025</v>
      </c>
      <c r="L348" t="str">
        <f t="shared" si="32"/>
        <v>Sep</v>
      </c>
      <c r="M348" t="str">
        <f t="shared" si="33"/>
        <v>Thu</v>
      </c>
      <c r="N348">
        <f t="shared" si="36"/>
        <v>6</v>
      </c>
      <c r="O348">
        <f>ROUND(F348*G348*VLOOKUP(C348, Table2[#All], 2,FALSE),0)</f>
        <v>3869</v>
      </c>
      <c r="P348">
        <f t="shared" si="34"/>
        <v>5952</v>
      </c>
      <c r="Q348">
        <f t="shared" si="35"/>
        <v>2083</v>
      </c>
    </row>
    <row r="349" spans="1:17" x14ac:dyDescent="0.25">
      <c r="A349" t="s">
        <v>394</v>
      </c>
      <c r="B349" t="s">
        <v>24</v>
      </c>
      <c r="C349" t="s">
        <v>25</v>
      </c>
      <c r="D349" s="15">
        <v>45920</v>
      </c>
      <c r="E349" s="15">
        <v>45921</v>
      </c>
      <c r="F349">
        <v>5</v>
      </c>
      <c r="G349">
        <v>55</v>
      </c>
      <c r="H349" t="s">
        <v>14</v>
      </c>
      <c r="I349" t="s">
        <v>551</v>
      </c>
      <c r="J349" t="s">
        <v>46</v>
      </c>
      <c r="K349" t="str">
        <f t="shared" si="31"/>
        <v>2025</v>
      </c>
      <c r="L349" t="str">
        <f t="shared" si="32"/>
        <v>Sep</v>
      </c>
      <c r="M349" t="str">
        <f t="shared" si="33"/>
        <v>Sat</v>
      </c>
      <c r="N349">
        <f t="shared" si="36"/>
        <v>1</v>
      </c>
      <c r="O349">
        <f>ROUND(F349*G349*VLOOKUP(C349, Table2[#All], 2,FALSE),0)</f>
        <v>151</v>
      </c>
      <c r="P349">
        <f t="shared" si="34"/>
        <v>275</v>
      </c>
      <c r="Q349">
        <f t="shared" si="35"/>
        <v>124</v>
      </c>
    </row>
    <row r="350" spans="1:17" x14ac:dyDescent="0.25">
      <c r="A350" t="s">
        <v>395</v>
      </c>
      <c r="B350" t="s">
        <v>17</v>
      </c>
      <c r="C350" t="s">
        <v>56</v>
      </c>
      <c r="D350" s="2">
        <v>45742</v>
      </c>
      <c r="E350" s="3">
        <v>45751</v>
      </c>
      <c r="F350">
        <v>7</v>
      </c>
      <c r="G350">
        <v>216</v>
      </c>
      <c r="H350" t="s">
        <v>28</v>
      </c>
      <c r="I350" t="s">
        <v>550</v>
      </c>
      <c r="J350" t="s">
        <v>19</v>
      </c>
      <c r="K350" t="str">
        <f t="shared" si="31"/>
        <v>2025</v>
      </c>
      <c r="L350" t="str">
        <f t="shared" si="32"/>
        <v>Mar</v>
      </c>
      <c r="M350" t="str">
        <f t="shared" si="33"/>
        <v>Wed</v>
      </c>
      <c r="N350">
        <f t="shared" si="36"/>
        <v>9</v>
      </c>
      <c r="O350">
        <f>ROUND(F350*G350*VLOOKUP(C350, Table2[#All], 2,FALSE),0)</f>
        <v>832</v>
      </c>
      <c r="P350">
        <f t="shared" si="34"/>
        <v>1512</v>
      </c>
      <c r="Q350">
        <f t="shared" si="35"/>
        <v>680</v>
      </c>
    </row>
    <row r="351" spans="1:17" x14ac:dyDescent="0.25">
      <c r="A351" t="s">
        <v>396</v>
      </c>
      <c r="B351" t="s">
        <v>21</v>
      </c>
      <c r="C351" t="s">
        <v>83</v>
      </c>
      <c r="D351" s="2">
        <v>46011</v>
      </c>
      <c r="E351" s="3">
        <v>46013</v>
      </c>
      <c r="F351">
        <v>3</v>
      </c>
      <c r="G351">
        <v>375</v>
      </c>
      <c r="H351" t="s">
        <v>28</v>
      </c>
      <c r="I351" t="s">
        <v>547</v>
      </c>
      <c r="J351" t="s">
        <v>29</v>
      </c>
      <c r="K351" t="str">
        <f t="shared" si="31"/>
        <v>2025</v>
      </c>
      <c r="L351" t="str">
        <f t="shared" si="32"/>
        <v>Dec</v>
      </c>
      <c r="M351" t="str">
        <f t="shared" si="33"/>
        <v>Sat</v>
      </c>
      <c r="N351">
        <f t="shared" si="36"/>
        <v>2</v>
      </c>
      <c r="O351">
        <f>ROUND(F351*G351*VLOOKUP(C351, Table2[#All], 2,FALSE),0)</f>
        <v>900</v>
      </c>
      <c r="P351">
        <f t="shared" si="34"/>
        <v>1125</v>
      </c>
      <c r="Q351">
        <f t="shared" si="35"/>
        <v>225</v>
      </c>
    </row>
    <row r="352" spans="1:17" x14ac:dyDescent="0.25">
      <c r="A352" t="s">
        <v>397</v>
      </c>
      <c r="B352" t="s">
        <v>21</v>
      </c>
      <c r="C352" t="s">
        <v>40</v>
      </c>
      <c r="D352" s="2">
        <v>45702</v>
      </c>
      <c r="E352" s="3">
        <v>45712</v>
      </c>
      <c r="F352">
        <v>10</v>
      </c>
      <c r="G352">
        <v>503</v>
      </c>
      <c r="H352" t="s">
        <v>28</v>
      </c>
      <c r="I352" t="s">
        <v>550</v>
      </c>
      <c r="J352" t="s">
        <v>46</v>
      </c>
      <c r="K352" t="str">
        <f t="shared" si="31"/>
        <v>2025</v>
      </c>
      <c r="L352" t="str">
        <f t="shared" si="32"/>
        <v>Feb</v>
      </c>
      <c r="M352" t="str">
        <f t="shared" si="33"/>
        <v>Fri</v>
      </c>
      <c r="N352">
        <f t="shared" si="36"/>
        <v>10</v>
      </c>
      <c r="O352">
        <f>ROUND(F352*G352*VLOOKUP(C352, Table2[#All], 2,FALSE),0)</f>
        <v>3270</v>
      </c>
      <c r="P352">
        <f t="shared" si="34"/>
        <v>5030</v>
      </c>
      <c r="Q352">
        <f t="shared" si="35"/>
        <v>1760</v>
      </c>
    </row>
    <row r="353" spans="1:17" x14ac:dyDescent="0.25">
      <c r="A353" t="s">
        <v>398</v>
      </c>
      <c r="B353" t="s">
        <v>24</v>
      </c>
      <c r="C353" t="s">
        <v>70</v>
      </c>
      <c r="D353" s="15">
        <v>45810</v>
      </c>
      <c r="E353" s="15">
        <v>45817</v>
      </c>
      <c r="F353">
        <v>6</v>
      </c>
      <c r="G353">
        <v>974</v>
      </c>
      <c r="H353" t="s">
        <v>14</v>
      </c>
      <c r="I353" t="s">
        <v>549</v>
      </c>
      <c r="J353" t="s">
        <v>19</v>
      </c>
      <c r="K353" t="str">
        <f t="shared" si="31"/>
        <v>2025</v>
      </c>
      <c r="L353" t="str">
        <f t="shared" si="32"/>
        <v>Jun</v>
      </c>
      <c r="M353" t="str">
        <f t="shared" si="33"/>
        <v>Mon</v>
      </c>
      <c r="N353">
        <f t="shared" si="36"/>
        <v>7</v>
      </c>
      <c r="O353">
        <f>ROUND(F353*G353*VLOOKUP(C353, Table2[#All], 2,FALSE),0)</f>
        <v>3214</v>
      </c>
      <c r="P353">
        <f t="shared" si="34"/>
        <v>5844</v>
      </c>
      <c r="Q353">
        <f t="shared" si="35"/>
        <v>2630</v>
      </c>
    </row>
    <row r="354" spans="1:17" x14ac:dyDescent="0.25">
      <c r="A354" t="s">
        <v>399</v>
      </c>
      <c r="B354" t="s">
        <v>24</v>
      </c>
      <c r="C354" t="s">
        <v>25</v>
      </c>
      <c r="D354" s="15">
        <v>45863</v>
      </c>
      <c r="E354" s="15">
        <v>45870</v>
      </c>
      <c r="F354">
        <v>3</v>
      </c>
      <c r="G354">
        <v>486</v>
      </c>
      <c r="H354" t="s">
        <v>14</v>
      </c>
      <c r="I354" t="s">
        <v>549</v>
      </c>
      <c r="J354" t="s">
        <v>46</v>
      </c>
      <c r="K354" t="str">
        <f t="shared" si="31"/>
        <v>2025</v>
      </c>
      <c r="L354" t="str">
        <f t="shared" si="32"/>
        <v>Jul</v>
      </c>
      <c r="M354" t="str">
        <f t="shared" si="33"/>
        <v>Fri</v>
      </c>
      <c r="N354">
        <f t="shared" si="36"/>
        <v>7</v>
      </c>
      <c r="O354">
        <f>ROUND(F354*G354*VLOOKUP(C354, Table2[#All], 2,FALSE),0)</f>
        <v>802</v>
      </c>
      <c r="P354">
        <f t="shared" si="34"/>
        <v>1458</v>
      </c>
      <c r="Q354">
        <f t="shared" si="35"/>
        <v>656</v>
      </c>
    </row>
    <row r="355" spans="1:17" x14ac:dyDescent="0.25">
      <c r="A355" t="s">
        <v>400</v>
      </c>
      <c r="B355" t="s">
        <v>12</v>
      </c>
      <c r="C355" t="s">
        <v>58</v>
      </c>
      <c r="D355" s="15">
        <v>45947</v>
      </c>
      <c r="E355" s="15">
        <v>45952</v>
      </c>
      <c r="F355">
        <v>5</v>
      </c>
      <c r="G355">
        <v>803</v>
      </c>
      <c r="H355" t="s">
        <v>14</v>
      </c>
      <c r="I355" t="s">
        <v>33</v>
      </c>
      <c r="J355" t="s">
        <v>19</v>
      </c>
      <c r="K355" t="str">
        <f t="shared" si="31"/>
        <v>2025</v>
      </c>
      <c r="L355" t="str">
        <f t="shared" si="32"/>
        <v>Oct</v>
      </c>
      <c r="M355" t="str">
        <f t="shared" si="33"/>
        <v>Fri</v>
      </c>
      <c r="N355">
        <f t="shared" si="36"/>
        <v>5</v>
      </c>
      <c r="O355">
        <f>ROUND(F355*G355*VLOOKUP(C355, Table2[#All], 2,FALSE),0)</f>
        <v>3413</v>
      </c>
      <c r="P355">
        <f t="shared" si="34"/>
        <v>4015</v>
      </c>
      <c r="Q355">
        <f t="shared" si="35"/>
        <v>602</v>
      </c>
    </row>
    <row r="356" spans="1:17" x14ac:dyDescent="0.25">
      <c r="A356" t="s">
        <v>401</v>
      </c>
      <c r="B356" t="s">
        <v>24</v>
      </c>
      <c r="C356" t="s">
        <v>25</v>
      </c>
      <c r="D356" s="2">
        <v>45863</v>
      </c>
      <c r="E356" s="3">
        <v>45868</v>
      </c>
      <c r="F356">
        <v>4</v>
      </c>
      <c r="G356">
        <v>176</v>
      </c>
      <c r="H356" t="s">
        <v>28</v>
      </c>
      <c r="I356" t="s">
        <v>551</v>
      </c>
      <c r="J356" t="s">
        <v>29</v>
      </c>
      <c r="K356" t="str">
        <f t="shared" si="31"/>
        <v>2025</v>
      </c>
      <c r="L356" t="str">
        <f t="shared" si="32"/>
        <v>Jul</v>
      </c>
      <c r="M356" t="str">
        <f t="shared" si="33"/>
        <v>Fri</v>
      </c>
      <c r="N356">
        <f t="shared" si="36"/>
        <v>5</v>
      </c>
      <c r="O356">
        <f>ROUND(F356*G356*VLOOKUP(C356, Table2[#All], 2,FALSE),0)</f>
        <v>387</v>
      </c>
      <c r="P356">
        <f t="shared" si="34"/>
        <v>704</v>
      </c>
      <c r="Q356">
        <f t="shared" si="35"/>
        <v>317</v>
      </c>
    </row>
    <row r="357" spans="1:17" x14ac:dyDescent="0.25">
      <c r="A357" t="s">
        <v>402</v>
      </c>
      <c r="B357" t="s">
        <v>24</v>
      </c>
      <c r="C357" t="s">
        <v>38</v>
      </c>
      <c r="D357" s="2">
        <v>45732</v>
      </c>
      <c r="E357" s="3">
        <v>45745</v>
      </c>
      <c r="F357">
        <v>4</v>
      </c>
      <c r="G357">
        <v>468</v>
      </c>
      <c r="H357" t="s">
        <v>28</v>
      </c>
      <c r="I357" t="s">
        <v>549</v>
      </c>
      <c r="J357" t="s">
        <v>15</v>
      </c>
      <c r="K357" t="str">
        <f t="shared" si="31"/>
        <v>2025</v>
      </c>
      <c r="L357" t="str">
        <f t="shared" si="32"/>
        <v>Mar</v>
      </c>
      <c r="M357" t="str">
        <f t="shared" si="33"/>
        <v>Sun</v>
      </c>
      <c r="N357">
        <f t="shared" si="36"/>
        <v>13</v>
      </c>
      <c r="O357">
        <f>ROUND(F357*G357*VLOOKUP(C357, Table2[#All], 2,FALSE),0)</f>
        <v>936</v>
      </c>
      <c r="P357">
        <f t="shared" si="34"/>
        <v>1872</v>
      </c>
      <c r="Q357">
        <f t="shared" si="35"/>
        <v>936</v>
      </c>
    </row>
    <row r="358" spans="1:17" x14ac:dyDescent="0.25">
      <c r="A358" t="s">
        <v>403</v>
      </c>
      <c r="B358" t="s">
        <v>31</v>
      </c>
      <c r="C358" t="s">
        <v>76</v>
      </c>
      <c r="D358" s="15">
        <v>45775</v>
      </c>
      <c r="E358" s="15">
        <v>45780</v>
      </c>
      <c r="F358">
        <v>3</v>
      </c>
      <c r="G358">
        <v>788</v>
      </c>
      <c r="H358" t="s">
        <v>14</v>
      </c>
      <c r="I358" t="s">
        <v>549</v>
      </c>
      <c r="J358" t="s">
        <v>19</v>
      </c>
      <c r="K358" t="str">
        <f t="shared" si="31"/>
        <v>2025</v>
      </c>
      <c r="L358" t="str">
        <f t="shared" si="32"/>
        <v>Apr</v>
      </c>
      <c r="M358" t="str">
        <f t="shared" si="33"/>
        <v>Mon</v>
      </c>
      <c r="N358">
        <f t="shared" si="36"/>
        <v>5</v>
      </c>
      <c r="O358">
        <f>ROUND(F358*G358*VLOOKUP(C358, Table2[#All], 2,FALSE),0)</f>
        <v>1773</v>
      </c>
      <c r="P358">
        <f t="shared" si="34"/>
        <v>2364</v>
      </c>
      <c r="Q358">
        <f t="shared" si="35"/>
        <v>591</v>
      </c>
    </row>
    <row r="359" spans="1:17" x14ac:dyDescent="0.25">
      <c r="A359" t="s">
        <v>404</v>
      </c>
      <c r="B359" t="s">
        <v>21</v>
      </c>
      <c r="C359" t="s">
        <v>83</v>
      </c>
      <c r="D359" s="15">
        <v>45700</v>
      </c>
      <c r="E359" s="15">
        <v>45701</v>
      </c>
      <c r="F359">
        <v>8</v>
      </c>
      <c r="G359">
        <v>509</v>
      </c>
      <c r="H359" t="s">
        <v>14</v>
      </c>
      <c r="I359" t="s">
        <v>33</v>
      </c>
      <c r="J359" t="s">
        <v>19</v>
      </c>
      <c r="K359" t="str">
        <f t="shared" si="31"/>
        <v>2025</v>
      </c>
      <c r="L359" t="str">
        <f t="shared" si="32"/>
        <v>Feb</v>
      </c>
      <c r="M359" t="str">
        <f t="shared" si="33"/>
        <v>Wed</v>
      </c>
      <c r="N359">
        <f t="shared" si="36"/>
        <v>1</v>
      </c>
      <c r="O359">
        <f>ROUND(F359*G359*VLOOKUP(C359, Table2[#All], 2,FALSE),0)</f>
        <v>3258</v>
      </c>
      <c r="P359">
        <f t="shared" si="34"/>
        <v>4072</v>
      </c>
      <c r="Q359">
        <f t="shared" si="35"/>
        <v>814</v>
      </c>
    </row>
    <row r="360" spans="1:17" x14ac:dyDescent="0.25">
      <c r="A360" t="s">
        <v>405</v>
      </c>
      <c r="B360" t="s">
        <v>31</v>
      </c>
      <c r="C360" t="s">
        <v>42</v>
      </c>
      <c r="D360" s="2">
        <v>45692</v>
      </c>
      <c r="E360" s="3">
        <v>45707</v>
      </c>
      <c r="F360">
        <v>2</v>
      </c>
      <c r="G360">
        <v>530</v>
      </c>
      <c r="H360" t="s">
        <v>28</v>
      </c>
      <c r="I360" t="s">
        <v>551</v>
      </c>
      <c r="J360" t="s">
        <v>46</v>
      </c>
      <c r="K360" t="str">
        <f t="shared" si="31"/>
        <v>2025</v>
      </c>
      <c r="L360" t="str">
        <f t="shared" si="32"/>
        <v>Feb</v>
      </c>
      <c r="M360" t="str">
        <f t="shared" si="33"/>
        <v>Tue</v>
      </c>
      <c r="N360">
        <f t="shared" si="36"/>
        <v>15</v>
      </c>
      <c r="O360">
        <f>ROUND(F360*G360*VLOOKUP(C360, Table2[#All], 2,FALSE),0)</f>
        <v>689</v>
      </c>
      <c r="P360">
        <f t="shared" si="34"/>
        <v>1060</v>
      </c>
      <c r="Q360">
        <f t="shared" si="35"/>
        <v>371</v>
      </c>
    </row>
    <row r="361" spans="1:17" x14ac:dyDescent="0.25">
      <c r="A361" t="s">
        <v>406</v>
      </c>
      <c r="B361" t="s">
        <v>31</v>
      </c>
      <c r="C361" t="s">
        <v>76</v>
      </c>
      <c r="D361" s="15">
        <v>45759</v>
      </c>
      <c r="E361" s="15">
        <v>45767</v>
      </c>
      <c r="F361">
        <v>7</v>
      </c>
      <c r="G361">
        <v>744</v>
      </c>
      <c r="H361" t="s">
        <v>14</v>
      </c>
      <c r="I361" t="s">
        <v>550</v>
      </c>
      <c r="J361" t="s">
        <v>19</v>
      </c>
      <c r="K361" t="str">
        <f t="shared" si="31"/>
        <v>2025</v>
      </c>
      <c r="L361" t="str">
        <f t="shared" si="32"/>
        <v>Apr</v>
      </c>
      <c r="M361" t="str">
        <f t="shared" si="33"/>
        <v>Sat</v>
      </c>
      <c r="N361">
        <f t="shared" si="36"/>
        <v>8</v>
      </c>
      <c r="O361">
        <f>ROUND(F361*G361*VLOOKUP(C361, Table2[#All], 2,FALSE),0)</f>
        <v>3906</v>
      </c>
      <c r="P361">
        <f t="shared" si="34"/>
        <v>5208</v>
      </c>
      <c r="Q361">
        <f t="shared" si="35"/>
        <v>1302</v>
      </c>
    </row>
    <row r="362" spans="1:17" x14ac:dyDescent="0.25">
      <c r="A362" t="s">
        <v>407</v>
      </c>
      <c r="B362" t="s">
        <v>24</v>
      </c>
      <c r="C362" t="s">
        <v>38</v>
      </c>
      <c r="D362" s="2">
        <v>45892</v>
      </c>
      <c r="E362" s="3">
        <v>45903</v>
      </c>
      <c r="F362">
        <v>4</v>
      </c>
      <c r="G362">
        <v>444</v>
      </c>
      <c r="H362" t="s">
        <v>28</v>
      </c>
      <c r="I362" t="s">
        <v>33</v>
      </c>
      <c r="J362" t="s">
        <v>15</v>
      </c>
      <c r="K362" t="str">
        <f t="shared" si="31"/>
        <v>2025</v>
      </c>
      <c r="L362" t="str">
        <f t="shared" si="32"/>
        <v>Aug</v>
      </c>
      <c r="M362" t="str">
        <f t="shared" si="33"/>
        <v>Sat</v>
      </c>
      <c r="N362">
        <f t="shared" si="36"/>
        <v>11</v>
      </c>
      <c r="O362">
        <f>ROUND(F362*G362*VLOOKUP(C362, Table2[#All], 2,FALSE),0)</f>
        <v>888</v>
      </c>
      <c r="P362">
        <f t="shared" si="34"/>
        <v>1776</v>
      </c>
      <c r="Q362">
        <f t="shared" si="35"/>
        <v>888</v>
      </c>
    </row>
    <row r="363" spans="1:17" x14ac:dyDescent="0.25">
      <c r="A363" t="s">
        <v>408</v>
      </c>
      <c r="B363" t="s">
        <v>24</v>
      </c>
      <c r="C363" t="s">
        <v>70</v>
      </c>
      <c r="D363" s="15">
        <v>45858</v>
      </c>
      <c r="E363" s="15">
        <v>45866</v>
      </c>
      <c r="F363">
        <v>7</v>
      </c>
      <c r="G363">
        <v>474</v>
      </c>
      <c r="H363" t="s">
        <v>14</v>
      </c>
      <c r="I363" t="s">
        <v>550</v>
      </c>
      <c r="J363" t="s">
        <v>15</v>
      </c>
      <c r="K363" t="str">
        <f t="shared" si="31"/>
        <v>2025</v>
      </c>
      <c r="L363" t="str">
        <f t="shared" si="32"/>
        <v>Jul</v>
      </c>
      <c r="M363" t="str">
        <f t="shared" si="33"/>
        <v>Sun</v>
      </c>
      <c r="N363">
        <f t="shared" si="36"/>
        <v>8</v>
      </c>
      <c r="O363">
        <f>ROUND(F363*G363*VLOOKUP(C363, Table2[#All], 2,FALSE),0)</f>
        <v>1825</v>
      </c>
      <c r="P363">
        <f t="shared" si="34"/>
        <v>3318</v>
      </c>
      <c r="Q363">
        <f t="shared" si="35"/>
        <v>1493</v>
      </c>
    </row>
    <row r="364" spans="1:17" x14ac:dyDescent="0.25">
      <c r="A364" t="s">
        <v>409</v>
      </c>
      <c r="B364" t="s">
        <v>12</v>
      </c>
      <c r="C364" t="s">
        <v>27</v>
      </c>
      <c r="D364" s="15">
        <v>45931</v>
      </c>
      <c r="E364" s="15">
        <v>45936</v>
      </c>
      <c r="F364">
        <v>8</v>
      </c>
      <c r="G364">
        <v>731</v>
      </c>
      <c r="H364" t="s">
        <v>14</v>
      </c>
      <c r="I364" t="s">
        <v>547</v>
      </c>
      <c r="J364" t="s">
        <v>46</v>
      </c>
      <c r="K364" t="str">
        <f t="shared" si="31"/>
        <v>2025</v>
      </c>
      <c r="L364" t="str">
        <f t="shared" si="32"/>
        <v>Oct</v>
      </c>
      <c r="M364" t="str">
        <f t="shared" si="33"/>
        <v>Wed</v>
      </c>
      <c r="N364">
        <f t="shared" si="36"/>
        <v>5</v>
      </c>
      <c r="O364">
        <f>ROUND(F364*G364*VLOOKUP(C364, Table2[#All], 2,FALSE),0)</f>
        <v>3801</v>
      </c>
      <c r="P364">
        <f t="shared" si="34"/>
        <v>5848</v>
      </c>
      <c r="Q364">
        <f t="shared" si="35"/>
        <v>2047</v>
      </c>
    </row>
    <row r="365" spans="1:17" x14ac:dyDescent="0.25">
      <c r="A365" t="s">
        <v>410</v>
      </c>
      <c r="B365" t="s">
        <v>17</v>
      </c>
      <c r="C365" t="s">
        <v>18</v>
      </c>
      <c r="D365" s="15">
        <v>45804</v>
      </c>
      <c r="E365" s="15">
        <v>45811</v>
      </c>
      <c r="F365">
        <v>2</v>
      </c>
      <c r="G365">
        <v>288</v>
      </c>
      <c r="H365" t="s">
        <v>14</v>
      </c>
      <c r="I365" t="s">
        <v>547</v>
      </c>
      <c r="J365" t="s">
        <v>46</v>
      </c>
      <c r="K365" t="str">
        <f t="shared" si="31"/>
        <v>2025</v>
      </c>
      <c r="L365" t="str">
        <f t="shared" si="32"/>
        <v>May</v>
      </c>
      <c r="M365" t="str">
        <f t="shared" si="33"/>
        <v>Tue</v>
      </c>
      <c r="N365">
        <f t="shared" si="36"/>
        <v>7</v>
      </c>
      <c r="O365">
        <f>ROUND(F365*G365*VLOOKUP(C365, Table2[#All], 2,FALSE),0)</f>
        <v>288</v>
      </c>
      <c r="P365">
        <f t="shared" si="34"/>
        <v>576</v>
      </c>
      <c r="Q365">
        <f t="shared" si="35"/>
        <v>288</v>
      </c>
    </row>
    <row r="366" spans="1:17" x14ac:dyDescent="0.25">
      <c r="A366" t="s">
        <v>411</v>
      </c>
      <c r="B366" t="s">
        <v>21</v>
      </c>
      <c r="C366" t="s">
        <v>83</v>
      </c>
      <c r="D366" s="2">
        <v>46007</v>
      </c>
      <c r="E366" s="3">
        <v>46022</v>
      </c>
      <c r="F366">
        <v>8</v>
      </c>
      <c r="G366">
        <v>179</v>
      </c>
      <c r="H366" t="s">
        <v>28</v>
      </c>
      <c r="I366" t="s">
        <v>33</v>
      </c>
      <c r="J366" t="s">
        <v>29</v>
      </c>
      <c r="K366" t="str">
        <f t="shared" si="31"/>
        <v>2025</v>
      </c>
      <c r="L366" t="str">
        <f t="shared" si="32"/>
        <v>Dec</v>
      </c>
      <c r="M366" t="str">
        <f t="shared" si="33"/>
        <v>Tue</v>
      </c>
      <c r="N366">
        <f t="shared" si="36"/>
        <v>15</v>
      </c>
      <c r="O366">
        <f>ROUND(F366*G366*VLOOKUP(C366, Table2[#All], 2,FALSE),0)</f>
        <v>1146</v>
      </c>
      <c r="P366">
        <f t="shared" si="34"/>
        <v>1432</v>
      </c>
      <c r="Q366">
        <f t="shared" si="35"/>
        <v>286</v>
      </c>
    </row>
    <row r="367" spans="1:17" x14ac:dyDescent="0.25">
      <c r="A367" t="s">
        <v>412</v>
      </c>
      <c r="B367" t="s">
        <v>17</v>
      </c>
      <c r="C367" t="s">
        <v>56</v>
      </c>
      <c r="D367" s="15">
        <v>45725</v>
      </c>
      <c r="E367" s="15">
        <v>45730</v>
      </c>
      <c r="F367">
        <v>6</v>
      </c>
      <c r="G367">
        <v>788</v>
      </c>
      <c r="H367" t="s">
        <v>14</v>
      </c>
      <c r="I367" t="s">
        <v>549</v>
      </c>
      <c r="J367" t="s">
        <v>46</v>
      </c>
      <c r="K367" t="str">
        <f t="shared" si="31"/>
        <v>2025</v>
      </c>
      <c r="L367" t="str">
        <f t="shared" si="32"/>
        <v>Mar</v>
      </c>
      <c r="M367" t="str">
        <f t="shared" si="33"/>
        <v>Sun</v>
      </c>
      <c r="N367">
        <f t="shared" si="36"/>
        <v>5</v>
      </c>
      <c r="O367">
        <f>ROUND(F367*G367*VLOOKUP(C367, Table2[#All], 2,FALSE),0)</f>
        <v>2600</v>
      </c>
      <c r="P367">
        <f t="shared" si="34"/>
        <v>4728</v>
      </c>
      <c r="Q367">
        <f t="shared" si="35"/>
        <v>2128</v>
      </c>
    </row>
    <row r="368" spans="1:17" x14ac:dyDescent="0.25">
      <c r="A368" t="s">
        <v>413</v>
      </c>
      <c r="B368" t="s">
        <v>21</v>
      </c>
      <c r="C368" t="s">
        <v>40</v>
      </c>
      <c r="D368" s="15">
        <v>45883</v>
      </c>
      <c r="E368" s="15">
        <v>45885</v>
      </c>
      <c r="F368">
        <v>3</v>
      </c>
      <c r="G368">
        <v>949</v>
      </c>
      <c r="H368" t="s">
        <v>14</v>
      </c>
      <c r="I368" t="s">
        <v>33</v>
      </c>
      <c r="J368" t="s">
        <v>29</v>
      </c>
      <c r="K368" t="str">
        <f t="shared" si="31"/>
        <v>2025</v>
      </c>
      <c r="L368" t="str">
        <f t="shared" si="32"/>
        <v>Aug</v>
      </c>
      <c r="M368" t="str">
        <f t="shared" si="33"/>
        <v>Thu</v>
      </c>
      <c r="N368">
        <f t="shared" si="36"/>
        <v>2</v>
      </c>
      <c r="O368">
        <f>ROUND(F368*G368*VLOOKUP(C368, Table2[#All], 2,FALSE),0)</f>
        <v>1851</v>
      </c>
      <c r="P368">
        <f t="shared" si="34"/>
        <v>2847</v>
      </c>
      <c r="Q368">
        <f t="shared" si="35"/>
        <v>996</v>
      </c>
    </row>
    <row r="369" spans="1:17" x14ac:dyDescent="0.25">
      <c r="A369" t="s">
        <v>414</v>
      </c>
      <c r="B369" t="s">
        <v>17</v>
      </c>
      <c r="C369" t="s">
        <v>64</v>
      </c>
      <c r="D369" s="15">
        <v>45977</v>
      </c>
      <c r="E369" s="15">
        <v>45986</v>
      </c>
      <c r="F369">
        <v>8</v>
      </c>
      <c r="G369">
        <v>137</v>
      </c>
      <c r="H369" t="s">
        <v>14</v>
      </c>
      <c r="I369" t="s">
        <v>550</v>
      </c>
      <c r="J369" t="s">
        <v>15</v>
      </c>
      <c r="K369" t="str">
        <f t="shared" si="31"/>
        <v>2025</v>
      </c>
      <c r="L369" t="str">
        <f t="shared" si="32"/>
        <v>Nov</v>
      </c>
      <c r="M369" t="str">
        <f t="shared" si="33"/>
        <v>Sun</v>
      </c>
      <c r="N369">
        <f t="shared" si="36"/>
        <v>9</v>
      </c>
      <c r="O369">
        <f>ROUND(F369*G369*VLOOKUP(C369, Table2[#All], 2,FALSE),0)</f>
        <v>548</v>
      </c>
      <c r="P369">
        <f t="shared" si="34"/>
        <v>1096</v>
      </c>
      <c r="Q369">
        <f t="shared" si="35"/>
        <v>548</v>
      </c>
    </row>
    <row r="370" spans="1:17" x14ac:dyDescent="0.25">
      <c r="A370" t="s">
        <v>415</v>
      </c>
      <c r="B370" t="s">
        <v>12</v>
      </c>
      <c r="C370" t="s">
        <v>27</v>
      </c>
      <c r="D370" s="2">
        <v>45895</v>
      </c>
      <c r="E370" s="3">
        <v>45898</v>
      </c>
      <c r="F370">
        <v>2</v>
      </c>
      <c r="G370">
        <v>968</v>
      </c>
      <c r="H370" t="s">
        <v>28</v>
      </c>
      <c r="I370" t="s">
        <v>551</v>
      </c>
      <c r="J370" t="s">
        <v>46</v>
      </c>
      <c r="K370" t="str">
        <f t="shared" si="31"/>
        <v>2025</v>
      </c>
      <c r="L370" t="str">
        <f t="shared" si="32"/>
        <v>Aug</v>
      </c>
      <c r="M370" t="str">
        <f t="shared" si="33"/>
        <v>Tue</v>
      </c>
      <c r="N370">
        <f t="shared" si="36"/>
        <v>3</v>
      </c>
      <c r="O370">
        <f>ROUND(F370*G370*VLOOKUP(C370, Table2[#All], 2,FALSE),0)</f>
        <v>1258</v>
      </c>
      <c r="P370">
        <f t="shared" si="34"/>
        <v>1936</v>
      </c>
      <c r="Q370">
        <f t="shared" si="35"/>
        <v>678</v>
      </c>
    </row>
    <row r="371" spans="1:17" x14ac:dyDescent="0.25">
      <c r="A371" t="s">
        <v>416</v>
      </c>
      <c r="B371" t="s">
        <v>24</v>
      </c>
      <c r="C371" t="s">
        <v>70</v>
      </c>
      <c r="D371" s="2">
        <v>45913</v>
      </c>
      <c r="E371" s="3">
        <v>45922</v>
      </c>
      <c r="F371">
        <v>9</v>
      </c>
      <c r="G371">
        <v>605</v>
      </c>
      <c r="H371" t="s">
        <v>28</v>
      </c>
      <c r="I371" t="s">
        <v>550</v>
      </c>
      <c r="J371" t="s">
        <v>46</v>
      </c>
      <c r="K371" t="str">
        <f t="shared" si="31"/>
        <v>2025</v>
      </c>
      <c r="L371" t="str">
        <f t="shared" si="32"/>
        <v>Sep</v>
      </c>
      <c r="M371" t="str">
        <f t="shared" si="33"/>
        <v>Sat</v>
      </c>
      <c r="N371">
        <f t="shared" si="36"/>
        <v>9</v>
      </c>
      <c r="O371">
        <f>ROUND(F371*G371*VLOOKUP(C371, Table2[#All], 2,FALSE),0)</f>
        <v>2995</v>
      </c>
      <c r="P371">
        <f t="shared" si="34"/>
        <v>5445</v>
      </c>
      <c r="Q371">
        <f t="shared" si="35"/>
        <v>2450</v>
      </c>
    </row>
    <row r="372" spans="1:17" x14ac:dyDescent="0.25">
      <c r="A372" t="s">
        <v>417</v>
      </c>
      <c r="B372" t="s">
        <v>24</v>
      </c>
      <c r="C372" t="s">
        <v>25</v>
      </c>
      <c r="D372" s="2">
        <v>45932</v>
      </c>
      <c r="E372" s="3">
        <v>45942</v>
      </c>
      <c r="F372">
        <v>5</v>
      </c>
      <c r="G372">
        <v>50</v>
      </c>
      <c r="H372" t="s">
        <v>28</v>
      </c>
      <c r="I372" t="s">
        <v>547</v>
      </c>
      <c r="J372" t="s">
        <v>19</v>
      </c>
      <c r="K372" t="str">
        <f t="shared" si="31"/>
        <v>2025</v>
      </c>
      <c r="L372" t="str">
        <f t="shared" si="32"/>
        <v>Oct</v>
      </c>
      <c r="M372" t="str">
        <f t="shared" si="33"/>
        <v>Thu</v>
      </c>
      <c r="N372">
        <f t="shared" si="36"/>
        <v>10</v>
      </c>
      <c r="O372">
        <f>ROUND(F372*G372*VLOOKUP(C372, Table2[#All], 2,FALSE),0)</f>
        <v>138</v>
      </c>
      <c r="P372">
        <f t="shared" si="34"/>
        <v>250</v>
      </c>
      <c r="Q372">
        <f t="shared" si="35"/>
        <v>112</v>
      </c>
    </row>
    <row r="373" spans="1:17" x14ac:dyDescent="0.25">
      <c r="A373" t="s">
        <v>418</v>
      </c>
      <c r="B373" t="s">
        <v>12</v>
      </c>
      <c r="C373" t="s">
        <v>13</v>
      </c>
      <c r="D373" s="15">
        <v>46003</v>
      </c>
      <c r="E373" s="15">
        <v>46014</v>
      </c>
      <c r="F373">
        <v>9</v>
      </c>
      <c r="G373">
        <v>647</v>
      </c>
      <c r="H373" t="s">
        <v>14</v>
      </c>
      <c r="I373" t="s">
        <v>549</v>
      </c>
      <c r="J373" t="s">
        <v>29</v>
      </c>
      <c r="K373" t="str">
        <f t="shared" si="31"/>
        <v>2025</v>
      </c>
      <c r="L373" t="str">
        <f t="shared" si="32"/>
        <v>Dec</v>
      </c>
      <c r="M373" t="str">
        <f t="shared" si="33"/>
        <v>Fri</v>
      </c>
      <c r="N373">
        <f t="shared" si="36"/>
        <v>11</v>
      </c>
      <c r="O373">
        <f>ROUND(F373*G373*VLOOKUP(C373, Table2[#All], 2,FALSE),0)</f>
        <v>4367</v>
      </c>
      <c r="P373">
        <f t="shared" si="34"/>
        <v>5823</v>
      </c>
      <c r="Q373">
        <f t="shared" si="35"/>
        <v>1456</v>
      </c>
    </row>
    <row r="374" spans="1:17" x14ac:dyDescent="0.25">
      <c r="A374" t="s">
        <v>419</v>
      </c>
      <c r="B374" t="s">
        <v>21</v>
      </c>
      <c r="C374" t="s">
        <v>83</v>
      </c>
      <c r="D374" s="15">
        <v>45790</v>
      </c>
      <c r="E374" s="15">
        <v>45793</v>
      </c>
      <c r="F374">
        <v>10</v>
      </c>
      <c r="G374">
        <v>253</v>
      </c>
      <c r="H374" t="s">
        <v>14</v>
      </c>
      <c r="I374" t="s">
        <v>549</v>
      </c>
      <c r="J374" t="s">
        <v>19</v>
      </c>
      <c r="K374" t="str">
        <f t="shared" si="31"/>
        <v>2025</v>
      </c>
      <c r="L374" t="str">
        <f t="shared" si="32"/>
        <v>May</v>
      </c>
      <c r="M374" t="str">
        <f t="shared" si="33"/>
        <v>Tue</v>
      </c>
      <c r="N374">
        <f t="shared" si="36"/>
        <v>3</v>
      </c>
      <c r="O374">
        <f>ROUND(F374*G374*VLOOKUP(C374, Table2[#All], 2,FALSE),0)</f>
        <v>2024</v>
      </c>
      <c r="P374">
        <f t="shared" si="34"/>
        <v>2530</v>
      </c>
      <c r="Q374">
        <f t="shared" si="35"/>
        <v>506</v>
      </c>
    </row>
    <row r="375" spans="1:17" x14ac:dyDescent="0.25">
      <c r="A375" t="s">
        <v>420</v>
      </c>
      <c r="B375" t="s">
        <v>17</v>
      </c>
      <c r="C375" t="s">
        <v>44</v>
      </c>
      <c r="D375" s="2">
        <v>45821</v>
      </c>
      <c r="E375" s="3">
        <v>45828</v>
      </c>
      <c r="F375">
        <v>10</v>
      </c>
      <c r="G375">
        <v>525</v>
      </c>
      <c r="H375" t="s">
        <v>28</v>
      </c>
      <c r="I375" t="s">
        <v>549</v>
      </c>
      <c r="J375" t="s">
        <v>46</v>
      </c>
      <c r="K375" t="str">
        <f t="shared" si="31"/>
        <v>2025</v>
      </c>
      <c r="L375" t="str">
        <f t="shared" si="32"/>
        <v>Jun</v>
      </c>
      <c r="M375" t="str">
        <f t="shared" si="33"/>
        <v>Fri</v>
      </c>
      <c r="N375">
        <f t="shared" si="36"/>
        <v>7</v>
      </c>
      <c r="O375">
        <f>ROUND(F375*G375*VLOOKUP(C375, Table2[#All], 2,FALSE),0)</f>
        <v>3150</v>
      </c>
      <c r="P375">
        <f t="shared" si="34"/>
        <v>5250</v>
      </c>
      <c r="Q375">
        <f t="shared" si="35"/>
        <v>2100</v>
      </c>
    </row>
    <row r="376" spans="1:17" x14ac:dyDescent="0.25">
      <c r="A376" t="s">
        <v>421</v>
      </c>
      <c r="B376" t="s">
        <v>21</v>
      </c>
      <c r="C376" t="s">
        <v>54</v>
      </c>
      <c r="D376" s="2">
        <v>45704</v>
      </c>
      <c r="E376" s="3">
        <v>45710</v>
      </c>
      <c r="F376">
        <v>6</v>
      </c>
      <c r="G376">
        <v>678</v>
      </c>
      <c r="H376" t="s">
        <v>28</v>
      </c>
      <c r="I376" t="s">
        <v>551</v>
      </c>
      <c r="J376" t="s">
        <v>46</v>
      </c>
      <c r="K376" t="str">
        <f t="shared" si="31"/>
        <v>2025</v>
      </c>
      <c r="L376" t="str">
        <f t="shared" si="32"/>
        <v>Feb</v>
      </c>
      <c r="M376" t="str">
        <f t="shared" si="33"/>
        <v>Sun</v>
      </c>
      <c r="N376">
        <f t="shared" si="36"/>
        <v>6</v>
      </c>
      <c r="O376">
        <f>ROUND(F376*G376*VLOOKUP(C376, Table2[#All], 2,FALSE),0)</f>
        <v>2848</v>
      </c>
      <c r="P376">
        <f t="shared" si="34"/>
        <v>4068</v>
      </c>
      <c r="Q376">
        <f t="shared" si="35"/>
        <v>1220</v>
      </c>
    </row>
    <row r="377" spans="1:17" x14ac:dyDescent="0.25">
      <c r="A377" t="s">
        <v>422</v>
      </c>
      <c r="B377" t="s">
        <v>21</v>
      </c>
      <c r="C377" t="s">
        <v>54</v>
      </c>
      <c r="D377" s="15">
        <v>45905</v>
      </c>
      <c r="E377" s="15">
        <v>45907</v>
      </c>
      <c r="F377">
        <v>6</v>
      </c>
      <c r="G377">
        <v>117</v>
      </c>
      <c r="H377" t="s">
        <v>14</v>
      </c>
      <c r="I377" t="s">
        <v>547</v>
      </c>
      <c r="J377" t="s">
        <v>15</v>
      </c>
      <c r="K377" t="str">
        <f t="shared" si="31"/>
        <v>2025</v>
      </c>
      <c r="L377" t="str">
        <f t="shared" si="32"/>
        <v>Sep</v>
      </c>
      <c r="M377" t="str">
        <f t="shared" si="33"/>
        <v>Fri</v>
      </c>
      <c r="N377">
        <f t="shared" si="36"/>
        <v>2</v>
      </c>
      <c r="O377">
        <f>ROUND(F377*G377*VLOOKUP(C377, Table2[#All], 2,FALSE),0)</f>
        <v>491</v>
      </c>
      <c r="P377">
        <f t="shared" si="34"/>
        <v>702</v>
      </c>
      <c r="Q377">
        <f t="shared" si="35"/>
        <v>211</v>
      </c>
    </row>
    <row r="378" spans="1:17" x14ac:dyDescent="0.25">
      <c r="A378" t="s">
        <v>423</v>
      </c>
      <c r="B378" t="s">
        <v>21</v>
      </c>
      <c r="C378" t="s">
        <v>54</v>
      </c>
      <c r="D378" s="2">
        <v>45701</v>
      </c>
      <c r="E378" s="3">
        <v>45715</v>
      </c>
      <c r="F378">
        <v>3</v>
      </c>
      <c r="G378">
        <v>262</v>
      </c>
      <c r="H378" t="s">
        <v>28</v>
      </c>
      <c r="I378" t="s">
        <v>550</v>
      </c>
      <c r="J378" t="s">
        <v>19</v>
      </c>
      <c r="K378" t="str">
        <f t="shared" si="31"/>
        <v>2025</v>
      </c>
      <c r="L378" t="str">
        <f t="shared" si="32"/>
        <v>Feb</v>
      </c>
      <c r="M378" t="str">
        <f t="shared" si="33"/>
        <v>Thu</v>
      </c>
      <c r="N378">
        <f t="shared" si="36"/>
        <v>14</v>
      </c>
      <c r="O378">
        <f>ROUND(F378*G378*VLOOKUP(C378, Table2[#All], 2,FALSE),0)</f>
        <v>550</v>
      </c>
      <c r="P378">
        <f t="shared" si="34"/>
        <v>786</v>
      </c>
      <c r="Q378">
        <f t="shared" si="35"/>
        <v>236</v>
      </c>
    </row>
    <row r="379" spans="1:17" x14ac:dyDescent="0.25">
      <c r="A379" t="s">
        <v>424</v>
      </c>
      <c r="B379" t="s">
        <v>24</v>
      </c>
      <c r="C379" t="s">
        <v>70</v>
      </c>
      <c r="D379" s="2">
        <v>45848</v>
      </c>
      <c r="E379" s="3">
        <v>45856</v>
      </c>
      <c r="F379">
        <v>8</v>
      </c>
      <c r="G379">
        <v>360</v>
      </c>
      <c r="H379" t="s">
        <v>28</v>
      </c>
      <c r="I379" t="s">
        <v>550</v>
      </c>
      <c r="J379" t="s">
        <v>29</v>
      </c>
      <c r="K379" t="str">
        <f t="shared" si="31"/>
        <v>2025</v>
      </c>
      <c r="L379" t="str">
        <f t="shared" si="32"/>
        <v>Jul</v>
      </c>
      <c r="M379" t="str">
        <f t="shared" si="33"/>
        <v>Thu</v>
      </c>
      <c r="N379">
        <f t="shared" si="36"/>
        <v>8</v>
      </c>
      <c r="O379">
        <f>ROUND(F379*G379*VLOOKUP(C379, Table2[#All], 2,FALSE),0)</f>
        <v>1584</v>
      </c>
      <c r="P379">
        <f t="shared" si="34"/>
        <v>2880</v>
      </c>
      <c r="Q379">
        <f t="shared" si="35"/>
        <v>1296</v>
      </c>
    </row>
    <row r="380" spans="1:17" x14ac:dyDescent="0.25">
      <c r="A380" t="s">
        <v>425</v>
      </c>
      <c r="B380" t="s">
        <v>24</v>
      </c>
      <c r="C380" t="s">
        <v>38</v>
      </c>
      <c r="D380" s="15">
        <v>45952</v>
      </c>
      <c r="E380" s="15">
        <v>45953</v>
      </c>
      <c r="F380">
        <v>10</v>
      </c>
      <c r="G380">
        <v>279</v>
      </c>
      <c r="H380" t="s">
        <v>14</v>
      </c>
      <c r="I380" t="s">
        <v>549</v>
      </c>
      <c r="J380" t="s">
        <v>46</v>
      </c>
      <c r="K380" t="str">
        <f t="shared" si="31"/>
        <v>2025</v>
      </c>
      <c r="L380" t="str">
        <f t="shared" si="32"/>
        <v>Oct</v>
      </c>
      <c r="M380" t="str">
        <f t="shared" si="33"/>
        <v>Wed</v>
      </c>
      <c r="N380">
        <f t="shared" si="36"/>
        <v>1</v>
      </c>
      <c r="O380">
        <f>ROUND(F380*G380*VLOOKUP(C380, Table2[#All], 2,FALSE),0)</f>
        <v>1395</v>
      </c>
      <c r="P380">
        <f t="shared" si="34"/>
        <v>2790</v>
      </c>
      <c r="Q380">
        <f t="shared" si="35"/>
        <v>1395</v>
      </c>
    </row>
    <row r="381" spans="1:17" x14ac:dyDescent="0.25">
      <c r="A381" t="s">
        <v>426</v>
      </c>
      <c r="B381" t="s">
        <v>17</v>
      </c>
      <c r="C381" t="s">
        <v>64</v>
      </c>
      <c r="D381" s="15">
        <v>45675</v>
      </c>
      <c r="E381" s="15">
        <v>45678</v>
      </c>
      <c r="F381">
        <v>4</v>
      </c>
      <c r="G381">
        <v>801</v>
      </c>
      <c r="H381" t="s">
        <v>14</v>
      </c>
      <c r="I381" t="s">
        <v>550</v>
      </c>
      <c r="J381" t="s">
        <v>15</v>
      </c>
      <c r="K381" t="str">
        <f t="shared" si="31"/>
        <v>2025</v>
      </c>
      <c r="L381" t="str">
        <f t="shared" si="32"/>
        <v>Jan</v>
      </c>
      <c r="M381" t="str">
        <f t="shared" si="33"/>
        <v>Sat</v>
      </c>
      <c r="N381">
        <f t="shared" si="36"/>
        <v>3</v>
      </c>
      <c r="O381">
        <f>ROUND(F381*G381*VLOOKUP(C381, Table2[#All], 2,FALSE),0)</f>
        <v>1602</v>
      </c>
      <c r="P381">
        <f t="shared" si="34"/>
        <v>3204</v>
      </c>
      <c r="Q381">
        <f t="shared" si="35"/>
        <v>1602</v>
      </c>
    </row>
    <row r="382" spans="1:17" x14ac:dyDescent="0.25">
      <c r="A382" t="s">
        <v>427</v>
      </c>
      <c r="B382" t="s">
        <v>31</v>
      </c>
      <c r="C382" t="s">
        <v>76</v>
      </c>
      <c r="D382" s="2">
        <v>45989</v>
      </c>
      <c r="E382" s="3">
        <v>45993</v>
      </c>
      <c r="F382">
        <v>4</v>
      </c>
      <c r="G382">
        <v>346</v>
      </c>
      <c r="H382" t="s">
        <v>28</v>
      </c>
      <c r="I382" t="s">
        <v>551</v>
      </c>
      <c r="J382" t="s">
        <v>29</v>
      </c>
      <c r="K382" t="str">
        <f t="shared" si="31"/>
        <v>2025</v>
      </c>
      <c r="L382" t="str">
        <f t="shared" si="32"/>
        <v>Nov</v>
      </c>
      <c r="M382" t="str">
        <f t="shared" si="33"/>
        <v>Fri</v>
      </c>
      <c r="N382">
        <f t="shared" si="36"/>
        <v>4</v>
      </c>
      <c r="O382">
        <f>ROUND(F382*G382*VLOOKUP(C382, Table2[#All], 2,FALSE),0)</f>
        <v>1038</v>
      </c>
      <c r="P382">
        <f t="shared" si="34"/>
        <v>1384</v>
      </c>
      <c r="Q382">
        <f t="shared" si="35"/>
        <v>346</v>
      </c>
    </row>
    <row r="383" spans="1:17" x14ac:dyDescent="0.25">
      <c r="A383" t="s">
        <v>428</v>
      </c>
      <c r="B383" t="s">
        <v>21</v>
      </c>
      <c r="C383" t="s">
        <v>54</v>
      </c>
      <c r="D383" s="2">
        <v>45695</v>
      </c>
      <c r="E383" s="3">
        <v>45706</v>
      </c>
      <c r="F383">
        <v>5</v>
      </c>
      <c r="G383">
        <v>215</v>
      </c>
      <c r="H383" t="s">
        <v>28</v>
      </c>
      <c r="I383" t="s">
        <v>33</v>
      </c>
      <c r="J383" t="s">
        <v>19</v>
      </c>
      <c r="K383" t="str">
        <f t="shared" si="31"/>
        <v>2025</v>
      </c>
      <c r="L383" t="str">
        <f t="shared" si="32"/>
        <v>Feb</v>
      </c>
      <c r="M383" t="str">
        <f t="shared" si="33"/>
        <v>Fri</v>
      </c>
      <c r="N383">
        <f t="shared" si="36"/>
        <v>11</v>
      </c>
      <c r="O383">
        <f>ROUND(F383*G383*VLOOKUP(C383, Table2[#All], 2,FALSE),0)</f>
        <v>753</v>
      </c>
      <c r="P383">
        <f t="shared" si="34"/>
        <v>1075</v>
      </c>
      <c r="Q383">
        <f t="shared" si="35"/>
        <v>322</v>
      </c>
    </row>
    <row r="384" spans="1:17" x14ac:dyDescent="0.25">
      <c r="A384" t="s">
        <v>429</v>
      </c>
      <c r="B384" t="s">
        <v>12</v>
      </c>
      <c r="C384" t="s">
        <v>58</v>
      </c>
      <c r="D384" s="15">
        <v>45764</v>
      </c>
      <c r="E384" s="15">
        <v>45769</v>
      </c>
      <c r="F384">
        <v>9</v>
      </c>
      <c r="G384">
        <v>860</v>
      </c>
      <c r="H384" t="s">
        <v>14</v>
      </c>
      <c r="I384" t="s">
        <v>547</v>
      </c>
      <c r="J384" t="s">
        <v>46</v>
      </c>
      <c r="K384" t="str">
        <f t="shared" si="31"/>
        <v>2025</v>
      </c>
      <c r="L384" t="str">
        <f t="shared" si="32"/>
        <v>Apr</v>
      </c>
      <c r="M384" t="str">
        <f t="shared" si="33"/>
        <v>Thu</v>
      </c>
      <c r="N384">
        <f t="shared" si="36"/>
        <v>5</v>
      </c>
      <c r="O384">
        <f>ROUND(F384*G384*VLOOKUP(C384, Table2[#All], 2,FALSE),0)</f>
        <v>6579</v>
      </c>
      <c r="P384">
        <f t="shared" si="34"/>
        <v>7740</v>
      </c>
      <c r="Q384">
        <f t="shared" si="35"/>
        <v>1161</v>
      </c>
    </row>
    <row r="385" spans="1:17" x14ac:dyDescent="0.25">
      <c r="A385" t="s">
        <v>430</v>
      </c>
      <c r="B385" t="s">
        <v>21</v>
      </c>
      <c r="C385" t="s">
        <v>22</v>
      </c>
      <c r="D385" s="2">
        <v>45695</v>
      </c>
      <c r="E385" s="3">
        <v>45704</v>
      </c>
      <c r="F385">
        <v>2</v>
      </c>
      <c r="G385">
        <v>461</v>
      </c>
      <c r="H385" t="s">
        <v>28</v>
      </c>
      <c r="I385" t="s">
        <v>549</v>
      </c>
      <c r="J385" t="s">
        <v>19</v>
      </c>
      <c r="K385" t="str">
        <f t="shared" si="31"/>
        <v>2025</v>
      </c>
      <c r="L385" t="str">
        <f t="shared" si="32"/>
        <v>Feb</v>
      </c>
      <c r="M385" t="str">
        <f t="shared" si="33"/>
        <v>Fri</v>
      </c>
      <c r="N385">
        <f t="shared" si="36"/>
        <v>9</v>
      </c>
      <c r="O385">
        <f>ROUND(F385*G385*VLOOKUP(C385, Table2[#All], 2,FALSE),0)</f>
        <v>692</v>
      </c>
      <c r="P385">
        <f t="shared" si="34"/>
        <v>922</v>
      </c>
      <c r="Q385">
        <f t="shared" si="35"/>
        <v>230</v>
      </c>
    </row>
    <row r="386" spans="1:17" x14ac:dyDescent="0.25">
      <c r="A386" t="s">
        <v>431</v>
      </c>
      <c r="B386" t="s">
        <v>24</v>
      </c>
      <c r="C386" t="s">
        <v>25</v>
      </c>
      <c r="D386" s="15">
        <v>45988</v>
      </c>
      <c r="E386" s="15">
        <v>45997</v>
      </c>
      <c r="F386">
        <v>7</v>
      </c>
      <c r="G386">
        <v>579</v>
      </c>
      <c r="H386" t="s">
        <v>14</v>
      </c>
      <c r="I386" t="s">
        <v>551</v>
      </c>
      <c r="J386" t="s">
        <v>46</v>
      </c>
      <c r="K386" t="str">
        <f t="shared" ref="K386:K449" si="37">TEXT(D386, "YYYY")</f>
        <v>2025</v>
      </c>
      <c r="L386" t="str">
        <f t="shared" ref="L386:L449" si="38">TEXT(D386, "MMM")</f>
        <v>Nov</v>
      </c>
      <c r="M386" t="str">
        <f t="shared" ref="M386:M449" si="39">TEXT(D386, "DDD")</f>
        <v>Thu</v>
      </c>
      <c r="N386">
        <f t="shared" si="36"/>
        <v>9</v>
      </c>
      <c r="O386">
        <f>ROUND(F386*G386*VLOOKUP(C386, Table2[#All], 2,FALSE),0)</f>
        <v>2229</v>
      </c>
      <c r="P386">
        <f t="shared" ref="P386:P449" si="40">F386*G386</f>
        <v>4053</v>
      </c>
      <c r="Q386">
        <f t="shared" ref="Q386:Q449" si="41">P386-O386</f>
        <v>1824</v>
      </c>
    </row>
    <row r="387" spans="1:17" x14ac:dyDescent="0.25">
      <c r="A387" t="s">
        <v>432</v>
      </c>
      <c r="B387" t="s">
        <v>12</v>
      </c>
      <c r="C387" t="s">
        <v>13</v>
      </c>
      <c r="D387" s="2">
        <v>45949</v>
      </c>
      <c r="E387" s="3">
        <v>45953</v>
      </c>
      <c r="F387">
        <v>3</v>
      </c>
      <c r="G387">
        <v>982</v>
      </c>
      <c r="H387" t="s">
        <v>28</v>
      </c>
      <c r="I387" t="s">
        <v>551</v>
      </c>
      <c r="J387" t="s">
        <v>46</v>
      </c>
      <c r="K387" t="str">
        <f t="shared" si="37"/>
        <v>2025</v>
      </c>
      <c r="L387" t="str">
        <f t="shared" si="38"/>
        <v>Oct</v>
      </c>
      <c r="M387" t="str">
        <f t="shared" si="39"/>
        <v>Sun</v>
      </c>
      <c r="N387">
        <f t="shared" si="36"/>
        <v>4</v>
      </c>
      <c r="O387">
        <f>ROUND(F387*G387*VLOOKUP(C387, Table2[#All], 2,FALSE),0)</f>
        <v>2210</v>
      </c>
      <c r="P387">
        <f t="shared" si="40"/>
        <v>2946</v>
      </c>
      <c r="Q387">
        <f t="shared" si="41"/>
        <v>736</v>
      </c>
    </row>
    <row r="388" spans="1:17" x14ac:dyDescent="0.25">
      <c r="A388" t="s">
        <v>433</v>
      </c>
      <c r="B388" t="s">
        <v>24</v>
      </c>
      <c r="C388" t="s">
        <v>70</v>
      </c>
      <c r="D388" s="15">
        <v>45842</v>
      </c>
      <c r="E388" s="15">
        <v>45849</v>
      </c>
      <c r="F388">
        <v>2</v>
      </c>
      <c r="G388">
        <v>969</v>
      </c>
      <c r="H388" t="s">
        <v>14</v>
      </c>
      <c r="I388" t="s">
        <v>33</v>
      </c>
      <c r="J388" t="s">
        <v>46</v>
      </c>
      <c r="K388" t="str">
        <f t="shared" si="37"/>
        <v>2025</v>
      </c>
      <c r="L388" t="str">
        <f t="shared" si="38"/>
        <v>Jul</v>
      </c>
      <c r="M388" t="str">
        <f t="shared" si="39"/>
        <v>Fri</v>
      </c>
      <c r="N388">
        <f t="shared" si="36"/>
        <v>7</v>
      </c>
      <c r="O388">
        <f>ROUND(F388*G388*VLOOKUP(C388, Table2[#All], 2,FALSE),0)</f>
        <v>1066</v>
      </c>
      <c r="P388">
        <f t="shared" si="40"/>
        <v>1938</v>
      </c>
      <c r="Q388">
        <f t="shared" si="41"/>
        <v>872</v>
      </c>
    </row>
    <row r="389" spans="1:17" x14ac:dyDescent="0.25">
      <c r="A389" t="s">
        <v>434</v>
      </c>
      <c r="B389" t="s">
        <v>17</v>
      </c>
      <c r="C389" t="s">
        <v>18</v>
      </c>
      <c r="D389" s="15">
        <v>45679</v>
      </c>
      <c r="E389" s="15">
        <v>45686</v>
      </c>
      <c r="F389">
        <v>6</v>
      </c>
      <c r="G389">
        <v>563</v>
      </c>
      <c r="H389" t="s">
        <v>14</v>
      </c>
      <c r="I389" t="s">
        <v>551</v>
      </c>
      <c r="J389" t="s">
        <v>46</v>
      </c>
      <c r="K389" t="str">
        <f t="shared" si="37"/>
        <v>2025</v>
      </c>
      <c r="L389" t="str">
        <f t="shared" si="38"/>
        <v>Jan</v>
      </c>
      <c r="M389" t="str">
        <f t="shared" si="39"/>
        <v>Wed</v>
      </c>
      <c r="N389">
        <f t="shared" si="36"/>
        <v>7</v>
      </c>
      <c r="O389">
        <f>ROUND(F389*G389*VLOOKUP(C389, Table2[#All], 2,FALSE),0)</f>
        <v>1689</v>
      </c>
      <c r="P389">
        <f t="shared" si="40"/>
        <v>3378</v>
      </c>
      <c r="Q389">
        <f t="shared" si="41"/>
        <v>1689</v>
      </c>
    </row>
    <row r="390" spans="1:17" x14ac:dyDescent="0.25">
      <c r="A390" t="s">
        <v>435</v>
      </c>
      <c r="B390" t="s">
        <v>21</v>
      </c>
      <c r="C390" t="s">
        <v>54</v>
      </c>
      <c r="D390" s="15">
        <v>45881</v>
      </c>
      <c r="E390" s="15">
        <v>45891</v>
      </c>
      <c r="F390">
        <v>7</v>
      </c>
      <c r="G390">
        <v>894</v>
      </c>
      <c r="H390" t="s">
        <v>14</v>
      </c>
      <c r="I390" t="s">
        <v>550</v>
      </c>
      <c r="J390" t="s">
        <v>15</v>
      </c>
      <c r="K390" t="str">
        <f t="shared" si="37"/>
        <v>2025</v>
      </c>
      <c r="L390" t="str">
        <f t="shared" si="38"/>
        <v>Aug</v>
      </c>
      <c r="M390" t="str">
        <f t="shared" si="39"/>
        <v>Tue</v>
      </c>
      <c r="N390">
        <f t="shared" si="36"/>
        <v>10</v>
      </c>
      <c r="O390">
        <f>ROUND(F390*G390*VLOOKUP(C390, Table2[#All], 2,FALSE),0)</f>
        <v>4381</v>
      </c>
      <c r="P390">
        <f t="shared" si="40"/>
        <v>6258</v>
      </c>
      <c r="Q390">
        <f t="shared" si="41"/>
        <v>1877</v>
      </c>
    </row>
    <row r="391" spans="1:17" x14ac:dyDescent="0.25">
      <c r="A391" t="s">
        <v>436</v>
      </c>
      <c r="B391" t="s">
        <v>31</v>
      </c>
      <c r="C391" t="s">
        <v>76</v>
      </c>
      <c r="D391" s="15">
        <v>45881</v>
      </c>
      <c r="E391" s="15">
        <v>45882</v>
      </c>
      <c r="F391">
        <v>8</v>
      </c>
      <c r="G391">
        <v>177</v>
      </c>
      <c r="H391" t="s">
        <v>14</v>
      </c>
      <c r="I391" t="s">
        <v>551</v>
      </c>
      <c r="J391" t="s">
        <v>15</v>
      </c>
      <c r="K391" t="str">
        <f t="shared" si="37"/>
        <v>2025</v>
      </c>
      <c r="L391" t="str">
        <f t="shared" si="38"/>
        <v>Aug</v>
      </c>
      <c r="M391" t="str">
        <f t="shared" si="39"/>
        <v>Tue</v>
      </c>
      <c r="N391">
        <f t="shared" ref="N391:N454" si="42">DATEDIF(D391,E391, "D")</f>
        <v>1</v>
      </c>
      <c r="O391">
        <f>ROUND(F391*G391*VLOOKUP(C391, Table2[#All], 2,FALSE),0)</f>
        <v>1062</v>
      </c>
      <c r="P391">
        <f t="shared" si="40"/>
        <v>1416</v>
      </c>
      <c r="Q391">
        <f t="shared" si="41"/>
        <v>354</v>
      </c>
    </row>
    <row r="392" spans="1:17" x14ac:dyDescent="0.25">
      <c r="A392" t="s">
        <v>437</v>
      </c>
      <c r="B392" t="s">
        <v>17</v>
      </c>
      <c r="C392" t="s">
        <v>44</v>
      </c>
      <c r="D392" s="15">
        <v>46019</v>
      </c>
      <c r="E392" s="15">
        <v>46021</v>
      </c>
      <c r="F392">
        <v>9</v>
      </c>
      <c r="G392">
        <v>455</v>
      </c>
      <c r="H392" t="s">
        <v>14</v>
      </c>
      <c r="I392" t="s">
        <v>547</v>
      </c>
      <c r="J392" t="s">
        <v>29</v>
      </c>
      <c r="K392" t="str">
        <f t="shared" si="37"/>
        <v>2025</v>
      </c>
      <c r="L392" t="str">
        <f t="shared" si="38"/>
        <v>Dec</v>
      </c>
      <c r="M392" t="str">
        <f t="shared" si="39"/>
        <v>Sun</v>
      </c>
      <c r="N392">
        <f t="shared" si="42"/>
        <v>2</v>
      </c>
      <c r="O392">
        <f>ROUND(F392*G392*VLOOKUP(C392, Table2[#All], 2,FALSE),0)</f>
        <v>2457</v>
      </c>
      <c r="P392">
        <f t="shared" si="40"/>
        <v>4095</v>
      </c>
      <c r="Q392">
        <f t="shared" si="41"/>
        <v>1638</v>
      </c>
    </row>
    <row r="393" spans="1:17" x14ac:dyDescent="0.25">
      <c r="A393" t="s">
        <v>438</v>
      </c>
      <c r="B393" t="s">
        <v>21</v>
      </c>
      <c r="C393" t="s">
        <v>54</v>
      </c>
      <c r="D393" s="15">
        <v>45737</v>
      </c>
      <c r="E393" s="15">
        <v>45746</v>
      </c>
      <c r="F393">
        <v>6</v>
      </c>
      <c r="G393">
        <v>565</v>
      </c>
      <c r="H393" t="s">
        <v>14</v>
      </c>
      <c r="I393" t="s">
        <v>549</v>
      </c>
      <c r="J393" t="s">
        <v>46</v>
      </c>
      <c r="K393" t="str">
        <f t="shared" si="37"/>
        <v>2025</v>
      </c>
      <c r="L393" t="str">
        <f t="shared" si="38"/>
        <v>Mar</v>
      </c>
      <c r="M393" t="str">
        <f t="shared" si="39"/>
        <v>Fri</v>
      </c>
      <c r="N393">
        <f t="shared" si="42"/>
        <v>9</v>
      </c>
      <c r="O393">
        <f>ROUND(F393*G393*VLOOKUP(C393, Table2[#All], 2,FALSE),0)</f>
        <v>2373</v>
      </c>
      <c r="P393">
        <f t="shared" si="40"/>
        <v>3390</v>
      </c>
      <c r="Q393">
        <f t="shared" si="41"/>
        <v>1017</v>
      </c>
    </row>
    <row r="394" spans="1:17" x14ac:dyDescent="0.25">
      <c r="A394" t="s">
        <v>439</v>
      </c>
      <c r="B394" t="s">
        <v>12</v>
      </c>
      <c r="C394" t="s">
        <v>27</v>
      </c>
      <c r="D394" s="15">
        <v>45924</v>
      </c>
      <c r="E394" s="15">
        <v>45931</v>
      </c>
      <c r="F394">
        <v>3</v>
      </c>
      <c r="G394">
        <v>565</v>
      </c>
      <c r="H394" t="s">
        <v>14</v>
      </c>
      <c r="I394" t="s">
        <v>33</v>
      </c>
      <c r="J394" t="s">
        <v>15</v>
      </c>
      <c r="K394" t="str">
        <f t="shared" si="37"/>
        <v>2025</v>
      </c>
      <c r="L394" t="str">
        <f t="shared" si="38"/>
        <v>Sep</v>
      </c>
      <c r="M394" t="str">
        <f t="shared" si="39"/>
        <v>Wed</v>
      </c>
      <c r="N394">
        <f t="shared" si="42"/>
        <v>7</v>
      </c>
      <c r="O394">
        <f>ROUND(F394*G394*VLOOKUP(C394, Table2[#All], 2,FALSE),0)</f>
        <v>1102</v>
      </c>
      <c r="P394">
        <f t="shared" si="40"/>
        <v>1695</v>
      </c>
      <c r="Q394">
        <f t="shared" si="41"/>
        <v>593</v>
      </c>
    </row>
    <row r="395" spans="1:17" x14ac:dyDescent="0.25">
      <c r="A395" t="s">
        <v>440</v>
      </c>
      <c r="B395" t="s">
        <v>21</v>
      </c>
      <c r="C395" t="s">
        <v>22</v>
      </c>
      <c r="D395" s="15">
        <v>45895</v>
      </c>
      <c r="E395" s="15">
        <v>45896</v>
      </c>
      <c r="F395">
        <v>10</v>
      </c>
      <c r="G395">
        <v>572</v>
      </c>
      <c r="H395" t="s">
        <v>14</v>
      </c>
      <c r="I395" t="s">
        <v>33</v>
      </c>
      <c r="J395" t="s">
        <v>19</v>
      </c>
      <c r="K395" t="str">
        <f t="shared" si="37"/>
        <v>2025</v>
      </c>
      <c r="L395" t="str">
        <f t="shared" si="38"/>
        <v>Aug</v>
      </c>
      <c r="M395" t="str">
        <f t="shared" si="39"/>
        <v>Tue</v>
      </c>
      <c r="N395">
        <f t="shared" si="42"/>
        <v>1</v>
      </c>
      <c r="O395">
        <f>ROUND(F395*G395*VLOOKUP(C395, Table2[#All], 2,FALSE),0)</f>
        <v>4290</v>
      </c>
      <c r="P395">
        <f t="shared" si="40"/>
        <v>5720</v>
      </c>
      <c r="Q395">
        <f t="shared" si="41"/>
        <v>1430</v>
      </c>
    </row>
    <row r="396" spans="1:17" x14ac:dyDescent="0.25">
      <c r="A396" t="s">
        <v>441</v>
      </c>
      <c r="B396" t="s">
        <v>17</v>
      </c>
      <c r="C396" t="s">
        <v>44</v>
      </c>
      <c r="D396" s="2">
        <v>45718</v>
      </c>
      <c r="E396" s="3">
        <v>45725</v>
      </c>
      <c r="F396">
        <v>9</v>
      </c>
      <c r="G396">
        <v>616</v>
      </c>
      <c r="H396" t="s">
        <v>28</v>
      </c>
      <c r="I396" t="s">
        <v>549</v>
      </c>
      <c r="J396" t="s">
        <v>46</v>
      </c>
      <c r="K396" t="str">
        <f t="shared" si="37"/>
        <v>2025</v>
      </c>
      <c r="L396" t="str">
        <f t="shared" si="38"/>
        <v>Mar</v>
      </c>
      <c r="M396" t="str">
        <f t="shared" si="39"/>
        <v>Sun</v>
      </c>
      <c r="N396">
        <f t="shared" si="42"/>
        <v>7</v>
      </c>
      <c r="O396">
        <f>ROUND(F396*G396*VLOOKUP(C396, Table2[#All], 2,FALSE),0)</f>
        <v>3326</v>
      </c>
      <c r="P396">
        <f t="shared" si="40"/>
        <v>5544</v>
      </c>
      <c r="Q396">
        <f t="shared" si="41"/>
        <v>2218</v>
      </c>
    </row>
    <row r="397" spans="1:17" x14ac:dyDescent="0.25">
      <c r="A397" t="s">
        <v>442</v>
      </c>
      <c r="B397" t="s">
        <v>17</v>
      </c>
      <c r="C397" t="s">
        <v>56</v>
      </c>
      <c r="D397" s="2">
        <v>45774</v>
      </c>
      <c r="E397" s="3">
        <v>45781</v>
      </c>
      <c r="F397">
        <v>1</v>
      </c>
      <c r="G397">
        <v>692</v>
      </c>
      <c r="H397" t="s">
        <v>28</v>
      </c>
      <c r="I397" t="s">
        <v>550</v>
      </c>
      <c r="J397" t="s">
        <v>19</v>
      </c>
      <c r="K397" t="str">
        <f t="shared" si="37"/>
        <v>2025</v>
      </c>
      <c r="L397" t="str">
        <f t="shared" si="38"/>
        <v>Apr</v>
      </c>
      <c r="M397" t="str">
        <f t="shared" si="39"/>
        <v>Sun</v>
      </c>
      <c r="N397">
        <f t="shared" si="42"/>
        <v>7</v>
      </c>
      <c r="O397">
        <f>ROUND(F397*G397*VLOOKUP(C397, Table2[#All], 2,FALSE),0)</f>
        <v>381</v>
      </c>
      <c r="P397">
        <f t="shared" si="40"/>
        <v>692</v>
      </c>
      <c r="Q397">
        <f t="shared" si="41"/>
        <v>311</v>
      </c>
    </row>
    <row r="398" spans="1:17" x14ac:dyDescent="0.25">
      <c r="A398" t="s">
        <v>443</v>
      </c>
      <c r="B398" t="s">
        <v>17</v>
      </c>
      <c r="C398" t="s">
        <v>64</v>
      </c>
      <c r="D398" s="15">
        <v>45861</v>
      </c>
      <c r="E398" s="15">
        <v>45869</v>
      </c>
      <c r="F398">
        <v>6</v>
      </c>
      <c r="G398">
        <v>366</v>
      </c>
      <c r="H398" t="s">
        <v>14</v>
      </c>
      <c r="I398" t="s">
        <v>551</v>
      </c>
      <c r="J398" t="s">
        <v>46</v>
      </c>
      <c r="K398" t="str">
        <f t="shared" si="37"/>
        <v>2025</v>
      </c>
      <c r="L398" t="str">
        <f t="shared" si="38"/>
        <v>Jul</v>
      </c>
      <c r="M398" t="str">
        <f t="shared" si="39"/>
        <v>Wed</v>
      </c>
      <c r="N398">
        <f t="shared" si="42"/>
        <v>8</v>
      </c>
      <c r="O398">
        <f>ROUND(F398*G398*VLOOKUP(C398, Table2[#All], 2,FALSE),0)</f>
        <v>1098</v>
      </c>
      <c r="P398">
        <f t="shared" si="40"/>
        <v>2196</v>
      </c>
      <c r="Q398">
        <f t="shared" si="41"/>
        <v>1098</v>
      </c>
    </row>
    <row r="399" spans="1:17" x14ac:dyDescent="0.25">
      <c r="A399" t="s">
        <v>444</v>
      </c>
      <c r="B399" t="s">
        <v>17</v>
      </c>
      <c r="C399" t="s">
        <v>18</v>
      </c>
      <c r="D399" s="2">
        <v>45661</v>
      </c>
      <c r="E399" s="3">
        <v>45668</v>
      </c>
      <c r="F399">
        <v>2</v>
      </c>
      <c r="G399">
        <v>132</v>
      </c>
      <c r="H399" t="s">
        <v>28</v>
      </c>
      <c r="I399" t="s">
        <v>550</v>
      </c>
      <c r="J399" t="s">
        <v>29</v>
      </c>
      <c r="K399" t="str">
        <f t="shared" si="37"/>
        <v>2025</v>
      </c>
      <c r="L399" t="str">
        <f t="shared" si="38"/>
        <v>Jan</v>
      </c>
      <c r="M399" t="str">
        <f t="shared" si="39"/>
        <v>Sat</v>
      </c>
      <c r="N399">
        <f t="shared" si="42"/>
        <v>7</v>
      </c>
      <c r="O399">
        <f>ROUND(F399*G399*VLOOKUP(C399, Table2[#All], 2,FALSE),0)</f>
        <v>132</v>
      </c>
      <c r="P399">
        <f t="shared" si="40"/>
        <v>264</v>
      </c>
      <c r="Q399">
        <f t="shared" si="41"/>
        <v>132</v>
      </c>
    </row>
    <row r="400" spans="1:17" x14ac:dyDescent="0.25">
      <c r="A400" t="s">
        <v>445</v>
      </c>
      <c r="B400" t="s">
        <v>12</v>
      </c>
      <c r="C400" t="s">
        <v>13</v>
      </c>
      <c r="D400" s="2">
        <v>45678</v>
      </c>
      <c r="E400" s="3">
        <v>45693</v>
      </c>
      <c r="F400">
        <v>1</v>
      </c>
      <c r="G400">
        <v>102</v>
      </c>
      <c r="H400" t="s">
        <v>28</v>
      </c>
      <c r="I400" t="s">
        <v>551</v>
      </c>
      <c r="J400" t="s">
        <v>19</v>
      </c>
      <c r="K400" t="str">
        <f t="shared" si="37"/>
        <v>2025</v>
      </c>
      <c r="L400" t="str">
        <f t="shared" si="38"/>
        <v>Jan</v>
      </c>
      <c r="M400" t="str">
        <f t="shared" si="39"/>
        <v>Tue</v>
      </c>
      <c r="N400">
        <f t="shared" si="42"/>
        <v>15</v>
      </c>
      <c r="O400">
        <f>ROUND(F400*G400*VLOOKUP(C400, Table2[#All], 2,FALSE),0)</f>
        <v>77</v>
      </c>
      <c r="P400">
        <f t="shared" si="40"/>
        <v>102</v>
      </c>
      <c r="Q400">
        <f t="shared" si="41"/>
        <v>25</v>
      </c>
    </row>
    <row r="401" spans="1:17" x14ac:dyDescent="0.25">
      <c r="A401" t="s">
        <v>446</v>
      </c>
      <c r="B401" t="s">
        <v>21</v>
      </c>
      <c r="C401" t="s">
        <v>22</v>
      </c>
      <c r="D401" s="15">
        <v>45939</v>
      </c>
      <c r="E401" s="15">
        <v>45949</v>
      </c>
      <c r="F401">
        <v>5</v>
      </c>
      <c r="G401">
        <v>644</v>
      </c>
      <c r="H401" t="s">
        <v>14</v>
      </c>
      <c r="I401" t="s">
        <v>33</v>
      </c>
      <c r="J401" t="s">
        <v>29</v>
      </c>
      <c r="K401" t="str">
        <f t="shared" si="37"/>
        <v>2025</v>
      </c>
      <c r="L401" t="str">
        <f t="shared" si="38"/>
        <v>Oct</v>
      </c>
      <c r="M401" t="str">
        <f t="shared" si="39"/>
        <v>Thu</v>
      </c>
      <c r="N401">
        <f t="shared" si="42"/>
        <v>10</v>
      </c>
      <c r="O401">
        <f>ROUND(F401*G401*VLOOKUP(C401, Table2[#All], 2,FALSE),0)</f>
        <v>2415</v>
      </c>
      <c r="P401">
        <f t="shared" si="40"/>
        <v>3220</v>
      </c>
      <c r="Q401">
        <f t="shared" si="41"/>
        <v>805</v>
      </c>
    </row>
    <row r="402" spans="1:17" x14ac:dyDescent="0.25">
      <c r="A402" t="s">
        <v>447</v>
      </c>
      <c r="B402" t="s">
        <v>31</v>
      </c>
      <c r="C402" t="s">
        <v>32</v>
      </c>
      <c r="D402" s="2">
        <v>45728</v>
      </c>
      <c r="E402" s="3">
        <v>45734</v>
      </c>
      <c r="F402">
        <v>7</v>
      </c>
      <c r="G402">
        <v>171</v>
      </c>
      <c r="H402" t="s">
        <v>28</v>
      </c>
      <c r="I402" t="s">
        <v>549</v>
      </c>
      <c r="J402" t="s">
        <v>15</v>
      </c>
      <c r="K402" t="str">
        <f t="shared" si="37"/>
        <v>2025</v>
      </c>
      <c r="L402" t="str">
        <f t="shared" si="38"/>
        <v>Mar</v>
      </c>
      <c r="M402" t="str">
        <f t="shared" si="39"/>
        <v>Wed</v>
      </c>
      <c r="N402">
        <f t="shared" si="42"/>
        <v>6</v>
      </c>
      <c r="O402">
        <f>ROUND(F402*G402*VLOOKUP(C402, Table2[#All], 2,FALSE),0)</f>
        <v>898</v>
      </c>
      <c r="P402">
        <f t="shared" si="40"/>
        <v>1197</v>
      </c>
      <c r="Q402">
        <f t="shared" si="41"/>
        <v>299</v>
      </c>
    </row>
    <row r="403" spans="1:17" x14ac:dyDescent="0.25">
      <c r="A403" t="s">
        <v>448</v>
      </c>
      <c r="B403" t="s">
        <v>21</v>
      </c>
      <c r="C403" t="s">
        <v>83</v>
      </c>
      <c r="D403" s="2">
        <v>45901</v>
      </c>
      <c r="E403" s="3">
        <v>45903</v>
      </c>
      <c r="F403">
        <v>8</v>
      </c>
      <c r="G403">
        <v>204</v>
      </c>
      <c r="H403" t="s">
        <v>28</v>
      </c>
      <c r="I403" t="s">
        <v>33</v>
      </c>
      <c r="J403" t="s">
        <v>15</v>
      </c>
      <c r="K403" t="str">
        <f t="shared" si="37"/>
        <v>2025</v>
      </c>
      <c r="L403" t="str">
        <f t="shared" si="38"/>
        <v>Sep</v>
      </c>
      <c r="M403" t="str">
        <f t="shared" si="39"/>
        <v>Mon</v>
      </c>
      <c r="N403">
        <f t="shared" si="42"/>
        <v>2</v>
      </c>
      <c r="O403">
        <f>ROUND(F403*G403*VLOOKUP(C403, Table2[#All], 2,FALSE),0)</f>
        <v>1306</v>
      </c>
      <c r="P403">
        <f t="shared" si="40"/>
        <v>1632</v>
      </c>
      <c r="Q403">
        <f t="shared" si="41"/>
        <v>326</v>
      </c>
    </row>
    <row r="404" spans="1:17" x14ac:dyDescent="0.25">
      <c r="A404" t="s">
        <v>449</v>
      </c>
      <c r="B404" t="s">
        <v>24</v>
      </c>
      <c r="C404" t="s">
        <v>70</v>
      </c>
      <c r="D404" s="2">
        <v>45975</v>
      </c>
      <c r="E404" s="3">
        <v>45985</v>
      </c>
      <c r="F404">
        <v>1</v>
      </c>
      <c r="G404">
        <v>410</v>
      </c>
      <c r="H404" t="s">
        <v>28</v>
      </c>
      <c r="I404" t="s">
        <v>549</v>
      </c>
      <c r="J404" t="s">
        <v>19</v>
      </c>
      <c r="K404" t="str">
        <f t="shared" si="37"/>
        <v>2025</v>
      </c>
      <c r="L404" t="str">
        <f t="shared" si="38"/>
        <v>Nov</v>
      </c>
      <c r="M404" t="str">
        <f t="shared" si="39"/>
        <v>Fri</v>
      </c>
      <c r="N404">
        <f t="shared" si="42"/>
        <v>10</v>
      </c>
      <c r="O404">
        <f>ROUND(F404*G404*VLOOKUP(C404, Table2[#All], 2,FALSE),0)</f>
        <v>226</v>
      </c>
      <c r="P404">
        <f t="shared" si="40"/>
        <v>410</v>
      </c>
      <c r="Q404">
        <f t="shared" si="41"/>
        <v>184</v>
      </c>
    </row>
    <row r="405" spans="1:17" x14ac:dyDescent="0.25">
      <c r="A405" t="s">
        <v>450</v>
      </c>
      <c r="B405" t="s">
        <v>24</v>
      </c>
      <c r="C405" t="s">
        <v>38</v>
      </c>
      <c r="D405" s="15">
        <v>45782</v>
      </c>
      <c r="E405" s="15">
        <v>45785</v>
      </c>
      <c r="F405">
        <v>2</v>
      </c>
      <c r="G405">
        <v>874</v>
      </c>
      <c r="H405" t="s">
        <v>14</v>
      </c>
      <c r="I405" t="s">
        <v>551</v>
      </c>
      <c r="J405" t="s">
        <v>29</v>
      </c>
      <c r="K405" t="str">
        <f t="shared" si="37"/>
        <v>2025</v>
      </c>
      <c r="L405" t="str">
        <f t="shared" si="38"/>
        <v>May</v>
      </c>
      <c r="M405" t="str">
        <f t="shared" si="39"/>
        <v>Mon</v>
      </c>
      <c r="N405">
        <f t="shared" si="42"/>
        <v>3</v>
      </c>
      <c r="O405">
        <f>ROUND(F405*G405*VLOOKUP(C405, Table2[#All], 2,FALSE),0)</f>
        <v>874</v>
      </c>
      <c r="P405">
        <f t="shared" si="40"/>
        <v>1748</v>
      </c>
      <c r="Q405">
        <f t="shared" si="41"/>
        <v>874</v>
      </c>
    </row>
    <row r="406" spans="1:17" x14ac:dyDescent="0.25">
      <c r="A406" t="s">
        <v>451</v>
      </c>
      <c r="B406" t="s">
        <v>17</v>
      </c>
      <c r="C406" t="s">
        <v>64</v>
      </c>
      <c r="D406" s="2">
        <v>45707</v>
      </c>
      <c r="E406" s="3">
        <v>45711</v>
      </c>
      <c r="F406">
        <v>7</v>
      </c>
      <c r="G406">
        <v>855</v>
      </c>
      <c r="H406" t="s">
        <v>28</v>
      </c>
      <c r="I406" t="s">
        <v>550</v>
      </c>
      <c r="J406" t="s">
        <v>15</v>
      </c>
      <c r="K406" t="str">
        <f t="shared" si="37"/>
        <v>2025</v>
      </c>
      <c r="L406" t="str">
        <f t="shared" si="38"/>
        <v>Feb</v>
      </c>
      <c r="M406" t="str">
        <f t="shared" si="39"/>
        <v>Wed</v>
      </c>
      <c r="N406">
        <f t="shared" si="42"/>
        <v>4</v>
      </c>
      <c r="O406">
        <f>ROUND(F406*G406*VLOOKUP(C406, Table2[#All], 2,FALSE),0)</f>
        <v>2993</v>
      </c>
      <c r="P406">
        <f t="shared" si="40"/>
        <v>5985</v>
      </c>
      <c r="Q406">
        <f t="shared" si="41"/>
        <v>2992</v>
      </c>
    </row>
    <row r="407" spans="1:17" x14ac:dyDescent="0.25">
      <c r="A407" t="s">
        <v>452</v>
      </c>
      <c r="B407" t="s">
        <v>31</v>
      </c>
      <c r="C407" t="s">
        <v>50</v>
      </c>
      <c r="D407" s="15">
        <v>45753</v>
      </c>
      <c r="E407" s="15">
        <v>45760</v>
      </c>
      <c r="F407">
        <v>1</v>
      </c>
      <c r="G407">
        <v>386</v>
      </c>
      <c r="H407" t="s">
        <v>14</v>
      </c>
      <c r="I407" t="s">
        <v>551</v>
      </c>
      <c r="J407" t="s">
        <v>19</v>
      </c>
      <c r="K407" t="str">
        <f t="shared" si="37"/>
        <v>2025</v>
      </c>
      <c r="L407" t="str">
        <f t="shared" si="38"/>
        <v>Apr</v>
      </c>
      <c r="M407" t="str">
        <f t="shared" si="39"/>
        <v>Sun</v>
      </c>
      <c r="N407">
        <f t="shared" si="42"/>
        <v>7</v>
      </c>
      <c r="O407">
        <f>ROUND(F407*G407*VLOOKUP(C407, Table2[#All], 2,FALSE),0)</f>
        <v>270</v>
      </c>
      <c r="P407">
        <f t="shared" si="40"/>
        <v>386</v>
      </c>
      <c r="Q407">
        <f t="shared" si="41"/>
        <v>116</v>
      </c>
    </row>
    <row r="408" spans="1:17" x14ac:dyDescent="0.25">
      <c r="A408" t="s">
        <v>453</v>
      </c>
      <c r="B408" t="s">
        <v>17</v>
      </c>
      <c r="C408" t="s">
        <v>56</v>
      </c>
      <c r="D408" s="2">
        <v>45732</v>
      </c>
      <c r="E408" s="3">
        <v>45743</v>
      </c>
      <c r="F408">
        <v>9</v>
      </c>
      <c r="G408">
        <v>309</v>
      </c>
      <c r="H408" t="s">
        <v>28</v>
      </c>
      <c r="I408" t="s">
        <v>547</v>
      </c>
      <c r="J408" t="s">
        <v>46</v>
      </c>
      <c r="K408" t="str">
        <f t="shared" si="37"/>
        <v>2025</v>
      </c>
      <c r="L408" t="str">
        <f t="shared" si="38"/>
        <v>Mar</v>
      </c>
      <c r="M408" t="str">
        <f t="shared" si="39"/>
        <v>Sun</v>
      </c>
      <c r="N408">
        <f t="shared" si="42"/>
        <v>11</v>
      </c>
      <c r="O408">
        <f>ROUND(F408*G408*VLOOKUP(C408, Table2[#All], 2,FALSE),0)</f>
        <v>1530</v>
      </c>
      <c r="P408">
        <f t="shared" si="40"/>
        <v>2781</v>
      </c>
      <c r="Q408">
        <f t="shared" si="41"/>
        <v>1251</v>
      </c>
    </row>
    <row r="409" spans="1:17" x14ac:dyDescent="0.25">
      <c r="A409" t="s">
        <v>454</v>
      </c>
      <c r="B409" t="s">
        <v>31</v>
      </c>
      <c r="C409" t="s">
        <v>32</v>
      </c>
      <c r="D409" s="15">
        <v>45709</v>
      </c>
      <c r="E409" s="15">
        <v>45719</v>
      </c>
      <c r="F409">
        <v>3</v>
      </c>
      <c r="G409">
        <v>97</v>
      </c>
      <c r="H409" t="s">
        <v>14</v>
      </c>
      <c r="I409" t="s">
        <v>550</v>
      </c>
      <c r="J409" t="s">
        <v>15</v>
      </c>
      <c r="K409" t="str">
        <f t="shared" si="37"/>
        <v>2025</v>
      </c>
      <c r="L409" t="str">
        <f t="shared" si="38"/>
        <v>Feb</v>
      </c>
      <c r="M409" t="str">
        <f t="shared" si="39"/>
        <v>Fri</v>
      </c>
      <c r="N409">
        <f t="shared" si="42"/>
        <v>10</v>
      </c>
      <c r="O409">
        <f>ROUND(F409*G409*VLOOKUP(C409, Table2[#All], 2,FALSE),0)</f>
        <v>218</v>
      </c>
      <c r="P409">
        <f t="shared" si="40"/>
        <v>291</v>
      </c>
      <c r="Q409">
        <f t="shared" si="41"/>
        <v>73</v>
      </c>
    </row>
    <row r="410" spans="1:17" x14ac:dyDescent="0.25">
      <c r="A410" t="s">
        <v>455</v>
      </c>
      <c r="B410" t="s">
        <v>17</v>
      </c>
      <c r="C410" t="s">
        <v>56</v>
      </c>
      <c r="D410" s="2">
        <v>45970</v>
      </c>
      <c r="E410" s="3">
        <v>45981</v>
      </c>
      <c r="F410">
        <v>4</v>
      </c>
      <c r="G410">
        <v>180</v>
      </c>
      <c r="H410" t="s">
        <v>28</v>
      </c>
      <c r="I410" t="s">
        <v>549</v>
      </c>
      <c r="J410" t="s">
        <v>46</v>
      </c>
      <c r="K410" t="str">
        <f t="shared" si="37"/>
        <v>2025</v>
      </c>
      <c r="L410" t="str">
        <f t="shared" si="38"/>
        <v>Nov</v>
      </c>
      <c r="M410" t="str">
        <f t="shared" si="39"/>
        <v>Sun</v>
      </c>
      <c r="N410">
        <f t="shared" si="42"/>
        <v>11</v>
      </c>
      <c r="O410">
        <f>ROUND(F410*G410*VLOOKUP(C410, Table2[#All], 2,FALSE),0)</f>
        <v>396</v>
      </c>
      <c r="P410">
        <f t="shared" si="40"/>
        <v>720</v>
      </c>
      <c r="Q410">
        <f t="shared" si="41"/>
        <v>324</v>
      </c>
    </row>
    <row r="411" spans="1:17" x14ac:dyDescent="0.25">
      <c r="A411" t="s">
        <v>456</v>
      </c>
      <c r="B411" t="s">
        <v>21</v>
      </c>
      <c r="C411" t="s">
        <v>22</v>
      </c>
      <c r="D411" s="2">
        <v>45836</v>
      </c>
      <c r="E411" s="3">
        <v>45842</v>
      </c>
      <c r="F411">
        <v>1</v>
      </c>
      <c r="G411">
        <v>187</v>
      </c>
      <c r="H411" t="s">
        <v>28</v>
      </c>
      <c r="I411" t="s">
        <v>551</v>
      </c>
      <c r="J411" t="s">
        <v>19</v>
      </c>
      <c r="K411" t="str">
        <f t="shared" si="37"/>
        <v>2025</v>
      </c>
      <c r="L411" t="str">
        <f t="shared" si="38"/>
        <v>Jun</v>
      </c>
      <c r="M411" t="str">
        <f t="shared" si="39"/>
        <v>Sat</v>
      </c>
      <c r="N411">
        <f t="shared" si="42"/>
        <v>6</v>
      </c>
      <c r="O411">
        <f>ROUND(F411*G411*VLOOKUP(C411, Table2[#All], 2,FALSE),0)</f>
        <v>140</v>
      </c>
      <c r="P411">
        <f t="shared" si="40"/>
        <v>187</v>
      </c>
      <c r="Q411">
        <f t="shared" si="41"/>
        <v>47</v>
      </c>
    </row>
    <row r="412" spans="1:17" x14ac:dyDescent="0.25">
      <c r="A412" t="s">
        <v>457</v>
      </c>
      <c r="B412" t="s">
        <v>31</v>
      </c>
      <c r="C412" t="s">
        <v>76</v>
      </c>
      <c r="D412" s="2">
        <v>45926</v>
      </c>
      <c r="E412" s="3">
        <v>45934</v>
      </c>
      <c r="F412">
        <v>9</v>
      </c>
      <c r="G412">
        <v>286</v>
      </c>
      <c r="H412" t="s">
        <v>28</v>
      </c>
      <c r="I412" t="s">
        <v>33</v>
      </c>
      <c r="J412" t="s">
        <v>46</v>
      </c>
      <c r="K412" t="str">
        <f t="shared" si="37"/>
        <v>2025</v>
      </c>
      <c r="L412" t="str">
        <f t="shared" si="38"/>
        <v>Sep</v>
      </c>
      <c r="M412" t="str">
        <f t="shared" si="39"/>
        <v>Fri</v>
      </c>
      <c r="N412">
        <f t="shared" si="42"/>
        <v>8</v>
      </c>
      <c r="O412">
        <f>ROUND(F412*G412*VLOOKUP(C412, Table2[#All], 2,FALSE),0)</f>
        <v>1931</v>
      </c>
      <c r="P412">
        <f t="shared" si="40"/>
        <v>2574</v>
      </c>
      <c r="Q412">
        <f t="shared" si="41"/>
        <v>643</v>
      </c>
    </row>
    <row r="413" spans="1:17" x14ac:dyDescent="0.25">
      <c r="A413" t="s">
        <v>458</v>
      </c>
      <c r="B413" t="s">
        <v>31</v>
      </c>
      <c r="C413" t="s">
        <v>32</v>
      </c>
      <c r="D413" s="2">
        <v>45675</v>
      </c>
      <c r="E413" s="3">
        <v>45688</v>
      </c>
      <c r="F413">
        <v>6</v>
      </c>
      <c r="G413">
        <v>541</v>
      </c>
      <c r="H413" t="s">
        <v>28</v>
      </c>
      <c r="I413" t="s">
        <v>551</v>
      </c>
      <c r="J413" t="s">
        <v>15</v>
      </c>
      <c r="K413" t="str">
        <f t="shared" si="37"/>
        <v>2025</v>
      </c>
      <c r="L413" t="str">
        <f t="shared" si="38"/>
        <v>Jan</v>
      </c>
      <c r="M413" t="str">
        <f t="shared" si="39"/>
        <v>Sat</v>
      </c>
      <c r="N413">
        <f t="shared" si="42"/>
        <v>13</v>
      </c>
      <c r="O413">
        <f>ROUND(F413*G413*VLOOKUP(C413, Table2[#All], 2,FALSE),0)</f>
        <v>2435</v>
      </c>
      <c r="P413">
        <f t="shared" si="40"/>
        <v>3246</v>
      </c>
      <c r="Q413">
        <f t="shared" si="41"/>
        <v>811</v>
      </c>
    </row>
    <row r="414" spans="1:17" x14ac:dyDescent="0.25">
      <c r="A414" t="s">
        <v>459</v>
      </c>
      <c r="B414" t="s">
        <v>17</v>
      </c>
      <c r="C414" t="s">
        <v>44</v>
      </c>
      <c r="D414" s="15">
        <v>45850</v>
      </c>
      <c r="E414" s="15">
        <v>45858</v>
      </c>
      <c r="F414">
        <v>8</v>
      </c>
      <c r="G414">
        <v>779</v>
      </c>
      <c r="H414" t="s">
        <v>14</v>
      </c>
      <c r="I414" t="s">
        <v>550</v>
      </c>
      <c r="J414" t="s">
        <v>29</v>
      </c>
      <c r="K414" t="str">
        <f t="shared" si="37"/>
        <v>2025</v>
      </c>
      <c r="L414" t="str">
        <f t="shared" si="38"/>
        <v>Jul</v>
      </c>
      <c r="M414" t="str">
        <f t="shared" si="39"/>
        <v>Sat</v>
      </c>
      <c r="N414">
        <f t="shared" si="42"/>
        <v>8</v>
      </c>
      <c r="O414">
        <f>ROUND(F414*G414*VLOOKUP(C414, Table2[#All], 2,FALSE),0)</f>
        <v>3739</v>
      </c>
      <c r="P414">
        <f t="shared" si="40"/>
        <v>6232</v>
      </c>
      <c r="Q414">
        <f t="shared" si="41"/>
        <v>2493</v>
      </c>
    </row>
    <row r="415" spans="1:17" x14ac:dyDescent="0.25">
      <c r="A415" t="s">
        <v>460</v>
      </c>
      <c r="B415" t="s">
        <v>12</v>
      </c>
      <c r="C415" t="s">
        <v>58</v>
      </c>
      <c r="D415" s="2">
        <v>45909</v>
      </c>
      <c r="E415" s="3">
        <v>45911</v>
      </c>
      <c r="F415">
        <v>4</v>
      </c>
      <c r="G415">
        <v>249</v>
      </c>
      <c r="H415" t="s">
        <v>28</v>
      </c>
      <c r="I415" t="s">
        <v>551</v>
      </c>
      <c r="J415" t="s">
        <v>15</v>
      </c>
      <c r="K415" t="str">
        <f t="shared" si="37"/>
        <v>2025</v>
      </c>
      <c r="L415" t="str">
        <f t="shared" si="38"/>
        <v>Sep</v>
      </c>
      <c r="M415" t="str">
        <f t="shared" si="39"/>
        <v>Tue</v>
      </c>
      <c r="N415">
        <f t="shared" si="42"/>
        <v>2</v>
      </c>
      <c r="O415">
        <f>ROUND(F415*G415*VLOOKUP(C415, Table2[#All], 2,FALSE),0)</f>
        <v>847</v>
      </c>
      <c r="P415">
        <f t="shared" si="40"/>
        <v>996</v>
      </c>
      <c r="Q415">
        <f t="shared" si="41"/>
        <v>149</v>
      </c>
    </row>
    <row r="416" spans="1:17" x14ac:dyDescent="0.25">
      <c r="A416" t="s">
        <v>461</v>
      </c>
      <c r="B416" t="s">
        <v>12</v>
      </c>
      <c r="C416" t="s">
        <v>27</v>
      </c>
      <c r="D416" s="2">
        <v>45854</v>
      </c>
      <c r="E416" s="3">
        <v>45867</v>
      </c>
      <c r="F416">
        <v>2</v>
      </c>
      <c r="G416">
        <v>146</v>
      </c>
      <c r="H416" t="s">
        <v>28</v>
      </c>
      <c r="I416" t="s">
        <v>547</v>
      </c>
      <c r="J416" t="s">
        <v>46</v>
      </c>
      <c r="K416" t="str">
        <f t="shared" si="37"/>
        <v>2025</v>
      </c>
      <c r="L416" t="str">
        <f t="shared" si="38"/>
        <v>Jul</v>
      </c>
      <c r="M416" t="str">
        <f t="shared" si="39"/>
        <v>Wed</v>
      </c>
      <c r="N416">
        <f t="shared" si="42"/>
        <v>13</v>
      </c>
      <c r="O416">
        <f>ROUND(F416*G416*VLOOKUP(C416, Table2[#All], 2,FALSE),0)</f>
        <v>190</v>
      </c>
      <c r="P416">
        <f t="shared" si="40"/>
        <v>292</v>
      </c>
      <c r="Q416">
        <f t="shared" si="41"/>
        <v>102</v>
      </c>
    </row>
    <row r="417" spans="1:17" x14ac:dyDescent="0.25">
      <c r="A417" t="s">
        <v>462</v>
      </c>
      <c r="B417" t="s">
        <v>24</v>
      </c>
      <c r="C417" t="s">
        <v>25</v>
      </c>
      <c r="D417" s="2">
        <v>45665</v>
      </c>
      <c r="E417" s="3">
        <v>45678</v>
      </c>
      <c r="F417">
        <v>1</v>
      </c>
      <c r="G417">
        <v>333</v>
      </c>
      <c r="H417" t="s">
        <v>28</v>
      </c>
      <c r="I417" t="s">
        <v>33</v>
      </c>
      <c r="J417" t="s">
        <v>15</v>
      </c>
      <c r="K417" t="str">
        <f t="shared" si="37"/>
        <v>2025</v>
      </c>
      <c r="L417" t="str">
        <f t="shared" si="38"/>
        <v>Jan</v>
      </c>
      <c r="M417" t="str">
        <f t="shared" si="39"/>
        <v>Wed</v>
      </c>
      <c r="N417">
        <f t="shared" si="42"/>
        <v>13</v>
      </c>
      <c r="O417">
        <f>ROUND(F417*G417*VLOOKUP(C417, Table2[#All], 2,FALSE),0)</f>
        <v>183</v>
      </c>
      <c r="P417">
        <f t="shared" si="40"/>
        <v>333</v>
      </c>
      <c r="Q417">
        <f t="shared" si="41"/>
        <v>150</v>
      </c>
    </row>
    <row r="418" spans="1:17" x14ac:dyDescent="0.25">
      <c r="A418" t="s">
        <v>463</v>
      </c>
      <c r="B418" t="s">
        <v>24</v>
      </c>
      <c r="C418" t="s">
        <v>38</v>
      </c>
      <c r="D418" s="2">
        <v>45897</v>
      </c>
      <c r="E418" s="3">
        <v>45904</v>
      </c>
      <c r="F418">
        <v>9</v>
      </c>
      <c r="G418">
        <v>687</v>
      </c>
      <c r="H418" t="s">
        <v>28</v>
      </c>
      <c r="I418" t="s">
        <v>547</v>
      </c>
      <c r="J418" t="s">
        <v>29</v>
      </c>
      <c r="K418" t="str">
        <f t="shared" si="37"/>
        <v>2025</v>
      </c>
      <c r="L418" t="str">
        <f t="shared" si="38"/>
        <v>Aug</v>
      </c>
      <c r="M418" t="str">
        <f t="shared" si="39"/>
        <v>Thu</v>
      </c>
      <c r="N418">
        <f t="shared" si="42"/>
        <v>7</v>
      </c>
      <c r="O418">
        <f>ROUND(F418*G418*VLOOKUP(C418, Table2[#All], 2,FALSE),0)</f>
        <v>3092</v>
      </c>
      <c r="P418">
        <f t="shared" si="40"/>
        <v>6183</v>
      </c>
      <c r="Q418">
        <f t="shared" si="41"/>
        <v>3091</v>
      </c>
    </row>
    <row r="419" spans="1:17" x14ac:dyDescent="0.25">
      <c r="A419" t="s">
        <v>464</v>
      </c>
      <c r="B419" t="s">
        <v>21</v>
      </c>
      <c r="C419" t="s">
        <v>83</v>
      </c>
      <c r="D419" s="15">
        <v>45847</v>
      </c>
      <c r="E419" s="15">
        <v>45857</v>
      </c>
      <c r="F419">
        <v>6</v>
      </c>
      <c r="G419">
        <v>342</v>
      </c>
      <c r="H419" t="s">
        <v>14</v>
      </c>
      <c r="I419" t="s">
        <v>33</v>
      </c>
      <c r="J419" t="s">
        <v>29</v>
      </c>
      <c r="K419" t="str">
        <f t="shared" si="37"/>
        <v>2025</v>
      </c>
      <c r="L419" t="str">
        <f t="shared" si="38"/>
        <v>Jul</v>
      </c>
      <c r="M419" t="str">
        <f t="shared" si="39"/>
        <v>Wed</v>
      </c>
      <c r="N419">
        <f t="shared" si="42"/>
        <v>10</v>
      </c>
      <c r="O419">
        <f>ROUND(F419*G419*VLOOKUP(C419, Table2[#All], 2,FALSE),0)</f>
        <v>1642</v>
      </c>
      <c r="P419">
        <f t="shared" si="40"/>
        <v>2052</v>
      </c>
      <c r="Q419">
        <f t="shared" si="41"/>
        <v>410</v>
      </c>
    </row>
    <row r="420" spans="1:17" x14ac:dyDescent="0.25">
      <c r="A420" t="s">
        <v>465</v>
      </c>
      <c r="B420" t="s">
        <v>31</v>
      </c>
      <c r="C420" t="s">
        <v>76</v>
      </c>
      <c r="D420" s="15">
        <v>45972</v>
      </c>
      <c r="E420" s="15">
        <v>45977</v>
      </c>
      <c r="F420">
        <v>6</v>
      </c>
      <c r="G420">
        <v>461</v>
      </c>
      <c r="H420" t="s">
        <v>14</v>
      </c>
      <c r="I420" t="s">
        <v>550</v>
      </c>
      <c r="J420" t="s">
        <v>15</v>
      </c>
      <c r="K420" t="str">
        <f t="shared" si="37"/>
        <v>2025</v>
      </c>
      <c r="L420" t="str">
        <f t="shared" si="38"/>
        <v>Nov</v>
      </c>
      <c r="M420" t="str">
        <f t="shared" si="39"/>
        <v>Tue</v>
      </c>
      <c r="N420">
        <f t="shared" si="42"/>
        <v>5</v>
      </c>
      <c r="O420">
        <f>ROUND(F420*G420*VLOOKUP(C420, Table2[#All], 2,FALSE),0)</f>
        <v>2075</v>
      </c>
      <c r="P420">
        <f t="shared" si="40"/>
        <v>2766</v>
      </c>
      <c r="Q420">
        <f t="shared" si="41"/>
        <v>691</v>
      </c>
    </row>
    <row r="421" spans="1:17" x14ac:dyDescent="0.25">
      <c r="A421" t="s">
        <v>466</v>
      </c>
      <c r="B421" t="s">
        <v>31</v>
      </c>
      <c r="C421" t="s">
        <v>50</v>
      </c>
      <c r="D421" s="2">
        <v>45707</v>
      </c>
      <c r="E421" s="3">
        <v>45717</v>
      </c>
      <c r="F421">
        <v>4</v>
      </c>
      <c r="G421">
        <v>371</v>
      </c>
      <c r="H421" t="s">
        <v>28</v>
      </c>
      <c r="I421" t="s">
        <v>549</v>
      </c>
      <c r="J421" t="s">
        <v>46</v>
      </c>
      <c r="K421" t="str">
        <f t="shared" si="37"/>
        <v>2025</v>
      </c>
      <c r="L421" t="str">
        <f t="shared" si="38"/>
        <v>Feb</v>
      </c>
      <c r="M421" t="str">
        <f t="shared" si="39"/>
        <v>Wed</v>
      </c>
      <c r="N421">
        <f t="shared" si="42"/>
        <v>10</v>
      </c>
      <c r="O421">
        <f>ROUND(F421*G421*VLOOKUP(C421, Table2[#All], 2,FALSE),0)</f>
        <v>1039</v>
      </c>
      <c r="P421">
        <f t="shared" si="40"/>
        <v>1484</v>
      </c>
      <c r="Q421">
        <f t="shared" si="41"/>
        <v>445</v>
      </c>
    </row>
    <row r="422" spans="1:17" x14ac:dyDescent="0.25">
      <c r="A422" t="s">
        <v>467</v>
      </c>
      <c r="B422" t="s">
        <v>17</v>
      </c>
      <c r="C422" t="s">
        <v>56</v>
      </c>
      <c r="D422" s="2">
        <v>45698</v>
      </c>
      <c r="E422" s="3">
        <v>45707</v>
      </c>
      <c r="F422">
        <v>1</v>
      </c>
      <c r="G422">
        <v>200</v>
      </c>
      <c r="H422" t="s">
        <v>28</v>
      </c>
      <c r="I422" t="s">
        <v>549</v>
      </c>
      <c r="J422" t="s">
        <v>19</v>
      </c>
      <c r="K422" t="str">
        <f t="shared" si="37"/>
        <v>2025</v>
      </c>
      <c r="L422" t="str">
        <f t="shared" si="38"/>
        <v>Feb</v>
      </c>
      <c r="M422" t="str">
        <f t="shared" si="39"/>
        <v>Mon</v>
      </c>
      <c r="N422">
        <f t="shared" si="42"/>
        <v>9</v>
      </c>
      <c r="O422">
        <f>ROUND(F422*G422*VLOOKUP(C422, Table2[#All], 2,FALSE),0)</f>
        <v>110</v>
      </c>
      <c r="P422">
        <f t="shared" si="40"/>
        <v>200</v>
      </c>
      <c r="Q422">
        <f t="shared" si="41"/>
        <v>90</v>
      </c>
    </row>
    <row r="423" spans="1:17" x14ac:dyDescent="0.25">
      <c r="A423" t="s">
        <v>468</v>
      </c>
      <c r="B423" t="s">
        <v>12</v>
      </c>
      <c r="C423" t="s">
        <v>13</v>
      </c>
      <c r="D423" s="15">
        <v>45694</v>
      </c>
      <c r="E423" s="15">
        <v>45703</v>
      </c>
      <c r="F423">
        <v>3</v>
      </c>
      <c r="G423">
        <v>356</v>
      </c>
      <c r="H423" t="s">
        <v>14</v>
      </c>
      <c r="I423" t="s">
        <v>549</v>
      </c>
      <c r="J423" t="s">
        <v>46</v>
      </c>
      <c r="K423" t="str">
        <f t="shared" si="37"/>
        <v>2025</v>
      </c>
      <c r="L423" t="str">
        <f t="shared" si="38"/>
        <v>Feb</v>
      </c>
      <c r="M423" t="str">
        <f t="shared" si="39"/>
        <v>Thu</v>
      </c>
      <c r="N423">
        <f t="shared" si="42"/>
        <v>9</v>
      </c>
      <c r="O423">
        <f>ROUND(F423*G423*VLOOKUP(C423, Table2[#All], 2,FALSE),0)</f>
        <v>801</v>
      </c>
      <c r="P423">
        <f t="shared" si="40"/>
        <v>1068</v>
      </c>
      <c r="Q423">
        <f t="shared" si="41"/>
        <v>267</v>
      </c>
    </row>
    <row r="424" spans="1:17" x14ac:dyDescent="0.25">
      <c r="A424" t="s">
        <v>469</v>
      </c>
      <c r="B424" t="s">
        <v>17</v>
      </c>
      <c r="C424" t="s">
        <v>18</v>
      </c>
      <c r="D424" s="15">
        <v>45720</v>
      </c>
      <c r="E424" s="15">
        <v>45721</v>
      </c>
      <c r="F424">
        <v>4</v>
      </c>
      <c r="G424">
        <v>587</v>
      </c>
      <c r="H424" t="s">
        <v>14</v>
      </c>
      <c r="I424" t="s">
        <v>547</v>
      </c>
      <c r="J424" t="s">
        <v>46</v>
      </c>
      <c r="K424" t="str">
        <f t="shared" si="37"/>
        <v>2025</v>
      </c>
      <c r="L424" t="str">
        <f t="shared" si="38"/>
        <v>Mar</v>
      </c>
      <c r="M424" t="str">
        <f t="shared" si="39"/>
        <v>Tue</v>
      </c>
      <c r="N424">
        <f t="shared" si="42"/>
        <v>1</v>
      </c>
      <c r="O424">
        <f>ROUND(F424*G424*VLOOKUP(C424, Table2[#All], 2,FALSE),0)</f>
        <v>1174</v>
      </c>
      <c r="P424">
        <f t="shared" si="40"/>
        <v>2348</v>
      </c>
      <c r="Q424">
        <f t="shared" si="41"/>
        <v>1174</v>
      </c>
    </row>
    <row r="425" spans="1:17" x14ac:dyDescent="0.25">
      <c r="A425" t="s">
        <v>470</v>
      </c>
      <c r="B425" t="s">
        <v>17</v>
      </c>
      <c r="C425" t="s">
        <v>18</v>
      </c>
      <c r="D425" s="15">
        <v>45835</v>
      </c>
      <c r="E425" s="15">
        <v>45843</v>
      </c>
      <c r="F425">
        <v>4</v>
      </c>
      <c r="G425">
        <v>441</v>
      </c>
      <c r="H425" t="s">
        <v>14</v>
      </c>
      <c r="I425" t="s">
        <v>33</v>
      </c>
      <c r="J425" t="s">
        <v>15</v>
      </c>
      <c r="K425" t="str">
        <f t="shared" si="37"/>
        <v>2025</v>
      </c>
      <c r="L425" t="str">
        <f t="shared" si="38"/>
        <v>Jun</v>
      </c>
      <c r="M425" t="str">
        <f t="shared" si="39"/>
        <v>Fri</v>
      </c>
      <c r="N425">
        <f t="shared" si="42"/>
        <v>8</v>
      </c>
      <c r="O425">
        <f>ROUND(F425*G425*VLOOKUP(C425, Table2[#All], 2,FALSE),0)</f>
        <v>882</v>
      </c>
      <c r="P425">
        <f t="shared" si="40"/>
        <v>1764</v>
      </c>
      <c r="Q425">
        <f t="shared" si="41"/>
        <v>882</v>
      </c>
    </row>
    <row r="426" spans="1:17" x14ac:dyDescent="0.25">
      <c r="A426" t="s">
        <v>471</v>
      </c>
      <c r="B426" t="s">
        <v>17</v>
      </c>
      <c r="C426" t="s">
        <v>64</v>
      </c>
      <c r="D426" s="15">
        <v>46013</v>
      </c>
      <c r="E426" s="15">
        <v>46022</v>
      </c>
      <c r="F426">
        <v>8</v>
      </c>
      <c r="G426">
        <v>953</v>
      </c>
      <c r="H426" t="s">
        <v>14</v>
      </c>
      <c r="I426" t="s">
        <v>549</v>
      </c>
      <c r="J426" t="s">
        <v>29</v>
      </c>
      <c r="K426" t="str">
        <f t="shared" si="37"/>
        <v>2025</v>
      </c>
      <c r="L426" t="str">
        <f t="shared" si="38"/>
        <v>Dec</v>
      </c>
      <c r="M426" t="str">
        <f t="shared" si="39"/>
        <v>Mon</v>
      </c>
      <c r="N426">
        <f t="shared" si="42"/>
        <v>9</v>
      </c>
      <c r="O426">
        <f>ROUND(F426*G426*VLOOKUP(C426, Table2[#All], 2,FALSE),0)</f>
        <v>3812</v>
      </c>
      <c r="P426">
        <f t="shared" si="40"/>
        <v>7624</v>
      </c>
      <c r="Q426">
        <f t="shared" si="41"/>
        <v>3812</v>
      </c>
    </row>
    <row r="427" spans="1:17" x14ac:dyDescent="0.25">
      <c r="A427" t="s">
        <v>472</v>
      </c>
      <c r="B427" t="s">
        <v>31</v>
      </c>
      <c r="C427" t="s">
        <v>32</v>
      </c>
      <c r="D427" s="15">
        <v>45693</v>
      </c>
      <c r="E427" s="15">
        <v>45702</v>
      </c>
      <c r="F427">
        <v>10</v>
      </c>
      <c r="G427">
        <v>356</v>
      </c>
      <c r="H427" t="s">
        <v>14</v>
      </c>
      <c r="I427" t="s">
        <v>547</v>
      </c>
      <c r="J427" t="s">
        <v>46</v>
      </c>
      <c r="K427" t="str">
        <f t="shared" si="37"/>
        <v>2025</v>
      </c>
      <c r="L427" t="str">
        <f t="shared" si="38"/>
        <v>Feb</v>
      </c>
      <c r="M427" t="str">
        <f t="shared" si="39"/>
        <v>Wed</v>
      </c>
      <c r="N427">
        <f t="shared" si="42"/>
        <v>9</v>
      </c>
      <c r="O427">
        <f>ROUND(F427*G427*VLOOKUP(C427, Table2[#All], 2,FALSE),0)</f>
        <v>2670</v>
      </c>
      <c r="P427">
        <f t="shared" si="40"/>
        <v>3560</v>
      </c>
      <c r="Q427">
        <f t="shared" si="41"/>
        <v>890</v>
      </c>
    </row>
    <row r="428" spans="1:17" x14ac:dyDescent="0.25">
      <c r="A428" t="s">
        <v>473</v>
      </c>
      <c r="B428" t="s">
        <v>21</v>
      </c>
      <c r="C428" t="s">
        <v>22</v>
      </c>
      <c r="D428" s="2">
        <v>45862</v>
      </c>
      <c r="E428" s="3">
        <v>45865</v>
      </c>
      <c r="F428">
        <v>9</v>
      </c>
      <c r="G428">
        <v>855</v>
      </c>
      <c r="H428" t="s">
        <v>28</v>
      </c>
      <c r="I428" t="s">
        <v>33</v>
      </c>
      <c r="J428" t="s">
        <v>19</v>
      </c>
      <c r="K428" t="str">
        <f t="shared" si="37"/>
        <v>2025</v>
      </c>
      <c r="L428" t="str">
        <f t="shared" si="38"/>
        <v>Jul</v>
      </c>
      <c r="M428" t="str">
        <f t="shared" si="39"/>
        <v>Thu</v>
      </c>
      <c r="N428">
        <f t="shared" si="42"/>
        <v>3</v>
      </c>
      <c r="O428">
        <f>ROUND(F428*G428*VLOOKUP(C428, Table2[#All], 2,FALSE),0)</f>
        <v>5771</v>
      </c>
      <c r="P428">
        <f t="shared" si="40"/>
        <v>7695</v>
      </c>
      <c r="Q428">
        <f t="shared" si="41"/>
        <v>1924</v>
      </c>
    </row>
    <row r="429" spans="1:17" x14ac:dyDescent="0.25">
      <c r="A429" t="s">
        <v>474</v>
      </c>
      <c r="B429" t="s">
        <v>17</v>
      </c>
      <c r="C429" t="s">
        <v>64</v>
      </c>
      <c r="D429" s="2">
        <v>45773</v>
      </c>
      <c r="E429" s="3">
        <v>45787</v>
      </c>
      <c r="F429">
        <v>1</v>
      </c>
      <c r="G429">
        <v>320</v>
      </c>
      <c r="H429" t="s">
        <v>28</v>
      </c>
      <c r="I429" t="s">
        <v>551</v>
      </c>
      <c r="J429" t="s">
        <v>15</v>
      </c>
      <c r="K429" t="str">
        <f t="shared" si="37"/>
        <v>2025</v>
      </c>
      <c r="L429" t="str">
        <f t="shared" si="38"/>
        <v>Apr</v>
      </c>
      <c r="M429" t="str">
        <f t="shared" si="39"/>
        <v>Sat</v>
      </c>
      <c r="N429">
        <f t="shared" si="42"/>
        <v>14</v>
      </c>
      <c r="O429">
        <f>ROUND(F429*G429*VLOOKUP(C429, Table2[#All], 2,FALSE),0)</f>
        <v>160</v>
      </c>
      <c r="P429">
        <f t="shared" si="40"/>
        <v>320</v>
      </c>
      <c r="Q429">
        <f t="shared" si="41"/>
        <v>160</v>
      </c>
    </row>
    <row r="430" spans="1:17" x14ac:dyDescent="0.25">
      <c r="A430" t="s">
        <v>475</v>
      </c>
      <c r="B430" t="s">
        <v>21</v>
      </c>
      <c r="C430" t="s">
        <v>83</v>
      </c>
      <c r="D430" s="2">
        <v>46011</v>
      </c>
      <c r="E430" s="3">
        <v>46021</v>
      </c>
      <c r="F430">
        <v>10</v>
      </c>
      <c r="G430">
        <v>308</v>
      </c>
      <c r="H430" t="s">
        <v>28</v>
      </c>
      <c r="I430" t="s">
        <v>551</v>
      </c>
      <c r="J430" t="s">
        <v>46</v>
      </c>
      <c r="K430" t="str">
        <f t="shared" si="37"/>
        <v>2025</v>
      </c>
      <c r="L430" t="str">
        <f t="shared" si="38"/>
        <v>Dec</v>
      </c>
      <c r="M430" t="str">
        <f t="shared" si="39"/>
        <v>Sat</v>
      </c>
      <c r="N430">
        <f t="shared" si="42"/>
        <v>10</v>
      </c>
      <c r="O430">
        <f>ROUND(F430*G430*VLOOKUP(C430, Table2[#All], 2,FALSE),0)</f>
        <v>2464</v>
      </c>
      <c r="P430">
        <f t="shared" si="40"/>
        <v>3080</v>
      </c>
      <c r="Q430">
        <f t="shared" si="41"/>
        <v>616</v>
      </c>
    </row>
    <row r="431" spans="1:17" x14ac:dyDescent="0.25">
      <c r="A431" t="s">
        <v>476</v>
      </c>
      <c r="B431" t="s">
        <v>21</v>
      </c>
      <c r="C431" t="s">
        <v>22</v>
      </c>
      <c r="D431" s="2">
        <v>46007</v>
      </c>
      <c r="E431" s="3">
        <v>46020</v>
      </c>
      <c r="F431">
        <v>8</v>
      </c>
      <c r="G431">
        <v>259</v>
      </c>
      <c r="H431" t="s">
        <v>28</v>
      </c>
      <c r="I431" t="s">
        <v>549</v>
      </c>
      <c r="J431" t="s">
        <v>29</v>
      </c>
      <c r="K431" t="str">
        <f t="shared" si="37"/>
        <v>2025</v>
      </c>
      <c r="L431" t="str">
        <f t="shared" si="38"/>
        <v>Dec</v>
      </c>
      <c r="M431" t="str">
        <f t="shared" si="39"/>
        <v>Tue</v>
      </c>
      <c r="N431">
        <f t="shared" si="42"/>
        <v>13</v>
      </c>
      <c r="O431">
        <f>ROUND(F431*G431*VLOOKUP(C431, Table2[#All], 2,FALSE),0)</f>
        <v>1554</v>
      </c>
      <c r="P431">
        <f t="shared" si="40"/>
        <v>2072</v>
      </c>
      <c r="Q431">
        <f t="shared" si="41"/>
        <v>518</v>
      </c>
    </row>
    <row r="432" spans="1:17" x14ac:dyDescent="0.25">
      <c r="A432" t="s">
        <v>477</v>
      </c>
      <c r="B432" t="s">
        <v>21</v>
      </c>
      <c r="C432" t="s">
        <v>22</v>
      </c>
      <c r="D432" s="15">
        <v>45684</v>
      </c>
      <c r="E432" s="15">
        <v>45686</v>
      </c>
      <c r="F432">
        <v>8</v>
      </c>
      <c r="G432">
        <v>684</v>
      </c>
      <c r="H432" t="s">
        <v>14</v>
      </c>
      <c r="I432" t="s">
        <v>549</v>
      </c>
      <c r="J432" t="s">
        <v>29</v>
      </c>
      <c r="K432" t="str">
        <f t="shared" si="37"/>
        <v>2025</v>
      </c>
      <c r="L432" t="str">
        <f t="shared" si="38"/>
        <v>Jan</v>
      </c>
      <c r="M432" t="str">
        <f t="shared" si="39"/>
        <v>Mon</v>
      </c>
      <c r="N432">
        <f t="shared" si="42"/>
        <v>2</v>
      </c>
      <c r="O432">
        <f>ROUND(F432*G432*VLOOKUP(C432, Table2[#All], 2,FALSE),0)</f>
        <v>4104</v>
      </c>
      <c r="P432">
        <f t="shared" si="40"/>
        <v>5472</v>
      </c>
      <c r="Q432">
        <f t="shared" si="41"/>
        <v>1368</v>
      </c>
    </row>
    <row r="433" spans="1:17" x14ac:dyDescent="0.25">
      <c r="A433" t="s">
        <v>478</v>
      </c>
      <c r="B433" t="s">
        <v>21</v>
      </c>
      <c r="C433" t="s">
        <v>83</v>
      </c>
      <c r="D433" s="2">
        <v>45925</v>
      </c>
      <c r="E433" s="3">
        <v>45930</v>
      </c>
      <c r="F433">
        <v>6</v>
      </c>
      <c r="G433">
        <v>993</v>
      </c>
      <c r="H433" t="s">
        <v>28</v>
      </c>
      <c r="I433" t="s">
        <v>547</v>
      </c>
      <c r="J433" t="s">
        <v>15</v>
      </c>
      <c r="K433" t="str">
        <f t="shared" si="37"/>
        <v>2025</v>
      </c>
      <c r="L433" t="str">
        <f t="shared" si="38"/>
        <v>Sep</v>
      </c>
      <c r="M433" t="str">
        <f t="shared" si="39"/>
        <v>Thu</v>
      </c>
      <c r="N433">
        <f t="shared" si="42"/>
        <v>5</v>
      </c>
      <c r="O433">
        <f>ROUND(F433*G433*VLOOKUP(C433, Table2[#All], 2,FALSE),0)</f>
        <v>4766</v>
      </c>
      <c r="P433">
        <f t="shared" si="40"/>
        <v>5958</v>
      </c>
      <c r="Q433">
        <f t="shared" si="41"/>
        <v>1192</v>
      </c>
    </row>
    <row r="434" spans="1:17" x14ac:dyDescent="0.25">
      <c r="A434" t="s">
        <v>479</v>
      </c>
      <c r="B434" t="s">
        <v>31</v>
      </c>
      <c r="C434" t="s">
        <v>42</v>
      </c>
      <c r="D434" s="2">
        <v>45798</v>
      </c>
      <c r="E434" s="3">
        <v>45804</v>
      </c>
      <c r="F434">
        <v>1</v>
      </c>
      <c r="G434">
        <v>773</v>
      </c>
      <c r="H434" t="s">
        <v>28</v>
      </c>
      <c r="I434" t="s">
        <v>33</v>
      </c>
      <c r="J434" t="s">
        <v>15</v>
      </c>
      <c r="K434" t="str">
        <f t="shared" si="37"/>
        <v>2025</v>
      </c>
      <c r="L434" t="str">
        <f t="shared" si="38"/>
        <v>May</v>
      </c>
      <c r="M434" t="str">
        <f t="shared" si="39"/>
        <v>Wed</v>
      </c>
      <c r="N434">
        <f t="shared" si="42"/>
        <v>6</v>
      </c>
      <c r="O434">
        <f>ROUND(F434*G434*VLOOKUP(C434, Table2[#All], 2,FALSE),0)</f>
        <v>502</v>
      </c>
      <c r="P434">
        <f t="shared" si="40"/>
        <v>773</v>
      </c>
      <c r="Q434">
        <f t="shared" si="41"/>
        <v>271</v>
      </c>
    </row>
    <row r="435" spans="1:17" x14ac:dyDescent="0.25">
      <c r="A435" t="s">
        <v>480</v>
      </c>
      <c r="B435" t="s">
        <v>12</v>
      </c>
      <c r="C435" t="s">
        <v>58</v>
      </c>
      <c r="D435" s="2">
        <v>45663</v>
      </c>
      <c r="E435" s="3">
        <v>45669</v>
      </c>
      <c r="F435">
        <v>8</v>
      </c>
      <c r="G435">
        <v>527</v>
      </c>
      <c r="H435" t="s">
        <v>28</v>
      </c>
      <c r="I435" t="s">
        <v>551</v>
      </c>
      <c r="J435" t="s">
        <v>46</v>
      </c>
      <c r="K435" t="str">
        <f t="shared" si="37"/>
        <v>2025</v>
      </c>
      <c r="L435" t="str">
        <f t="shared" si="38"/>
        <v>Jan</v>
      </c>
      <c r="M435" t="str">
        <f t="shared" si="39"/>
        <v>Mon</v>
      </c>
      <c r="N435">
        <f t="shared" si="42"/>
        <v>6</v>
      </c>
      <c r="O435">
        <f>ROUND(F435*G435*VLOOKUP(C435, Table2[#All], 2,FALSE),0)</f>
        <v>3584</v>
      </c>
      <c r="P435">
        <f t="shared" si="40"/>
        <v>4216</v>
      </c>
      <c r="Q435">
        <f t="shared" si="41"/>
        <v>632</v>
      </c>
    </row>
    <row r="436" spans="1:17" x14ac:dyDescent="0.25">
      <c r="A436" t="s">
        <v>481</v>
      </c>
      <c r="B436" t="s">
        <v>21</v>
      </c>
      <c r="C436" t="s">
        <v>83</v>
      </c>
      <c r="D436" s="15">
        <v>45992</v>
      </c>
      <c r="E436" s="15">
        <v>46002</v>
      </c>
      <c r="F436">
        <v>10</v>
      </c>
      <c r="G436">
        <v>752</v>
      </c>
      <c r="H436" t="s">
        <v>14</v>
      </c>
      <c r="I436" t="s">
        <v>551</v>
      </c>
      <c r="J436" t="s">
        <v>15</v>
      </c>
      <c r="K436" t="str">
        <f t="shared" si="37"/>
        <v>2025</v>
      </c>
      <c r="L436" t="str">
        <f t="shared" si="38"/>
        <v>Dec</v>
      </c>
      <c r="M436" t="str">
        <f t="shared" si="39"/>
        <v>Mon</v>
      </c>
      <c r="N436">
        <f t="shared" si="42"/>
        <v>10</v>
      </c>
      <c r="O436">
        <f>ROUND(F436*G436*VLOOKUP(C436, Table2[#All], 2,FALSE),0)</f>
        <v>6016</v>
      </c>
      <c r="P436">
        <f t="shared" si="40"/>
        <v>7520</v>
      </c>
      <c r="Q436">
        <f t="shared" si="41"/>
        <v>1504</v>
      </c>
    </row>
    <row r="437" spans="1:17" x14ac:dyDescent="0.25">
      <c r="A437" t="s">
        <v>482</v>
      </c>
      <c r="B437" t="s">
        <v>24</v>
      </c>
      <c r="C437" t="s">
        <v>38</v>
      </c>
      <c r="D437" s="15">
        <v>45988</v>
      </c>
      <c r="E437" s="15">
        <v>45995</v>
      </c>
      <c r="F437">
        <v>1</v>
      </c>
      <c r="G437">
        <v>821</v>
      </c>
      <c r="H437" t="s">
        <v>14</v>
      </c>
      <c r="I437" t="s">
        <v>549</v>
      </c>
      <c r="J437" t="s">
        <v>15</v>
      </c>
      <c r="K437" t="str">
        <f t="shared" si="37"/>
        <v>2025</v>
      </c>
      <c r="L437" t="str">
        <f t="shared" si="38"/>
        <v>Nov</v>
      </c>
      <c r="M437" t="str">
        <f t="shared" si="39"/>
        <v>Thu</v>
      </c>
      <c r="N437">
        <f t="shared" si="42"/>
        <v>7</v>
      </c>
      <c r="O437">
        <f>ROUND(F437*G437*VLOOKUP(C437, Table2[#All], 2,FALSE),0)</f>
        <v>411</v>
      </c>
      <c r="P437">
        <f t="shared" si="40"/>
        <v>821</v>
      </c>
      <c r="Q437">
        <f t="shared" si="41"/>
        <v>410</v>
      </c>
    </row>
    <row r="438" spans="1:17" x14ac:dyDescent="0.25">
      <c r="A438" t="s">
        <v>483</v>
      </c>
      <c r="B438" t="s">
        <v>21</v>
      </c>
      <c r="C438" t="s">
        <v>54</v>
      </c>
      <c r="D438" s="2">
        <v>45928</v>
      </c>
      <c r="E438" s="3">
        <v>45934</v>
      </c>
      <c r="F438">
        <v>9</v>
      </c>
      <c r="G438">
        <v>733</v>
      </c>
      <c r="H438" t="s">
        <v>28</v>
      </c>
      <c r="I438" t="s">
        <v>550</v>
      </c>
      <c r="J438" t="s">
        <v>29</v>
      </c>
      <c r="K438" t="str">
        <f t="shared" si="37"/>
        <v>2025</v>
      </c>
      <c r="L438" t="str">
        <f t="shared" si="38"/>
        <v>Sep</v>
      </c>
      <c r="M438" t="str">
        <f t="shared" si="39"/>
        <v>Sun</v>
      </c>
      <c r="N438">
        <f t="shared" si="42"/>
        <v>6</v>
      </c>
      <c r="O438">
        <f>ROUND(F438*G438*VLOOKUP(C438, Table2[#All], 2,FALSE),0)</f>
        <v>4618</v>
      </c>
      <c r="P438">
        <f t="shared" si="40"/>
        <v>6597</v>
      </c>
      <c r="Q438">
        <f t="shared" si="41"/>
        <v>1979</v>
      </c>
    </row>
    <row r="439" spans="1:17" x14ac:dyDescent="0.25">
      <c r="A439" t="s">
        <v>484</v>
      </c>
      <c r="B439" t="s">
        <v>24</v>
      </c>
      <c r="C439" t="s">
        <v>70</v>
      </c>
      <c r="D439" s="2">
        <v>45707</v>
      </c>
      <c r="E439" s="3">
        <v>45713</v>
      </c>
      <c r="F439">
        <v>7</v>
      </c>
      <c r="G439">
        <v>471</v>
      </c>
      <c r="H439" t="s">
        <v>28</v>
      </c>
      <c r="I439" t="s">
        <v>551</v>
      </c>
      <c r="J439" t="s">
        <v>46</v>
      </c>
      <c r="K439" t="str">
        <f t="shared" si="37"/>
        <v>2025</v>
      </c>
      <c r="L439" t="str">
        <f t="shared" si="38"/>
        <v>Feb</v>
      </c>
      <c r="M439" t="str">
        <f t="shared" si="39"/>
        <v>Wed</v>
      </c>
      <c r="N439">
        <f t="shared" si="42"/>
        <v>6</v>
      </c>
      <c r="O439">
        <f>ROUND(F439*G439*VLOOKUP(C439, Table2[#All], 2,FALSE),0)</f>
        <v>1813</v>
      </c>
      <c r="P439">
        <f t="shared" si="40"/>
        <v>3297</v>
      </c>
      <c r="Q439">
        <f t="shared" si="41"/>
        <v>1484</v>
      </c>
    </row>
    <row r="440" spans="1:17" x14ac:dyDescent="0.25">
      <c r="A440" t="s">
        <v>485</v>
      </c>
      <c r="B440" t="s">
        <v>31</v>
      </c>
      <c r="C440" t="s">
        <v>42</v>
      </c>
      <c r="D440" s="2">
        <v>45738</v>
      </c>
      <c r="E440" s="3">
        <v>45745</v>
      </c>
      <c r="F440">
        <v>2</v>
      </c>
      <c r="G440">
        <v>566</v>
      </c>
      <c r="H440" t="s">
        <v>28</v>
      </c>
      <c r="I440" t="s">
        <v>550</v>
      </c>
      <c r="J440" t="s">
        <v>19</v>
      </c>
      <c r="K440" t="str">
        <f t="shared" si="37"/>
        <v>2025</v>
      </c>
      <c r="L440" t="str">
        <f t="shared" si="38"/>
        <v>Mar</v>
      </c>
      <c r="M440" t="str">
        <f t="shared" si="39"/>
        <v>Sat</v>
      </c>
      <c r="N440">
        <f t="shared" si="42"/>
        <v>7</v>
      </c>
      <c r="O440">
        <f>ROUND(F440*G440*VLOOKUP(C440, Table2[#All], 2,FALSE),0)</f>
        <v>736</v>
      </c>
      <c r="P440">
        <f t="shared" si="40"/>
        <v>1132</v>
      </c>
      <c r="Q440">
        <f t="shared" si="41"/>
        <v>396</v>
      </c>
    </row>
    <row r="441" spans="1:17" x14ac:dyDescent="0.25">
      <c r="A441" t="s">
        <v>486</v>
      </c>
      <c r="B441" t="s">
        <v>21</v>
      </c>
      <c r="C441" t="s">
        <v>22</v>
      </c>
      <c r="D441" s="15">
        <v>45839</v>
      </c>
      <c r="E441" s="15">
        <v>45846</v>
      </c>
      <c r="F441">
        <v>1</v>
      </c>
      <c r="G441">
        <v>284</v>
      </c>
      <c r="H441" t="s">
        <v>14</v>
      </c>
      <c r="I441" t="s">
        <v>550</v>
      </c>
      <c r="J441" t="s">
        <v>46</v>
      </c>
      <c r="K441" t="str">
        <f t="shared" si="37"/>
        <v>2025</v>
      </c>
      <c r="L441" t="str">
        <f t="shared" si="38"/>
        <v>Jul</v>
      </c>
      <c r="M441" t="str">
        <f t="shared" si="39"/>
        <v>Tue</v>
      </c>
      <c r="N441">
        <f t="shared" si="42"/>
        <v>7</v>
      </c>
      <c r="O441">
        <f>ROUND(F441*G441*VLOOKUP(C441, Table2[#All], 2,FALSE),0)</f>
        <v>213</v>
      </c>
      <c r="P441">
        <f t="shared" si="40"/>
        <v>284</v>
      </c>
      <c r="Q441">
        <f t="shared" si="41"/>
        <v>71</v>
      </c>
    </row>
    <row r="442" spans="1:17" x14ac:dyDescent="0.25">
      <c r="A442" t="s">
        <v>487</v>
      </c>
      <c r="B442" t="s">
        <v>12</v>
      </c>
      <c r="C442" t="s">
        <v>13</v>
      </c>
      <c r="D442" s="15">
        <v>45886</v>
      </c>
      <c r="E442" s="15">
        <v>45887</v>
      </c>
      <c r="F442">
        <v>8</v>
      </c>
      <c r="G442">
        <v>48</v>
      </c>
      <c r="H442" t="s">
        <v>14</v>
      </c>
      <c r="I442" t="s">
        <v>33</v>
      </c>
      <c r="J442" t="s">
        <v>46</v>
      </c>
      <c r="K442" t="str">
        <f t="shared" si="37"/>
        <v>2025</v>
      </c>
      <c r="L442" t="str">
        <f t="shared" si="38"/>
        <v>Aug</v>
      </c>
      <c r="M442" t="str">
        <f t="shared" si="39"/>
        <v>Sun</v>
      </c>
      <c r="N442">
        <f t="shared" si="42"/>
        <v>1</v>
      </c>
      <c r="O442">
        <f>ROUND(F442*G442*VLOOKUP(C442, Table2[#All], 2,FALSE),0)</f>
        <v>288</v>
      </c>
      <c r="P442">
        <f t="shared" si="40"/>
        <v>384</v>
      </c>
      <c r="Q442">
        <f t="shared" si="41"/>
        <v>96</v>
      </c>
    </row>
    <row r="443" spans="1:17" x14ac:dyDescent="0.25">
      <c r="A443" t="s">
        <v>488</v>
      </c>
      <c r="B443" t="s">
        <v>21</v>
      </c>
      <c r="C443" t="s">
        <v>22</v>
      </c>
      <c r="D443" s="2">
        <v>45874</v>
      </c>
      <c r="E443" s="3">
        <v>45880</v>
      </c>
      <c r="F443">
        <v>3</v>
      </c>
      <c r="G443">
        <v>262</v>
      </c>
      <c r="H443" t="s">
        <v>28</v>
      </c>
      <c r="I443" t="s">
        <v>33</v>
      </c>
      <c r="J443" t="s">
        <v>29</v>
      </c>
      <c r="K443" t="str">
        <f t="shared" si="37"/>
        <v>2025</v>
      </c>
      <c r="L443" t="str">
        <f t="shared" si="38"/>
        <v>Aug</v>
      </c>
      <c r="M443" t="str">
        <f t="shared" si="39"/>
        <v>Tue</v>
      </c>
      <c r="N443">
        <f t="shared" si="42"/>
        <v>6</v>
      </c>
      <c r="O443">
        <f>ROUND(F443*G443*VLOOKUP(C443, Table2[#All], 2,FALSE),0)</f>
        <v>590</v>
      </c>
      <c r="P443">
        <f t="shared" si="40"/>
        <v>786</v>
      </c>
      <c r="Q443">
        <f t="shared" si="41"/>
        <v>196</v>
      </c>
    </row>
    <row r="444" spans="1:17" x14ac:dyDescent="0.25">
      <c r="A444" t="s">
        <v>489</v>
      </c>
      <c r="B444" t="s">
        <v>21</v>
      </c>
      <c r="C444" t="s">
        <v>40</v>
      </c>
      <c r="D444" s="15">
        <v>45716</v>
      </c>
      <c r="E444" s="15">
        <v>45726</v>
      </c>
      <c r="F444">
        <v>8</v>
      </c>
      <c r="G444">
        <v>733</v>
      </c>
      <c r="H444" t="s">
        <v>14</v>
      </c>
      <c r="I444" t="s">
        <v>551</v>
      </c>
      <c r="J444" t="s">
        <v>46</v>
      </c>
      <c r="K444" t="str">
        <f t="shared" si="37"/>
        <v>2025</v>
      </c>
      <c r="L444" t="str">
        <f t="shared" si="38"/>
        <v>Feb</v>
      </c>
      <c r="M444" t="str">
        <f t="shared" si="39"/>
        <v>Fri</v>
      </c>
      <c r="N444">
        <f t="shared" si="42"/>
        <v>10</v>
      </c>
      <c r="O444">
        <f>ROUND(F444*G444*VLOOKUP(C444, Table2[#All], 2,FALSE),0)</f>
        <v>3812</v>
      </c>
      <c r="P444">
        <f t="shared" si="40"/>
        <v>5864</v>
      </c>
      <c r="Q444">
        <f t="shared" si="41"/>
        <v>2052</v>
      </c>
    </row>
    <row r="445" spans="1:17" x14ac:dyDescent="0.25">
      <c r="A445" t="s">
        <v>490</v>
      </c>
      <c r="B445" t="s">
        <v>21</v>
      </c>
      <c r="C445" t="s">
        <v>22</v>
      </c>
      <c r="D445" s="15">
        <v>45758</v>
      </c>
      <c r="E445" s="15">
        <v>45761</v>
      </c>
      <c r="F445">
        <v>8</v>
      </c>
      <c r="G445">
        <v>258</v>
      </c>
      <c r="H445" t="s">
        <v>14</v>
      </c>
      <c r="I445" t="s">
        <v>547</v>
      </c>
      <c r="J445" t="s">
        <v>15</v>
      </c>
      <c r="K445" t="str">
        <f t="shared" si="37"/>
        <v>2025</v>
      </c>
      <c r="L445" t="str">
        <f t="shared" si="38"/>
        <v>Apr</v>
      </c>
      <c r="M445" t="str">
        <f t="shared" si="39"/>
        <v>Fri</v>
      </c>
      <c r="N445">
        <f t="shared" si="42"/>
        <v>3</v>
      </c>
      <c r="O445">
        <f>ROUND(F445*G445*VLOOKUP(C445, Table2[#All], 2,FALSE),0)</f>
        <v>1548</v>
      </c>
      <c r="P445">
        <f t="shared" si="40"/>
        <v>2064</v>
      </c>
      <c r="Q445">
        <f t="shared" si="41"/>
        <v>516</v>
      </c>
    </row>
    <row r="446" spans="1:17" x14ac:dyDescent="0.25">
      <c r="A446" t="s">
        <v>491</v>
      </c>
      <c r="B446" t="s">
        <v>21</v>
      </c>
      <c r="C446" t="s">
        <v>22</v>
      </c>
      <c r="D446" s="15">
        <v>45742</v>
      </c>
      <c r="E446" s="15">
        <v>45748</v>
      </c>
      <c r="F446">
        <v>10</v>
      </c>
      <c r="G446">
        <v>405</v>
      </c>
      <c r="H446" t="s">
        <v>14</v>
      </c>
      <c r="I446" t="s">
        <v>33</v>
      </c>
      <c r="J446" t="s">
        <v>46</v>
      </c>
      <c r="K446" t="str">
        <f t="shared" si="37"/>
        <v>2025</v>
      </c>
      <c r="L446" t="str">
        <f t="shared" si="38"/>
        <v>Mar</v>
      </c>
      <c r="M446" t="str">
        <f t="shared" si="39"/>
        <v>Wed</v>
      </c>
      <c r="N446">
        <f t="shared" si="42"/>
        <v>6</v>
      </c>
      <c r="O446">
        <f>ROUND(F446*G446*VLOOKUP(C446, Table2[#All], 2,FALSE),0)</f>
        <v>3038</v>
      </c>
      <c r="P446">
        <f t="shared" si="40"/>
        <v>4050</v>
      </c>
      <c r="Q446">
        <f t="shared" si="41"/>
        <v>1012</v>
      </c>
    </row>
    <row r="447" spans="1:17" x14ac:dyDescent="0.25">
      <c r="A447" t="s">
        <v>492</v>
      </c>
      <c r="B447" t="s">
        <v>21</v>
      </c>
      <c r="C447" t="s">
        <v>83</v>
      </c>
      <c r="D447" s="15">
        <v>45924</v>
      </c>
      <c r="E447" s="15">
        <v>45925</v>
      </c>
      <c r="F447">
        <v>6</v>
      </c>
      <c r="G447">
        <v>252</v>
      </c>
      <c r="H447" t="s">
        <v>14</v>
      </c>
      <c r="I447" t="s">
        <v>551</v>
      </c>
      <c r="J447" t="s">
        <v>15</v>
      </c>
      <c r="K447" t="str">
        <f t="shared" si="37"/>
        <v>2025</v>
      </c>
      <c r="L447" t="str">
        <f t="shared" si="38"/>
        <v>Sep</v>
      </c>
      <c r="M447" t="str">
        <f t="shared" si="39"/>
        <v>Wed</v>
      </c>
      <c r="N447">
        <f t="shared" si="42"/>
        <v>1</v>
      </c>
      <c r="O447">
        <f>ROUND(F447*G447*VLOOKUP(C447, Table2[#All], 2,FALSE),0)</f>
        <v>1210</v>
      </c>
      <c r="P447">
        <f t="shared" si="40"/>
        <v>1512</v>
      </c>
      <c r="Q447">
        <f t="shared" si="41"/>
        <v>302</v>
      </c>
    </row>
    <row r="448" spans="1:17" x14ac:dyDescent="0.25">
      <c r="A448" t="s">
        <v>493</v>
      </c>
      <c r="B448" t="s">
        <v>31</v>
      </c>
      <c r="C448" t="s">
        <v>42</v>
      </c>
      <c r="D448" s="15">
        <v>45965</v>
      </c>
      <c r="E448" s="15">
        <v>45971</v>
      </c>
      <c r="F448">
        <v>10</v>
      </c>
      <c r="G448">
        <v>85</v>
      </c>
      <c r="H448" t="s">
        <v>14</v>
      </c>
      <c r="I448" t="s">
        <v>547</v>
      </c>
      <c r="J448" t="s">
        <v>29</v>
      </c>
      <c r="K448" t="str">
        <f t="shared" si="37"/>
        <v>2025</v>
      </c>
      <c r="L448" t="str">
        <f t="shared" si="38"/>
        <v>Nov</v>
      </c>
      <c r="M448" t="str">
        <f t="shared" si="39"/>
        <v>Tue</v>
      </c>
      <c r="N448">
        <f t="shared" si="42"/>
        <v>6</v>
      </c>
      <c r="O448">
        <f>ROUND(F448*G448*VLOOKUP(C448, Table2[#All], 2,FALSE),0)</f>
        <v>553</v>
      </c>
      <c r="P448">
        <f t="shared" si="40"/>
        <v>850</v>
      </c>
      <c r="Q448">
        <f t="shared" si="41"/>
        <v>297</v>
      </c>
    </row>
    <row r="449" spans="1:17" x14ac:dyDescent="0.25">
      <c r="A449" t="s">
        <v>494</v>
      </c>
      <c r="B449" t="s">
        <v>31</v>
      </c>
      <c r="C449" t="s">
        <v>42</v>
      </c>
      <c r="D449" s="15">
        <v>45768</v>
      </c>
      <c r="E449" s="15">
        <v>45772</v>
      </c>
      <c r="F449">
        <v>9</v>
      </c>
      <c r="G449">
        <v>67</v>
      </c>
      <c r="H449" t="s">
        <v>14</v>
      </c>
      <c r="I449" t="s">
        <v>551</v>
      </c>
      <c r="J449" t="s">
        <v>15</v>
      </c>
      <c r="K449" t="str">
        <f t="shared" si="37"/>
        <v>2025</v>
      </c>
      <c r="L449" t="str">
        <f t="shared" si="38"/>
        <v>Apr</v>
      </c>
      <c r="M449" t="str">
        <f t="shared" si="39"/>
        <v>Mon</v>
      </c>
      <c r="N449">
        <f t="shared" si="42"/>
        <v>4</v>
      </c>
      <c r="O449">
        <f>ROUND(F449*G449*VLOOKUP(C449, Table2[#All], 2,FALSE),0)</f>
        <v>392</v>
      </c>
      <c r="P449">
        <f t="shared" si="40"/>
        <v>603</v>
      </c>
      <c r="Q449">
        <f t="shared" si="41"/>
        <v>211</v>
      </c>
    </row>
    <row r="450" spans="1:17" x14ac:dyDescent="0.25">
      <c r="A450" t="s">
        <v>495</v>
      </c>
      <c r="B450" t="s">
        <v>21</v>
      </c>
      <c r="C450" t="s">
        <v>54</v>
      </c>
      <c r="D450" s="15">
        <v>45812</v>
      </c>
      <c r="E450" s="15">
        <v>45818</v>
      </c>
      <c r="F450">
        <v>3</v>
      </c>
      <c r="G450">
        <v>723</v>
      </c>
      <c r="H450" t="s">
        <v>14</v>
      </c>
      <c r="I450" t="s">
        <v>551</v>
      </c>
      <c r="J450" t="s">
        <v>46</v>
      </c>
      <c r="K450" t="str">
        <f t="shared" ref="K450:K513" si="43">TEXT(D450, "YYYY")</f>
        <v>2025</v>
      </c>
      <c r="L450" t="str">
        <f t="shared" ref="L450:L513" si="44">TEXT(D450, "MMM")</f>
        <v>Jun</v>
      </c>
      <c r="M450" t="str">
        <f t="shared" ref="M450:M513" si="45">TEXT(D450, "DDD")</f>
        <v>Wed</v>
      </c>
      <c r="N450">
        <f t="shared" si="42"/>
        <v>6</v>
      </c>
      <c r="O450">
        <f>ROUND(F450*G450*VLOOKUP(C450, Table2[#All], 2,FALSE),0)</f>
        <v>1518</v>
      </c>
      <c r="P450">
        <f t="shared" ref="P450:P513" si="46">F450*G450</f>
        <v>2169</v>
      </c>
      <c r="Q450">
        <f t="shared" ref="Q450:Q513" si="47">P450-O450</f>
        <v>651</v>
      </c>
    </row>
    <row r="451" spans="1:17" x14ac:dyDescent="0.25">
      <c r="A451" t="s">
        <v>496</v>
      </c>
      <c r="B451" t="s">
        <v>31</v>
      </c>
      <c r="C451" t="s">
        <v>32</v>
      </c>
      <c r="D451" s="15">
        <v>45762</v>
      </c>
      <c r="E451" s="15">
        <v>45766</v>
      </c>
      <c r="F451">
        <v>2</v>
      </c>
      <c r="G451">
        <v>919</v>
      </c>
      <c r="H451" t="s">
        <v>14</v>
      </c>
      <c r="I451" t="s">
        <v>551</v>
      </c>
      <c r="J451" t="s">
        <v>19</v>
      </c>
      <c r="K451" t="str">
        <f t="shared" si="43"/>
        <v>2025</v>
      </c>
      <c r="L451" t="str">
        <f t="shared" si="44"/>
        <v>Apr</v>
      </c>
      <c r="M451" t="str">
        <f t="shared" si="45"/>
        <v>Tue</v>
      </c>
      <c r="N451">
        <f t="shared" si="42"/>
        <v>4</v>
      </c>
      <c r="O451">
        <f>ROUND(F451*G451*VLOOKUP(C451, Table2[#All], 2,FALSE),0)</f>
        <v>1379</v>
      </c>
      <c r="P451">
        <f t="shared" si="46"/>
        <v>1838</v>
      </c>
      <c r="Q451">
        <f t="shared" si="47"/>
        <v>459</v>
      </c>
    </row>
    <row r="452" spans="1:17" x14ac:dyDescent="0.25">
      <c r="A452" t="s">
        <v>497</v>
      </c>
      <c r="B452" t="s">
        <v>12</v>
      </c>
      <c r="C452" t="s">
        <v>58</v>
      </c>
      <c r="D452" s="15">
        <v>45871</v>
      </c>
      <c r="E452" s="15">
        <v>45877</v>
      </c>
      <c r="F452">
        <v>2</v>
      </c>
      <c r="G452">
        <v>315</v>
      </c>
      <c r="H452" t="s">
        <v>14</v>
      </c>
      <c r="I452" t="s">
        <v>33</v>
      </c>
      <c r="J452" t="s">
        <v>46</v>
      </c>
      <c r="K452" t="str">
        <f t="shared" si="43"/>
        <v>2025</v>
      </c>
      <c r="L452" t="str">
        <f t="shared" si="44"/>
        <v>Aug</v>
      </c>
      <c r="M452" t="str">
        <f t="shared" si="45"/>
        <v>Sat</v>
      </c>
      <c r="N452">
        <f t="shared" si="42"/>
        <v>6</v>
      </c>
      <c r="O452">
        <f>ROUND(F452*G452*VLOOKUP(C452, Table2[#All], 2,FALSE),0)</f>
        <v>536</v>
      </c>
      <c r="P452">
        <f t="shared" si="46"/>
        <v>630</v>
      </c>
      <c r="Q452">
        <f t="shared" si="47"/>
        <v>94</v>
      </c>
    </row>
    <row r="453" spans="1:17" x14ac:dyDescent="0.25">
      <c r="A453" t="s">
        <v>498</v>
      </c>
      <c r="B453" t="s">
        <v>12</v>
      </c>
      <c r="C453" t="s">
        <v>36</v>
      </c>
      <c r="D453" s="15">
        <v>45739</v>
      </c>
      <c r="E453" s="15">
        <v>45745</v>
      </c>
      <c r="F453">
        <v>3</v>
      </c>
      <c r="G453">
        <v>561</v>
      </c>
      <c r="H453" t="s">
        <v>14</v>
      </c>
      <c r="I453" t="s">
        <v>33</v>
      </c>
      <c r="J453" t="s">
        <v>29</v>
      </c>
      <c r="K453" t="str">
        <f t="shared" si="43"/>
        <v>2025</v>
      </c>
      <c r="L453" t="str">
        <f t="shared" si="44"/>
        <v>Mar</v>
      </c>
      <c r="M453" t="str">
        <f t="shared" si="45"/>
        <v>Sun</v>
      </c>
      <c r="N453">
        <f t="shared" si="42"/>
        <v>6</v>
      </c>
      <c r="O453">
        <f>ROUND(F453*G453*VLOOKUP(C453, Table2[#All], 2,FALSE),0)</f>
        <v>1346</v>
      </c>
      <c r="P453">
        <f t="shared" si="46"/>
        <v>1683</v>
      </c>
      <c r="Q453">
        <f t="shared" si="47"/>
        <v>337</v>
      </c>
    </row>
    <row r="454" spans="1:17" x14ac:dyDescent="0.25">
      <c r="A454" t="s">
        <v>499</v>
      </c>
      <c r="B454" t="s">
        <v>12</v>
      </c>
      <c r="C454" t="s">
        <v>13</v>
      </c>
      <c r="D454" s="15">
        <v>45834</v>
      </c>
      <c r="E454" s="15">
        <v>45838</v>
      </c>
      <c r="F454">
        <v>1</v>
      </c>
      <c r="G454">
        <v>934</v>
      </c>
      <c r="H454" t="s">
        <v>14</v>
      </c>
      <c r="I454" t="s">
        <v>33</v>
      </c>
      <c r="J454" t="s">
        <v>15</v>
      </c>
      <c r="K454" t="str">
        <f t="shared" si="43"/>
        <v>2025</v>
      </c>
      <c r="L454" t="str">
        <f t="shared" si="44"/>
        <v>Jun</v>
      </c>
      <c r="M454" t="str">
        <f t="shared" si="45"/>
        <v>Thu</v>
      </c>
      <c r="N454">
        <f t="shared" si="42"/>
        <v>4</v>
      </c>
      <c r="O454">
        <f>ROUND(F454*G454*VLOOKUP(C454, Table2[#All], 2,FALSE),0)</f>
        <v>701</v>
      </c>
      <c r="P454">
        <f t="shared" si="46"/>
        <v>934</v>
      </c>
      <c r="Q454">
        <f t="shared" si="47"/>
        <v>233</v>
      </c>
    </row>
    <row r="455" spans="1:17" x14ac:dyDescent="0.25">
      <c r="A455" t="s">
        <v>500</v>
      </c>
      <c r="B455" t="s">
        <v>12</v>
      </c>
      <c r="C455" t="s">
        <v>58</v>
      </c>
      <c r="D455" s="2">
        <v>46008</v>
      </c>
      <c r="E455" s="3">
        <v>46013</v>
      </c>
      <c r="F455">
        <v>1</v>
      </c>
      <c r="G455">
        <v>979</v>
      </c>
      <c r="H455" t="s">
        <v>28</v>
      </c>
      <c r="I455" t="s">
        <v>551</v>
      </c>
      <c r="J455" t="s">
        <v>29</v>
      </c>
      <c r="K455" t="str">
        <f t="shared" si="43"/>
        <v>2025</v>
      </c>
      <c r="L455" t="str">
        <f t="shared" si="44"/>
        <v>Dec</v>
      </c>
      <c r="M455" t="str">
        <f t="shared" si="45"/>
        <v>Wed</v>
      </c>
      <c r="N455">
        <f t="shared" ref="N455:N518" si="48">DATEDIF(D455,E455, "D")</f>
        <v>5</v>
      </c>
      <c r="O455">
        <f>ROUND(F455*G455*VLOOKUP(C455, Table2[#All], 2,FALSE),0)</f>
        <v>832</v>
      </c>
      <c r="P455">
        <f t="shared" si="46"/>
        <v>979</v>
      </c>
      <c r="Q455">
        <f t="shared" si="47"/>
        <v>147</v>
      </c>
    </row>
    <row r="456" spans="1:17" x14ac:dyDescent="0.25">
      <c r="A456" t="s">
        <v>501</v>
      </c>
      <c r="B456" t="s">
        <v>31</v>
      </c>
      <c r="C456" t="s">
        <v>32</v>
      </c>
      <c r="D456" s="2">
        <v>45917</v>
      </c>
      <c r="E456" s="3">
        <v>45923</v>
      </c>
      <c r="F456">
        <v>1</v>
      </c>
      <c r="G456">
        <v>805</v>
      </c>
      <c r="H456" t="s">
        <v>28</v>
      </c>
      <c r="I456" t="s">
        <v>549</v>
      </c>
      <c r="J456" t="s">
        <v>29</v>
      </c>
      <c r="K456" t="str">
        <f t="shared" si="43"/>
        <v>2025</v>
      </c>
      <c r="L456" t="str">
        <f t="shared" si="44"/>
        <v>Sep</v>
      </c>
      <c r="M456" t="str">
        <f t="shared" si="45"/>
        <v>Wed</v>
      </c>
      <c r="N456">
        <f t="shared" si="48"/>
        <v>6</v>
      </c>
      <c r="O456">
        <f>ROUND(F456*G456*VLOOKUP(C456, Table2[#All], 2,FALSE),0)</f>
        <v>604</v>
      </c>
      <c r="P456">
        <f t="shared" si="46"/>
        <v>805</v>
      </c>
      <c r="Q456">
        <f t="shared" si="47"/>
        <v>201</v>
      </c>
    </row>
    <row r="457" spans="1:17" x14ac:dyDescent="0.25">
      <c r="A457" t="s">
        <v>502</v>
      </c>
      <c r="B457" t="s">
        <v>17</v>
      </c>
      <c r="C457" t="s">
        <v>18</v>
      </c>
      <c r="D457" s="15">
        <v>45666</v>
      </c>
      <c r="E457" s="15">
        <v>45673</v>
      </c>
      <c r="F457">
        <v>3</v>
      </c>
      <c r="G457">
        <v>319</v>
      </c>
      <c r="H457" t="s">
        <v>14</v>
      </c>
      <c r="I457" t="s">
        <v>551</v>
      </c>
      <c r="J457" t="s">
        <v>46</v>
      </c>
      <c r="K457" t="str">
        <f t="shared" si="43"/>
        <v>2025</v>
      </c>
      <c r="L457" t="str">
        <f t="shared" si="44"/>
        <v>Jan</v>
      </c>
      <c r="M457" t="str">
        <f t="shared" si="45"/>
        <v>Thu</v>
      </c>
      <c r="N457">
        <f t="shared" si="48"/>
        <v>7</v>
      </c>
      <c r="O457">
        <f>ROUND(F457*G457*VLOOKUP(C457, Table2[#All], 2,FALSE),0)</f>
        <v>479</v>
      </c>
      <c r="P457">
        <f t="shared" si="46"/>
        <v>957</v>
      </c>
      <c r="Q457">
        <f t="shared" si="47"/>
        <v>478</v>
      </c>
    </row>
    <row r="458" spans="1:17" x14ac:dyDescent="0.25">
      <c r="A458" t="s">
        <v>503</v>
      </c>
      <c r="B458" t="s">
        <v>17</v>
      </c>
      <c r="C458" t="s">
        <v>44</v>
      </c>
      <c r="D458" s="15">
        <v>45779</v>
      </c>
      <c r="E458" s="15">
        <v>45789</v>
      </c>
      <c r="F458">
        <v>4</v>
      </c>
      <c r="G458">
        <v>872</v>
      </c>
      <c r="H458" t="s">
        <v>14</v>
      </c>
      <c r="I458" t="s">
        <v>550</v>
      </c>
      <c r="J458" t="s">
        <v>29</v>
      </c>
      <c r="K458" t="str">
        <f t="shared" si="43"/>
        <v>2025</v>
      </c>
      <c r="L458" t="str">
        <f t="shared" si="44"/>
        <v>May</v>
      </c>
      <c r="M458" t="str">
        <f t="shared" si="45"/>
        <v>Fri</v>
      </c>
      <c r="N458">
        <f t="shared" si="48"/>
        <v>10</v>
      </c>
      <c r="O458">
        <f>ROUND(F458*G458*VLOOKUP(C458, Table2[#All], 2,FALSE),0)</f>
        <v>2093</v>
      </c>
      <c r="P458">
        <f t="shared" si="46"/>
        <v>3488</v>
      </c>
      <c r="Q458">
        <f t="shared" si="47"/>
        <v>1395</v>
      </c>
    </row>
    <row r="459" spans="1:17" x14ac:dyDescent="0.25">
      <c r="A459" t="s">
        <v>504</v>
      </c>
      <c r="B459" t="s">
        <v>24</v>
      </c>
      <c r="C459" t="s">
        <v>70</v>
      </c>
      <c r="D459" s="2">
        <v>45728</v>
      </c>
      <c r="E459" s="3">
        <v>45732</v>
      </c>
      <c r="F459">
        <v>3</v>
      </c>
      <c r="G459">
        <v>154</v>
      </c>
      <c r="H459" t="s">
        <v>28</v>
      </c>
      <c r="I459" t="s">
        <v>550</v>
      </c>
      <c r="J459" t="s">
        <v>29</v>
      </c>
      <c r="K459" t="str">
        <f t="shared" si="43"/>
        <v>2025</v>
      </c>
      <c r="L459" t="str">
        <f t="shared" si="44"/>
        <v>Mar</v>
      </c>
      <c r="M459" t="str">
        <f t="shared" si="45"/>
        <v>Wed</v>
      </c>
      <c r="N459">
        <f t="shared" si="48"/>
        <v>4</v>
      </c>
      <c r="O459">
        <f>ROUND(F459*G459*VLOOKUP(C459, Table2[#All], 2,FALSE),0)</f>
        <v>254</v>
      </c>
      <c r="P459">
        <f t="shared" si="46"/>
        <v>462</v>
      </c>
      <c r="Q459">
        <f t="shared" si="47"/>
        <v>208</v>
      </c>
    </row>
    <row r="460" spans="1:17" x14ac:dyDescent="0.25">
      <c r="A460" t="s">
        <v>505</v>
      </c>
      <c r="B460" t="s">
        <v>12</v>
      </c>
      <c r="C460" t="s">
        <v>13</v>
      </c>
      <c r="D460" s="2">
        <v>45842</v>
      </c>
      <c r="E460" s="3">
        <v>45844</v>
      </c>
      <c r="F460">
        <v>10</v>
      </c>
      <c r="G460">
        <v>674</v>
      </c>
      <c r="H460" t="s">
        <v>28</v>
      </c>
      <c r="I460" t="s">
        <v>549</v>
      </c>
      <c r="J460" t="s">
        <v>19</v>
      </c>
      <c r="K460" t="str">
        <f t="shared" si="43"/>
        <v>2025</v>
      </c>
      <c r="L460" t="str">
        <f t="shared" si="44"/>
        <v>Jul</v>
      </c>
      <c r="M460" t="str">
        <f t="shared" si="45"/>
        <v>Fri</v>
      </c>
      <c r="N460">
        <f t="shared" si="48"/>
        <v>2</v>
      </c>
      <c r="O460">
        <f>ROUND(F460*G460*VLOOKUP(C460, Table2[#All], 2,FALSE),0)</f>
        <v>5055</v>
      </c>
      <c r="P460">
        <f t="shared" si="46"/>
        <v>6740</v>
      </c>
      <c r="Q460">
        <f t="shared" si="47"/>
        <v>1685</v>
      </c>
    </row>
    <row r="461" spans="1:17" x14ac:dyDescent="0.25">
      <c r="A461" t="s">
        <v>506</v>
      </c>
      <c r="B461" t="s">
        <v>17</v>
      </c>
      <c r="C461" t="s">
        <v>18</v>
      </c>
      <c r="D461" s="15">
        <v>45925</v>
      </c>
      <c r="E461" s="15">
        <v>45930</v>
      </c>
      <c r="F461">
        <v>8</v>
      </c>
      <c r="G461">
        <v>203</v>
      </c>
      <c r="H461" t="s">
        <v>14</v>
      </c>
      <c r="I461" t="s">
        <v>547</v>
      </c>
      <c r="J461" t="s">
        <v>19</v>
      </c>
      <c r="K461" t="str">
        <f t="shared" si="43"/>
        <v>2025</v>
      </c>
      <c r="L461" t="str">
        <f t="shared" si="44"/>
        <v>Sep</v>
      </c>
      <c r="M461" t="str">
        <f t="shared" si="45"/>
        <v>Thu</v>
      </c>
      <c r="N461">
        <f t="shared" si="48"/>
        <v>5</v>
      </c>
      <c r="O461">
        <f>ROUND(F461*G461*VLOOKUP(C461, Table2[#All], 2,FALSE),0)</f>
        <v>812</v>
      </c>
      <c r="P461">
        <f t="shared" si="46"/>
        <v>1624</v>
      </c>
      <c r="Q461">
        <f t="shared" si="47"/>
        <v>812</v>
      </c>
    </row>
    <row r="462" spans="1:17" x14ac:dyDescent="0.25">
      <c r="A462" t="s">
        <v>507</v>
      </c>
      <c r="B462" t="s">
        <v>31</v>
      </c>
      <c r="C462" t="s">
        <v>50</v>
      </c>
      <c r="D462" s="2">
        <v>45759</v>
      </c>
      <c r="E462" s="3">
        <v>45765</v>
      </c>
      <c r="F462">
        <v>5</v>
      </c>
      <c r="G462">
        <v>608</v>
      </c>
      <c r="H462" t="s">
        <v>28</v>
      </c>
      <c r="I462" t="s">
        <v>551</v>
      </c>
      <c r="J462" t="s">
        <v>46</v>
      </c>
      <c r="K462" t="str">
        <f t="shared" si="43"/>
        <v>2025</v>
      </c>
      <c r="L462" t="str">
        <f t="shared" si="44"/>
        <v>Apr</v>
      </c>
      <c r="M462" t="str">
        <f t="shared" si="45"/>
        <v>Sat</v>
      </c>
      <c r="N462">
        <f t="shared" si="48"/>
        <v>6</v>
      </c>
      <c r="O462">
        <f>ROUND(F462*G462*VLOOKUP(C462, Table2[#All], 2,FALSE),0)</f>
        <v>2128</v>
      </c>
      <c r="P462">
        <f t="shared" si="46"/>
        <v>3040</v>
      </c>
      <c r="Q462">
        <f t="shared" si="47"/>
        <v>912</v>
      </c>
    </row>
    <row r="463" spans="1:17" x14ac:dyDescent="0.25">
      <c r="A463" t="s">
        <v>508</v>
      </c>
      <c r="B463" t="s">
        <v>31</v>
      </c>
      <c r="C463" t="s">
        <v>42</v>
      </c>
      <c r="D463" s="2">
        <v>45768</v>
      </c>
      <c r="E463" s="3">
        <v>45772</v>
      </c>
      <c r="F463">
        <v>5</v>
      </c>
      <c r="G463">
        <v>664</v>
      </c>
      <c r="H463" t="s">
        <v>28</v>
      </c>
      <c r="I463" t="s">
        <v>33</v>
      </c>
      <c r="J463" t="s">
        <v>19</v>
      </c>
      <c r="K463" t="str">
        <f t="shared" si="43"/>
        <v>2025</v>
      </c>
      <c r="L463" t="str">
        <f t="shared" si="44"/>
        <v>Apr</v>
      </c>
      <c r="M463" t="str">
        <f t="shared" si="45"/>
        <v>Mon</v>
      </c>
      <c r="N463">
        <f t="shared" si="48"/>
        <v>4</v>
      </c>
      <c r="O463">
        <f>ROUND(F463*G463*VLOOKUP(C463, Table2[#All], 2,FALSE),0)</f>
        <v>2158</v>
      </c>
      <c r="P463">
        <f t="shared" si="46"/>
        <v>3320</v>
      </c>
      <c r="Q463">
        <f t="shared" si="47"/>
        <v>1162</v>
      </c>
    </row>
    <row r="464" spans="1:17" x14ac:dyDescent="0.25">
      <c r="A464" t="s">
        <v>509</v>
      </c>
      <c r="B464" t="s">
        <v>31</v>
      </c>
      <c r="C464" t="s">
        <v>42</v>
      </c>
      <c r="D464" s="2">
        <v>45802</v>
      </c>
      <c r="E464" s="3">
        <v>45814</v>
      </c>
      <c r="F464">
        <v>9</v>
      </c>
      <c r="G464">
        <v>164</v>
      </c>
      <c r="H464" t="s">
        <v>28</v>
      </c>
      <c r="I464" t="s">
        <v>547</v>
      </c>
      <c r="J464" t="s">
        <v>15</v>
      </c>
      <c r="K464" t="str">
        <f t="shared" si="43"/>
        <v>2025</v>
      </c>
      <c r="L464" t="str">
        <f t="shared" si="44"/>
        <v>May</v>
      </c>
      <c r="M464" t="str">
        <f t="shared" si="45"/>
        <v>Sun</v>
      </c>
      <c r="N464">
        <f t="shared" si="48"/>
        <v>12</v>
      </c>
      <c r="O464">
        <f>ROUND(F464*G464*VLOOKUP(C464, Table2[#All], 2,FALSE),0)</f>
        <v>959</v>
      </c>
      <c r="P464">
        <f t="shared" si="46"/>
        <v>1476</v>
      </c>
      <c r="Q464">
        <f t="shared" si="47"/>
        <v>517</v>
      </c>
    </row>
    <row r="465" spans="1:17" x14ac:dyDescent="0.25">
      <c r="A465" t="s">
        <v>510</v>
      </c>
      <c r="B465" t="s">
        <v>21</v>
      </c>
      <c r="C465" t="s">
        <v>22</v>
      </c>
      <c r="D465" s="15">
        <v>45683</v>
      </c>
      <c r="E465" s="15">
        <v>45686</v>
      </c>
      <c r="F465">
        <v>4</v>
      </c>
      <c r="G465">
        <v>200</v>
      </c>
      <c r="H465" t="s">
        <v>14</v>
      </c>
      <c r="I465" t="s">
        <v>549</v>
      </c>
      <c r="J465" t="s">
        <v>46</v>
      </c>
      <c r="K465" t="str">
        <f t="shared" si="43"/>
        <v>2025</v>
      </c>
      <c r="L465" t="str">
        <f t="shared" si="44"/>
        <v>Jan</v>
      </c>
      <c r="M465" t="str">
        <f t="shared" si="45"/>
        <v>Sun</v>
      </c>
      <c r="N465">
        <f t="shared" si="48"/>
        <v>3</v>
      </c>
      <c r="O465">
        <f>ROUND(F465*G465*VLOOKUP(C465, Table2[#All], 2,FALSE),0)</f>
        <v>600</v>
      </c>
      <c r="P465">
        <f t="shared" si="46"/>
        <v>800</v>
      </c>
      <c r="Q465">
        <f t="shared" si="47"/>
        <v>200</v>
      </c>
    </row>
    <row r="466" spans="1:17" x14ac:dyDescent="0.25">
      <c r="A466" t="s">
        <v>511</v>
      </c>
      <c r="B466" t="s">
        <v>24</v>
      </c>
      <c r="C466" t="s">
        <v>38</v>
      </c>
      <c r="D466" s="15">
        <v>45793</v>
      </c>
      <c r="E466" s="15">
        <v>45802</v>
      </c>
      <c r="F466">
        <v>4</v>
      </c>
      <c r="G466">
        <v>959</v>
      </c>
      <c r="H466" t="s">
        <v>14</v>
      </c>
      <c r="I466" t="s">
        <v>550</v>
      </c>
      <c r="J466" t="s">
        <v>29</v>
      </c>
      <c r="K466" t="str">
        <f t="shared" si="43"/>
        <v>2025</v>
      </c>
      <c r="L466" t="str">
        <f t="shared" si="44"/>
        <v>May</v>
      </c>
      <c r="M466" t="str">
        <f t="shared" si="45"/>
        <v>Fri</v>
      </c>
      <c r="N466">
        <f t="shared" si="48"/>
        <v>9</v>
      </c>
      <c r="O466">
        <f>ROUND(F466*G466*VLOOKUP(C466, Table2[#All], 2,FALSE),0)</f>
        <v>1918</v>
      </c>
      <c r="P466">
        <f t="shared" si="46"/>
        <v>3836</v>
      </c>
      <c r="Q466">
        <f t="shared" si="47"/>
        <v>1918</v>
      </c>
    </row>
    <row r="467" spans="1:17" x14ac:dyDescent="0.25">
      <c r="A467" t="s">
        <v>512</v>
      </c>
      <c r="B467" t="s">
        <v>24</v>
      </c>
      <c r="C467" t="s">
        <v>38</v>
      </c>
      <c r="D467" s="15">
        <v>45942</v>
      </c>
      <c r="E467" s="15">
        <v>45945</v>
      </c>
      <c r="F467">
        <v>3</v>
      </c>
      <c r="G467">
        <v>960</v>
      </c>
      <c r="H467" t="s">
        <v>14</v>
      </c>
      <c r="I467" t="s">
        <v>547</v>
      </c>
      <c r="J467" t="s">
        <v>46</v>
      </c>
      <c r="K467" t="str">
        <f t="shared" si="43"/>
        <v>2025</v>
      </c>
      <c r="L467" t="str">
        <f t="shared" si="44"/>
        <v>Oct</v>
      </c>
      <c r="M467" t="str">
        <f t="shared" si="45"/>
        <v>Sun</v>
      </c>
      <c r="N467">
        <f t="shared" si="48"/>
        <v>3</v>
      </c>
      <c r="O467">
        <f>ROUND(F467*G467*VLOOKUP(C467, Table2[#All], 2,FALSE),0)</f>
        <v>1440</v>
      </c>
      <c r="P467">
        <f t="shared" si="46"/>
        <v>2880</v>
      </c>
      <c r="Q467">
        <f t="shared" si="47"/>
        <v>1440</v>
      </c>
    </row>
    <row r="468" spans="1:17" x14ac:dyDescent="0.25">
      <c r="A468" t="s">
        <v>513</v>
      </c>
      <c r="B468" t="s">
        <v>24</v>
      </c>
      <c r="C468" t="s">
        <v>70</v>
      </c>
      <c r="D468" s="15">
        <v>45878</v>
      </c>
      <c r="E468" s="15">
        <v>45882</v>
      </c>
      <c r="F468">
        <v>1</v>
      </c>
      <c r="G468">
        <v>269</v>
      </c>
      <c r="H468" t="s">
        <v>14</v>
      </c>
      <c r="I468" t="s">
        <v>550</v>
      </c>
      <c r="J468" t="s">
        <v>15</v>
      </c>
      <c r="K468" t="str">
        <f t="shared" si="43"/>
        <v>2025</v>
      </c>
      <c r="L468" t="str">
        <f t="shared" si="44"/>
        <v>Aug</v>
      </c>
      <c r="M468" t="str">
        <f t="shared" si="45"/>
        <v>Sat</v>
      </c>
      <c r="N468">
        <f t="shared" si="48"/>
        <v>4</v>
      </c>
      <c r="O468">
        <f>ROUND(F468*G468*VLOOKUP(C468, Table2[#All], 2,FALSE),0)</f>
        <v>148</v>
      </c>
      <c r="P468">
        <f t="shared" si="46"/>
        <v>269</v>
      </c>
      <c r="Q468">
        <f t="shared" si="47"/>
        <v>121</v>
      </c>
    </row>
    <row r="469" spans="1:17" x14ac:dyDescent="0.25">
      <c r="A469" t="s">
        <v>514</v>
      </c>
      <c r="B469" t="s">
        <v>12</v>
      </c>
      <c r="C469" t="s">
        <v>27</v>
      </c>
      <c r="D469" s="15">
        <v>45680</v>
      </c>
      <c r="E469" s="15">
        <v>45689</v>
      </c>
      <c r="F469">
        <v>9</v>
      </c>
      <c r="G469">
        <v>498</v>
      </c>
      <c r="H469" t="s">
        <v>14</v>
      </c>
      <c r="I469" t="s">
        <v>551</v>
      </c>
      <c r="J469" t="s">
        <v>46</v>
      </c>
      <c r="K469" t="str">
        <f t="shared" si="43"/>
        <v>2025</v>
      </c>
      <c r="L469" t="str">
        <f t="shared" si="44"/>
        <v>Jan</v>
      </c>
      <c r="M469" t="str">
        <f t="shared" si="45"/>
        <v>Thu</v>
      </c>
      <c r="N469">
        <f t="shared" si="48"/>
        <v>9</v>
      </c>
      <c r="O469">
        <f>ROUND(F469*G469*VLOOKUP(C469, Table2[#All], 2,FALSE),0)</f>
        <v>2913</v>
      </c>
      <c r="P469">
        <f t="shared" si="46"/>
        <v>4482</v>
      </c>
      <c r="Q469">
        <f t="shared" si="47"/>
        <v>1569</v>
      </c>
    </row>
    <row r="470" spans="1:17" x14ac:dyDescent="0.25">
      <c r="A470" t="s">
        <v>515</v>
      </c>
      <c r="B470" t="s">
        <v>21</v>
      </c>
      <c r="C470" t="s">
        <v>83</v>
      </c>
      <c r="D470" s="15">
        <v>45736</v>
      </c>
      <c r="E470" s="15">
        <v>45743</v>
      </c>
      <c r="F470">
        <v>6</v>
      </c>
      <c r="G470">
        <v>662</v>
      </c>
      <c r="H470" t="s">
        <v>14</v>
      </c>
      <c r="I470" t="s">
        <v>550</v>
      </c>
      <c r="J470" t="s">
        <v>46</v>
      </c>
      <c r="K470" t="str">
        <f t="shared" si="43"/>
        <v>2025</v>
      </c>
      <c r="L470" t="str">
        <f t="shared" si="44"/>
        <v>Mar</v>
      </c>
      <c r="M470" t="str">
        <f t="shared" si="45"/>
        <v>Thu</v>
      </c>
      <c r="N470">
        <f t="shared" si="48"/>
        <v>7</v>
      </c>
      <c r="O470">
        <f>ROUND(F470*G470*VLOOKUP(C470, Table2[#All], 2,FALSE),0)</f>
        <v>3178</v>
      </c>
      <c r="P470">
        <f t="shared" si="46"/>
        <v>3972</v>
      </c>
      <c r="Q470">
        <f t="shared" si="47"/>
        <v>794</v>
      </c>
    </row>
    <row r="471" spans="1:17" x14ac:dyDescent="0.25">
      <c r="A471" t="s">
        <v>516</v>
      </c>
      <c r="B471" t="s">
        <v>24</v>
      </c>
      <c r="C471" t="s">
        <v>38</v>
      </c>
      <c r="D471" s="2">
        <v>45681</v>
      </c>
      <c r="E471" s="3">
        <v>45691</v>
      </c>
      <c r="F471">
        <v>1</v>
      </c>
      <c r="G471">
        <v>909</v>
      </c>
      <c r="H471" t="s">
        <v>28</v>
      </c>
      <c r="I471" t="s">
        <v>33</v>
      </c>
      <c r="J471" t="s">
        <v>15</v>
      </c>
      <c r="K471" t="str">
        <f t="shared" si="43"/>
        <v>2025</v>
      </c>
      <c r="L471" t="str">
        <f t="shared" si="44"/>
        <v>Jan</v>
      </c>
      <c r="M471" t="str">
        <f t="shared" si="45"/>
        <v>Fri</v>
      </c>
      <c r="N471">
        <f t="shared" si="48"/>
        <v>10</v>
      </c>
      <c r="O471">
        <f>ROUND(F471*G471*VLOOKUP(C471, Table2[#All], 2,FALSE),0)</f>
        <v>455</v>
      </c>
      <c r="P471">
        <f t="shared" si="46"/>
        <v>909</v>
      </c>
      <c r="Q471">
        <f t="shared" si="47"/>
        <v>454</v>
      </c>
    </row>
    <row r="472" spans="1:17" x14ac:dyDescent="0.25">
      <c r="A472" t="s">
        <v>517</v>
      </c>
      <c r="B472" t="s">
        <v>31</v>
      </c>
      <c r="C472" t="s">
        <v>32</v>
      </c>
      <c r="D472" s="15">
        <v>46012</v>
      </c>
      <c r="E472" s="15">
        <v>46015</v>
      </c>
      <c r="F472">
        <v>8</v>
      </c>
      <c r="G472">
        <v>189</v>
      </c>
      <c r="H472" t="s">
        <v>14</v>
      </c>
      <c r="I472" t="s">
        <v>551</v>
      </c>
      <c r="J472" t="s">
        <v>29</v>
      </c>
      <c r="K472" t="str">
        <f t="shared" si="43"/>
        <v>2025</v>
      </c>
      <c r="L472" t="str">
        <f t="shared" si="44"/>
        <v>Dec</v>
      </c>
      <c r="M472" t="str">
        <f t="shared" si="45"/>
        <v>Sun</v>
      </c>
      <c r="N472">
        <f t="shared" si="48"/>
        <v>3</v>
      </c>
      <c r="O472">
        <f>ROUND(F472*G472*VLOOKUP(C472, Table2[#All], 2,FALSE),0)</f>
        <v>1134</v>
      </c>
      <c r="P472">
        <f t="shared" si="46"/>
        <v>1512</v>
      </c>
      <c r="Q472">
        <f t="shared" si="47"/>
        <v>378</v>
      </c>
    </row>
    <row r="473" spans="1:17" x14ac:dyDescent="0.25">
      <c r="A473" t="s">
        <v>518</v>
      </c>
      <c r="B473" t="s">
        <v>24</v>
      </c>
      <c r="C473" t="s">
        <v>25</v>
      </c>
      <c r="D473" s="2">
        <v>45770</v>
      </c>
      <c r="E473" s="3">
        <v>45779</v>
      </c>
      <c r="F473">
        <v>4</v>
      </c>
      <c r="G473">
        <v>689</v>
      </c>
      <c r="H473" t="s">
        <v>28</v>
      </c>
      <c r="I473" t="s">
        <v>549</v>
      </c>
      <c r="J473" t="s">
        <v>19</v>
      </c>
      <c r="K473" t="str">
        <f t="shared" si="43"/>
        <v>2025</v>
      </c>
      <c r="L473" t="str">
        <f t="shared" si="44"/>
        <v>Apr</v>
      </c>
      <c r="M473" t="str">
        <f t="shared" si="45"/>
        <v>Wed</v>
      </c>
      <c r="N473">
        <f t="shared" si="48"/>
        <v>9</v>
      </c>
      <c r="O473">
        <f>ROUND(F473*G473*VLOOKUP(C473, Table2[#All], 2,FALSE),0)</f>
        <v>1516</v>
      </c>
      <c r="P473">
        <f t="shared" si="46"/>
        <v>2756</v>
      </c>
      <c r="Q473">
        <f t="shared" si="47"/>
        <v>1240</v>
      </c>
    </row>
    <row r="474" spans="1:17" x14ac:dyDescent="0.25">
      <c r="A474" t="s">
        <v>519</v>
      </c>
      <c r="B474" t="s">
        <v>17</v>
      </c>
      <c r="C474" t="s">
        <v>44</v>
      </c>
      <c r="D474" s="2">
        <v>45921</v>
      </c>
      <c r="E474" s="3">
        <v>45928</v>
      </c>
      <c r="F474">
        <v>9</v>
      </c>
      <c r="G474">
        <v>485</v>
      </c>
      <c r="H474" t="s">
        <v>28</v>
      </c>
      <c r="I474" t="s">
        <v>550</v>
      </c>
      <c r="J474" t="s">
        <v>29</v>
      </c>
      <c r="K474" t="str">
        <f t="shared" si="43"/>
        <v>2025</v>
      </c>
      <c r="L474" t="str">
        <f t="shared" si="44"/>
        <v>Sep</v>
      </c>
      <c r="M474" t="str">
        <f t="shared" si="45"/>
        <v>Sun</v>
      </c>
      <c r="N474">
        <f t="shared" si="48"/>
        <v>7</v>
      </c>
      <c r="O474">
        <f>ROUND(F474*G474*VLOOKUP(C474, Table2[#All], 2,FALSE),0)</f>
        <v>2619</v>
      </c>
      <c r="P474">
        <f t="shared" si="46"/>
        <v>4365</v>
      </c>
      <c r="Q474">
        <f t="shared" si="47"/>
        <v>1746</v>
      </c>
    </row>
    <row r="475" spans="1:17" x14ac:dyDescent="0.25">
      <c r="A475" t="s">
        <v>520</v>
      </c>
      <c r="B475" t="s">
        <v>24</v>
      </c>
      <c r="C475" t="s">
        <v>25</v>
      </c>
      <c r="D475" s="2">
        <v>45909</v>
      </c>
      <c r="E475" s="3">
        <v>45911</v>
      </c>
      <c r="F475">
        <v>2</v>
      </c>
      <c r="G475">
        <v>31</v>
      </c>
      <c r="H475" t="s">
        <v>28</v>
      </c>
      <c r="I475" t="s">
        <v>547</v>
      </c>
      <c r="J475" t="s">
        <v>15</v>
      </c>
      <c r="K475" t="str">
        <f t="shared" si="43"/>
        <v>2025</v>
      </c>
      <c r="L475" t="str">
        <f t="shared" si="44"/>
        <v>Sep</v>
      </c>
      <c r="M475" t="str">
        <f t="shared" si="45"/>
        <v>Tue</v>
      </c>
      <c r="N475">
        <f t="shared" si="48"/>
        <v>2</v>
      </c>
      <c r="O475">
        <f>ROUND(F475*G475*VLOOKUP(C475, Table2[#All], 2,FALSE),0)</f>
        <v>34</v>
      </c>
      <c r="P475">
        <f t="shared" si="46"/>
        <v>62</v>
      </c>
      <c r="Q475">
        <f t="shared" si="47"/>
        <v>28</v>
      </c>
    </row>
    <row r="476" spans="1:17" x14ac:dyDescent="0.25">
      <c r="A476" t="s">
        <v>521</v>
      </c>
      <c r="B476" t="s">
        <v>17</v>
      </c>
      <c r="C476" t="s">
        <v>56</v>
      </c>
      <c r="D476" s="15">
        <v>45912</v>
      </c>
      <c r="E476" s="15">
        <v>45914</v>
      </c>
      <c r="F476">
        <v>6</v>
      </c>
      <c r="G476">
        <v>806</v>
      </c>
      <c r="H476" t="s">
        <v>14</v>
      </c>
      <c r="I476" t="s">
        <v>33</v>
      </c>
      <c r="J476" t="s">
        <v>15</v>
      </c>
      <c r="K476" t="str">
        <f t="shared" si="43"/>
        <v>2025</v>
      </c>
      <c r="L476" t="str">
        <f t="shared" si="44"/>
        <v>Sep</v>
      </c>
      <c r="M476" t="str">
        <f t="shared" si="45"/>
        <v>Fri</v>
      </c>
      <c r="N476">
        <f t="shared" si="48"/>
        <v>2</v>
      </c>
      <c r="O476">
        <f>ROUND(F476*G476*VLOOKUP(C476, Table2[#All], 2,FALSE),0)</f>
        <v>2660</v>
      </c>
      <c r="P476">
        <f t="shared" si="46"/>
        <v>4836</v>
      </c>
      <c r="Q476">
        <f t="shared" si="47"/>
        <v>2176</v>
      </c>
    </row>
    <row r="477" spans="1:17" x14ac:dyDescent="0.25">
      <c r="A477" t="s">
        <v>522</v>
      </c>
      <c r="B477" t="s">
        <v>31</v>
      </c>
      <c r="C477" t="s">
        <v>42</v>
      </c>
      <c r="D477" s="15">
        <v>45938</v>
      </c>
      <c r="E477" s="15">
        <v>45940</v>
      </c>
      <c r="F477">
        <v>5</v>
      </c>
      <c r="G477">
        <v>720</v>
      </c>
      <c r="H477" t="s">
        <v>14</v>
      </c>
      <c r="I477" t="s">
        <v>551</v>
      </c>
      <c r="J477" t="s">
        <v>29</v>
      </c>
      <c r="K477" t="str">
        <f t="shared" si="43"/>
        <v>2025</v>
      </c>
      <c r="L477" t="str">
        <f t="shared" si="44"/>
        <v>Oct</v>
      </c>
      <c r="M477" t="str">
        <f t="shared" si="45"/>
        <v>Wed</v>
      </c>
      <c r="N477">
        <f t="shared" si="48"/>
        <v>2</v>
      </c>
      <c r="O477">
        <f>ROUND(F477*G477*VLOOKUP(C477, Table2[#All], 2,FALSE),0)</f>
        <v>2340</v>
      </c>
      <c r="P477">
        <f t="shared" si="46"/>
        <v>3600</v>
      </c>
      <c r="Q477">
        <f t="shared" si="47"/>
        <v>1260</v>
      </c>
    </row>
    <row r="478" spans="1:17" x14ac:dyDescent="0.25">
      <c r="A478" t="s">
        <v>523</v>
      </c>
      <c r="B478" t="s">
        <v>31</v>
      </c>
      <c r="C478" t="s">
        <v>42</v>
      </c>
      <c r="D478" s="15">
        <v>45855</v>
      </c>
      <c r="E478" s="15">
        <v>45861</v>
      </c>
      <c r="F478">
        <v>2</v>
      </c>
      <c r="G478">
        <v>420</v>
      </c>
      <c r="H478" t="s">
        <v>14</v>
      </c>
      <c r="I478" t="s">
        <v>549</v>
      </c>
      <c r="J478" t="s">
        <v>46</v>
      </c>
      <c r="K478" t="str">
        <f t="shared" si="43"/>
        <v>2025</v>
      </c>
      <c r="L478" t="str">
        <f t="shared" si="44"/>
        <v>Jul</v>
      </c>
      <c r="M478" t="str">
        <f t="shared" si="45"/>
        <v>Thu</v>
      </c>
      <c r="N478">
        <f t="shared" si="48"/>
        <v>6</v>
      </c>
      <c r="O478">
        <f>ROUND(F478*G478*VLOOKUP(C478, Table2[#All], 2,FALSE),0)</f>
        <v>546</v>
      </c>
      <c r="P478">
        <f t="shared" si="46"/>
        <v>840</v>
      </c>
      <c r="Q478">
        <f t="shared" si="47"/>
        <v>294</v>
      </c>
    </row>
    <row r="479" spans="1:17" x14ac:dyDescent="0.25">
      <c r="A479" t="s">
        <v>524</v>
      </c>
      <c r="B479" t="s">
        <v>24</v>
      </c>
      <c r="C479" t="s">
        <v>70</v>
      </c>
      <c r="D479" s="15">
        <v>46007</v>
      </c>
      <c r="E479" s="15">
        <v>46017</v>
      </c>
      <c r="F479">
        <v>3</v>
      </c>
      <c r="G479">
        <v>10</v>
      </c>
      <c r="H479" t="s">
        <v>14</v>
      </c>
      <c r="I479" t="s">
        <v>33</v>
      </c>
      <c r="J479" t="s">
        <v>46</v>
      </c>
      <c r="K479" t="str">
        <f t="shared" si="43"/>
        <v>2025</v>
      </c>
      <c r="L479" t="str">
        <f t="shared" si="44"/>
        <v>Dec</v>
      </c>
      <c r="M479" t="str">
        <f t="shared" si="45"/>
        <v>Tue</v>
      </c>
      <c r="N479">
        <f t="shared" si="48"/>
        <v>10</v>
      </c>
      <c r="O479">
        <f>ROUND(F479*G479*VLOOKUP(C479, Table2[#All], 2,FALSE),0)</f>
        <v>17</v>
      </c>
      <c r="P479">
        <f t="shared" si="46"/>
        <v>30</v>
      </c>
      <c r="Q479">
        <f t="shared" si="47"/>
        <v>13</v>
      </c>
    </row>
    <row r="480" spans="1:17" x14ac:dyDescent="0.25">
      <c r="A480" t="s">
        <v>525</v>
      </c>
      <c r="B480" t="s">
        <v>17</v>
      </c>
      <c r="C480" t="s">
        <v>18</v>
      </c>
      <c r="D480" s="15">
        <v>45953</v>
      </c>
      <c r="E480" s="15">
        <v>45963</v>
      </c>
      <c r="F480">
        <v>1</v>
      </c>
      <c r="G480">
        <v>950</v>
      </c>
      <c r="H480" t="s">
        <v>14</v>
      </c>
      <c r="I480" t="s">
        <v>549</v>
      </c>
      <c r="J480" t="s">
        <v>19</v>
      </c>
      <c r="K480" t="str">
        <f t="shared" si="43"/>
        <v>2025</v>
      </c>
      <c r="L480" t="str">
        <f t="shared" si="44"/>
        <v>Oct</v>
      </c>
      <c r="M480" t="str">
        <f t="shared" si="45"/>
        <v>Thu</v>
      </c>
      <c r="N480">
        <f t="shared" si="48"/>
        <v>10</v>
      </c>
      <c r="O480">
        <f>ROUND(F480*G480*VLOOKUP(C480, Table2[#All], 2,FALSE),0)</f>
        <v>475</v>
      </c>
      <c r="P480">
        <f t="shared" si="46"/>
        <v>950</v>
      </c>
      <c r="Q480">
        <f t="shared" si="47"/>
        <v>475</v>
      </c>
    </row>
    <row r="481" spans="1:17" x14ac:dyDescent="0.25">
      <c r="A481" t="s">
        <v>526</v>
      </c>
      <c r="B481" t="s">
        <v>21</v>
      </c>
      <c r="C481" t="s">
        <v>40</v>
      </c>
      <c r="D481" s="15">
        <v>45716</v>
      </c>
      <c r="E481" s="15">
        <v>45722</v>
      </c>
      <c r="F481">
        <v>7</v>
      </c>
      <c r="G481">
        <v>996</v>
      </c>
      <c r="H481" t="s">
        <v>14</v>
      </c>
      <c r="I481" t="s">
        <v>547</v>
      </c>
      <c r="J481" t="s">
        <v>15</v>
      </c>
      <c r="K481" t="str">
        <f t="shared" si="43"/>
        <v>2025</v>
      </c>
      <c r="L481" t="str">
        <f t="shared" si="44"/>
        <v>Feb</v>
      </c>
      <c r="M481" t="str">
        <f t="shared" si="45"/>
        <v>Fri</v>
      </c>
      <c r="N481">
        <f t="shared" si="48"/>
        <v>6</v>
      </c>
      <c r="O481">
        <f>ROUND(F481*G481*VLOOKUP(C481, Table2[#All], 2,FALSE),0)</f>
        <v>4532</v>
      </c>
      <c r="P481">
        <f t="shared" si="46"/>
        <v>6972</v>
      </c>
      <c r="Q481">
        <f t="shared" si="47"/>
        <v>2440</v>
      </c>
    </row>
    <row r="482" spans="1:17" x14ac:dyDescent="0.25">
      <c r="A482" t="s">
        <v>527</v>
      </c>
      <c r="B482" t="s">
        <v>17</v>
      </c>
      <c r="C482" t="s">
        <v>56</v>
      </c>
      <c r="D482" s="15">
        <v>45689</v>
      </c>
      <c r="E482" s="15">
        <v>45693</v>
      </c>
      <c r="F482">
        <v>4</v>
      </c>
      <c r="G482">
        <v>439</v>
      </c>
      <c r="H482" t="s">
        <v>14</v>
      </c>
      <c r="I482" t="s">
        <v>550</v>
      </c>
      <c r="J482" t="s">
        <v>29</v>
      </c>
      <c r="K482" t="str">
        <f t="shared" si="43"/>
        <v>2025</v>
      </c>
      <c r="L482" t="str">
        <f t="shared" si="44"/>
        <v>Feb</v>
      </c>
      <c r="M482" t="str">
        <f t="shared" si="45"/>
        <v>Sat</v>
      </c>
      <c r="N482">
        <f t="shared" si="48"/>
        <v>4</v>
      </c>
      <c r="O482">
        <f>ROUND(F482*G482*VLOOKUP(C482, Table2[#All], 2,FALSE),0)</f>
        <v>966</v>
      </c>
      <c r="P482">
        <f t="shared" si="46"/>
        <v>1756</v>
      </c>
      <c r="Q482">
        <f t="shared" si="47"/>
        <v>790</v>
      </c>
    </row>
    <row r="483" spans="1:17" x14ac:dyDescent="0.25">
      <c r="A483" t="s">
        <v>528</v>
      </c>
      <c r="B483" t="s">
        <v>17</v>
      </c>
      <c r="C483" t="s">
        <v>56</v>
      </c>
      <c r="D483" s="15">
        <v>45660</v>
      </c>
      <c r="E483" s="15">
        <v>45667</v>
      </c>
      <c r="F483">
        <v>9</v>
      </c>
      <c r="G483">
        <v>727</v>
      </c>
      <c r="H483" t="s">
        <v>14</v>
      </c>
      <c r="I483" t="s">
        <v>551</v>
      </c>
      <c r="J483" t="s">
        <v>15</v>
      </c>
      <c r="K483" t="str">
        <f t="shared" si="43"/>
        <v>2025</v>
      </c>
      <c r="L483" t="str">
        <f t="shared" si="44"/>
        <v>Jan</v>
      </c>
      <c r="M483" t="str">
        <f t="shared" si="45"/>
        <v>Fri</v>
      </c>
      <c r="N483">
        <f t="shared" si="48"/>
        <v>7</v>
      </c>
      <c r="O483">
        <f>ROUND(F483*G483*VLOOKUP(C483, Table2[#All], 2,FALSE),0)</f>
        <v>3599</v>
      </c>
      <c r="P483">
        <f t="shared" si="46"/>
        <v>6543</v>
      </c>
      <c r="Q483">
        <f t="shared" si="47"/>
        <v>2944</v>
      </c>
    </row>
    <row r="484" spans="1:17" x14ac:dyDescent="0.25">
      <c r="A484" t="s">
        <v>529</v>
      </c>
      <c r="B484" t="s">
        <v>12</v>
      </c>
      <c r="C484" t="s">
        <v>27</v>
      </c>
      <c r="D484" s="15">
        <v>45704</v>
      </c>
      <c r="E484" s="15">
        <v>45708</v>
      </c>
      <c r="F484">
        <v>5</v>
      </c>
      <c r="G484">
        <v>314</v>
      </c>
      <c r="H484" t="s">
        <v>14</v>
      </c>
      <c r="I484" t="s">
        <v>33</v>
      </c>
      <c r="J484" t="s">
        <v>29</v>
      </c>
      <c r="K484" t="str">
        <f t="shared" si="43"/>
        <v>2025</v>
      </c>
      <c r="L484" t="str">
        <f t="shared" si="44"/>
        <v>Feb</v>
      </c>
      <c r="M484" t="str">
        <f t="shared" si="45"/>
        <v>Sun</v>
      </c>
      <c r="N484">
        <f t="shared" si="48"/>
        <v>4</v>
      </c>
      <c r="O484">
        <f>ROUND(F484*G484*VLOOKUP(C484, Table2[#All], 2,FALSE),0)</f>
        <v>1021</v>
      </c>
      <c r="P484">
        <f t="shared" si="46"/>
        <v>1570</v>
      </c>
      <c r="Q484">
        <f t="shared" si="47"/>
        <v>549</v>
      </c>
    </row>
    <row r="485" spans="1:17" x14ac:dyDescent="0.25">
      <c r="A485" t="s">
        <v>530</v>
      </c>
      <c r="B485" t="s">
        <v>31</v>
      </c>
      <c r="C485" t="s">
        <v>76</v>
      </c>
      <c r="D485" s="2">
        <v>45920</v>
      </c>
      <c r="E485" s="3">
        <v>45924</v>
      </c>
      <c r="F485">
        <v>8</v>
      </c>
      <c r="G485">
        <v>419</v>
      </c>
      <c r="H485" t="s">
        <v>28</v>
      </c>
      <c r="I485" t="s">
        <v>551</v>
      </c>
      <c r="J485" t="s">
        <v>46</v>
      </c>
      <c r="K485" t="str">
        <f t="shared" si="43"/>
        <v>2025</v>
      </c>
      <c r="L485" t="str">
        <f t="shared" si="44"/>
        <v>Sep</v>
      </c>
      <c r="M485" t="str">
        <f t="shared" si="45"/>
        <v>Sat</v>
      </c>
      <c r="N485">
        <f t="shared" si="48"/>
        <v>4</v>
      </c>
      <c r="O485">
        <f>ROUND(F485*G485*VLOOKUP(C485, Table2[#All], 2,FALSE),0)</f>
        <v>2514</v>
      </c>
      <c r="P485">
        <f t="shared" si="46"/>
        <v>3352</v>
      </c>
      <c r="Q485">
        <f t="shared" si="47"/>
        <v>838</v>
      </c>
    </row>
    <row r="486" spans="1:17" x14ac:dyDescent="0.25">
      <c r="A486" t="s">
        <v>39</v>
      </c>
      <c r="B486" t="s">
        <v>17</v>
      </c>
      <c r="C486" t="s">
        <v>44</v>
      </c>
      <c r="D486" s="2">
        <v>45987</v>
      </c>
      <c r="E486" s="3">
        <v>45996</v>
      </c>
      <c r="F486">
        <v>5</v>
      </c>
      <c r="G486">
        <v>900</v>
      </c>
      <c r="H486" t="s">
        <v>28</v>
      </c>
      <c r="I486" t="s">
        <v>549</v>
      </c>
      <c r="J486" t="s">
        <v>46</v>
      </c>
      <c r="K486" t="str">
        <f t="shared" si="43"/>
        <v>2025</v>
      </c>
      <c r="L486" t="str">
        <f t="shared" si="44"/>
        <v>Nov</v>
      </c>
      <c r="M486" t="str">
        <f t="shared" si="45"/>
        <v>Wed</v>
      </c>
      <c r="N486">
        <f t="shared" si="48"/>
        <v>9</v>
      </c>
      <c r="O486">
        <f>ROUND(F486*G486*VLOOKUP(C486, Table2[#All], 2,FALSE),0)</f>
        <v>2700</v>
      </c>
      <c r="P486">
        <f t="shared" si="46"/>
        <v>4500</v>
      </c>
      <c r="Q486">
        <f t="shared" si="47"/>
        <v>1800</v>
      </c>
    </row>
    <row r="487" spans="1:17" x14ac:dyDescent="0.25">
      <c r="A487" t="s">
        <v>41</v>
      </c>
      <c r="B487" t="s">
        <v>24</v>
      </c>
      <c r="C487" t="s">
        <v>25</v>
      </c>
      <c r="D487" s="2">
        <v>45988</v>
      </c>
      <c r="E487" s="3">
        <v>45994</v>
      </c>
      <c r="F487">
        <v>7</v>
      </c>
      <c r="G487">
        <v>444</v>
      </c>
      <c r="H487" t="s">
        <v>28</v>
      </c>
      <c r="I487" t="s">
        <v>549</v>
      </c>
      <c r="J487" t="s">
        <v>46</v>
      </c>
      <c r="K487" t="str">
        <f t="shared" si="43"/>
        <v>2025</v>
      </c>
      <c r="L487" t="str">
        <f t="shared" si="44"/>
        <v>Nov</v>
      </c>
      <c r="M487" t="str">
        <f t="shared" si="45"/>
        <v>Thu</v>
      </c>
      <c r="N487">
        <f t="shared" si="48"/>
        <v>6</v>
      </c>
      <c r="O487">
        <f>ROUND(F487*G487*VLOOKUP(C487, Table2[#All], 2,FALSE),0)</f>
        <v>1709</v>
      </c>
      <c r="P487">
        <f t="shared" si="46"/>
        <v>3108</v>
      </c>
      <c r="Q487">
        <f t="shared" si="47"/>
        <v>1399</v>
      </c>
    </row>
    <row r="488" spans="1:17" x14ac:dyDescent="0.25">
      <c r="A488" t="s">
        <v>43</v>
      </c>
      <c r="B488" t="s">
        <v>24</v>
      </c>
      <c r="C488" t="s">
        <v>25</v>
      </c>
      <c r="D488" s="2">
        <v>45814</v>
      </c>
      <c r="E488" s="3">
        <v>45817</v>
      </c>
      <c r="F488">
        <v>5</v>
      </c>
      <c r="G488">
        <v>615</v>
      </c>
      <c r="H488" t="s">
        <v>28</v>
      </c>
      <c r="I488" t="s">
        <v>549</v>
      </c>
      <c r="J488" t="s">
        <v>15</v>
      </c>
      <c r="K488" t="str">
        <f t="shared" si="43"/>
        <v>2025</v>
      </c>
      <c r="L488" t="str">
        <f t="shared" si="44"/>
        <v>Jun</v>
      </c>
      <c r="M488" t="str">
        <f t="shared" si="45"/>
        <v>Fri</v>
      </c>
      <c r="N488">
        <f t="shared" si="48"/>
        <v>3</v>
      </c>
      <c r="O488">
        <f>ROUND(F488*G488*VLOOKUP(C488, Table2[#All], 2,FALSE),0)</f>
        <v>1691</v>
      </c>
      <c r="P488">
        <f t="shared" si="46"/>
        <v>3075</v>
      </c>
      <c r="Q488">
        <f t="shared" si="47"/>
        <v>1384</v>
      </c>
    </row>
    <row r="489" spans="1:17" x14ac:dyDescent="0.25">
      <c r="A489" t="s">
        <v>45</v>
      </c>
      <c r="B489" t="s">
        <v>17</v>
      </c>
      <c r="C489" t="s">
        <v>64</v>
      </c>
      <c r="D489" s="15">
        <v>46006</v>
      </c>
      <c r="E489" s="15">
        <v>46007</v>
      </c>
      <c r="F489">
        <v>7</v>
      </c>
      <c r="G489">
        <v>595</v>
      </c>
      <c r="H489" t="s">
        <v>14</v>
      </c>
      <c r="I489" t="s">
        <v>551</v>
      </c>
      <c r="J489" t="s">
        <v>19</v>
      </c>
      <c r="K489" t="str">
        <f t="shared" si="43"/>
        <v>2025</v>
      </c>
      <c r="L489" t="str">
        <f t="shared" si="44"/>
        <v>Dec</v>
      </c>
      <c r="M489" t="str">
        <f t="shared" si="45"/>
        <v>Mon</v>
      </c>
      <c r="N489">
        <f t="shared" si="48"/>
        <v>1</v>
      </c>
      <c r="O489">
        <f>ROUND(F489*G489*VLOOKUP(C489, Table2[#All], 2,FALSE),0)</f>
        <v>2083</v>
      </c>
      <c r="P489">
        <f t="shared" si="46"/>
        <v>4165</v>
      </c>
      <c r="Q489">
        <f t="shared" si="47"/>
        <v>2082</v>
      </c>
    </row>
    <row r="490" spans="1:17" x14ac:dyDescent="0.25">
      <c r="A490" t="s">
        <v>47</v>
      </c>
      <c r="B490" t="s">
        <v>31</v>
      </c>
      <c r="C490" t="s">
        <v>50</v>
      </c>
      <c r="D490" s="15">
        <v>45660</v>
      </c>
      <c r="E490" s="15">
        <v>45669</v>
      </c>
      <c r="F490">
        <v>1</v>
      </c>
      <c r="G490">
        <v>669</v>
      </c>
      <c r="H490" t="s">
        <v>14</v>
      </c>
      <c r="I490" t="s">
        <v>551</v>
      </c>
      <c r="J490" t="s">
        <v>19</v>
      </c>
      <c r="K490" t="str">
        <f t="shared" si="43"/>
        <v>2025</v>
      </c>
      <c r="L490" t="str">
        <f t="shared" si="44"/>
        <v>Jan</v>
      </c>
      <c r="M490" t="str">
        <f t="shared" si="45"/>
        <v>Fri</v>
      </c>
      <c r="N490">
        <f t="shared" si="48"/>
        <v>9</v>
      </c>
      <c r="O490">
        <f>ROUND(F490*G490*VLOOKUP(C490, Table2[#All], 2,FALSE),0)</f>
        <v>468</v>
      </c>
      <c r="P490">
        <f t="shared" si="46"/>
        <v>669</v>
      </c>
      <c r="Q490">
        <f t="shared" si="47"/>
        <v>201</v>
      </c>
    </row>
    <row r="491" spans="1:17" x14ac:dyDescent="0.25">
      <c r="A491" t="s">
        <v>48</v>
      </c>
      <c r="B491" t="s">
        <v>21</v>
      </c>
      <c r="C491" t="s">
        <v>40</v>
      </c>
      <c r="D491" s="15">
        <v>45879</v>
      </c>
      <c r="E491" s="15">
        <v>45882</v>
      </c>
      <c r="F491">
        <v>9</v>
      </c>
      <c r="G491">
        <v>967</v>
      </c>
      <c r="H491" t="s">
        <v>14</v>
      </c>
      <c r="I491" t="s">
        <v>33</v>
      </c>
      <c r="J491" t="s">
        <v>19</v>
      </c>
      <c r="K491" t="str">
        <f t="shared" si="43"/>
        <v>2025</v>
      </c>
      <c r="L491" t="str">
        <f t="shared" si="44"/>
        <v>Aug</v>
      </c>
      <c r="M491" t="str">
        <f t="shared" si="45"/>
        <v>Sun</v>
      </c>
      <c r="N491">
        <f t="shared" si="48"/>
        <v>3</v>
      </c>
      <c r="O491">
        <f>ROUND(F491*G491*VLOOKUP(C491, Table2[#All], 2,FALSE),0)</f>
        <v>5657</v>
      </c>
      <c r="P491">
        <f t="shared" si="46"/>
        <v>8703</v>
      </c>
      <c r="Q491">
        <f t="shared" si="47"/>
        <v>3046</v>
      </c>
    </row>
    <row r="492" spans="1:17" x14ac:dyDescent="0.25">
      <c r="A492" t="s">
        <v>49</v>
      </c>
      <c r="B492" t="s">
        <v>12</v>
      </c>
      <c r="C492" t="s">
        <v>13</v>
      </c>
      <c r="D492" s="15">
        <v>45759</v>
      </c>
      <c r="E492" s="15">
        <v>45765</v>
      </c>
      <c r="F492">
        <v>5</v>
      </c>
      <c r="G492">
        <v>874</v>
      </c>
      <c r="H492" t="s">
        <v>14</v>
      </c>
      <c r="I492" t="s">
        <v>33</v>
      </c>
      <c r="J492" t="s">
        <v>46</v>
      </c>
      <c r="K492" t="str">
        <f t="shared" si="43"/>
        <v>2025</v>
      </c>
      <c r="L492" t="str">
        <f t="shared" si="44"/>
        <v>Apr</v>
      </c>
      <c r="M492" t="str">
        <f t="shared" si="45"/>
        <v>Sat</v>
      </c>
      <c r="N492">
        <f t="shared" si="48"/>
        <v>6</v>
      </c>
      <c r="O492">
        <f>ROUND(F492*G492*VLOOKUP(C492, Table2[#All], 2,FALSE),0)</f>
        <v>3278</v>
      </c>
      <c r="P492">
        <f t="shared" si="46"/>
        <v>4370</v>
      </c>
      <c r="Q492">
        <f t="shared" si="47"/>
        <v>1092</v>
      </c>
    </row>
    <row r="493" spans="1:17" x14ac:dyDescent="0.25">
      <c r="A493" t="s">
        <v>51</v>
      </c>
      <c r="B493" t="s">
        <v>24</v>
      </c>
      <c r="C493" t="s">
        <v>38</v>
      </c>
      <c r="D493" s="2">
        <v>45948</v>
      </c>
      <c r="E493" s="3">
        <v>45955</v>
      </c>
      <c r="F493">
        <v>6</v>
      </c>
      <c r="G493">
        <v>124</v>
      </c>
      <c r="H493" t="s">
        <v>28</v>
      </c>
      <c r="I493" t="s">
        <v>551</v>
      </c>
      <c r="J493" t="s">
        <v>46</v>
      </c>
      <c r="K493" t="str">
        <f t="shared" si="43"/>
        <v>2025</v>
      </c>
      <c r="L493" t="str">
        <f t="shared" si="44"/>
        <v>Oct</v>
      </c>
      <c r="M493" t="str">
        <f t="shared" si="45"/>
        <v>Sat</v>
      </c>
      <c r="N493">
        <f t="shared" si="48"/>
        <v>7</v>
      </c>
      <c r="O493">
        <f>ROUND(F493*G493*VLOOKUP(C493, Table2[#All], 2,FALSE),0)</f>
        <v>372</v>
      </c>
      <c r="P493">
        <f t="shared" si="46"/>
        <v>744</v>
      </c>
      <c r="Q493">
        <f t="shared" si="47"/>
        <v>372</v>
      </c>
    </row>
    <row r="494" spans="1:17" x14ac:dyDescent="0.25">
      <c r="A494" t="s">
        <v>53</v>
      </c>
      <c r="B494" t="s">
        <v>17</v>
      </c>
      <c r="C494" t="s">
        <v>44</v>
      </c>
      <c r="D494" s="2">
        <v>45956</v>
      </c>
      <c r="E494" s="3">
        <v>45962</v>
      </c>
      <c r="F494">
        <v>6</v>
      </c>
      <c r="G494">
        <v>894</v>
      </c>
      <c r="H494" t="s">
        <v>28</v>
      </c>
      <c r="I494" t="s">
        <v>33</v>
      </c>
      <c r="J494" t="s">
        <v>15</v>
      </c>
      <c r="K494" t="str">
        <f t="shared" si="43"/>
        <v>2025</v>
      </c>
      <c r="L494" t="str">
        <f t="shared" si="44"/>
        <v>Oct</v>
      </c>
      <c r="M494" t="str">
        <f t="shared" si="45"/>
        <v>Sun</v>
      </c>
      <c r="N494">
        <f t="shared" si="48"/>
        <v>6</v>
      </c>
      <c r="O494">
        <f>ROUND(F494*G494*VLOOKUP(C494, Table2[#All], 2,FALSE),0)</f>
        <v>3218</v>
      </c>
      <c r="P494">
        <f t="shared" si="46"/>
        <v>5364</v>
      </c>
      <c r="Q494">
        <f t="shared" si="47"/>
        <v>2146</v>
      </c>
    </row>
    <row r="495" spans="1:17" x14ac:dyDescent="0.25">
      <c r="A495" t="s">
        <v>55</v>
      </c>
      <c r="B495" t="s">
        <v>21</v>
      </c>
      <c r="C495" t="s">
        <v>54</v>
      </c>
      <c r="D495" s="15">
        <v>45800</v>
      </c>
      <c r="E495" s="15">
        <v>45803</v>
      </c>
      <c r="F495">
        <v>4</v>
      </c>
      <c r="G495">
        <v>740</v>
      </c>
      <c r="H495" t="s">
        <v>14</v>
      </c>
      <c r="I495" t="s">
        <v>549</v>
      </c>
      <c r="J495" t="s">
        <v>29</v>
      </c>
      <c r="K495" t="str">
        <f t="shared" si="43"/>
        <v>2025</v>
      </c>
      <c r="L495" t="str">
        <f t="shared" si="44"/>
        <v>May</v>
      </c>
      <c r="M495" t="str">
        <f t="shared" si="45"/>
        <v>Fri</v>
      </c>
      <c r="N495">
        <f t="shared" si="48"/>
        <v>3</v>
      </c>
      <c r="O495">
        <f>ROUND(F495*G495*VLOOKUP(C495, Table2[#All], 2,FALSE),0)</f>
        <v>2072</v>
      </c>
      <c r="P495">
        <f t="shared" si="46"/>
        <v>2960</v>
      </c>
      <c r="Q495">
        <f t="shared" si="47"/>
        <v>888</v>
      </c>
    </row>
    <row r="496" spans="1:17" x14ac:dyDescent="0.25">
      <c r="A496" t="s">
        <v>57</v>
      </c>
      <c r="B496" t="s">
        <v>31</v>
      </c>
      <c r="C496" t="s">
        <v>50</v>
      </c>
      <c r="D496" s="2">
        <v>45916</v>
      </c>
      <c r="E496" s="3">
        <v>45919</v>
      </c>
      <c r="F496">
        <v>10</v>
      </c>
      <c r="G496">
        <v>741</v>
      </c>
      <c r="H496" t="s">
        <v>28</v>
      </c>
      <c r="I496" t="s">
        <v>547</v>
      </c>
      <c r="J496" t="s">
        <v>46</v>
      </c>
      <c r="K496" t="str">
        <f t="shared" si="43"/>
        <v>2025</v>
      </c>
      <c r="L496" t="str">
        <f t="shared" si="44"/>
        <v>Sep</v>
      </c>
      <c r="M496" t="str">
        <f t="shared" si="45"/>
        <v>Tue</v>
      </c>
      <c r="N496">
        <f t="shared" si="48"/>
        <v>3</v>
      </c>
      <c r="O496">
        <f>ROUND(F496*G496*VLOOKUP(C496, Table2[#All], 2,FALSE),0)</f>
        <v>5187</v>
      </c>
      <c r="P496">
        <f t="shared" si="46"/>
        <v>7410</v>
      </c>
      <c r="Q496">
        <f t="shared" si="47"/>
        <v>2223</v>
      </c>
    </row>
    <row r="497" spans="1:17" x14ac:dyDescent="0.25">
      <c r="A497" t="s">
        <v>43</v>
      </c>
      <c r="B497" t="s">
        <v>12</v>
      </c>
      <c r="C497" t="s">
        <v>13</v>
      </c>
      <c r="D497" s="2">
        <v>45709</v>
      </c>
      <c r="E497" s="3">
        <v>45718</v>
      </c>
      <c r="F497">
        <v>1</v>
      </c>
      <c r="G497">
        <v>474</v>
      </c>
      <c r="H497" t="s">
        <v>28</v>
      </c>
      <c r="I497" t="s">
        <v>33</v>
      </c>
      <c r="J497" t="s">
        <v>29</v>
      </c>
      <c r="K497" t="str">
        <f t="shared" si="43"/>
        <v>2025</v>
      </c>
      <c r="L497" t="str">
        <f t="shared" si="44"/>
        <v>Feb</v>
      </c>
      <c r="M497" t="str">
        <f t="shared" si="45"/>
        <v>Fri</v>
      </c>
      <c r="N497">
        <f t="shared" si="48"/>
        <v>9</v>
      </c>
      <c r="O497">
        <f>ROUND(F497*G497*VLOOKUP(C497, Table2[#All], 2,FALSE),0)</f>
        <v>356</v>
      </c>
      <c r="P497">
        <f t="shared" si="46"/>
        <v>474</v>
      </c>
      <c r="Q497">
        <f t="shared" si="47"/>
        <v>118</v>
      </c>
    </row>
    <row r="498" spans="1:17" x14ac:dyDescent="0.25">
      <c r="A498" t="s">
        <v>59</v>
      </c>
      <c r="B498" t="s">
        <v>31</v>
      </c>
      <c r="C498" t="s">
        <v>76</v>
      </c>
      <c r="D498" s="2">
        <v>45691</v>
      </c>
      <c r="E498" s="3">
        <v>45696</v>
      </c>
      <c r="F498">
        <v>7</v>
      </c>
      <c r="G498">
        <v>811</v>
      </c>
      <c r="H498" t="s">
        <v>28</v>
      </c>
      <c r="I498" t="s">
        <v>550</v>
      </c>
      <c r="J498" t="s">
        <v>15</v>
      </c>
      <c r="K498" t="str">
        <f t="shared" si="43"/>
        <v>2025</v>
      </c>
      <c r="L498" t="str">
        <f t="shared" si="44"/>
        <v>Feb</v>
      </c>
      <c r="M498" t="str">
        <f t="shared" si="45"/>
        <v>Mon</v>
      </c>
      <c r="N498">
        <f t="shared" si="48"/>
        <v>5</v>
      </c>
      <c r="O498">
        <f>ROUND(F498*G498*VLOOKUP(C498, Table2[#All], 2,FALSE),0)</f>
        <v>4258</v>
      </c>
      <c r="P498">
        <f t="shared" si="46"/>
        <v>5677</v>
      </c>
      <c r="Q498">
        <f t="shared" si="47"/>
        <v>1419</v>
      </c>
    </row>
    <row r="499" spans="1:17" x14ac:dyDescent="0.25">
      <c r="A499" t="s">
        <v>61</v>
      </c>
      <c r="B499" t="s">
        <v>24</v>
      </c>
      <c r="C499" t="s">
        <v>25</v>
      </c>
      <c r="D499" s="15">
        <v>45741</v>
      </c>
      <c r="E499" s="15">
        <v>45745</v>
      </c>
      <c r="F499">
        <v>4</v>
      </c>
      <c r="G499">
        <v>247</v>
      </c>
      <c r="H499" t="s">
        <v>14</v>
      </c>
      <c r="I499" t="s">
        <v>33</v>
      </c>
      <c r="J499" t="s">
        <v>46</v>
      </c>
      <c r="K499" t="str">
        <f t="shared" si="43"/>
        <v>2025</v>
      </c>
      <c r="L499" t="str">
        <f t="shared" si="44"/>
        <v>Mar</v>
      </c>
      <c r="M499" t="str">
        <f t="shared" si="45"/>
        <v>Tue</v>
      </c>
      <c r="N499">
        <f t="shared" si="48"/>
        <v>4</v>
      </c>
      <c r="O499">
        <f>ROUND(F499*G499*VLOOKUP(C499, Table2[#All], 2,FALSE),0)</f>
        <v>543</v>
      </c>
      <c r="P499">
        <f t="shared" si="46"/>
        <v>988</v>
      </c>
      <c r="Q499">
        <f t="shared" si="47"/>
        <v>445</v>
      </c>
    </row>
    <row r="500" spans="1:17" x14ac:dyDescent="0.25">
      <c r="A500" t="s">
        <v>62</v>
      </c>
      <c r="B500" t="s">
        <v>31</v>
      </c>
      <c r="C500" t="s">
        <v>32</v>
      </c>
      <c r="D500" s="2">
        <v>45741</v>
      </c>
      <c r="E500" s="3">
        <v>45752</v>
      </c>
      <c r="F500">
        <v>3</v>
      </c>
      <c r="G500">
        <v>774</v>
      </c>
      <c r="H500" t="s">
        <v>28</v>
      </c>
      <c r="I500" t="s">
        <v>547</v>
      </c>
      <c r="J500" t="s">
        <v>19</v>
      </c>
      <c r="K500" t="str">
        <f t="shared" si="43"/>
        <v>2025</v>
      </c>
      <c r="L500" t="str">
        <f t="shared" si="44"/>
        <v>Mar</v>
      </c>
      <c r="M500" t="str">
        <f t="shared" si="45"/>
        <v>Tue</v>
      </c>
      <c r="N500">
        <f t="shared" si="48"/>
        <v>11</v>
      </c>
      <c r="O500">
        <f>ROUND(F500*G500*VLOOKUP(C500, Table2[#All], 2,FALSE),0)</f>
        <v>1742</v>
      </c>
      <c r="P500">
        <f t="shared" si="46"/>
        <v>2322</v>
      </c>
      <c r="Q500">
        <f t="shared" si="47"/>
        <v>580</v>
      </c>
    </row>
    <row r="501" spans="1:17" x14ac:dyDescent="0.25">
      <c r="A501" t="s">
        <v>63</v>
      </c>
      <c r="B501" t="s">
        <v>21</v>
      </c>
      <c r="C501" t="s">
        <v>83</v>
      </c>
      <c r="D501" s="15">
        <v>45753</v>
      </c>
      <c r="E501" s="15">
        <v>45759</v>
      </c>
      <c r="F501">
        <v>5</v>
      </c>
      <c r="G501">
        <v>63</v>
      </c>
      <c r="H501" t="s">
        <v>14</v>
      </c>
      <c r="I501" t="s">
        <v>549</v>
      </c>
      <c r="J501" t="s">
        <v>46</v>
      </c>
      <c r="K501" t="str">
        <f t="shared" si="43"/>
        <v>2025</v>
      </c>
      <c r="L501" t="str">
        <f t="shared" si="44"/>
        <v>Apr</v>
      </c>
      <c r="M501" t="str">
        <f t="shared" si="45"/>
        <v>Sun</v>
      </c>
      <c r="N501">
        <f t="shared" si="48"/>
        <v>6</v>
      </c>
      <c r="O501">
        <f>ROUND(F501*G501*VLOOKUP(C501, Table2[#All], 2,FALSE),0)</f>
        <v>252</v>
      </c>
      <c r="P501">
        <f t="shared" si="46"/>
        <v>315</v>
      </c>
      <c r="Q501">
        <f t="shared" si="47"/>
        <v>63</v>
      </c>
    </row>
    <row r="502" spans="1:17" x14ac:dyDescent="0.25">
      <c r="A502" t="s">
        <v>65</v>
      </c>
      <c r="B502" t="s">
        <v>31</v>
      </c>
      <c r="C502" t="s">
        <v>32</v>
      </c>
      <c r="D502" s="2">
        <v>45764</v>
      </c>
      <c r="E502" s="3">
        <v>45770</v>
      </c>
      <c r="F502">
        <v>1</v>
      </c>
      <c r="G502">
        <v>30</v>
      </c>
      <c r="H502" t="s">
        <v>28</v>
      </c>
      <c r="I502" t="s">
        <v>33</v>
      </c>
      <c r="J502" t="s">
        <v>15</v>
      </c>
      <c r="K502" t="str">
        <f t="shared" si="43"/>
        <v>2025</v>
      </c>
      <c r="L502" t="str">
        <f t="shared" si="44"/>
        <v>Apr</v>
      </c>
      <c r="M502" t="str">
        <f t="shared" si="45"/>
        <v>Thu</v>
      </c>
      <c r="N502">
        <f t="shared" si="48"/>
        <v>6</v>
      </c>
      <c r="O502">
        <f>ROUND(F502*G502*VLOOKUP(C502, Table2[#All], 2,FALSE),0)</f>
        <v>23</v>
      </c>
      <c r="P502">
        <f t="shared" si="46"/>
        <v>30</v>
      </c>
      <c r="Q502">
        <f t="shared" si="47"/>
        <v>7</v>
      </c>
    </row>
    <row r="503" spans="1:17" x14ac:dyDescent="0.25">
      <c r="A503" t="s">
        <v>66</v>
      </c>
      <c r="B503" t="s">
        <v>12</v>
      </c>
      <c r="C503" t="s">
        <v>13</v>
      </c>
      <c r="D503" s="2">
        <v>45931</v>
      </c>
      <c r="E503" s="3">
        <v>45933</v>
      </c>
      <c r="F503">
        <v>7</v>
      </c>
      <c r="G503">
        <v>149</v>
      </c>
      <c r="H503" t="s">
        <v>28</v>
      </c>
      <c r="I503" t="s">
        <v>551</v>
      </c>
      <c r="J503" t="s">
        <v>29</v>
      </c>
      <c r="K503" t="str">
        <f t="shared" si="43"/>
        <v>2025</v>
      </c>
      <c r="L503" t="str">
        <f t="shared" si="44"/>
        <v>Oct</v>
      </c>
      <c r="M503" t="str">
        <f t="shared" si="45"/>
        <v>Wed</v>
      </c>
      <c r="N503">
        <f t="shared" si="48"/>
        <v>2</v>
      </c>
      <c r="O503">
        <f>ROUND(F503*G503*VLOOKUP(C503, Table2[#All], 2,FALSE),0)</f>
        <v>782</v>
      </c>
      <c r="P503">
        <f t="shared" si="46"/>
        <v>1043</v>
      </c>
      <c r="Q503">
        <f t="shared" si="47"/>
        <v>261</v>
      </c>
    </row>
    <row r="504" spans="1:17" x14ac:dyDescent="0.25">
      <c r="A504" t="s">
        <v>67</v>
      </c>
      <c r="B504" t="s">
        <v>31</v>
      </c>
      <c r="C504" t="s">
        <v>42</v>
      </c>
      <c r="D504" s="15">
        <v>45662</v>
      </c>
      <c r="E504" s="15">
        <v>45663</v>
      </c>
      <c r="F504">
        <v>4</v>
      </c>
      <c r="G504">
        <v>212</v>
      </c>
      <c r="H504" t="s">
        <v>14</v>
      </c>
      <c r="I504" t="s">
        <v>550</v>
      </c>
      <c r="J504" t="s">
        <v>15</v>
      </c>
      <c r="K504" t="str">
        <f t="shared" si="43"/>
        <v>2025</v>
      </c>
      <c r="L504" t="str">
        <f t="shared" si="44"/>
        <v>Jan</v>
      </c>
      <c r="M504" t="str">
        <f t="shared" si="45"/>
        <v>Sun</v>
      </c>
      <c r="N504">
        <f t="shared" si="48"/>
        <v>1</v>
      </c>
      <c r="O504">
        <f>ROUND(F504*G504*VLOOKUP(C504, Table2[#All], 2,FALSE),0)</f>
        <v>551</v>
      </c>
      <c r="P504">
        <f t="shared" si="46"/>
        <v>848</v>
      </c>
      <c r="Q504">
        <f t="shared" si="47"/>
        <v>297</v>
      </c>
    </row>
    <row r="505" spans="1:17" x14ac:dyDescent="0.25">
      <c r="A505" t="s">
        <v>68</v>
      </c>
      <c r="B505" t="s">
        <v>24</v>
      </c>
      <c r="C505" t="s">
        <v>70</v>
      </c>
      <c r="D505" s="2">
        <v>45669</v>
      </c>
      <c r="E505" s="3">
        <v>45684</v>
      </c>
      <c r="F505">
        <v>10</v>
      </c>
      <c r="G505">
        <v>639</v>
      </c>
      <c r="H505" t="s">
        <v>28</v>
      </c>
      <c r="I505" t="s">
        <v>547</v>
      </c>
      <c r="J505" t="s">
        <v>46</v>
      </c>
      <c r="K505" t="str">
        <f t="shared" si="43"/>
        <v>2025</v>
      </c>
      <c r="L505" t="str">
        <f t="shared" si="44"/>
        <v>Jan</v>
      </c>
      <c r="M505" t="str">
        <f t="shared" si="45"/>
        <v>Sun</v>
      </c>
      <c r="N505">
        <f t="shared" si="48"/>
        <v>15</v>
      </c>
      <c r="O505">
        <f>ROUND(F505*G505*VLOOKUP(C505, Table2[#All], 2,FALSE),0)</f>
        <v>3515</v>
      </c>
      <c r="P505">
        <f t="shared" si="46"/>
        <v>6390</v>
      </c>
      <c r="Q505">
        <f t="shared" si="47"/>
        <v>2875</v>
      </c>
    </row>
    <row r="506" spans="1:17" x14ac:dyDescent="0.25">
      <c r="A506" t="s">
        <v>69</v>
      </c>
      <c r="B506" t="s">
        <v>17</v>
      </c>
      <c r="C506" t="s">
        <v>44</v>
      </c>
      <c r="D506" s="15">
        <v>45682</v>
      </c>
      <c r="E506" s="15">
        <v>45683</v>
      </c>
      <c r="F506">
        <v>7</v>
      </c>
      <c r="G506">
        <v>785</v>
      </c>
      <c r="H506" t="s">
        <v>14</v>
      </c>
      <c r="I506" t="s">
        <v>547</v>
      </c>
      <c r="J506" t="s">
        <v>19</v>
      </c>
      <c r="K506" t="str">
        <f t="shared" si="43"/>
        <v>2025</v>
      </c>
      <c r="L506" t="str">
        <f t="shared" si="44"/>
        <v>Jan</v>
      </c>
      <c r="M506" t="str">
        <f t="shared" si="45"/>
        <v>Sat</v>
      </c>
      <c r="N506">
        <f t="shared" si="48"/>
        <v>1</v>
      </c>
      <c r="O506">
        <f>ROUND(F506*G506*VLOOKUP(C506, Table2[#All], 2,FALSE),0)</f>
        <v>3297</v>
      </c>
      <c r="P506">
        <f t="shared" si="46"/>
        <v>5495</v>
      </c>
      <c r="Q506">
        <f t="shared" si="47"/>
        <v>2198</v>
      </c>
    </row>
    <row r="507" spans="1:17" x14ac:dyDescent="0.25">
      <c r="A507" t="s">
        <v>71</v>
      </c>
      <c r="B507" t="s">
        <v>21</v>
      </c>
      <c r="C507" t="s">
        <v>54</v>
      </c>
      <c r="D507" s="15">
        <v>45915</v>
      </c>
      <c r="E507" s="15">
        <v>45918</v>
      </c>
      <c r="F507">
        <v>8</v>
      </c>
      <c r="G507">
        <v>656</v>
      </c>
      <c r="H507" t="s">
        <v>14</v>
      </c>
      <c r="I507" t="s">
        <v>551</v>
      </c>
      <c r="J507" t="s">
        <v>46</v>
      </c>
      <c r="K507" t="str">
        <f t="shared" si="43"/>
        <v>2025</v>
      </c>
      <c r="L507" t="str">
        <f t="shared" si="44"/>
        <v>Sep</v>
      </c>
      <c r="M507" t="str">
        <f t="shared" si="45"/>
        <v>Mon</v>
      </c>
      <c r="N507">
        <f t="shared" si="48"/>
        <v>3</v>
      </c>
      <c r="O507">
        <f>ROUND(F507*G507*VLOOKUP(C507, Table2[#All], 2,FALSE),0)</f>
        <v>3674</v>
      </c>
      <c r="P507">
        <f t="shared" si="46"/>
        <v>5248</v>
      </c>
      <c r="Q507">
        <f t="shared" si="47"/>
        <v>1574</v>
      </c>
    </row>
    <row r="508" spans="1:17" x14ac:dyDescent="0.25">
      <c r="A508" t="s">
        <v>72</v>
      </c>
      <c r="B508" t="s">
        <v>21</v>
      </c>
      <c r="C508" t="s">
        <v>83</v>
      </c>
      <c r="D508" s="15">
        <v>45691</v>
      </c>
      <c r="E508" s="15">
        <v>45699</v>
      </c>
      <c r="F508">
        <v>3</v>
      </c>
      <c r="G508">
        <v>703</v>
      </c>
      <c r="H508" t="s">
        <v>14</v>
      </c>
      <c r="I508" t="s">
        <v>547</v>
      </c>
      <c r="J508" t="s">
        <v>29</v>
      </c>
      <c r="K508" t="str">
        <f t="shared" si="43"/>
        <v>2025</v>
      </c>
      <c r="L508" t="str">
        <f t="shared" si="44"/>
        <v>Feb</v>
      </c>
      <c r="M508" t="str">
        <f t="shared" si="45"/>
        <v>Mon</v>
      </c>
      <c r="N508">
        <f t="shared" si="48"/>
        <v>8</v>
      </c>
      <c r="O508">
        <f>ROUND(F508*G508*VLOOKUP(C508, Table2[#All], 2,FALSE),0)</f>
        <v>1687</v>
      </c>
      <c r="P508">
        <f t="shared" si="46"/>
        <v>2109</v>
      </c>
      <c r="Q508">
        <f t="shared" si="47"/>
        <v>422</v>
      </c>
    </row>
    <row r="509" spans="1:17" x14ac:dyDescent="0.25">
      <c r="A509" t="s">
        <v>73</v>
      </c>
      <c r="B509" t="s">
        <v>17</v>
      </c>
      <c r="C509" t="s">
        <v>18</v>
      </c>
      <c r="D509" s="2">
        <v>45936</v>
      </c>
      <c r="E509" s="3">
        <v>45940</v>
      </c>
      <c r="F509">
        <v>3</v>
      </c>
      <c r="G509">
        <v>908</v>
      </c>
      <c r="H509" t="s">
        <v>28</v>
      </c>
      <c r="I509" t="s">
        <v>547</v>
      </c>
      <c r="J509" t="s">
        <v>15</v>
      </c>
      <c r="K509" t="str">
        <f t="shared" si="43"/>
        <v>2025</v>
      </c>
      <c r="L509" t="str">
        <f t="shared" si="44"/>
        <v>Oct</v>
      </c>
      <c r="M509" t="str">
        <f t="shared" si="45"/>
        <v>Mon</v>
      </c>
      <c r="N509">
        <f t="shared" si="48"/>
        <v>4</v>
      </c>
      <c r="O509">
        <f>ROUND(F509*G509*VLOOKUP(C509, Table2[#All], 2,FALSE),0)</f>
        <v>1362</v>
      </c>
      <c r="P509">
        <f t="shared" si="46"/>
        <v>2724</v>
      </c>
      <c r="Q509">
        <f t="shared" si="47"/>
        <v>1362</v>
      </c>
    </row>
    <row r="510" spans="1:17" x14ac:dyDescent="0.25">
      <c r="A510" t="s">
        <v>74</v>
      </c>
      <c r="B510" t="s">
        <v>31</v>
      </c>
      <c r="C510" t="s">
        <v>50</v>
      </c>
      <c r="D510" s="2">
        <v>45949</v>
      </c>
      <c r="E510" s="3">
        <v>45961</v>
      </c>
      <c r="F510">
        <v>7</v>
      </c>
      <c r="G510">
        <v>50</v>
      </c>
      <c r="H510" t="s">
        <v>28</v>
      </c>
      <c r="I510" t="s">
        <v>550</v>
      </c>
      <c r="J510" t="s">
        <v>29</v>
      </c>
      <c r="K510" t="str">
        <f t="shared" si="43"/>
        <v>2025</v>
      </c>
      <c r="L510" t="str">
        <f t="shared" si="44"/>
        <v>Oct</v>
      </c>
      <c r="M510" t="str">
        <f t="shared" si="45"/>
        <v>Sun</v>
      </c>
      <c r="N510">
        <f t="shared" si="48"/>
        <v>12</v>
      </c>
      <c r="O510">
        <f>ROUND(F510*G510*VLOOKUP(C510, Table2[#All], 2,FALSE),0)</f>
        <v>245</v>
      </c>
      <c r="P510">
        <f t="shared" si="46"/>
        <v>350</v>
      </c>
      <c r="Q510">
        <f t="shared" si="47"/>
        <v>105</v>
      </c>
    </row>
    <row r="511" spans="1:17" x14ac:dyDescent="0.25">
      <c r="A511" t="s">
        <v>75</v>
      </c>
      <c r="B511" t="s">
        <v>21</v>
      </c>
      <c r="C511" t="s">
        <v>54</v>
      </c>
      <c r="D511" s="2">
        <v>45804</v>
      </c>
      <c r="E511" s="3">
        <v>45812</v>
      </c>
      <c r="F511">
        <v>10</v>
      </c>
      <c r="G511">
        <v>723</v>
      </c>
      <c r="H511" t="s">
        <v>28</v>
      </c>
      <c r="I511" t="s">
        <v>549</v>
      </c>
      <c r="J511" t="s">
        <v>29</v>
      </c>
      <c r="K511" t="str">
        <f t="shared" si="43"/>
        <v>2025</v>
      </c>
      <c r="L511" t="str">
        <f t="shared" si="44"/>
        <v>May</v>
      </c>
      <c r="M511" t="str">
        <f t="shared" si="45"/>
        <v>Tue</v>
      </c>
      <c r="N511">
        <f t="shared" si="48"/>
        <v>8</v>
      </c>
      <c r="O511">
        <f>ROUND(F511*G511*VLOOKUP(C511, Table2[#All], 2,FALSE),0)</f>
        <v>5061</v>
      </c>
      <c r="P511">
        <f t="shared" si="46"/>
        <v>7230</v>
      </c>
      <c r="Q511">
        <f t="shared" si="47"/>
        <v>2169</v>
      </c>
    </row>
    <row r="512" spans="1:17" x14ac:dyDescent="0.25">
      <c r="A512" t="s">
        <v>77</v>
      </c>
      <c r="B512" t="s">
        <v>21</v>
      </c>
      <c r="C512" t="s">
        <v>54</v>
      </c>
      <c r="D512" s="2">
        <v>45967</v>
      </c>
      <c r="E512" s="3">
        <v>45973</v>
      </c>
      <c r="F512">
        <v>7</v>
      </c>
      <c r="G512">
        <v>568</v>
      </c>
      <c r="H512" t="s">
        <v>28</v>
      </c>
      <c r="I512" t="s">
        <v>547</v>
      </c>
      <c r="J512" t="s">
        <v>46</v>
      </c>
      <c r="K512" t="str">
        <f t="shared" si="43"/>
        <v>2025</v>
      </c>
      <c r="L512" t="str">
        <f t="shared" si="44"/>
        <v>Nov</v>
      </c>
      <c r="M512" t="str">
        <f t="shared" si="45"/>
        <v>Thu</v>
      </c>
      <c r="N512">
        <f t="shared" si="48"/>
        <v>6</v>
      </c>
      <c r="O512">
        <f>ROUND(F512*G512*VLOOKUP(C512, Table2[#All], 2,FALSE),0)</f>
        <v>2783</v>
      </c>
      <c r="P512">
        <f t="shared" si="46"/>
        <v>3976</v>
      </c>
      <c r="Q512">
        <f t="shared" si="47"/>
        <v>1193</v>
      </c>
    </row>
    <row r="513" spans="1:17" x14ac:dyDescent="0.25">
      <c r="A513" t="s">
        <v>78</v>
      </c>
      <c r="B513" t="s">
        <v>21</v>
      </c>
      <c r="C513" t="s">
        <v>83</v>
      </c>
      <c r="D513" s="2">
        <v>45972</v>
      </c>
      <c r="E513" s="3">
        <v>45987</v>
      </c>
      <c r="F513">
        <v>6</v>
      </c>
      <c r="G513">
        <v>250</v>
      </c>
      <c r="H513" t="s">
        <v>28</v>
      </c>
      <c r="I513" t="s">
        <v>550</v>
      </c>
      <c r="J513" t="s">
        <v>29</v>
      </c>
      <c r="K513" t="str">
        <f t="shared" si="43"/>
        <v>2025</v>
      </c>
      <c r="L513" t="str">
        <f t="shared" si="44"/>
        <v>Nov</v>
      </c>
      <c r="M513" t="str">
        <f t="shared" si="45"/>
        <v>Tue</v>
      </c>
      <c r="N513">
        <f t="shared" si="48"/>
        <v>15</v>
      </c>
      <c r="O513">
        <f>ROUND(F513*G513*VLOOKUP(C513, Table2[#All], 2,FALSE),0)</f>
        <v>1200</v>
      </c>
      <c r="P513">
        <f t="shared" si="46"/>
        <v>1500</v>
      </c>
      <c r="Q513">
        <f t="shared" si="47"/>
        <v>300</v>
      </c>
    </row>
    <row r="514" spans="1:17" x14ac:dyDescent="0.25">
      <c r="A514" t="s">
        <v>80</v>
      </c>
      <c r="B514" t="s">
        <v>12</v>
      </c>
      <c r="C514" t="s">
        <v>58</v>
      </c>
      <c r="D514" s="15">
        <v>45693</v>
      </c>
      <c r="E514" s="15">
        <v>45694</v>
      </c>
      <c r="F514">
        <v>4</v>
      </c>
      <c r="G514">
        <v>572</v>
      </c>
      <c r="H514" t="s">
        <v>14</v>
      </c>
      <c r="I514" t="s">
        <v>550</v>
      </c>
      <c r="J514" t="s">
        <v>29</v>
      </c>
      <c r="K514" t="str">
        <f t="shared" ref="K514:K555" si="49">TEXT(D514, "YYYY")</f>
        <v>2025</v>
      </c>
      <c r="L514" t="str">
        <f t="shared" ref="L514:L557" si="50">TEXT(D514, "MMM")</f>
        <v>Feb</v>
      </c>
      <c r="M514" t="str">
        <f t="shared" ref="M514:M564" si="51">TEXT(D514, "DDD")</f>
        <v>Wed</v>
      </c>
      <c r="N514">
        <f t="shared" si="48"/>
        <v>1</v>
      </c>
      <c r="O514">
        <f>ROUND(F514*G514*VLOOKUP(C514, Table2[#All], 2,FALSE),0)</f>
        <v>1945</v>
      </c>
      <c r="P514">
        <f t="shared" ref="P514:P556" si="52">F514*G514</f>
        <v>2288</v>
      </c>
      <c r="Q514">
        <f t="shared" ref="Q514:Q566" si="53">P514-O514</f>
        <v>343</v>
      </c>
    </row>
    <row r="515" spans="1:17" x14ac:dyDescent="0.25">
      <c r="A515" t="s">
        <v>81</v>
      </c>
      <c r="B515" t="s">
        <v>31</v>
      </c>
      <c r="C515" t="s">
        <v>42</v>
      </c>
      <c r="D515" s="2">
        <v>45678</v>
      </c>
      <c r="E515" s="3">
        <v>45692</v>
      </c>
      <c r="F515">
        <v>8</v>
      </c>
      <c r="G515">
        <v>849</v>
      </c>
      <c r="H515" t="s">
        <v>28</v>
      </c>
      <c r="I515" t="s">
        <v>551</v>
      </c>
      <c r="J515" t="s">
        <v>19</v>
      </c>
      <c r="K515" t="str">
        <f t="shared" si="49"/>
        <v>2025</v>
      </c>
      <c r="L515" t="str">
        <f t="shared" si="50"/>
        <v>Jan</v>
      </c>
      <c r="M515" t="str">
        <f t="shared" si="51"/>
        <v>Tue</v>
      </c>
      <c r="N515">
        <f t="shared" si="48"/>
        <v>14</v>
      </c>
      <c r="O515">
        <f>ROUND(F515*G515*VLOOKUP(C515, Table2[#All], 2,FALSE),0)</f>
        <v>4415</v>
      </c>
      <c r="P515">
        <f t="shared" si="52"/>
        <v>6792</v>
      </c>
      <c r="Q515">
        <f t="shared" si="53"/>
        <v>2377</v>
      </c>
    </row>
    <row r="516" spans="1:17" x14ac:dyDescent="0.25">
      <c r="A516" t="s">
        <v>82</v>
      </c>
      <c r="B516" t="s">
        <v>24</v>
      </c>
      <c r="C516" t="s">
        <v>25</v>
      </c>
      <c r="D516" s="2">
        <v>45733</v>
      </c>
      <c r="E516" s="3">
        <v>45736</v>
      </c>
      <c r="F516">
        <v>8</v>
      </c>
      <c r="G516">
        <v>858</v>
      </c>
      <c r="H516" t="s">
        <v>28</v>
      </c>
      <c r="I516" t="s">
        <v>547</v>
      </c>
      <c r="J516" t="s">
        <v>19</v>
      </c>
      <c r="K516" t="str">
        <f t="shared" si="49"/>
        <v>2025</v>
      </c>
      <c r="L516" t="str">
        <f t="shared" si="50"/>
        <v>Mar</v>
      </c>
      <c r="M516" t="str">
        <f t="shared" si="51"/>
        <v>Mon</v>
      </c>
      <c r="N516">
        <f t="shared" si="48"/>
        <v>3</v>
      </c>
      <c r="O516">
        <f>ROUND(F516*G516*VLOOKUP(C516, Table2[#All], 2,FALSE),0)</f>
        <v>3775</v>
      </c>
      <c r="P516">
        <f t="shared" si="52"/>
        <v>6864</v>
      </c>
      <c r="Q516">
        <f t="shared" si="53"/>
        <v>3089</v>
      </c>
    </row>
    <row r="517" spans="1:17" x14ac:dyDescent="0.25">
      <c r="A517" t="s">
        <v>84</v>
      </c>
      <c r="B517" t="s">
        <v>17</v>
      </c>
      <c r="C517" t="s">
        <v>44</v>
      </c>
      <c r="D517" s="15">
        <v>45844</v>
      </c>
      <c r="E517" s="15">
        <v>45852</v>
      </c>
      <c r="F517">
        <v>1</v>
      </c>
      <c r="G517">
        <v>256</v>
      </c>
      <c r="H517" t="s">
        <v>14</v>
      </c>
      <c r="I517" t="s">
        <v>33</v>
      </c>
      <c r="J517" t="s">
        <v>46</v>
      </c>
      <c r="K517" t="str">
        <f t="shared" si="49"/>
        <v>2025</v>
      </c>
      <c r="L517" t="str">
        <f t="shared" si="50"/>
        <v>Jul</v>
      </c>
      <c r="M517" t="str">
        <f t="shared" si="51"/>
        <v>Sun</v>
      </c>
      <c r="N517">
        <f t="shared" si="48"/>
        <v>8</v>
      </c>
      <c r="O517">
        <f>ROUND(F517*G517*VLOOKUP(C517, Table2[#All], 2,FALSE),0)</f>
        <v>154</v>
      </c>
      <c r="P517">
        <f t="shared" si="52"/>
        <v>256</v>
      </c>
      <c r="Q517">
        <f t="shared" si="53"/>
        <v>102</v>
      </c>
    </row>
    <row r="518" spans="1:17" x14ac:dyDescent="0.25">
      <c r="A518" t="s">
        <v>85</v>
      </c>
      <c r="B518" t="s">
        <v>12</v>
      </c>
      <c r="C518" t="s">
        <v>13</v>
      </c>
      <c r="D518" s="2">
        <v>45799</v>
      </c>
      <c r="E518" s="3">
        <v>45806</v>
      </c>
      <c r="F518">
        <v>8</v>
      </c>
      <c r="G518">
        <v>453</v>
      </c>
      <c r="H518" t="s">
        <v>28</v>
      </c>
      <c r="I518" t="s">
        <v>549</v>
      </c>
      <c r="J518" t="s">
        <v>19</v>
      </c>
      <c r="K518" t="str">
        <f t="shared" si="49"/>
        <v>2025</v>
      </c>
      <c r="L518" t="str">
        <f t="shared" si="50"/>
        <v>May</v>
      </c>
      <c r="M518" t="str">
        <f t="shared" si="51"/>
        <v>Thu</v>
      </c>
      <c r="N518">
        <f t="shared" si="48"/>
        <v>7</v>
      </c>
      <c r="O518">
        <f>ROUND(F518*G518*VLOOKUP(C518, Table2[#All], 2,FALSE),0)</f>
        <v>2718</v>
      </c>
      <c r="P518">
        <f t="shared" si="52"/>
        <v>3624</v>
      </c>
      <c r="Q518">
        <f t="shared" si="53"/>
        <v>906</v>
      </c>
    </row>
    <row r="519" spans="1:17" x14ac:dyDescent="0.25">
      <c r="A519" t="s">
        <v>86</v>
      </c>
      <c r="B519" t="s">
        <v>24</v>
      </c>
      <c r="C519" t="s">
        <v>25</v>
      </c>
      <c r="D519" s="2">
        <v>45822</v>
      </c>
      <c r="E519" s="3">
        <v>45836</v>
      </c>
      <c r="F519">
        <v>6</v>
      </c>
      <c r="G519">
        <v>218</v>
      </c>
      <c r="H519" t="s">
        <v>28</v>
      </c>
      <c r="I519" t="s">
        <v>33</v>
      </c>
      <c r="J519" t="s">
        <v>15</v>
      </c>
      <c r="K519" t="str">
        <f t="shared" si="49"/>
        <v>2025</v>
      </c>
      <c r="L519" t="str">
        <f t="shared" si="50"/>
        <v>Jun</v>
      </c>
      <c r="M519" t="str">
        <f t="shared" si="51"/>
        <v>Sat</v>
      </c>
      <c r="N519">
        <f t="shared" ref="N519:N556" si="54">DATEDIF(D519,E519, "D")</f>
        <v>14</v>
      </c>
      <c r="O519">
        <f>ROUND(F519*G519*VLOOKUP(C519, Table2[#All], 2,FALSE),0)</f>
        <v>719</v>
      </c>
      <c r="P519">
        <f t="shared" si="52"/>
        <v>1308</v>
      </c>
      <c r="Q519">
        <f t="shared" si="53"/>
        <v>589</v>
      </c>
    </row>
    <row r="520" spans="1:17" x14ac:dyDescent="0.25">
      <c r="A520" t="s">
        <v>87</v>
      </c>
      <c r="B520" t="s">
        <v>17</v>
      </c>
      <c r="C520" t="s">
        <v>44</v>
      </c>
      <c r="D520" s="2">
        <v>46009</v>
      </c>
      <c r="E520" s="3">
        <v>46018</v>
      </c>
      <c r="F520">
        <v>7</v>
      </c>
      <c r="G520">
        <v>481</v>
      </c>
      <c r="H520" t="s">
        <v>28</v>
      </c>
      <c r="I520" t="s">
        <v>549</v>
      </c>
      <c r="J520" t="s">
        <v>46</v>
      </c>
      <c r="K520" t="str">
        <f t="shared" si="49"/>
        <v>2025</v>
      </c>
      <c r="L520" t="str">
        <f t="shared" si="50"/>
        <v>Dec</v>
      </c>
      <c r="M520" t="str">
        <f t="shared" si="51"/>
        <v>Thu</v>
      </c>
      <c r="N520">
        <f t="shared" si="54"/>
        <v>9</v>
      </c>
      <c r="O520">
        <f>ROUND(F520*G520*VLOOKUP(C520, Table2[#All], 2,FALSE),0)</f>
        <v>2020</v>
      </c>
      <c r="P520">
        <f t="shared" si="52"/>
        <v>3367</v>
      </c>
      <c r="Q520">
        <f t="shared" si="53"/>
        <v>1347</v>
      </c>
    </row>
    <row r="521" spans="1:17" x14ac:dyDescent="0.25">
      <c r="A521" t="s">
        <v>88</v>
      </c>
      <c r="B521" t="s">
        <v>21</v>
      </c>
      <c r="C521" t="s">
        <v>22</v>
      </c>
      <c r="D521" s="15">
        <v>45756</v>
      </c>
      <c r="E521" s="15">
        <v>45764</v>
      </c>
      <c r="F521">
        <v>1</v>
      </c>
      <c r="G521">
        <v>420</v>
      </c>
      <c r="H521" t="s">
        <v>14</v>
      </c>
      <c r="I521" t="s">
        <v>550</v>
      </c>
      <c r="J521" t="s">
        <v>29</v>
      </c>
      <c r="K521" t="str">
        <f t="shared" si="49"/>
        <v>2025</v>
      </c>
      <c r="L521" t="str">
        <f t="shared" si="50"/>
        <v>Apr</v>
      </c>
      <c r="M521" t="str">
        <f t="shared" si="51"/>
        <v>Wed</v>
      </c>
      <c r="N521">
        <f t="shared" si="54"/>
        <v>8</v>
      </c>
      <c r="O521">
        <f>ROUND(F521*G521*VLOOKUP(C521, Table2[#All], 2,FALSE),0)</f>
        <v>315</v>
      </c>
      <c r="P521">
        <f t="shared" si="52"/>
        <v>420</v>
      </c>
      <c r="Q521">
        <f t="shared" si="53"/>
        <v>105</v>
      </c>
    </row>
    <row r="522" spans="1:17" x14ac:dyDescent="0.25">
      <c r="A522" t="s">
        <v>89</v>
      </c>
      <c r="B522" t="s">
        <v>17</v>
      </c>
      <c r="C522" t="s">
        <v>18</v>
      </c>
      <c r="D522" s="2">
        <v>45871</v>
      </c>
      <c r="E522" s="3">
        <v>45875</v>
      </c>
      <c r="F522">
        <v>1</v>
      </c>
      <c r="G522">
        <v>98</v>
      </c>
      <c r="H522" t="s">
        <v>28</v>
      </c>
      <c r="I522" t="s">
        <v>550</v>
      </c>
      <c r="J522" t="s">
        <v>46</v>
      </c>
      <c r="K522" t="str">
        <f t="shared" si="49"/>
        <v>2025</v>
      </c>
      <c r="L522" t="str">
        <f t="shared" si="50"/>
        <v>Aug</v>
      </c>
      <c r="M522" t="str">
        <f t="shared" si="51"/>
        <v>Sat</v>
      </c>
      <c r="N522">
        <f t="shared" si="54"/>
        <v>4</v>
      </c>
      <c r="O522">
        <f>ROUND(F522*G522*VLOOKUP(C522, Table2[#All], 2,FALSE),0)</f>
        <v>49</v>
      </c>
      <c r="P522">
        <f t="shared" si="52"/>
        <v>98</v>
      </c>
      <c r="Q522">
        <f t="shared" si="53"/>
        <v>49</v>
      </c>
    </row>
    <row r="523" spans="1:17" x14ac:dyDescent="0.25">
      <c r="A523" t="s">
        <v>90</v>
      </c>
      <c r="B523" t="s">
        <v>31</v>
      </c>
      <c r="C523" t="s">
        <v>76</v>
      </c>
      <c r="D523" s="2">
        <v>45714</v>
      </c>
      <c r="E523" s="3">
        <v>45721</v>
      </c>
      <c r="F523">
        <v>1</v>
      </c>
      <c r="G523">
        <v>444</v>
      </c>
      <c r="H523" t="s">
        <v>28</v>
      </c>
      <c r="I523" t="s">
        <v>550</v>
      </c>
      <c r="J523" t="s">
        <v>15</v>
      </c>
      <c r="K523" t="str">
        <f t="shared" si="49"/>
        <v>2025</v>
      </c>
      <c r="L523" t="str">
        <f t="shared" si="50"/>
        <v>Feb</v>
      </c>
      <c r="M523" t="str">
        <f t="shared" si="51"/>
        <v>Wed</v>
      </c>
      <c r="N523">
        <f t="shared" si="54"/>
        <v>7</v>
      </c>
      <c r="O523">
        <f>ROUND(F523*G523*VLOOKUP(C523, Table2[#All], 2,FALSE),0)</f>
        <v>333</v>
      </c>
      <c r="P523">
        <f t="shared" si="52"/>
        <v>444</v>
      </c>
      <c r="Q523">
        <f t="shared" si="53"/>
        <v>111</v>
      </c>
    </row>
    <row r="524" spans="1:17" x14ac:dyDescent="0.25">
      <c r="A524" t="s">
        <v>91</v>
      </c>
      <c r="B524" t="s">
        <v>17</v>
      </c>
      <c r="C524" t="s">
        <v>64</v>
      </c>
      <c r="D524" s="15">
        <v>45995</v>
      </c>
      <c r="E524" s="15">
        <v>46001</v>
      </c>
      <c r="F524">
        <v>5</v>
      </c>
      <c r="G524">
        <v>858</v>
      </c>
      <c r="H524" t="s">
        <v>14</v>
      </c>
      <c r="I524" t="s">
        <v>549</v>
      </c>
      <c r="J524" t="s">
        <v>46</v>
      </c>
      <c r="K524" t="str">
        <f t="shared" si="49"/>
        <v>2025</v>
      </c>
      <c r="L524" t="str">
        <f t="shared" si="50"/>
        <v>Dec</v>
      </c>
      <c r="M524" t="str">
        <f t="shared" si="51"/>
        <v>Thu</v>
      </c>
      <c r="N524">
        <f t="shared" si="54"/>
        <v>6</v>
      </c>
      <c r="O524">
        <f>ROUND(F524*G524*VLOOKUP(C524, Table2[#All], 2,FALSE),0)</f>
        <v>2145</v>
      </c>
      <c r="P524">
        <f t="shared" si="52"/>
        <v>4290</v>
      </c>
      <c r="Q524">
        <f t="shared" si="53"/>
        <v>2145</v>
      </c>
    </row>
    <row r="525" spans="1:17" x14ac:dyDescent="0.25">
      <c r="A525" t="s">
        <v>92</v>
      </c>
      <c r="B525" t="s">
        <v>17</v>
      </c>
      <c r="C525" t="s">
        <v>56</v>
      </c>
      <c r="D525" s="15">
        <v>45905</v>
      </c>
      <c r="E525" s="15">
        <v>45915</v>
      </c>
      <c r="F525">
        <v>6</v>
      </c>
      <c r="G525">
        <v>914</v>
      </c>
      <c r="H525" t="s">
        <v>14</v>
      </c>
      <c r="I525" t="s">
        <v>551</v>
      </c>
      <c r="J525" t="s">
        <v>46</v>
      </c>
      <c r="K525" t="str">
        <f t="shared" si="49"/>
        <v>2025</v>
      </c>
      <c r="L525" t="str">
        <f t="shared" si="50"/>
        <v>Sep</v>
      </c>
      <c r="M525" t="str">
        <f t="shared" si="51"/>
        <v>Fri</v>
      </c>
      <c r="N525">
        <f t="shared" si="54"/>
        <v>10</v>
      </c>
      <c r="O525">
        <f>ROUND(F525*G525*VLOOKUP(C525, Table2[#All], 2,FALSE),0)</f>
        <v>3016</v>
      </c>
      <c r="P525">
        <f t="shared" si="52"/>
        <v>5484</v>
      </c>
      <c r="Q525">
        <f t="shared" si="53"/>
        <v>2468</v>
      </c>
    </row>
    <row r="526" spans="1:17" x14ac:dyDescent="0.25">
      <c r="A526" t="s">
        <v>93</v>
      </c>
      <c r="B526" t="s">
        <v>12</v>
      </c>
      <c r="C526" t="s">
        <v>58</v>
      </c>
      <c r="D526" s="2">
        <v>45935</v>
      </c>
      <c r="E526" s="3">
        <v>45949</v>
      </c>
      <c r="F526">
        <v>5</v>
      </c>
      <c r="G526">
        <v>163</v>
      </c>
      <c r="H526" t="s">
        <v>28</v>
      </c>
      <c r="I526" t="s">
        <v>550</v>
      </c>
      <c r="J526" t="s">
        <v>15</v>
      </c>
      <c r="K526" t="str">
        <f t="shared" si="49"/>
        <v>2025</v>
      </c>
      <c r="L526" t="str">
        <f t="shared" si="50"/>
        <v>Oct</v>
      </c>
      <c r="M526" t="str">
        <f t="shared" si="51"/>
        <v>Sun</v>
      </c>
      <c r="N526">
        <f t="shared" si="54"/>
        <v>14</v>
      </c>
      <c r="O526">
        <f>ROUND(F526*G526*VLOOKUP(C526, Table2[#All], 2,FALSE),0)</f>
        <v>693</v>
      </c>
      <c r="P526">
        <f t="shared" si="52"/>
        <v>815</v>
      </c>
      <c r="Q526">
        <f t="shared" si="53"/>
        <v>122</v>
      </c>
    </row>
    <row r="527" spans="1:17" x14ac:dyDescent="0.25">
      <c r="A527" t="s">
        <v>94</v>
      </c>
      <c r="B527" t="s">
        <v>24</v>
      </c>
      <c r="C527" t="s">
        <v>70</v>
      </c>
      <c r="D527" s="2">
        <v>45986</v>
      </c>
      <c r="E527" s="3">
        <v>45996</v>
      </c>
      <c r="F527">
        <v>9</v>
      </c>
      <c r="G527">
        <v>811</v>
      </c>
      <c r="H527" t="s">
        <v>28</v>
      </c>
      <c r="I527" t="s">
        <v>551</v>
      </c>
      <c r="J527" t="s">
        <v>29</v>
      </c>
      <c r="K527" t="str">
        <f t="shared" si="49"/>
        <v>2025</v>
      </c>
      <c r="L527" t="str">
        <f t="shared" si="50"/>
        <v>Nov</v>
      </c>
      <c r="M527" t="str">
        <f t="shared" si="51"/>
        <v>Tue</v>
      </c>
      <c r="N527">
        <f t="shared" si="54"/>
        <v>10</v>
      </c>
      <c r="O527">
        <f>ROUND(F527*G527*VLOOKUP(C527, Table2[#All], 2,FALSE),0)</f>
        <v>4014</v>
      </c>
      <c r="P527">
        <f t="shared" si="52"/>
        <v>7299</v>
      </c>
      <c r="Q527">
        <f t="shared" si="53"/>
        <v>3285</v>
      </c>
    </row>
    <row r="528" spans="1:17" x14ac:dyDescent="0.25">
      <c r="A528" t="s">
        <v>95</v>
      </c>
      <c r="B528" t="s">
        <v>24</v>
      </c>
      <c r="C528" t="s">
        <v>25</v>
      </c>
      <c r="D528" s="15">
        <v>45966</v>
      </c>
      <c r="E528" s="15">
        <v>45968</v>
      </c>
      <c r="F528">
        <v>9</v>
      </c>
      <c r="G528">
        <v>828</v>
      </c>
      <c r="H528" t="s">
        <v>14</v>
      </c>
      <c r="I528" t="s">
        <v>549</v>
      </c>
      <c r="J528" t="s">
        <v>19</v>
      </c>
      <c r="K528" t="str">
        <f t="shared" si="49"/>
        <v>2025</v>
      </c>
      <c r="L528" t="str">
        <f t="shared" si="50"/>
        <v>Nov</v>
      </c>
      <c r="M528" t="str">
        <f t="shared" si="51"/>
        <v>Wed</v>
      </c>
      <c r="N528">
        <f t="shared" si="54"/>
        <v>2</v>
      </c>
      <c r="O528">
        <f>ROUND(F528*G528*VLOOKUP(C528, Table2[#All], 2,FALSE),0)</f>
        <v>4099</v>
      </c>
      <c r="P528">
        <f t="shared" si="52"/>
        <v>7452</v>
      </c>
      <c r="Q528">
        <f t="shared" si="53"/>
        <v>3353</v>
      </c>
    </row>
    <row r="529" spans="1:17" x14ac:dyDescent="0.25">
      <c r="A529" t="s">
        <v>97</v>
      </c>
      <c r="B529" t="s">
        <v>31</v>
      </c>
      <c r="C529" t="s">
        <v>50</v>
      </c>
      <c r="D529" s="2">
        <v>45706</v>
      </c>
      <c r="E529" s="3">
        <v>45712</v>
      </c>
      <c r="F529">
        <v>8</v>
      </c>
      <c r="G529">
        <v>745</v>
      </c>
      <c r="H529" t="s">
        <v>28</v>
      </c>
      <c r="I529" t="s">
        <v>33</v>
      </c>
      <c r="J529" t="s">
        <v>29</v>
      </c>
      <c r="K529" t="str">
        <f t="shared" si="49"/>
        <v>2025</v>
      </c>
      <c r="L529" t="str">
        <f t="shared" si="50"/>
        <v>Feb</v>
      </c>
      <c r="M529" t="str">
        <f t="shared" si="51"/>
        <v>Tue</v>
      </c>
      <c r="N529">
        <f t="shared" si="54"/>
        <v>6</v>
      </c>
      <c r="O529">
        <f>ROUND(F529*G529*VLOOKUP(C529, Table2[#All], 2,FALSE),0)</f>
        <v>4172</v>
      </c>
      <c r="P529">
        <f t="shared" si="52"/>
        <v>5960</v>
      </c>
      <c r="Q529">
        <f t="shared" si="53"/>
        <v>1788</v>
      </c>
    </row>
    <row r="530" spans="1:17" x14ac:dyDescent="0.25">
      <c r="A530" t="s">
        <v>98</v>
      </c>
      <c r="B530" t="s">
        <v>17</v>
      </c>
      <c r="C530" t="s">
        <v>56</v>
      </c>
      <c r="D530" s="15">
        <v>45904</v>
      </c>
      <c r="E530" s="15">
        <v>45910</v>
      </c>
      <c r="F530">
        <v>7</v>
      </c>
      <c r="G530">
        <v>238</v>
      </c>
      <c r="H530" t="s">
        <v>14</v>
      </c>
      <c r="I530" t="s">
        <v>550</v>
      </c>
      <c r="J530" t="s">
        <v>15</v>
      </c>
      <c r="K530" t="str">
        <f t="shared" si="49"/>
        <v>2025</v>
      </c>
      <c r="L530" t="str">
        <f t="shared" si="50"/>
        <v>Sep</v>
      </c>
      <c r="M530" t="str">
        <f t="shared" si="51"/>
        <v>Thu</v>
      </c>
      <c r="N530">
        <f t="shared" si="54"/>
        <v>6</v>
      </c>
      <c r="O530">
        <f>ROUND(F530*G530*VLOOKUP(C530, Table2[#All], 2,FALSE),0)</f>
        <v>916</v>
      </c>
      <c r="P530">
        <f t="shared" si="52"/>
        <v>1666</v>
      </c>
      <c r="Q530">
        <f t="shared" si="53"/>
        <v>750</v>
      </c>
    </row>
    <row r="531" spans="1:17" x14ac:dyDescent="0.25">
      <c r="A531" t="s">
        <v>99</v>
      </c>
      <c r="B531" t="s">
        <v>12</v>
      </c>
      <c r="C531" t="s">
        <v>13</v>
      </c>
      <c r="D531" s="15">
        <v>46003</v>
      </c>
      <c r="E531" s="15">
        <v>46013</v>
      </c>
      <c r="F531">
        <v>1</v>
      </c>
      <c r="G531">
        <v>159</v>
      </c>
      <c r="H531" t="s">
        <v>14</v>
      </c>
      <c r="I531" t="s">
        <v>550</v>
      </c>
      <c r="J531" t="s">
        <v>15</v>
      </c>
      <c r="K531" t="str">
        <f t="shared" si="49"/>
        <v>2025</v>
      </c>
      <c r="L531" t="str">
        <f t="shared" si="50"/>
        <v>Dec</v>
      </c>
      <c r="M531" t="str">
        <f t="shared" si="51"/>
        <v>Fri</v>
      </c>
      <c r="N531">
        <f t="shared" si="54"/>
        <v>10</v>
      </c>
      <c r="O531">
        <f>ROUND(F531*G531*VLOOKUP(C531, Table2[#All], 2,FALSE),0)</f>
        <v>119</v>
      </c>
      <c r="P531">
        <f t="shared" si="52"/>
        <v>159</v>
      </c>
      <c r="Q531">
        <f t="shared" si="53"/>
        <v>40</v>
      </c>
    </row>
    <row r="532" spans="1:17" x14ac:dyDescent="0.25">
      <c r="A532" t="s">
        <v>101</v>
      </c>
      <c r="B532" t="s">
        <v>24</v>
      </c>
      <c r="C532" t="s">
        <v>70</v>
      </c>
      <c r="D532" s="2">
        <v>45793</v>
      </c>
      <c r="E532" s="3">
        <v>45797</v>
      </c>
      <c r="F532">
        <v>10</v>
      </c>
      <c r="G532">
        <v>102</v>
      </c>
      <c r="H532" t="s">
        <v>28</v>
      </c>
      <c r="I532" t="s">
        <v>550</v>
      </c>
      <c r="J532" t="s">
        <v>29</v>
      </c>
      <c r="K532" t="str">
        <f t="shared" si="49"/>
        <v>2025</v>
      </c>
      <c r="L532" t="str">
        <f t="shared" si="50"/>
        <v>May</v>
      </c>
      <c r="M532" t="str">
        <f t="shared" si="51"/>
        <v>Fri</v>
      </c>
      <c r="N532">
        <f t="shared" si="54"/>
        <v>4</v>
      </c>
      <c r="O532">
        <f>ROUND(F532*G532*VLOOKUP(C532, Table2[#All], 2,FALSE),0)</f>
        <v>561</v>
      </c>
      <c r="P532">
        <f t="shared" si="52"/>
        <v>1020</v>
      </c>
      <c r="Q532">
        <f t="shared" si="53"/>
        <v>459</v>
      </c>
    </row>
    <row r="533" spans="1:17" x14ac:dyDescent="0.25">
      <c r="A533" t="s">
        <v>102</v>
      </c>
      <c r="B533" t="s">
        <v>24</v>
      </c>
      <c r="C533" t="s">
        <v>25</v>
      </c>
      <c r="D533" s="15">
        <v>45997</v>
      </c>
      <c r="E533" s="15">
        <v>45998</v>
      </c>
      <c r="F533">
        <v>2</v>
      </c>
      <c r="G533">
        <v>443</v>
      </c>
      <c r="H533" t="s">
        <v>14</v>
      </c>
      <c r="I533" t="s">
        <v>547</v>
      </c>
      <c r="J533" t="s">
        <v>46</v>
      </c>
      <c r="K533" t="str">
        <f t="shared" si="49"/>
        <v>2025</v>
      </c>
      <c r="L533" t="str">
        <f t="shared" si="50"/>
        <v>Dec</v>
      </c>
      <c r="M533" t="str">
        <f t="shared" si="51"/>
        <v>Sat</v>
      </c>
      <c r="N533">
        <f t="shared" si="54"/>
        <v>1</v>
      </c>
      <c r="O533">
        <f>ROUND(F533*G533*VLOOKUP(C533, Table2[#All], 2,FALSE),0)</f>
        <v>487</v>
      </c>
      <c r="P533">
        <f t="shared" si="52"/>
        <v>886</v>
      </c>
      <c r="Q533">
        <f t="shared" si="53"/>
        <v>399</v>
      </c>
    </row>
    <row r="534" spans="1:17" x14ac:dyDescent="0.25">
      <c r="A534" t="s">
        <v>103</v>
      </c>
      <c r="B534" t="s">
        <v>24</v>
      </c>
      <c r="C534" t="s">
        <v>38</v>
      </c>
      <c r="D534" s="15">
        <v>45711</v>
      </c>
      <c r="E534" s="15">
        <v>45714</v>
      </c>
      <c r="F534">
        <v>9</v>
      </c>
      <c r="G534">
        <v>10</v>
      </c>
      <c r="H534" t="s">
        <v>14</v>
      </c>
      <c r="I534" t="s">
        <v>551</v>
      </c>
      <c r="J534" t="s">
        <v>46</v>
      </c>
      <c r="K534" t="str">
        <f t="shared" si="49"/>
        <v>2025</v>
      </c>
      <c r="L534" t="str">
        <f t="shared" si="50"/>
        <v>Feb</v>
      </c>
      <c r="M534" t="str">
        <f t="shared" si="51"/>
        <v>Sun</v>
      </c>
      <c r="N534">
        <f t="shared" si="54"/>
        <v>3</v>
      </c>
      <c r="O534">
        <f>ROUND(F534*G534*VLOOKUP(C534, Table2[#All], 2,FALSE),0)</f>
        <v>45</v>
      </c>
      <c r="P534">
        <f t="shared" si="52"/>
        <v>90</v>
      </c>
      <c r="Q534">
        <f t="shared" si="53"/>
        <v>45</v>
      </c>
    </row>
    <row r="535" spans="1:17" x14ac:dyDescent="0.25">
      <c r="A535" t="s">
        <v>104</v>
      </c>
      <c r="B535" t="s">
        <v>31</v>
      </c>
      <c r="C535" t="s">
        <v>32</v>
      </c>
      <c r="D535" s="2">
        <v>45942</v>
      </c>
      <c r="E535" s="3">
        <v>45955</v>
      </c>
      <c r="F535">
        <v>5</v>
      </c>
      <c r="G535">
        <v>758</v>
      </c>
      <c r="H535" t="s">
        <v>28</v>
      </c>
      <c r="I535" t="s">
        <v>551</v>
      </c>
      <c r="J535" t="s">
        <v>19</v>
      </c>
      <c r="K535" t="str">
        <f t="shared" si="49"/>
        <v>2025</v>
      </c>
      <c r="L535" t="str">
        <f t="shared" si="50"/>
        <v>Oct</v>
      </c>
      <c r="M535" t="str">
        <f t="shared" si="51"/>
        <v>Sun</v>
      </c>
      <c r="N535">
        <f t="shared" si="54"/>
        <v>13</v>
      </c>
      <c r="O535">
        <f>ROUND(F535*G535*VLOOKUP(C535, Table2[#All], 2,FALSE),0)</f>
        <v>2843</v>
      </c>
      <c r="P535">
        <f t="shared" si="52"/>
        <v>3790</v>
      </c>
      <c r="Q535">
        <f t="shared" si="53"/>
        <v>947</v>
      </c>
    </row>
    <row r="536" spans="1:17" x14ac:dyDescent="0.25">
      <c r="A536" t="s">
        <v>105</v>
      </c>
      <c r="B536" t="s">
        <v>12</v>
      </c>
      <c r="C536" t="s">
        <v>13</v>
      </c>
      <c r="D536" s="15">
        <v>45896</v>
      </c>
      <c r="E536" s="15">
        <v>45897</v>
      </c>
      <c r="F536">
        <v>10</v>
      </c>
      <c r="G536">
        <v>541</v>
      </c>
      <c r="H536" t="s">
        <v>14</v>
      </c>
      <c r="I536" t="s">
        <v>549</v>
      </c>
      <c r="J536" t="s">
        <v>15</v>
      </c>
      <c r="K536" t="str">
        <f t="shared" si="49"/>
        <v>2025</v>
      </c>
      <c r="L536" t="str">
        <f t="shared" si="50"/>
        <v>Aug</v>
      </c>
      <c r="M536" t="str">
        <f t="shared" si="51"/>
        <v>Wed</v>
      </c>
      <c r="N536">
        <f t="shared" si="54"/>
        <v>1</v>
      </c>
      <c r="O536">
        <f>ROUND(F536*G536*VLOOKUP(C536, Table2[#All], 2,FALSE),0)</f>
        <v>4058</v>
      </c>
      <c r="P536">
        <f t="shared" si="52"/>
        <v>5410</v>
      </c>
      <c r="Q536">
        <f t="shared" si="53"/>
        <v>1352</v>
      </c>
    </row>
    <row r="537" spans="1:17" x14ac:dyDescent="0.25">
      <c r="A537" t="s">
        <v>106</v>
      </c>
      <c r="B537" t="s">
        <v>31</v>
      </c>
      <c r="C537" t="s">
        <v>50</v>
      </c>
      <c r="D537" s="15">
        <v>45890</v>
      </c>
      <c r="E537" s="15">
        <v>45891</v>
      </c>
      <c r="F537">
        <v>1</v>
      </c>
      <c r="G537">
        <v>46</v>
      </c>
      <c r="H537" t="s">
        <v>14</v>
      </c>
      <c r="I537" t="s">
        <v>549</v>
      </c>
      <c r="J537" t="s">
        <v>29</v>
      </c>
      <c r="K537" t="str">
        <f t="shared" si="49"/>
        <v>2025</v>
      </c>
      <c r="L537" t="str">
        <f t="shared" si="50"/>
        <v>Aug</v>
      </c>
      <c r="M537" t="str">
        <f t="shared" si="51"/>
        <v>Thu</v>
      </c>
      <c r="N537">
        <f t="shared" si="54"/>
        <v>1</v>
      </c>
      <c r="O537">
        <f>ROUND(F537*G537*VLOOKUP(C537, Table2[#All], 2,FALSE),0)</f>
        <v>32</v>
      </c>
      <c r="P537">
        <f t="shared" si="52"/>
        <v>46</v>
      </c>
      <c r="Q537">
        <f t="shared" si="53"/>
        <v>14</v>
      </c>
    </row>
    <row r="538" spans="1:17" x14ac:dyDescent="0.25">
      <c r="A538" t="s">
        <v>107</v>
      </c>
      <c r="B538" t="s">
        <v>31</v>
      </c>
      <c r="C538" t="s">
        <v>42</v>
      </c>
      <c r="D538" s="2">
        <v>45857</v>
      </c>
      <c r="E538" s="3">
        <v>45863</v>
      </c>
      <c r="F538">
        <v>4</v>
      </c>
      <c r="G538">
        <v>82</v>
      </c>
      <c r="H538" t="s">
        <v>28</v>
      </c>
      <c r="I538" t="s">
        <v>550</v>
      </c>
      <c r="J538" t="s">
        <v>15</v>
      </c>
      <c r="K538" t="str">
        <f t="shared" si="49"/>
        <v>2025</v>
      </c>
      <c r="L538" t="str">
        <f t="shared" si="50"/>
        <v>Jul</v>
      </c>
      <c r="M538" t="str">
        <f t="shared" si="51"/>
        <v>Sat</v>
      </c>
      <c r="N538">
        <f t="shared" si="54"/>
        <v>6</v>
      </c>
      <c r="O538">
        <f>ROUND(F538*G538*VLOOKUP(C538, Table2[#All], 2,FALSE),0)</f>
        <v>213</v>
      </c>
      <c r="P538">
        <f t="shared" si="52"/>
        <v>328</v>
      </c>
      <c r="Q538">
        <f t="shared" si="53"/>
        <v>115</v>
      </c>
    </row>
    <row r="539" spans="1:17" x14ac:dyDescent="0.25">
      <c r="A539" t="s">
        <v>531</v>
      </c>
      <c r="B539" t="s">
        <v>24</v>
      </c>
      <c r="C539" t="s">
        <v>25</v>
      </c>
      <c r="D539" s="2">
        <v>46008</v>
      </c>
      <c r="E539" s="3">
        <v>46014</v>
      </c>
      <c r="F539">
        <v>9</v>
      </c>
      <c r="G539">
        <v>891</v>
      </c>
      <c r="H539" t="s">
        <v>28</v>
      </c>
      <c r="I539" t="s">
        <v>550</v>
      </c>
      <c r="J539" t="s">
        <v>29</v>
      </c>
      <c r="K539" t="str">
        <f t="shared" si="49"/>
        <v>2025</v>
      </c>
      <c r="L539" t="str">
        <f t="shared" si="50"/>
        <v>Dec</v>
      </c>
      <c r="M539" t="str">
        <f t="shared" si="51"/>
        <v>Wed</v>
      </c>
      <c r="N539">
        <f t="shared" si="54"/>
        <v>6</v>
      </c>
      <c r="O539">
        <f>ROUND(F539*G539*VLOOKUP(C539, Table2[#All], 2,FALSE),0)</f>
        <v>4410</v>
      </c>
      <c r="P539">
        <f t="shared" si="52"/>
        <v>8019</v>
      </c>
      <c r="Q539">
        <f t="shared" si="53"/>
        <v>3609</v>
      </c>
    </row>
    <row r="540" spans="1:17" x14ac:dyDescent="0.25">
      <c r="A540" t="s">
        <v>532</v>
      </c>
      <c r="B540" t="s">
        <v>17</v>
      </c>
      <c r="C540" t="s">
        <v>64</v>
      </c>
      <c r="D540" s="15">
        <v>45779</v>
      </c>
      <c r="E540" s="15">
        <v>45781</v>
      </c>
      <c r="F540">
        <v>4</v>
      </c>
      <c r="G540">
        <v>578</v>
      </c>
      <c r="H540" t="s">
        <v>14</v>
      </c>
      <c r="I540" t="s">
        <v>551</v>
      </c>
      <c r="J540" t="s">
        <v>46</v>
      </c>
      <c r="K540" t="str">
        <f t="shared" si="49"/>
        <v>2025</v>
      </c>
      <c r="L540" t="str">
        <f t="shared" si="50"/>
        <v>May</v>
      </c>
      <c r="M540" t="str">
        <f t="shared" si="51"/>
        <v>Fri</v>
      </c>
      <c r="N540">
        <f t="shared" si="54"/>
        <v>2</v>
      </c>
      <c r="O540">
        <f>ROUND(F540*G540*VLOOKUP(C540, Table2[#All], 2,FALSE),0)</f>
        <v>1156</v>
      </c>
      <c r="P540">
        <f t="shared" si="52"/>
        <v>2312</v>
      </c>
      <c r="Q540">
        <f t="shared" si="53"/>
        <v>1156</v>
      </c>
    </row>
    <row r="541" spans="1:17" x14ac:dyDescent="0.25">
      <c r="A541" t="s">
        <v>533</v>
      </c>
      <c r="B541" t="s">
        <v>12</v>
      </c>
      <c r="C541" t="s">
        <v>36</v>
      </c>
      <c r="D541" s="2">
        <v>45763</v>
      </c>
      <c r="E541" s="3">
        <v>45767</v>
      </c>
      <c r="F541">
        <v>4</v>
      </c>
      <c r="G541">
        <v>152</v>
      </c>
      <c r="H541" t="s">
        <v>28</v>
      </c>
      <c r="I541" t="s">
        <v>550</v>
      </c>
      <c r="J541" t="s">
        <v>46</v>
      </c>
      <c r="K541" t="str">
        <f t="shared" si="49"/>
        <v>2025</v>
      </c>
      <c r="L541" t="str">
        <f t="shared" si="50"/>
        <v>Apr</v>
      </c>
      <c r="M541" t="str">
        <f t="shared" si="51"/>
        <v>Wed</v>
      </c>
      <c r="N541">
        <f t="shared" si="54"/>
        <v>4</v>
      </c>
      <c r="O541">
        <f>ROUND(F541*G541*VLOOKUP(C541, Table2[#All], 2,FALSE),0)</f>
        <v>486</v>
      </c>
      <c r="P541">
        <f t="shared" si="52"/>
        <v>608</v>
      </c>
      <c r="Q541">
        <f t="shared" si="53"/>
        <v>122</v>
      </c>
    </row>
    <row r="542" spans="1:17" x14ac:dyDescent="0.25">
      <c r="A542" t="s">
        <v>534</v>
      </c>
      <c r="B542" t="s">
        <v>21</v>
      </c>
      <c r="C542" t="s">
        <v>54</v>
      </c>
      <c r="D542" s="15">
        <v>45698</v>
      </c>
      <c r="E542" s="15">
        <v>45699</v>
      </c>
      <c r="F542">
        <v>3</v>
      </c>
      <c r="G542">
        <v>288</v>
      </c>
      <c r="H542" t="s">
        <v>14</v>
      </c>
      <c r="I542" t="s">
        <v>551</v>
      </c>
      <c r="J542" t="s">
        <v>46</v>
      </c>
      <c r="K542" t="str">
        <f t="shared" si="49"/>
        <v>2025</v>
      </c>
      <c r="L542" t="str">
        <f t="shared" si="50"/>
        <v>Feb</v>
      </c>
      <c r="M542" t="str">
        <f t="shared" si="51"/>
        <v>Mon</v>
      </c>
      <c r="N542">
        <f t="shared" si="54"/>
        <v>1</v>
      </c>
      <c r="O542">
        <f>ROUND(F542*G542*VLOOKUP(C542, Table2[#All], 2,FALSE),0)</f>
        <v>605</v>
      </c>
      <c r="P542">
        <f t="shared" si="52"/>
        <v>864</v>
      </c>
      <c r="Q542">
        <f t="shared" si="53"/>
        <v>259</v>
      </c>
    </row>
    <row r="543" spans="1:17" x14ac:dyDescent="0.25">
      <c r="A543" t="s">
        <v>535</v>
      </c>
      <c r="B543" t="s">
        <v>24</v>
      </c>
      <c r="C543" t="s">
        <v>25</v>
      </c>
      <c r="D543" s="15">
        <v>45986</v>
      </c>
      <c r="E543" s="15">
        <v>45994</v>
      </c>
      <c r="F543">
        <v>1</v>
      </c>
      <c r="G543">
        <v>321</v>
      </c>
      <c r="H543" t="s">
        <v>14</v>
      </c>
      <c r="I543" t="s">
        <v>549</v>
      </c>
      <c r="J543" t="s">
        <v>15</v>
      </c>
      <c r="K543" t="str">
        <f t="shared" si="49"/>
        <v>2025</v>
      </c>
      <c r="L543" t="str">
        <f t="shared" si="50"/>
        <v>Nov</v>
      </c>
      <c r="M543" t="str">
        <f t="shared" si="51"/>
        <v>Tue</v>
      </c>
      <c r="N543">
        <f t="shared" si="54"/>
        <v>8</v>
      </c>
      <c r="O543">
        <f>ROUND(F543*G543*VLOOKUP(C543, Table2[#All], 2,FALSE),0)</f>
        <v>177</v>
      </c>
      <c r="P543">
        <f t="shared" si="52"/>
        <v>321</v>
      </c>
      <c r="Q543">
        <f t="shared" si="53"/>
        <v>144</v>
      </c>
    </row>
    <row r="544" spans="1:17" x14ac:dyDescent="0.25">
      <c r="A544" t="s">
        <v>536</v>
      </c>
      <c r="B544" t="s">
        <v>31</v>
      </c>
      <c r="C544" t="s">
        <v>50</v>
      </c>
      <c r="D544" s="15">
        <v>45749</v>
      </c>
      <c r="E544" s="15">
        <v>45759</v>
      </c>
      <c r="F544">
        <v>7</v>
      </c>
      <c r="G544">
        <v>356</v>
      </c>
      <c r="H544" t="s">
        <v>14</v>
      </c>
      <c r="I544" t="s">
        <v>549</v>
      </c>
      <c r="J544" t="s">
        <v>19</v>
      </c>
      <c r="K544" t="str">
        <f t="shared" si="49"/>
        <v>2025</v>
      </c>
      <c r="L544" t="str">
        <f t="shared" si="50"/>
        <v>Apr</v>
      </c>
      <c r="M544" t="str">
        <f t="shared" si="51"/>
        <v>Wed</v>
      </c>
      <c r="N544">
        <f t="shared" si="54"/>
        <v>10</v>
      </c>
      <c r="O544">
        <f>ROUND(F544*G544*VLOOKUP(C544, Table2[#All], 2,FALSE),0)</f>
        <v>1744</v>
      </c>
      <c r="P544">
        <f t="shared" si="52"/>
        <v>2492</v>
      </c>
      <c r="Q544">
        <f t="shared" si="53"/>
        <v>748</v>
      </c>
    </row>
    <row r="545" spans="1:17" x14ac:dyDescent="0.25">
      <c r="A545" t="s">
        <v>537</v>
      </c>
      <c r="B545" t="s">
        <v>12</v>
      </c>
      <c r="C545" t="s">
        <v>36</v>
      </c>
      <c r="D545" s="2">
        <v>45726</v>
      </c>
      <c r="E545" s="3">
        <v>45737</v>
      </c>
      <c r="F545">
        <v>2</v>
      </c>
      <c r="G545">
        <v>944</v>
      </c>
      <c r="H545" t="s">
        <v>28</v>
      </c>
      <c r="I545" t="s">
        <v>550</v>
      </c>
      <c r="J545" t="s">
        <v>19</v>
      </c>
      <c r="K545" t="str">
        <f t="shared" si="49"/>
        <v>2025</v>
      </c>
      <c r="L545" t="str">
        <f t="shared" si="50"/>
        <v>Mar</v>
      </c>
      <c r="M545" t="str">
        <f t="shared" si="51"/>
        <v>Mon</v>
      </c>
      <c r="N545">
        <f t="shared" si="54"/>
        <v>11</v>
      </c>
      <c r="O545">
        <f>ROUND(F545*G545*VLOOKUP(C545, Table2[#All], 2,FALSE),0)</f>
        <v>1510</v>
      </c>
      <c r="P545">
        <f t="shared" si="52"/>
        <v>1888</v>
      </c>
      <c r="Q545">
        <f t="shared" si="53"/>
        <v>378</v>
      </c>
    </row>
    <row r="546" spans="1:17" x14ac:dyDescent="0.25">
      <c r="A546" t="s">
        <v>538</v>
      </c>
      <c r="B546" t="s">
        <v>31</v>
      </c>
      <c r="C546" t="s">
        <v>76</v>
      </c>
      <c r="D546" s="15">
        <v>46008</v>
      </c>
      <c r="E546" s="15">
        <v>46018</v>
      </c>
      <c r="F546">
        <v>10</v>
      </c>
      <c r="G546">
        <v>172</v>
      </c>
      <c r="H546" t="s">
        <v>14</v>
      </c>
      <c r="I546" t="s">
        <v>33</v>
      </c>
      <c r="J546" t="s">
        <v>19</v>
      </c>
      <c r="K546" t="str">
        <f t="shared" si="49"/>
        <v>2025</v>
      </c>
      <c r="L546" t="str">
        <f t="shared" si="50"/>
        <v>Dec</v>
      </c>
      <c r="M546" t="str">
        <f t="shared" si="51"/>
        <v>Wed</v>
      </c>
      <c r="N546">
        <f t="shared" si="54"/>
        <v>10</v>
      </c>
      <c r="O546">
        <f>ROUND(F546*G546*VLOOKUP(C546, Table2[#All], 2,FALSE),0)</f>
        <v>1290</v>
      </c>
      <c r="P546">
        <f t="shared" si="52"/>
        <v>1720</v>
      </c>
      <c r="Q546">
        <f t="shared" si="53"/>
        <v>430</v>
      </c>
    </row>
    <row r="547" spans="1:17" x14ac:dyDescent="0.25">
      <c r="A547" t="s">
        <v>539</v>
      </c>
      <c r="B547" t="s">
        <v>21</v>
      </c>
      <c r="C547" t="s">
        <v>22</v>
      </c>
      <c r="D547" s="15">
        <v>45883</v>
      </c>
      <c r="E547" s="15">
        <v>45885</v>
      </c>
      <c r="F547">
        <v>7</v>
      </c>
      <c r="G547">
        <v>70</v>
      </c>
      <c r="H547" t="s">
        <v>14</v>
      </c>
      <c r="I547" t="s">
        <v>547</v>
      </c>
      <c r="J547" t="s">
        <v>46</v>
      </c>
      <c r="K547" t="str">
        <f t="shared" si="49"/>
        <v>2025</v>
      </c>
      <c r="L547" t="str">
        <f t="shared" si="50"/>
        <v>Aug</v>
      </c>
      <c r="M547" t="str">
        <f t="shared" si="51"/>
        <v>Thu</v>
      </c>
      <c r="N547">
        <f t="shared" si="54"/>
        <v>2</v>
      </c>
      <c r="O547">
        <f>ROUND(F547*G547*VLOOKUP(C547, Table2[#All], 2,FALSE),0)</f>
        <v>368</v>
      </c>
      <c r="P547">
        <f t="shared" si="52"/>
        <v>490</v>
      </c>
      <c r="Q547">
        <f t="shared" si="53"/>
        <v>122</v>
      </c>
    </row>
    <row r="548" spans="1:17" x14ac:dyDescent="0.25">
      <c r="A548" t="s">
        <v>540</v>
      </c>
      <c r="B548" t="s">
        <v>12</v>
      </c>
      <c r="C548" t="s">
        <v>36</v>
      </c>
      <c r="D548" s="15">
        <v>45919</v>
      </c>
      <c r="E548" s="15">
        <v>45922</v>
      </c>
      <c r="F548">
        <v>2</v>
      </c>
      <c r="G548">
        <v>722</v>
      </c>
      <c r="H548" t="s">
        <v>14</v>
      </c>
      <c r="I548" t="s">
        <v>550</v>
      </c>
      <c r="J548" t="s">
        <v>46</v>
      </c>
      <c r="K548" t="str">
        <f t="shared" si="49"/>
        <v>2025</v>
      </c>
      <c r="L548" t="str">
        <f t="shared" si="50"/>
        <v>Sep</v>
      </c>
      <c r="M548" t="str">
        <f t="shared" si="51"/>
        <v>Fri</v>
      </c>
      <c r="N548">
        <f t="shared" si="54"/>
        <v>3</v>
      </c>
      <c r="O548">
        <f>ROUND(F548*G548*VLOOKUP(C548, Table2[#All], 2,FALSE),0)</f>
        <v>1155</v>
      </c>
      <c r="P548">
        <f t="shared" si="52"/>
        <v>1444</v>
      </c>
      <c r="Q548">
        <f t="shared" si="53"/>
        <v>289</v>
      </c>
    </row>
    <row r="549" spans="1:17" x14ac:dyDescent="0.25">
      <c r="A549" t="s">
        <v>541</v>
      </c>
      <c r="B549" t="s">
        <v>24</v>
      </c>
      <c r="C549" t="s">
        <v>70</v>
      </c>
      <c r="D549" s="2">
        <v>46002</v>
      </c>
      <c r="E549" s="3">
        <v>46010</v>
      </c>
      <c r="F549">
        <v>2</v>
      </c>
      <c r="G549">
        <v>876</v>
      </c>
      <c r="H549" t="s">
        <v>28</v>
      </c>
      <c r="I549" t="s">
        <v>547</v>
      </c>
      <c r="J549" t="s">
        <v>15</v>
      </c>
      <c r="K549" t="str">
        <f t="shared" si="49"/>
        <v>2025</v>
      </c>
      <c r="L549" t="str">
        <f t="shared" si="50"/>
        <v>Dec</v>
      </c>
      <c r="M549" t="str">
        <f t="shared" si="51"/>
        <v>Thu</v>
      </c>
      <c r="N549">
        <f t="shared" si="54"/>
        <v>8</v>
      </c>
      <c r="O549">
        <f>ROUND(F549*G549*VLOOKUP(C549, Table2[#All], 2,FALSE),0)</f>
        <v>964</v>
      </c>
      <c r="P549">
        <f t="shared" si="52"/>
        <v>1752</v>
      </c>
      <c r="Q549">
        <f t="shared" si="53"/>
        <v>788</v>
      </c>
    </row>
    <row r="550" spans="1:17" x14ac:dyDescent="0.25">
      <c r="A550" t="s">
        <v>107</v>
      </c>
      <c r="B550" t="s">
        <v>21</v>
      </c>
      <c r="C550" t="s">
        <v>22</v>
      </c>
      <c r="D550" s="15">
        <v>45787</v>
      </c>
      <c r="E550" s="15">
        <v>45794</v>
      </c>
      <c r="F550">
        <v>8</v>
      </c>
      <c r="G550">
        <v>281</v>
      </c>
      <c r="H550" t="s">
        <v>14</v>
      </c>
      <c r="I550" t="s">
        <v>33</v>
      </c>
      <c r="J550" t="s">
        <v>29</v>
      </c>
      <c r="K550" t="str">
        <f t="shared" si="49"/>
        <v>2025</v>
      </c>
      <c r="L550" t="str">
        <f t="shared" si="50"/>
        <v>May</v>
      </c>
      <c r="M550" t="str">
        <f t="shared" si="51"/>
        <v>Sat</v>
      </c>
      <c r="N550">
        <f t="shared" si="54"/>
        <v>7</v>
      </c>
      <c r="O550">
        <f>ROUND(F550*G550*VLOOKUP(C550, Table2[#All], 2,FALSE),0)</f>
        <v>1686</v>
      </c>
      <c r="P550">
        <f t="shared" si="52"/>
        <v>2248</v>
      </c>
      <c r="Q550">
        <f t="shared" si="53"/>
        <v>562</v>
      </c>
    </row>
    <row r="551" spans="1:17" x14ac:dyDescent="0.25">
      <c r="A551" t="s">
        <v>542</v>
      </c>
      <c r="B551" t="s">
        <v>12</v>
      </c>
      <c r="C551" t="s">
        <v>27</v>
      </c>
      <c r="D551" s="2">
        <v>45757</v>
      </c>
      <c r="E551" s="3">
        <v>45764</v>
      </c>
      <c r="F551">
        <v>7</v>
      </c>
      <c r="G551">
        <v>390</v>
      </c>
      <c r="H551" t="s">
        <v>28</v>
      </c>
      <c r="I551" t="s">
        <v>547</v>
      </c>
      <c r="J551" t="s">
        <v>46</v>
      </c>
      <c r="K551" t="str">
        <f t="shared" si="49"/>
        <v>2025</v>
      </c>
      <c r="L551" t="str">
        <f t="shared" si="50"/>
        <v>Apr</v>
      </c>
      <c r="M551" t="str">
        <f t="shared" si="51"/>
        <v>Thu</v>
      </c>
      <c r="N551">
        <f t="shared" si="54"/>
        <v>7</v>
      </c>
      <c r="O551">
        <f>ROUND(F551*G551*VLOOKUP(C551, Table2[#All], 2,FALSE),0)</f>
        <v>1775</v>
      </c>
      <c r="P551">
        <f t="shared" si="52"/>
        <v>2730</v>
      </c>
      <c r="Q551">
        <f t="shared" si="53"/>
        <v>955</v>
      </c>
    </row>
    <row r="552" spans="1:17" x14ac:dyDescent="0.25">
      <c r="A552" t="s">
        <v>543</v>
      </c>
      <c r="B552" t="s">
        <v>31</v>
      </c>
      <c r="C552" t="s">
        <v>76</v>
      </c>
      <c r="D552" s="15">
        <v>45934</v>
      </c>
      <c r="E552" s="15">
        <v>45940</v>
      </c>
      <c r="F552">
        <v>5</v>
      </c>
      <c r="G552">
        <v>953</v>
      </c>
      <c r="H552" t="s">
        <v>14</v>
      </c>
      <c r="I552" t="s">
        <v>549</v>
      </c>
      <c r="J552" t="s">
        <v>29</v>
      </c>
      <c r="K552" t="str">
        <f t="shared" si="49"/>
        <v>2025</v>
      </c>
      <c r="L552" t="str">
        <f t="shared" si="50"/>
        <v>Oct</v>
      </c>
      <c r="M552" t="str">
        <f t="shared" si="51"/>
        <v>Sat</v>
      </c>
      <c r="N552">
        <f t="shared" si="54"/>
        <v>6</v>
      </c>
      <c r="O552">
        <f>ROUND(F552*G552*VLOOKUP(C552, Table2[#All], 2,FALSE),0)</f>
        <v>3574</v>
      </c>
      <c r="P552">
        <f t="shared" si="52"/>
        <v>4765</v>
      </c>
      <c r="Q552">
        <f>P552-O552</f>
        <v>1191</v>
      </c>
    </row>
    <row r="553" spans="1:17" x14ac:dyDescent="0.25">
      <c r="A553" t="s">
        <v>544</v>
      </c>
      <c r="B553" t="s">
        <v>31</v>
      </c>
      <c r="C553" t="s">
        <v>42</v>
      </c>
      <c r="D553" s="2">
        <v>45666</v>
      </c>
      <c r="E553" s="3">
        <v>45678</v>
      </c>
      <c r="F553">
        <v>6</v>
      </c>
      <c r="G553">
        <v>323</v>
      </c>
      <c r="H553" t="s">
        <v>28</v>
      </c>
      <c r="I553" t="s">
        <v>547</v>
      </c>
      <c r="J553" t="s">
        <v>15</v>
      </c>
      <c r="K553" t="str">
        <f t="shared" si="49"/>
        <v>2025</v>
      </c>
      <c r="L553" t="str">
        <f t="shared" si="50"/>
        <v>Jan</v>
      </c>
      <c r="M553" t="str">
        <f t="shared" si="51"/>
        <v>Thu</v>
      </c>
      <c r="N553">
        <f t="shared" si="54"/>
        <v>12</v>
      </c>
      <c r="O553">
        <f>ROUND(F553*G553*VLOOKUP(C553, Table2[#All], 2,FALSE),0)</f>
        <v>1260</v>
      </c>
      <c r="P553">
        <f t="shared" si="52"/>
        <v>1938</v>
      </c>
      <c r="Q553">
        <f t="shared" si="53"/>
        <v>678</v>
      </c>
    </row>
    <row r="554" spans="1:17" x14ac:dyDescent="0.25">
      <c r="A554" t="s">
        <v>545</v>
      </c>
      <c r="B554" t="s">
        <v>31</v>
      </c>
      <c r="C554" t="s">
        <v>50</v>
      </c>
      <c r="D554" s="15">
        <v>45713</v>
      </c>
      <c r="E554" s="15">
        <v>45717</v>
      </c>
      <c r="F554">
        <v>3</v>
      </c>
      <c r="G554">
        <v>380</v>
      </c>
      <c r="H554" t="s">
        <v>14</v>
      </c>
      <c r="I554" t="s">
        <v>549</v>
      </c>
      <c r="J554" t="s">
        <v>46</v>
      </c>
      <c r="K554" t="str">
        <f t="shared" si="49"/>
        <v>2025</v>
      </c>
      <c r="L554" t="str">
        <f t="shared" si="50"/>
        <v>Feb</v>
      </c>
      <c r="M554" t="str">
        <f t="shared" si="51"/>
        <v>Tue</v>
      </c>
      <c r="N554">
        <f t="shared" si="54"/>
        <v>4</v>
      </c>
      <c r="O554">
        <f>ROUND(F554*G554*VLOOKUP(C554, Table2[#All], 2,FALSE),0)</f>
        <v>798</v>
      </c>
      <c r="P554">
        <f t="shared" si="52"/>
        <v>1140</v>
      </c>
      <c r="Q554">
        <f t="shared" si="53"/>
        <v>342</v>
      </c>
    </row>
    <row r="555" spans="1:17" x14ac:dyDescent="0.25">
      <c r="A555" t="s">
        <v>546</v>
      </c>
      <c r="B555" t="s">
        <v>17</v>
      </c>
      <c r="C555" t="s">
        <v>18</v>
      </c>
      <c r="D555" s="2">
        <v>45897</v>
      </c>
      <c r="E555" s="3">
        <v>45905</v>
      </c>
      <c r="F555">
        <v>10</v>
      </c>
      <c r="G555">
        <v>509</v>
      </c>
      <c r="H555" t="s">
        <v>28</v>
      </c>
      <c r="I555" t="s">
        <v>547</v>
      </c>
      <c r="J555" t="s">
        <v>15</v>
      </c>
      <c r="K555" t="str">
        <f t="shared" si="49"/>
        <v>2025</v>
      </c>
      <c r="L555" t="str">
        <f t="shared" si="50"/>
        <v>Aug</v>
      </c>
      <c r="M555" t="str">
        <f t="shared" si="51"/>
        <v>Thu</v>
      </c>
      <c r="N555">
        <f t="shared" si="54"/>
        <v>8</v>
      </c>
      <c r="O555">
        <f>ROUND(F555*G555*VLOOKUP(C555, Table2[#All], 2,FALSE),0)</f>
        <v>2545</v>
      </c>
      <c r="P555">
        <f t="shared" si="52"/>
        <v>5090</v>
      </c>
      <c r="Q555">
        <f t="shared" si="53"/>
        <v>2545</v>
      </c>
    </row>
    <row r="556" spans="1:17" x14ac:dyDescent="0.25">
      <c r="A556" t="s">
        <v>126</v>
      </c>
      <c r="B556" t="s">
        <v>24</v>
      </c>
      <c r="C556" t="s">
        <v>25</v>
      </c>
      <c r="D556" s="15">
        <v>45743</v>
      </c>
      <c r="E556" s="15">
        <v>45748</v>
      </c>
      <c r="F556">
        <v>1</v>
      </c>
      <c r="G556">
        <v>968</v>
      </c>
      <c r="H556" t="s">
        <v>14</v>
      </c>
      <c r="I556" t="s">
        <v>33</v>
      </c>
      <c r="J556" t="s">
        <v>29</v>
      </c>
      <c r="K556" t="str">
        <f>TEXT(D556, "YYYY")</f>
        <v>2025</v>
      </c>
      <c r="L556" t="str">
        <f t="shared" si="50"/>
        <v>Mar</v>
      </c>
      <c r="M556" t="str">
        <f t="shared" si="51"/>
        <v>Thu</v>
      </c>
      <c r="N556">
        <f t="shared" si="54"/>
        <v>5</v>
      </c>
      <c r="O556">
        <f>ROUND(F556*G556*VLOOKUP(C556, Table2[#All], 2,FALSE),0)</f>
        <v>532</v>
      </c>
      <c r="P556">
        <f t="shared" si="52"/>
        <v>968</v>
      </c>
      <c r="Q556">
        <f t="shared" si="53"/>
        <v>436</v>
      </c>
    </row>
    <row r="557" spans="1:17" x14ac:dyDescent="0.25">
      <c r="A557" s="24" t="s">
        <v>615</v>
      </c>
      <c r="B557" s="24" t="s">
        <v>21</v>
      </c>
      <c r="C557" s="24" t="s">
        <v>96</v>
      </c>
      <c r="D557" s="27">
        <v>45349</v>
      </c>
      <c r="E557" s="27">
        <v>45356</v>
      </c>
      <c r="F557" s="24">
        <v>1</v>
      </c>
      <c r="G557" s="24">
        <v>500</v>
      </c>
      <c r="H557" s="24" t="s">
        <v>28</v>
      </c>
      <c r="I557" s="24" t="s">
        <v>551</v>
      </c>
      <c r="J557" s="24" t="s">
        <v>15</v>
      </c>
      <c r="K557" t="str">
        <f>TEXT(D557, "YYYY")</f>
        <v>2024</v>
      </c>
      <c r="L557" t="str">
        <f t="shared" si="50"/>
        <v>Feb</v>
      </c>
      <c r="M557" t="str">
        <f t="shared" si="51"/>
        <v>Tue</v>
      </c>
      <c r="N557">
        <f>DATEDIF(D560,E560, "D")</f>
        <v>6</v>
      </c>
      <c r="O557">
        <f>ROUND(F557*G557*VLOOKUP(C557, Table2[#All], 2,FALSE),0)</f>
        <v>350</v>
      </c>
      <c r="P557">
        <f>F557*G557</f>
        <v>500</v>
      </c>
      <c r="Q557">
        <f t="shared" si="53"/>
        <v>150</v>
      </c>
    </row>
    <row r="558" spans="1:17" x14ac:dyDescent="0.25">
      <c r="A558" s="24" t="s">
        <v>614</v>
      </c>
      <c r="B558" s="24" t="s">
        <v>21</v>
      </c>
      <c r="C558" s="24" t="s">
        <v>96</v>
      </c>
      <c r="D558" s="27">
        <v>45349</v>
      </c>
      <c r="E558" s="27">
        <v>45356</v>
      </c>
      <c r="F558" s="24">
        <v>2</v>
      </c>
      <c r="G558" s="24">
        <v>450</v>
      </c>
      <c r="H558" s="24" t="s">
        <v>28</v>
      </c>
      <c r="I558" s="24" t="s">
        <v>551</v>
      </c>
      <c r="J558" s="24" t="s">
        <v>46</v>
      </c>
      <c r="K558" t="str">
        <f t="shared" ref="K558:K560" si="55">TEXT(D558, "YYYY")</f>
        <v>2024</v>
      </c>
      <c r="L558" t="str">
        <f t="shared" ref="L558:L560" si="56">TEXT(D558, "MMM")</f>
        <v>Feb</v>
      </c>
      <c r="M558" t="str">
        <f t="shared" si="51"/>
        <v>Tue</v>
      </c>
      <c r="N558">
        <f t="shared" ref="N558:N560" si="57">DATEDIF(D558,E558, "D")</f>
        <v>7</v>
      </c>
      <c r="O558">
        <f>ROUND(F558*G558*VLOOKUP(C558, Table2[#All], 2,FALSE),0)</f>
        <v>630</v>
      </c>
      <c r="P558">
        <f>F558*G558</f>
        <v>900</v>
      </c>
      <c r="Q558">
        <f>P558-O558</f>
        <v>270</v>
      </c>
    </row>
    <row r="559" spans="1:17" x14ac:dyDescent="0.25">
      <c r="A559" s="24" t="s">
        <v>613</v>
      </c>
      <c r="B559" s="24" t="s">
        <v>12</v>
      </c>
      <c r="C559" s="24" t="s">
        <v>36</v>
      </c>
      <c r="D559" s="27">
        <v>45424</v>
      </c>
      <c r="E559" s="27">
        <v>45435</v>
      </c>
      <c r="F559" s="24">
        <v>2</v>
      </c>
      <c r="G559" s="24">
        <v>430</v>
      </c>
      <c r="H559" s="24" t="s">
        <v>14</v>
      </c>
      <c r="I559" s="24" t="s">
        <v>549</v>
      </c>
      <c r="J559" s="24" t="s">
        <v>19</v>
      </c>
      <c r="K559" t="str">
        <f t="shared" si="55"/>
        <v>2024</v>
      </c>
      <c r="L559" t="str">
        <f t="shared" si="56"/>
        <v>May</v>
      </c>
      <c r="M559" t="str">
        <f t="shared" si="51"/>
        <v>Sun</v>
      </c>
      <c r="N559">
        <f t="shared" si="57"/>
        <v>11</v>
      </c>
      <c r="O559">
        <f>ROUND(F559*G559*VLOOKUP(C559, Table2[#All], 2,FALSE),0)</f>
        <v>688</v>
      </c>
      <c r="P559">
        <f t="shared" ref="P559:P566" si="58">F559*G559</f>
        <v>860</v>
      </c>
      <c r="Q559">
        <f t="shared" si="53"/>
        <v>172</v>
      </c>
    </row>
    <row r="560" spans="1:17" x14ac:dyDescent="0.25">
      <c r="A560" s="24" t="s">
        <v>612</v>
      </c>
      <c r="B560" s="24" t="s">
        <v>12</v>
      </c>
      <c r="C560" s="24" t="s">
        <v>58</v>
      </c>
      <c r="D560" s="27">
        <v>45772</v>
      </c>
      <c r="E560" s="28">
        <v>45778</v>
      </c>
      <c r="F560" s="24">
        <v>1</v>
      </c>
      <c r="G560" s="24">
        <v>1000</v>
      </c>
      <c r="H560" s="24" t="s">
        <v>14</v>
      </c>
      <c r="I560" s="24" t="s">
        <v>549</v>
      </c>
      <c r="J560" s="24" t="s">
        <v>46</v>
      </c>
      <c r="K560" t="str">
        <f t="shared" si="55"/>
        <v>2025</v>
      </c>
      <c r="L560" t="str">
        <f t="shared" si="56"/>
        <v>Apr</v>
      </c>
      <c r="M560" t="str">
        <f t="shared" si="51"/>
        <v>Fri</v>
      </c>
      <c r="N560">
        <f t="shared" si="57"/>
        <v>6</v>
      </c>
      <c r="O560">
        <f>ROUND(F560*G560*VLOOKUP(C560, Table2[#All], 2,FALSE),0)</f>
        <v>850</v>
      </c>
      <c r="P560">
        <f t="shared" si="58"/>
        <v>1000</v>
      </c>
      <c r="Q560">
        <f t="shared" si="53"/>
        <v>150</v>
      </c>
    </row>
    <row r="561" spans="1:17" x14ac:dyDescent="0.25">
      <c r="A561" s="24" t="s">
        <v>613</v>
      </c>
      <c r="B561" s="24" t="s">
        <v>17</v>
      </c>
      <c r="C561" s="24" t="s">
        <v>44</v>
      </c>
      <c r="D561" s="26">
        <v>45421</v>
      </c>
      <c r="E561" s="26">
        <v>45591</v>
      </c>
      <c r="F561" s="24">
        <v>5</v>
      </c>
      <c r="G561" s="24">
        <v>15</v>
      </c>
      <c r="H561" s="24" t="s">
        <v>14</v>
      </c>
      <c r="I561" s="24" t="s">
        <v>33</v>
      </c>
      <c r="J561" s="24" t="s">
        <v>46</v>
      </c>
      <c r="K561" t="str">
        <f>TEXT(D564, "YYYY")</f>
        <v>2024</v>
      </c>
      <c r="L561" t="str">
        <f>TEXT(D564, "MMM")</f>
        <v>May</v>
      </c>
      <c r="M561" t="str">
        <f t="shared" si="51"/>
        <v>Thu</v>
      </c>
      <c r="N561">
        <f>DATEDIF(D564,E564, "D")</f>
        <v>170</v>
      </c>
      <c r="O561">
        <f>ROUND(F561*G561*VLOOKUP(C561, Table2[#All], 2,FALSE),0)</f>
        <v>45</v>
      </c>
      <c r="P561">
        <f>F561*G561</f>
        <v>75</v>
      </c>
      <c r="Q561">
        <f t="shared" si="53"/>
        <v>30</v>
      </c>
    </row>
    <row r="562" spans="1:17" x14ac:dyDescent="0.25">
      <c r="A562" s="24" t="s">
        <v>613</v>
      </c>
      <c r="B562" s="24" t="s">
        <v>12</v>
      </c>
      <c r="C562" s="24" t="s">
        <v>36</v>
      </c>
      <c r="D562" s="27">
        <v>45424</v>
      </c>
      <c r="E562" s="28">
        <v>45435</v>
      </c>
      <c r="F562" s="24">
        <v>2</v>
      </c>
      <c r="G562" s="24">
        <v>430</v>
      </c>
      <c r="H562" s="24" t="s">
        <v>14</v>
      </c>
      <c r="I562" s="24" t="s">
        <v>549</v>
      </c>
      <c r="J562" s="24" t="s">
        <v>19</v>
      </c>
      <c r="K562" t="str">
        <f t="shared" ref="K562:K564" si="59">TEXT(D565, "YYYY")</f>
        <v>2024</v>
      </c>
      <c r="L562" t="str">
        <f t="shared" ref="L562" si="60">TEXT(D565, "MMM")</f>
        <v>Jan</v>
      </c>
      <c r="M562" t="str">
        <f t="shared" si="51"/>
        <v>Sun</v>
      </c>
      <c r="N562">
        <f t="shared" ref="N562:N564" si="61">DATEDIF(D562,E562, "D")</f>
        <v>11</v>
      </c>
      <c r="O562">
        <f>ROUND(F562*G562*VLOOKUP(C562, Table2[#All], 2,FALSE),0)</f>
        <v>688</v>
      </c>
      <c r="P562">
        <f t="shared" si="58"/>
        <v>860</v>
      </c>
      <c r="Q562">
        <f t="shared" si="53"/>
        <v>172</v>
      </c>
    </row>
    <row r="563" spans="1:17" x14ac:dyDescent="0.25">
      <c r="A563" s="24" t="s">
        <v>617</v>
      </c>
      <c r="B563" s="24" t="s">
        <v>24</v>
      </c>
      <c r="C563" s="24" t="s">
        <v>115</v>
      </c>
      <c r="D563" s="26">
        <v>45316</v>
      </c>
      <c r="E563" s="26">
        <v>45324</v>
      </c>
      <c r="F563" s="24">
        <v>19</v>
      </c>
      <c r="G563" s="24">
        <v>1900</v>
      </c>
      <c r="H563" s="24" t="s">
        <v>14</v>
      </c>
      <c r="I563" s="24" t="s">
        <v>33</v>
      </c>
      <c r="J563" s="24" t="s">
        <v>46</v>
      </c>
      <c r="K563" t="str">
        <f t="shared" si="59"/>
        <v>2024</v>
      </c>
      <c r="L563" t="str">
        <f>TEXT(D572, "MMM")</f>
        <v>Jan</v>
      </c>
      <c r="M563" t="str">
        <f t="shared" si="51"/>
        <v>Thu</v>
      </c>
      <c r="N563">
        <f t="shared" si="61"/>
        <v>8</v>
      </c>
      <c r="O563">
        <f>ROUND(F563*G563*VLOOKUP(C563, Table2[#All], 2,FALSE),0)</f>
        <v>21660</v>
      </c>
      <c r="P563">
        <f t="shared" si="58"/>
        <v>36100</v>
      </c>
      <c r="Q563">
        <f t="shared" si="53"/>
        <v>14440</v>
      </c>
    </row>
    <row r="564" spans="1:17" x14ac:dyDescent="0.25">
      <c r="A564" s="24" t="s">
        <v>616</v>
      </c>
      <c r="B564" s="24" t="s">
        <v>17</v>
      </c>
      <c r="C564" s="24" t="s">
        <v>44</v>
      </c>
      <c r="D564" s="27">
        <v>45421</v>
      </c>
      <c r="E564" s="28">
        <v>45591</v>
      </c>
      <c r="F564" s="24">
        <v>5</v>
      </c>
      <c r="G564" s="24">
        <v>15</v>
      </c>
      <c r="H564" s="24" t="s">
        <v>14</v>
      </c>
      <c r="I564" s="24" t="s">
        <v>33</v>
      </c>
      <c r="J564" s="24" t="s">
        <v>46</v>
      </c>
      <c r="K564" t="str">
        <f t="shared" si="59"/>
        <v>2024</v>
      </c>
      <c r="L564" t="str">
        <f>TEXT(D573, "MMM")</f>
        <v>Jan</v>
      </c>
      <c r="M564" t="str">
        <f t="shared" si="51"/>
        <v>Thu</v>
      </c>
      <c r="N564">
        <f t="shared" si="61"/>
        <v>170</v>
      </c>
      <c r="O564">
        <f>ROUND(F564*G564*VLOOKUP(C564, Table2[#All], 2,FALSE),0)</f>
        <v>45</v>
      </c>
      <c r="P564">
        <f t="shared" si="58"/>
        <v>75</v>
      </c>
      <c r="Q564">
        <f>P564-O564</f>
        <v>30</v>
      </c>
    </row>
    <row r="565" spans="1:17" x14ac:dyDescent="0.25">
      <c r="A565" s="24" t="s">
        <v>617</v>
      </c>
      <c r="B565" s="24" t="s">
        <v>24</v>
      </c>
      <c r="C565" s="24" t="s">
        <v>115</v>
      </c>
      <c r="D565" s="27">
        <v>45316</v>
      </c>
      <c r="E565" s="28">
        <v>45324</v>
      </c>
      <c r="F565" s="24">
        <v>19</v>
      </c>
      <c r="G565" s="24">
        <v>1900</v>
      </c>
      <c r="H565" s="24" t="s">
        <v>14</v>
      </c>
      <c r="I565" s="24" t="s">
        <v>33</v>
      </c>
      <c r="J565" s="24" t="s">
        <v>46</v>
      </c>
      <c r="K565" t="str">
        <f>TEXT(D565, "YYYY")</f>
        <v>2024</v>
      </c>
      <c r="L565" t="str">
        <f>TEXT(D574, "MMM")</f>
        <v>Jan</v>
      </c>
      <c r="M565" t="str">
        <f>TEXT(D565, "DDD")</f>
        <v>Thu</v>
      </c>
      <c r="N565">
        <f>DATEDIF(D572,E572, "D")</f>
        <v>0</v>
      </c>
      <c r="O565">
        <f>ROUND(F565*G565*VLOOKUP(C565, Table2[#All], 2,FALSE),0)</f>
        <v>21660</v>
      </c>
      <c r="P565">
        <f t="shared" si="58"/>
        <v>36100</v>
      </c>
      <c r="Q565">
        <f t="shared" si="53"/>
        <v>14440</v>
      </c>
    </row>
    <row r="566" spans="1:17" x14ac:dyDescent="0.25">
      <c r="A566" s="30" t="s">
        <v>620</v>
      </c>
      <c r="B566" s="30" t="s">
        <v>31</v>
      </c>
      <c r="C566" s="30" t="s">
        <v>42</v>
      </c>
      <c r="D566" s="31">
        <v>45368</v>
      </c>
      <c r="E566" s="31">
        <v>45370</v>
      </c>
      <c r="F566" s="30">
        <v>3</v>
      </c>
      <c r="G566" s="30">
        <v>3400</v>
      </c>
      <c r="H566" s="30" t="s">
        <v>14</v>
      </c>
      <c r="I566" s="30" t="s">
        <v>33</v>
      </c>
      <c r="J566" s="30" t="s">
        <v>29</v>
      </c>
      <c r="K566" t="str">
        <f>TEXT(D566, "YYYY")</f>
        <v>2024</v>
      </c>
      <c r="L566" t="str">
        <f>TEXT(D575, "MMM")</f>
        <v>Jan</v>
      </c>
      <c r="M566" t="str">
        <f>TEXT(D566, "DDD")</f>
        <v>Sun</v>
      </c>
      <c r="N566">
        <f>DATEDIF(D573,E573, "D")</f>
        <v>0</v>
      </c>
      <c r="O566">
        <f>ROUND(F566*G566*VLOOKUP(C566, Table2[#All], 2,FALSE),0)</f>
        <v>6630</v>
      </c>
      <c r="P566">
        <f t="shared" si="58"/>
        <v>10200</v>
      </c>
      <c r="Q566">
        <f t="shared" si="53"/>
        <v>3570</v>
      </c>
    </row>
    <row r="567" spans="1:17" x14ac:dyDescent="0.25">
      <c r="A567" s="24" t="s">
        <v>619</v>
      </c>
      <c r="B567" s="24" t="s">
        <v>12</v>
      </c>
      <c r="C567" s="24" t="s">
        <v>13</v>
      </c>
      <c r="D567" s="26">
        <v>45392</v>
      </c>
      <c r="E567" s="26">
        <v>45397</v>
      </c>
      <c r="F567" s="24">
        <v>4</v>
      </c>
      <c r="G567" s="24">
        <v>500</v>
      </c>
      <c r="H567" s="24" t="s">
        <v>14</v>
      </c>
      <c r="I567" s="24" t="s">
        <v>547</v>
      </c>
      <c r="J567" s="24" t="s">
        <v>19</v>
      </c>
      <c r="K567" t="str">
        <f>TEXT(D568, "YYYY")</f>
        <v>2024</v>
      </c>
      <c r="L567" t="str">
        <f>TEXT(D568, "MMM")</f>
        <v>May</v>
      </c>
      <c r="M567" t="str">
        <f>TEXT(D568, "DDD")</f>
        <v>Thu</v>
      </c>
      <c r="N567">
        <f>DATEDIF(D568,E568, "D")</f>
        <v>33</v>
      </c>
      <c r="O567">
        <f>ROUND(F567*G567*VLOOKUP(C567, Table2[#All], 2,FALSE),0)</f>
        <v>1500</v>
      </c>
      <c r="P567">
        <f>F567*G567</f>
        <v>2000</v>
      </c>
      <c r="Q567">
        <f>P567-O567</f>
        <v>500</v>
      </c>
    </row>
    <row r="568" spans="1:17" x14ac:dyDescent="0.25">
      <c r="A568" s="24" t="s">
        <v>618</v>
      </c>
      <c r="B568" s="24" t="s">
        <v>12</v>
      </c>
      <c r="C568" s="24" t="s">
        <v>58</v>
      </c>
      <c r="D568" s="26">
        <v>45428</v>
      </c>
      <c r="E568" s="26">
        <v>45461</v>
      </c>
      <c r="F568" s="24">
        <v>4</v>
      </c>
      <c r="G568" s="24">
        <v>1000</v>
      </c>
      <c r="H568" s="24" t="s">
        <v>28</v>
      </c>
      <c r="I568" s="24" t="s">
        <v>547</v>
      </c>
      <c r="J568" s="24" t="s">
        <v>19</v>
      </c>
      <c r="K568" t="str">
        <f>TEXT(D568, "YYYY")</f>
        <v>2024</v>
      </c>
      <c r="L568" t="str">
        <f>TEXT(D568, "MMM")</f>
        <v>May</v>
      </c>
      <c r="M568" t="str">
        <f>TEXT(D568, "DDD")</f>
        <v>Thu</v>
      </c>
      <c r="N568">
        <f>DATEDIF(D568,E568, "D")</f>
        <v>33</v>
      </c>
      <c r="O568">
        <f>ROUND(F568*G568*VLOOKUP(C568, Table2[#All], 2,FALSE),0)</f>
        <v>3400</v>
      </c>
      <c r="P568">
        <f t="shared" ref="P568:P570" si="62">F568*G568</f>
        <v>4000</v>
      </c>
      <c r="Q568">
        <f t="shared" ref="Q568:Q570" si="63">P568-O568</f>
        <v>600</v>
      </c>
    </row>
    <row r="569" spans="1:17" x14ac:dyDescent="0.25">
      <c r="A569" t="s">
        <v>665</v>
      </c>
      <c r="B569" t="s">
        <v>24</v>
      </c>
      <c r="C569" t="s">
        <v>25</v>
      </c>
      <c r="D569" s="2">
        <v>45434</v>
      </c>
      <c r="E569" s="2">
        <v>45436</v>
      </c>
      <c r="F569">
        <v>20</v>
      </c>
      <c r="G569">
        <v>6</v>
      </c>
      <c r="H569" t="s">
        <v>14</v>
      </c>
      <c r="I569" t="s">
        <v>549</v>
      </c>
      <c r="J569" t="s">
        <v>19</v>
      </c>
      <c r="K569" t="str">
        <f t="shared" ref="K569:K570" si="64">TEXT(D569, "YYYY")</f>
        <v>2024</v>
      </c>
      <c r="L569" t="str">
        <f t="shared" ref="L569:L570" si="65">TEXT(D569, "MMM")</f>
        <v>May</v>
      </c>
      <c r="M569" t="str">
        <f t="shared" ref="M569:M570" si="66">TEXT(D569, "DDD")</f>
        <v>Wed</v>
      </c>
      <c r="N569">
        <f t="shared" ref="N569:N570" si="67">DATEDIF(D569,E569, "D")</f>
        <v>2</v>
      </c>
      <c r="O569">
        <f>ROUND(F569*G569*VLOOKUP(C569, Table2[#All], 2,FALSE),0)</f>
        <v>66</v>
      </c>
      <c r="P569">
        <f t="shared" si="62"/>
        <v>120</v>
      </c>
      <c r="Q569">
        <f t="shared" si="63"/>
        <v>54</v>
      </c>
    </row>
    <row r="570" spans="1:17" x14ac:dyDescent="0.25">
      <c r="A570" t="s">
        <v>663</v>
      </c>
      <c r="B570" t="s">
        <v>12</v>
      </c>
      <c r="C570" t="s">
        <v>36</v>
      </c>
      <c r="D570" s="2">
        <v>45342</v>
      </c>
      <c r="E570" s="3">
        <v>45356</v>
      </c>
      <c r="F570">
        <v>1</v>
      </c>
      <c r="G570">
        <v>200000</v>
      </c>
      <c r="H570" t="s">
        <v>14</v>
      </c>
      <c r="I570" t="s">
        <v>33</v>
      </c>
      <c r="J570" t="s">
        <v>46</v>
      </c>
      <c r="K570" t="str">
        <f t="shared" si="64"/>
        <v>2024</v>
      </c>
      <c r="L570" t="str">
        <f t="shared" si="65"/>
        <v>Feb</v>
      </c>
      <c r="M570" t="str">
        <f t="shared" si="66"/>
        <v>Tue</v>
      </c>
      <c r="N570">
        <f t="shared" si="67"/>
        <v>14</v>
      </c>
      <c r="O570">
        <f>ROUND(F570*G570*VLOOKUP(C570, Table2[#All], 2,FALSE),0)</f>
        <v>160000</v>
      </c>
      <c r="P570">
        <f t="shared" si="62"/>
        <v>200000</v>
      </c>
      <c r="Q570">
        <f t="shared" si="63"/>
        <v>40000</v>
      </c>
    </row>
    <row r="571" spans="1:17" x14ac:dyDescent="0.25">
      <c r="D571"/>
      <c r="E571"/>
    </row>
    <row r="572" spans="1:17" x14ac:dyDescent="0.25">
      <c r="D572"/>
      <c r="E572"/>
    </row>
    <row r="573" spans="1:17" x14ac:dyDescent="0.25">
      <c r="D573"/>
      <c r="E573"/>
    </row>
  </sheetData>
  <conditionalFormatting sqref="A1:J556 A560:J560">
    <cfRule type="containsBlanks" dxfId="1" priority="1">
      <formula>LEN(TRIM(A1))=0</formula>
    </cfRule>
  </conditionalFormatting>
  <pageMargins left="0.7" right="0.7" top="0.75" bottom="0.75" header="0.3" footer="0.3"/>
  <tableParts count="7">
    <tablePart r:id="rId1"/>
    <tablePart r:id="rId2"/>
    <tablePart r:id="rId3"/>
    <tablePart r:id="rId4"/>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E7E8B-C994-4CFB-9BB7-6C3AF7E8CF7B}">
  <sheetPr codeName="Sheet7"/>
  <dimension ref="A1:B26"/>
  <sheetViews>
    <sheetView workbookViewId="0">
      <selection activeCell="C1" sqref="C1"/>
    </sheetView>
  </sheetViews>
  <sheetFormatPr defaultRowHeight="15" x14ac:dyDescent="0.25"/>
  <cols>
    <col min="1" max="1" width="15.42578125" customWidth="1"/>
    <col min="2" max="2" width="13.5703125" customWidth="1"/>
  </cols>
  <sheetData>
    <row r="1" spans="1:2" x14ac:dyDescent="0.25">
      <c r="A1" t="s">
        <v>3</v>
      </c>
      <c r="B1" t="s">
        <v>553</v>
      </c>
    </row>
    <row r="2" spans="1:2" x14ac:dyDescent="0.25">
      <c r="A2" t="s">
        <v>13</v>
      </c>
      <c r="B2">
        <v>0.75</v>
      </c>
    </row>
    <row r="3" spans="1:2" x14ac:dyDescent="0.25">
      <c r="A3" t="s">
        <v>27</v>
      </c>
      <c r="B3">
        <v>0.65</v>
      </c>
    </row>
    <row r="4" spans="1:2" x14ac:dyDescent="0.25">
      <c r="A4" t="s">
        <v>36</v>
      </c>
      <c r="B4">
        <v>0.8</v>
      </c>
    </row>
    <row r="5" spans="1:2" x14ac:dyDescent="0.25">
      <c r="A5" t="s">
        <v>58</v>
      </c>
      <c r="B5">
        <v>0.85</v>
      </c>
    </row>
    <row r="6" spans="1:2" x14ac:dyDescent="0.25">
      <c r="A6" t="s">
        <v>96</v>
      </c>
      <c r="B6">
        <v>0.7</v>
      </c>
    </row>
    <row r="7" spans="1:2" x14ac:dyDescent="0.25">
      <c r="A7" t="s">
        <v>18</v>
      </c>
      <c r="B7">
        <v>0.5</v>
      </c>
    </row>
    <row r="8" spans="1:2" x14ac:dyDescent="0.25">
      <c r="A8" t="s">
        <v>56</v>
      </c>
      <c r="B8">
        <v>0.55000000000000004</v>
      </c>
    </row>
    <row r="9" spans="1:2" x14ac:dyDescent="0.25">
      <c r="A9" t="s">
        <v>44</v>
      </c>
      <c r="B9">
        <v>0.6</v>
      </c>
    </row>
    <row r="10" spans="1:2" x14ac:dyDescent="0.25">
      <c r="A10" t="s">
        <v>60</v>
      </c>
      <c r="B10">
        <v>0.65</v>
      </c>
    </row>
    <row r="11" spans="1:2" x14ac:dyDescent="0.25">
      <c r="A11" t="s">
        <v>64</v>
      </c>
      <c r="B11">
        <v>0.5</v>
      </c>
    </row>
    <row r="12" spans="1:2" x14ac:dyDescent="0.25">
      <c r="A12" t="s">
        <v>52</v>
      </c>
      <c r="B12">
        <v>0.7</v>
      </c>
    </row>
    <row r="13" spans="1:2" x14ac:dyDescent="0.25">
      <c r="A13" t="s">
        <v>22</v>
      </c>
      <c r="B13">
        <v>0.75</v>
      </c>
    </row>
    <row r="14" spans="1:2" x14ac:dyDescent="0.25">
      <c r="A14" t="s">
        <v>83</v>
      </c>
      <c r="B14">
        <v>0.8</v>
      </c>
    </row>
    <row r="15" spans="1:2" x14ac:dyDescent="0.25">
      <c r="A15" t="s">
        <v>54</v>
      </c>
      <c r="B15">
        <v>0.7</v>
      </c>
    </row>
    <row r="16" spans="1:2" x14ac:dyDescent="0.25">
      <c r="A16" t="s">
        <v>40</v>
      </c>
      <c r="B16">
        <v>0.65</v>
      </c>
    </row>
    <row r="17" spans="1:2" x14ac:dyDescent="0.25">
      <c r="A17" t="s">
        <v>25</v>
      </c>
      <c r="B17">
        <v>0.55000000000000004</v>
      </c>
    </row>
    <row r="18" spans="1:2" x14ac:dyDescent="0.25">
      <c r="A18" t="s">
        <v>38</v>
      </c>
      <c r="B18">
        <v>0.5</v>
      </c>
    </row>
    <row r="19" spans="1:2" x14ac:dyDescent="0.25">
      <c r="A19" t="s">
        <v>100</v>
      </c>
      <c r="B19">
        <v>0.6</v>
      </c>
    </row>
    <row r="20" spans="1:2" x14ac:dyDescent="0.25">
      <c r="A20" t="s">
        <v>70</v>
      </c>
      <c r="B20">
        <v>0.55000000000000004</v>
      </c>
    </row>
    <row r="21" spans="1:2" x14ac:dyDescent="0.25">
      <c r="A21" t="s">
        <v>115</v>
      </c>
      <c r="B21">
        <v>0.6</v>
      </c>
    </row>
    <row r="22" spans="1:2" x14ac:dyDescent="0.25">
      <c r="A22" t="s">
        <v>32</v>
      </c>
      <c r="B22">
        <v>0.75</v>
      </c>
    </row>
    <row r="23" spans="1:2" x14ac:dyDescent="0.25">
      <c r="A23" t="s">
        <v>42</v>
      </c>
      <c r="B23">
        <v>0.65</v>
      </c>
    </row>
    <row r="24" spans="1:2" x14ac:dyDescent="0.25">
      <c r="A24" t="s">
        <v>50</v>
      </c>
      <c r="B24">
        <v>0.7</v>
      </c>
    </row>
    <row r="25" spans="1:2" x14ac:dyDescent="0.25">
      <c r="A25" t="s">
        <v>76</v>
      </c>
      <c r="B25">
        <v>0.75</v>
      </c>
    </row>
    <row r="26" spans="1:2" x14ac:dyDescent="0.25">
      <c r="A26" t="s">
        <v>79</v>
      </c>
      <c r="B26">
        <v>0.65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A6FE-394E-4C6C-9C41-C5659F131B03}">
  <sheetPr codeName="Sheet4"/>
  <dimension ref="A1:AD648"/>
  <sheetViews>
    <sheetView showGridLines="0" workbookViewId="0"/>
  </sheetViews>
  <sheetFormatPr defaultRowHeight="15" x14ac:dyDescent="0.25"/>
  <cols>
    <col min="4" max="4" width="21.7109375" customWidth="1"/>
    <col min="5" max="5" width="27.140625" customWidth="1"/>
    <col min="6" max="6" width="9.140625" customWidth="1"/>
    <col min="7" max="7" width="22.42578125" customWidth="1"/>
    <col min="8" max="8" width="25.28515625" customWidth="1"/>
    <col min="12" max="12" width="16" bestFit="1" customWidth="1"/>
    <col min="13" max="13" width="16.85546875" bestFit="1" customWidth="1"/>
    <col min="14" max="14" width="14.28515625" bestFit="1" customWidth="1"/>
    <col min="15" max="15" width="11.28515625" bestFit="1" customWidth="1"/>
    <col min="16" max="16" width="15" bestFit="1" customWidth="1"/>
    <col min="18" max="18" width="10.140625" bestFit="1" customWidth="1"/>
  </cols>
  <sheetData>
    <row r="1" spans="1:30" x14ac:dyDescent="0.25">
      <c r="A1" s="24"/>
      <c r="B1" s="24"/>
      <c r="C1" s="24"/>
      <c r="D1" s="24"/>
      <c r="E1" s="24"/>
      <c r="F1" s="24"/>
      <c r="G1" s="24"/>
      <c r="H1" s="24"/>
      <c r="I1" s="24"/>
      <c r="J1" s="24"/>
      <c r="K1" s="29"/>
      <c r="L1" s="29"/>
      <c r="M1" s="24"/>
      <c r="N1" s="24"/>
      <c r="O1" s="24"/>
      <c r="P1" s="24"/>
      <c r="Q1" s="24"/>
      <c r="R1" s="24"/>
      <c r="S1" s="24"/>
    </row>
    <row r="2" spans="1:30" ht="15.75" thickBot="1" x14ac:dyDescent="0.3">
      <c r="A2" s="24"/>
      <c r="B2" s="24"/>
      <c r="C2" s="24"/>
      <c r="D2" s="24"/>
      <c r="E2" s="24"/>
      <c r="F2" s="24"/>
      <c r="G2" s="24"/>
      <c r="H2" s="24"/>
      <c r="I2" s="24"/>
      <c r="J2" s="24"/>
      <c r="K2" s="29"/>
      <c r="L2" s="29"/>
      <c r="M2" s="24"/>
      <c r="N2" s="24"/>
      <c r="O2" s="24"/>
      <c r="P2" s="24"/>
      <c r="Q2" s="24"/>
      <c r="R2" s="24"/>
      <c r="S2" s="24"/>
    </row>
    <row r="3" spans="1:30" ht="61.5" x14ac:dyDescent="0.9">
      <c r="A3" s="24"/>
      <c r="B3" s="24"/>
      <c r="C3" s="52" t="s">
        <v>601</v>
      </c>
      <c r="D3" s="53"/>
      <c r="E3" s="53"/>
      <c r="F3" s="53"/>
      <c r="G3" s="53"/>
      <c r="H3" s="53"/>
      <c r="I3" s="54"/>
      <c r="J3" s="24"/>
      <c r="K3" s="29"/>
      <c r="L3" s="29"/>
      <c r="M3" s="24"/>
      <c r="N3" s="24"/>
      <c r="O3" s="24"/>
      <c r="P3" s="24"/>
      <c r="Q3" s="24"/>
      <c r="R3" s="24"/>
    </row>
    <row r="4" spans="1:30" x14ac:dyDescent="0.25">
      <c r="A4" s="24"/>
      <c r="B4" s="24"/>
      <c r="C4" s="5"/>
      <c r="I4" s="6"/>
      <c r="J4" s="24"/>
      <c r="K4" s="29"/>
      <c r="L4" s="29"/>
      <c r="M4" s="24"/>
      <c r="N4" s="24"/>
      <c r="O4" s="24"/>
      <c r="P4" s="24"/>
      <c r="Q4" s="24"/>
      <c r="R4" s="24"/>
    </row>
    <row r="5" spans="1:30" ht="18.75" x14ac:dyDescent="0.3">
      <c r="A5" s="24"/>
      <c r="B5" s="24"/>
      <c r="C5" s="5"/>
      <c r="D5" s="21" t="s">
        <v>602</v>
      </c>
      <c r="E5" s="55"/>
      <c r="G5" s="21" t="s">
        <v>607</v>
      </c>
      <c r="H5" s="57"/>
      <c r="I5" s="6"/>
      <c r="J5" s="24"/>
      <c r="K5" s="29"/>
      <c r="L5" s="29"/>
      <c r="M5" s="24"/>
      <c r="N5" s="24"/>
      <c r="O5" s="24"/>
      <c r="P5" s="24"/>
      <c r="Q5" s="24"/>
      <c r="R5" s="24"/>
    </row>
    <row r="6" spans="1:30" ht="18.75" x14ac:dyDescent="0.3">
      <c r="A6" s="24"/>
      <c r="B6" s="24"/>
      <c r="C6" s="5"/>
      <c r="D6" s="22"/>
      <c r="G6" s="22"/>
      <c r="I6" s="6"/>
      <c r="J6" s="24"/>
      <c r="K6" s="29"/>
      <c r="L6" s="29"/>
      <c r="M6" s="24"/>
      <c r="N6" s="24"/>
      <c r="O6" s="24"/>
      <c r="P6" s="24"/>
      <c r="Q6" s="24"/>
      <c r="R6" s="24"/>
    </row>
    <row r="7" spans="1:30" ht="18.75" x14ac:dyDescent="0.3">
      <c r="A7" s="24"/>
      <c r="B7" s="24"/>
      <c r="C7" s="5"/>
      <c r="D7" s="21" t="s">
        <v>603</v>
      </c>
      <c r="E7" s="55"/>
      <c r="G7" s="21" t="s">
        <v>608</v>
      </c>
      <c r="H7" s="57"/>
      <c r="I7" s="6"/>
      <c r="J7" s="24"/>
      <c r="K7" s="29"/>
      <c r="L7" s="29"/>
      <c r="M7" s="24"/>
      <c r="N7" s="24"/>
      <c r="O7" s="24"/>
      <c r="P7" s="24"/>
      <c r="Q7" s="24"/>
      <c r="R7" s="24"/>
    </row>
    <row r="8" spans="1:30" ht="18.75" x14ac:dyDescent="0.3">
      <c r="A8" s="24"/>
      <c r="B8" s="24"/>
      <c r="C8" s="5"/>
      <c r="D8" s="22"/>
      <c r="G8" s="22"/>
      <c r="I8" s="6"/>
      <c r="J8" s="24"/>
      <c r="K8" s="29"/>
      <c r="L8" s="29"/>
      <c r="M8" s="24"/>
      <c r="N8" s="24"/>
      <c r="O8" s="24"/>
      <c r="P8" s="24"/>
      <c r="Q8" s="24"/>
      <c r="R8" s="24"/>
    </row>
    <row r="9" spans="1:30" ht="18.75" x14ac:dyDescent="0.3">
      <c r="A9" s="24"/>
      <c r="B9" s="24"/>
      <c r="C9" s="5"/>
      <c r="D9" s="21" t="s">
        <v>604</v>
      </c>
      <c r="E9" s="55"/>
      <c r="G9" s="21" t="s">
        <v>609</v>
      </c>
      <c r="H9" s="55"/>
      <c r="I9" s="6"/>
      <c r="J9" s="24"/>
      <c r="K9" s="29"/>
      <c r="L9" s="29"/>
      <c r="M9" s="24"/>
      <c r="N9" s="24"/>
      <c r="O9" s="24"/>
      <c r="P9" s="24"/>
      <c r="Q9" s="24"/>
      <c r="R9" s="24"/>
    </row>
    <row r="10" spans="1:30" ht="18.75" x14ac:dyDescent="0.3">
      <c r="A10" s="24"/>
      <c r="B10" s="24"/>
      <c r="C10" s="5"/>
      <c r="D10" s="22"/>
      <c r="G10" s="22"/>
      <c r="I10" s="6"/>
      <c r="J10" s="25"/>
      <c r="K10" s="29"/>
      <c r="L10" s="29"/>
      <c r="M10" s="24"/>
      <c r="N10" s="24"/>
      <c r="O10" s="24"/>
      <c r="P10" s="24"/>
      <c r="Q10" s="24"/>
      <c r="R10" s="24"/>
    </row>
    <row r="11" spans="1:30" ht="18.75" x14ac:dyDescent="0.3">
      <c r="A11" s="24"/>
      <c r="B11" s="24"/>
      <c r="C11" s="5"/>
      <c r="D11" s="23" t="s">
        <v>605</v>
      </c>
      <c r="E11" s="56"/>
      <c r="G11" s="21" t="s">
        <v>610</v>
      </c>
      <c r="H11" s="55"/>
      <c r="I11" s="6"/>
      <c r="J11" s="24"/>
      <c r="K11" s="29"/>
      <c r="L11" s="29"/>
      <c r="M11" s="24"/>
      <c r="N11" s="24"/>
      <c r="O11" s="24"/>
      <c r="P11" s="24"/>
      <c r="Q11" s="24"/>
      <c r="R11" s="24"/>
    </row>
    <row r="12" spans="1:30" ht="18.75" x14ac:dyDescent="0.3">
      <c r="A12" s="24"/>
      <c r="B12" s="24"/>
      <c r="C12" s="5"/>
      <c r="D12" s="22"/>
      <c r="G12" s="22"/>
      <c r="I12" s="6"/>
      <c r="J12" s="24"/>
      <c r="K12" s="29"/>
      <c r="L12" s="29"/>
      <c r="M12" s="24"/>
      <c r="N12" s="24"/>
      <c r="O12" s="24"/>
      <c r="P12" s="24"/>
      <c r="Q12" s="24"/>
    </row>
    <row r="13" spans="1:30" ht="18.75" x14ac:dyDescent="0.3">
      <c r="A13" s="24"/>
      <c r="B13" s="24"/>
      <c r="C13" s="5"/>
      <c r="D13" s="23" t="s">
        <v>606</v>
      </c>
      <c r="E13" s="56"/>
      <c r="G13" s="21" t="s">
        <v>611</v>
      </c>
      <c r="H13" s="55"/>
      <c r="I13" s="6"/>
      <c r="J13" s="24"/>
    </row>
    <row r="14" spans="1:30" x14ac:dyDescent="0.25">
      <c r="A14" s="24"/>
      <c r="B14" s="24"/>
      <c r="C14" s="5"/>
      <c r="I14" s="6"/>
      <c r="J14" s="24"/>
      <c r="K14" s="24"/>
      <c r="L14" s="24"/>
      <c r="M14" s="24"/>
      <c r="N14" s="24"/>
      <c r="O14" s="24"/>
      <c r="P14" s="24"/>
      <c r="Q14" s="24"/>
      <c r="R14" s="24"/>
      <c r="S14" s="24"/>
    </row>
    <row r="15" spans="1:30" x14ac:dyDescent="0.25">
      <c r="A15" s="24"/>
      <c r="B15" s="24"/>
      <c r="C15" s="5"/>
      <c r="I15" s="6"/>
      <c r="J15" s="24"/>
    </row>
    <row r="16" spans="1:30" x14ac:dyDescent="0.25">
      <c r="A16" s="24"/>
      <c r="B16" s="24"/>
      <c r="C16" s="5"/>
      <c r="I16" s="6"/>
      <c r="J16" s="24"/>
      <c r="K16" s="24"/>
      <c r="L16" s="24"/>
      <c r="M16" s="24"/>
      <c r="N16" s="24"/>
      <c r="O16" s="24"/>
      <c r="P16" s="24"/>
      <c r="Q16" s="24"/>
      <c r="R16" s="24"/>
      <c r="S16" s="24"/>
      <c r="T16" s="24"/>
      <c r="U16" s="24"/>
      <c r="V16" s="24"/>
      <c r="W16" s="24"/>
      <c r="X16" s="24"/>
      <c r="Y16" s="24"/>
      <c r="Z16" s="24"/>
      <c r="AA16" s="24"/>
      <c r="AB16" s="24"/>
      <c r="AC16" s="24"/>
      <c r="AD16" s="24"/>
    </row>
    <row r="17" spans="1:30" x14ac:dyDescent="0.25">
      <c r="A17" s="24"/>
      <c r="B17" s="24"/>
      <c r="C17" s="5"/>
      <c r="I17" s="6"/>
      <c r="J17" s="24"/>
      <c r="K17" s="24"/>
      <c r="L17" s="24"/>
      <c r="M17" s="24"/>
      <c r="N17" s="24"/>
      <c r="O17" s="24"/>
      <c r="P17" s="24"/>
      <c r="Q17" s="24"/>
      <c r="R17" s="24"/>
      <c r="S17" s="24"/>
      <c r="T17" s="24"/>
      <c r="U17" s="24"/>
      <c r="V17" s="24"/>
      <c r="W17" s="24"/>
      <c r="X17" s="24"/>
      <c r="Y17" s="24"/>
      <c r="Z17" s="24"/>
      <c r="AA17" s="24"/>
      <c r="AB17" s="24"/>
      <c r="AC17" s="24"/>
      <c r="AD17" s="24"/>
    </row>
    <row r="18" spans="1:30" ht="15.75" thickBot="1" x14ac:dyDescent="0.3">
      <c r="A18" s="24"/>
      <c r="B18" s="24"/>
      <c r="C18" s="7"/>
      <c r="D18" s="4"/>
      <c r="E18" s="4"/>
      <c r="F18" s="4"/>
      <c r="G18" s="4"/>
      <c r="H18" s="4"/>
      <c r="I18" s="8"/>
      <c r="J18" s="24"/>
      <c r="K18" s="24"/>
      <c r="L18" s="24"/>
      <c r="M18" s="24"/>
      <c r="N18" s="24"/>
      <c r="O18" s="24"/>
      <c r="P18" s="24"/>
      <c r="Q18" s="24"/>
      <c r="R18" s="24"/>
      <c r="S18" s="24"/>
      <c r="T18" s="24"/>
      <c r="U18" s="24"/>
      <c r="V18" s="24"/>
      <c r="W18" s="24"/>
      <c r="X18" s="24"/>
      <c r="Y18" s="24"/>
      <c r="Z18" s="24"/>
      <c r="AA18" s="24"/>
      <c r="AB18" s="24"/>
      <c r="AC18" s="24"/>
      <c r="AD18" s="24"/>
    </row>
    <row r="19" spans="1:30" x14ac:dyDescent="0.25">
      <c r="A19" s="24"/>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row>
    <row r="20" spans="1:30" x14ac:dyDescent="0.25">
      <c r="A20" s="24"/>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row>
    <row r="21" spans="1:30" x14ac:dyDescent="0.25">
      <c r="A21" s="24"/>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row>
    <row r="22" spans="1:30" x14ac:dyDescent="0.25">
      <c r="A22" s="24"/>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row>
    <row r="23" spans="1:30" x14ac:dyDescent="0.25">
      <c r="A23" s="24"/>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row>
    <row r="24" spans="1:30" x14ac:dyDescent="0.25">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row>
    <row r="25" spans="1:30" x14ac:dyDescent="0.25">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row>
    <row r="26" spans="1:30" x14ac:dyDescent="0.25">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row>
    <row r="27" spans="1:30" x14ac:dyDescent="0.25">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row>
    <row r="28" spans="1:30" x14ac:dyDescent="0.25">
      <c r="A28" s="24"/>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row>
    <row r="29" spans="1:30" x14ac:dyDescent="0.25">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row>
    <row r="30" spans="1:30" x14ac:dyDescent="0.25">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row>
    <row r="31" spans="1:30" x14ac:dyDescent="0.25">
      <c r="A31" s="24"/>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row>
    <row r="32" spans="1:30" x14ac:dyDescent="0.25">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row>
    <row r="33" spans="1:30" x14ac:dyDescent="0.25">
      <c r="A33" s="24"/>
      <c r="B33" s="24"/>
      <c r="C33" s="24"/>
      <c r="D33" s="2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row>
    <row r="34" spans="1:30" x14ac:dyDescent="0.25">
      <c r="A34" s="24"/>
      <c r="B34" s="24"/>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row>
    <row r="35" spans="1:30" x14ac:dyDescent="0.25">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row>
    <row r="36" spans="1:30" x14ac:dyDescent="0.25">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row>
    <row r="37" spans="1:30" x14ac:dyDescent="0.25">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row>
    <row r="38" spans="1:30" x14ac:dyDescent="0.25">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row>
    <row r="39" spans="1:30" x14ac:dyDescent="0.25">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row>
    <row r="40" spans="1:30" x14ac:dyDescent="0.25">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row>
    <row r="41" spans="1:30" x14ac:dyDescent="0.25">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row>
    <row r="42" spans="1:30" x14ac:dyDescent="0.25">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row>
    <row r="43" spans="1:30" x14ac:dyDescent="0.25">
      <c r="A43" s="24"/>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row>
    <row r="44" spans="1:30" x14ac:dyDescent="0.25">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row>
    <row r="45" spans="1:30" x14ac:dyDescent="0.25">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row>
    <row r="46" spans="1:30" x14ac:dyDescent="0.25">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row>
    <row r="47" spans="1:30" x14ac:dyDescent="0.25">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row>
    <row r="48" spans="1:30" x14ac:dyDescent="0.25">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row>
    <row r="49" spans="1:30" x14ac:dyDescent="0.25">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row>
    <row r="50" spans="1:30" x14ac:dyDescent="0.25">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row>
    <row r="51" spans="1:30" x14ac:dyDescent="0.25">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row>
    <row r="52" spans="1:30" x14ac:dyDescent="0.25">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row>
    <row r="53" spans="1:30" x14ac:dyDescent="0.25">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row>
    <row r="54" spans="1:30" x14ac:dyDescent="0.25">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row>
    <row r="55" spans="1:30" x14ac:dyDescent="0.25">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row>
    <row r="56" spans="1:30" x14ac:dyDescent="0.25">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row>
    <row r="57" spans="1:30" x14ac:dyDescent="0.25">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row>
    <row r="58" spans="1:30" x14ac:dyDescent="0.25">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row>
    <row r="59" spans="1:30" x14ac:dyDescent="0.25">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row>
    <row r="60" spans="1:30" x14ac:dyDescent="0.25">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row>
    <row r="61" spans="1:30" x14ac:dyDescent="0.25">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row>
    <row r="62" spans="1:30" x14ac:dyDescent="0.25">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row>
    <row r="63" spans="1:30" x14ac:dyDescent="0.25">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row>
    <row r="64" spans="1:30" x14ac:dyDescent="0.25">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row>
    <row r="65" spans="1:30" x14ac:dyDescent="0.25">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row>
    <row r="66" spans="1:30" x14ac:dyDescent="0.25">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row>
    <row r="67" spans="1:30" x14ac:dyDescent="0.25">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row>
    <row r="68" spans="1:30" x14ac:dyDescent="0.25">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row>
    <row r="69" spans="1:30" x14ac:dyDescent="0.25">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row>
    <row r="70" spans="1:30" x14ac:dyDescent="0.25">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row>
    <row r="71" spans="1:30" x14ac:dyDescent="0.25">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row>
    <row r="72" spans="1:30" x14ac:dyDescent="0.25">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row>
    <row r="73" spans="1:30" x14ac:dyDescent="0.25">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row>
    <row r="74" spans="1:30" x14ac:dyDescent="0.25">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row>
    <row r="75" spans="1:30" x14ac:dyDescent="0.25">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row>
    <row r="76" spans="1:30"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row>
    <row r="77" spans="1:30"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row>
    <row r="78" spans="1:30"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row>
    <row r="79" spans="1:30" x14ac:dyDescent="0.25">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row>
    <row r="80" spans="1:30" x14ac:dyDescent="0.25">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row>
    <row r="81" spans="1:30" x14ac:dyDescent="0.25">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row>
    <row r="82" spans="1:30" x14ac:dyDescent="0.25">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row>
    <row r="83" spans="1:30" x14ac:dyDescent="0.25">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row>
    <row r="84" spans="1:30" x14ac:dyDescent="0.25">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row>
    <row r="85" spans="1:30" x14ac:dyDescent="0.25">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row>
    <row r="86" spans="1:30" x14ac:dyDescent="0.25">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c r="AA86" s="24"/>
      <c r="AB86" s="24"/>
      <c r="AC86" s="24"/>
      <c r="AD86" s="24"/>
    </row>
    <row r="87" spans="1:30" x14ac:dyDescent="0.25">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row>
    <row r="88" spans="1:30" x14ac:dyDescent="0.25">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row>
    <row r="89" spans="1:30" x14ac:dyDescent="0.25">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row>
    <row r="90" spans="1:30" x14ac:dyDescent="0.25">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row>
    <row r="91" spans="1:30" x14ac:dyDescent="0.25">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row>
    <row r="92" spans="1:30" x14ac:dyDescent="0.25">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c r="AA92" s="24"/>
      <c r="AB92" s="24"/>
      <c r="AC92" s="24"/>
      <c r="AD92" s="24"/>
    </row>
    <row r="93" spans="1:30" x14ac:dyDescent="0.25">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row>
    <row r="94" spans="1:30" x14ac:dyDescent="0.25">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row>
    <row r="95" spans="1:30" x14ac:dyDescent="0.25">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row>
    <row r="96" spans="1:30" x14ac:dyDescent="0.25">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row>
    <row r="97" spans="1:30" x14ac:dyDescent="0.25">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row>
    <row r="98" spans="1:30" x14ac:dyDescent="0.25">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row>
    <row r="99" spans="1:30" x14ac:dyDescent="0.25">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row>
    <row r="100" spans="1:30" x14ac:dyDescent="0.25">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row>
    <row r="101" spans="1:30" x14ac:dyDescent="0.25">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row>
    <row r="102" spans="1:30" x14ac:dyDescent="0.25">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row>
    <row r="103" spans="1:30" x14ac:dyDescent="0.25">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row>
    <row r="104" spans="1:30"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row>
    <row r="105" spans="1:30" x14ac:dyDescent="0.25">
      <c r="A105" s="24"/>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row>
    <row r="106" spans="1:30" x14ac:dyDescent="0.25">
      <c r="A106" s="24"/>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row>
    <row r="107" spans="1:30" x14ac:dyDescent="0.25">
      <c r="A107" s="24"/>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row>
    <row r="108" spans="1:30" x14ac:dyDescent="0.25">
      <c r="A108" s="24"/>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row>
    <row r="109" spans="1:30" x14ac:dyDescent="0.25">
      <c r="A109" s="24"/>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row>
    <row r="110" spans="1:30" x14ac:dyDescent="0.25">
      <c r="A110" s="24"/>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row>
    <row r="111" spans="1:30" x14ac:dyDescent="0.25">
      <c r="A111" s="24"/>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row>
    <row r="112" spans="1:30" x14ac:dyDescent="0.25">
      <c r="A112" s="24"/>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row>
    <row r="113" spans="1:30" x14ac:dyDescent="0.25">
      <c r="A113" s="24"/>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row>
    <row r="114" spans="1:30" x14ac:dyDescent="0.25">
      <c r="A114" s="24"/>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row>
    <row r="115" spans="1:30" x14ac:dyDescent="0.25">
      <c r="A115" s="24"/>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row>
    <row r="116" spans="1:30" x14ac:dyDescent="0.25">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row>
    <row r="117" spans="1:30" x14ac:dyDescent="0.25">
      <c r="A117" s="24"/>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row>
    <row r="118" spans="1:30" x14ac:dyDescent="0.25">
      <c r="A118" s="24"/>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row>
    <row r="119" spans="1:30" x14ac:dyDescent="0.25">
      <c r="A119" s="24"/>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row>
    <row r="120" spans="1:30" x14ac:dyDescent="0.25">
      <c r="A120" s="24"/>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row>
    <row r="121" spans="1:30" x14ac:dyDescent="0.25">
      <c r="A121" s="24"/>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row>
    <row r="122" spans="1:30" x14ac:dyDescent="0.25">
      <c r="A122" s="24"/>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row>
    <row r="123" spans="1:30" x14ac:dyDescent="0.25">
      <c r="A123" s="24"/>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row>
    <row r="124" spans="1:30" x14ac:dyDescent="0.25">
      <c r="A124" s="24"/>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row>
    <row r="125" spans="1:30" x14ac:dyDescent="0.25">
      <c r="A125" s="24"/>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row>
    <row r="126" spans="1:30" x14ac:dyDescent="0.25">
      <c r="A126" s="24"/>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row>
    <row r="127" spans="1:30" x14ac:dyDescent="0.25">
      <c r="A127" s="24"/>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row>
    <row r="128" spans="1:30" x14ac:dyDescent="0.25">
      <c r="A128" s="24"/>
      <c r="B128" s="24"/>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row>
    <row r="129" spans="1:30" x14ac:dyDescent="0.25">
      <c r="A129" s="24"/>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row>
    <row r="130" spans="1:30" x14ac:dyDescent="0.25">
      <c r="A130" s="24"/>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row>
    <row r="131" spans="1:30" x14ac:dyDescent="0.25">
      <c r="A131" s="24"/>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row>
    <row r="132" spans="1:30" x14ac:dyDescent="0.25">
      <c r="A132" s="24"/>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row>
    <row r="133" spans="1:30" x14ac:dyDescent="0.25">
      <c r="A133" s="24"/>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row>
    <row r="134" spans="1:30" x14ac:dyDescent="0.25">
      <c r="A134" s="24"/>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row>
    <row r="135" spans="1:30" x14ac:dyDescent="0.25">
      <c r="A135" s="24"/>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row>
    <row r="136" spans="1:30" x14ac:dyDescent="0.25">
      <c r="A136" s="24"/>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row>
    <row r="137" spans="1:30" x14ac:dyDescent="0.25">
      <c r="A137" s="24"/>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row>
    <row r="138" spans="1:30" x14ac:dyDescent="0.25">
      <c r="A138" s="24"/>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row>
    <row r="139" spans="1:30" x14ac:dyDescent="0.25">
      <c r="A139" s="24"/>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row>
    <row r="140" spans="1:30" x14ac:dyDescent="0.25">
      <c r="A140" s="24"/>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row>
    <row r="141" spans="1:30" x14ac:dyDescent="0.25">
      <c r="A141" s="24"/>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row>
    <row r="142" spans="1:30" x14ac:dyDescent="0.25">
      <c r="A142" s="24"/>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row>
    <row r="143" spans="1:30" x14ac:dyDescent="0.25">
      <c r="A143" s="24"/>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row>
    <row r="144" spans="1:30" x14ac:dyDescent="0.25">
      <c r="A144" s="24"/>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row>
    <row r="145" spans="1:30" x14ac:dyDescent="0.25">
      <c r="A145" s="24"/>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row>
    <row r="146" spans="1:30" x14ac:dyDescent="0.25">
      <c r="A146" s="24"/>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row>
    <row r="147" spans="1:30" x14ac:dyDescent="0.25">
      <c r="A147" s="24"/>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row>
    <row r="148" spans="1:30" x14ac:dyDescent="0.25">
      <c r="A148" s="24"/>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row>
    <row r="149" spans="1:30" x14ac:dyDescent="0.25">
      <c r="A149" s="24"/>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row>
    <row r="150" spans="1:30" x14ac:dyDescent="0.25">
      <c r="A150" s="24"/>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row>
    <row r="151" spans="1:30" x14ac:dyDescent="0.25">
      <c r="A151" s="24"/>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row>
    <row r="152" spans="1:30" x14ac:dyDescent="0.25">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row>
    <row r="153" spans="1:30" x14ac:dyDescent="0.25">
      <c r="A153" s="24"/>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row>
    <row r="154" spans="1:30" x14ac:dyDescent="0.25">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row>
    <row r="155" spans="1:30" x14ac:dyDescent="0.25">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row>
    <row r="156" spans="1:30" x14ac:dyDescent="0.25">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row>
    <row r="157" spans="1:30" x14ac:dyDescent="0.25">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row>
    <row r="158" spans="1:30" x14ac:dyDescent="0.25">
      <c r="A158" s="24"/>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row>
    <row r="159" spans="1:30" x14ac:dyDescent="0.25">
      <c r="A159" s="24"/>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row>
    <row r="160" spans="1:30" x14ac:dyDescent="0.25">
      <c r="A160" s="24"/>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row>
    <row r="161" spans="1:30" x14ac:dyDescent="0.25">
      <c r="A161" s="24"/>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row>
    <row r="162" spans="1:30" x14ac:dyDescent="0.25">
      <c r="A162" s="24"/>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row>
    <row r="163" spans="1:30" x14ac:dyDescent="0.25">
      <c r="A163" s="24"/>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row>
    <row r="164" spans="1:30" x14ac:dyDescent="0.25">
      <c r="A164" s="24"/>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30" x14ac:dyDescent="0.25">
      <c r="A165" s="24"/>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30" x14ac:dyDescent="0.25">
      <c r="A166" s="24"/>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30" x14ac:dyDescent="0.25">
      <c r="A167" s="24"/>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30" x14ac:dyDescent="0.25">
      <c r="A168" s="24"/>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row>
    <row r="169" spans="1:30" x14ac:dyDescent="0.25">
      <c r="A169" s="24"/>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row>
    <row r="170" spans="1:30" x14ac:dyDescent="0.25">
      <c r="A170" s="24"/>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row>
    <row r="171" spans="1:30" x14ac:dyDescent="0.25">
      <c r="A171" s="24"/>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row>
    <row r="172" spans="1:30" x14ac:dyDescent="0.25">
      <c r="A172" s="24"/>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row>
    <row r="173" spans="1:30" x14ac:dyDescent="0.25">
      <c r="A173" s="24"/>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row>
    <row r="174" spans="1:30" x14ac:dyDescent="0.25">
      <c r="A174" s="24"/>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row>
    <row r="175" spans="1:30" x14ac:dyDescent="0.25">
      <c r="A175" s="24"/>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30" x14ac:dyDescent="0.25">
      <c r="A176" s="24"/>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row>
    <row r="177" spans="1:30" x14ac:dyDescent="0.25">
      <c r="A177" s="24"/>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row>
    <row r="178" spans="1:30" x14ac:dyDescent="0.25">
      <c r="A178" s="24"/>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1:30" x14ac:dyDescent="0.25">
      <c r="A179" s="24"/>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1:30" x14ac:dyDescent="0.25">
      <c r="A180" s="24"/>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1:30" x14ac:dyDescent="0.25">
      <c r="A181" s="24"/>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row>
    <row r="182" spans="1:30" x14ac:dyDescent="0.25">
      <c r="A182" s="24"/>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1:30" x14ac:dyDescent="0.25">
      <c r="A183" s="24"/>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row>
    <row r="184" spans="1:30" x14ac:dyDescent="0.25">
      <c r="A184" s="24"/>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row>
    <row r="185" spans="1:30" x14ac:dyDescent="0.25">
      <c r="A185" s="24"/>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1:30" x14ac:dyDescent="0.25">
      <c r="A186" s="24"/>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1:30" x14ac:dyDescent="0.25">
      <c r="A187" s="24"/>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1:30" x14ac:dyDescent="0.25">
      <c r="A188" s="24"/>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1:30" x14ac:dyDescent="0.25">
      <c r="A189" s="24"/>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row>
    <row r="190" spans="1:30" x14ac:dyDescent="0.25">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1:30" x14ac:dyDescent="0.25">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1:30" x14ac:dyDescent="0.25">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row>
    <row r="193" spans="1:30" x14ac:dyDescent="0.25">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x14ac:dyDescent="0.25">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row>
    <row r="195" spans="1:30" x14ac:dyDescent="0.25">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row>
    <row r="196" spans="1:30" x14ac:dyDescent="0.25">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row>
    <row r="197" spans="1:30" x14ac:dyDescent="0.25">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row>
    <row r="198" spans="1:30" x14ac:dyDescent="0.25">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x14ac:dyDescent="0.25">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x14ac:dyDescent="0.25">
      <c r="A200" s="24"/>
      <c r="B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x14ac:dyDescent="0.25">
      <c r="A201" s="24"/>
      <c r="B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x14ac:dyDescent="0.25">
      <c r="A202" s="24"/>
      <c r="B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x14ac:dyDescent="0.25">
      <c r="A203" s="24"/>
      <c r="B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x14ac:dyDescent="0.25">
      <c r="A204" s="24"/>
      <c r="B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x14ac:dyDescent="0.25">
      <c r="A205" s="24"/>
      <c r="B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x14ac:dyDescent="0.25">
      <c r="A206" s="24"/>
      <c r="B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x14ac:dyDescent="0.25">
      <c r="A207" s="24"/>
      <c r="B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x14ac:dyDescent="0.25">
      <c r="A208" s="24"/>
      <c r="B208" s="24"/>
      <c r="J208" s="24"/>
      <c r="K208" s="24"/>
      <c r="L208" s="24"/>
      <c r="M208" s="24"/>
      <c r="N208" s="24"/>
      <c r="O208" s="24"/>
      <c r="P208" s="24"/>
      <c r="Q208" s="24"/>
      <c r="R208" s="24"/>
      <c r="S208" s="24"/>
      <c r="T208" s="24"/>
      <c r="U208" s="24"/>
      <c r="V208" s="24"/>
      <c r="W208" s="24"/>
      <c r="X208" s="24"/>
      <c r="Y208" s="24"/>
      <c r="Z208" s="24"/>
      <c r="AA208" s="24"/>
      <c r="AB208" s="24"/>
      <c r="AC208" s="24"/>
      <c r="AD208" s="24"/>
    </row>
    <row r="209" spans="1:30" x14ac:dyDescent="0.25">
      <c r="A209" s="24"/>
      <c r="B209" s="24"/>
      <c r="J209" s="24"/>
      <c r="K209" s="24"/>
      <c r="L209" s="24"/>
      <c r="M209" s="24"/>
      <c r="N209" s="24"/>
      <c r="O209" s="24"/>
      <c r="P209" s="24"/>
      <c r="Q209" s="24"/>
      <c r="R209" s="24"/>
      <c r="S209" s="24"/>
      <c r="T209" s="24"/>
      <c r="U209" s="24"/>
      <c r="V209" s="24"/>
      <c r="W209" s="24"/>
      <c r="X209" s="24"/>
      <c r="Y209" s="24"/>
      <c r="Z209" s="24"/>
      <c r="AA209" s="24"/>
      <c r="AB209" s="24"/>
      <c r="AC209" s="24"/>
      <c r="AD209" s="24"/>
    </row>
    <row r="210" spans="1:30" x14ac:dyDescent="0.25">
      <c r="A210" s="24"/>
      <c r="B210" s="24"/>
      <c r="J210" s="24"/>
      <c r="K210" s="24"/>
      <c r="L210" s="24"/>
      <c r="M210" s="24"/>
      <c r="N210" s="24"/>
      <c r="O210" s="24"/>
      <c r="P210" s="24"/>
      <c r="Q210" s="24"/>
      <c r="R210" s="24"/>
      <c r="S210" s="24"/>
      <c r="T210" s="24"/>
      <c r="U210" s="24"/>
      <c r="V210" s="24"/>
      <c r="W210" s="24"/>
      <c r="X210" s="24"/>
      <c r="Y210" s="24"/>
      <c r="Z210" s="24"/>
      <c r="AA210" s="24"/>
      <c r="AB210" s="24"/>
      <c r="AC210" s="24"/>
      <c r="AD210" s="24"/>
    </row>
    <row r="211" spans="1:30" x14ac:dyDescent="0.25">
      <c r="A211" s="24"/>
      <c r="B211" s="24"/>
      <c r="J211" s="24"/>
      <c r="K211" s="24"/>
      <c r="L211" s="24"/>
      <c r="M211" s="24"/>
      <c r="N211" s="24"/>
      <c r="O211" s="24"/>
      <c r="P211" s="24"/>
      <c r="Q211" s="24"/>
      <c r="R211" s="24"/>
      <c r="S211" s="24"/>
      <c r="T211" s="24"/>
      <c r="U211" s="24"/>
      <c r="V211" s="24"/>
      <c r="W211" s="24"/>
      <c r="X211" s="24"/>
      <c r="Y211" s="24"/>
      <c r="Z211" s="24"/>
      <c r="AA211" s="24"/>
      <c r="AB211" s="24"/>
      <c r="AC211" s="24"/>
      <c r="AD211" s="24"/>
    </row>
    <row r="212" spans="1:30" x14ac:dyDescent="0.25">
      <c r="A212" s="24"/>
      <c r="B212" s="24"/>
      <c r="J212" s="24"/>
      <c r="K212" s="24"/>
      <c r="L212" s="24"/>
      <c r="M212" s="24"/>
      <c r="N212" s="24"/>
      <c r="O212" s="24"/>
      <c r="P212" s="24"/>
      <c r="Q212" s="24"/>
      <c r="R212" s="24"/>
      <c r="S212" s="24"/>
      <c r="T212" s="24"/>
      <c r="U212" s="24"/>
      <c r="V212" s="24"/>
      <c r="W212" s="24"/>
      <c r="X212" s="24"/>
      <c r="Y212" s="24"/>
      <c r="Z212" s="24"/>
      <c r="AA212" s="24"/>
      <c r="AB212" s="24"/>
      <c r="AC212" s="24"/>
      <c r="AD212" s="24"/>
    </row>
    <row r="213" spans="1:30" x14ac:dyDescent="0.25">
      <c r="A213" s="24"/>
      <c r="B213" s="24"/>
      <c r="J213" s="24"/>
      <c r="K213" s="24"/>
      <c r="L213" s="24"/>
      <c r="M213" s="24"/>
      <c r="N213" s="24"/>
      <c r="O213" s="24"/>
      <c r="P213" s="24"/>
      <c r="Q213" s="24"/>
      <c r="R213" s="24"/>
      <c r="S213" s="24"/>
      <c r="T213" s="24"/>
      <c r="U213" s="24"/>
      <c r="V213" s="24"/>
      <c r="W213" s="24"/>
      <c r="X213" s="24"/>
      <c r="Y213" s="24"/>
      <c r="Z213" s="24"/>
      <c r="AA213" s="24"/>
      <c r="AB213" s="24"/>
      <c r="AC213" s="24"/>
      <c r="AD213" s="24"/>
    </row>
    <row r="214" spans="1:30" x14ac:dyDescent="0.25">
      <c r="A214" s="24"/>
      <c r="B214" s="24"/>
      <c r="J214" s="24"/>
      <c r="K214" s="24"/>
      <c r="L214" s="24"/>
      <c r="M214" s="24"/>
      <c r="N214" s="24"/>
      <c r="O214" s="24"/>
      <c r="P214" s="24"/>
      <c r="Q214" s="24"/>
      <c r="R214" s="24"/>
      <c r="S214" s="24"/>
      <c r="T214" s="24"/>
      <c r="U214" s="24"/>
      <c r="V214" s="24"/>
      <c r="W214" s="24"/>
      <c r="X214" s="24"/>
      <c r="Y214" s="24"/>
      <c r="Z214" s="24"/>
      <c r="AA214" s="24"/>
      <c r="AB214" s="24"/>
      <c r="AC214" s="24"/>
      <c r="AD214" s="24"/>
    </row>
    <row r="215" spans="1:30" x14ac:dyDescent="0.25">
      <c r="A215" s="24"/>
      <c r="B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x14ac:dyDescent="0.25">
      <c r="A216" s="24"/>
      <c r="B216" s="24"/>
      <c r="J216" s="24"/>
      <c r="K216" s="24"/>
      <c r="L216" s="24"/>
      <c r="M216" s="24"/>
      <c r="N216" s="24"/>
      <c r="O216" s="24"/>
      <c r="P216" s="24"/>
      <c r="Q216" s="24"/>
      <c r="R216" s="24"/>
      <c r="S216" s="24"/>
      <c r="T216" s="24"/>
      <c r="U216" s="24"/>
      <c r="V216" s="24"/>
      <c r="W216" s="24"/>
      <c r="X216" s="24"/>
      <c r="Y216" s="24"/>
      <c r="Z216" s="24"/>
      <c r="AA216" s="24"/>
      <c r="AB216" s="24"/>
      <c r="AC216" s="24"/>
      <c r="AD216" s="24"/>
    </row>
    <row r="217" spans="1:30" x14ac:dyDescent="0.25">
      <c r="A217" s="24"/>
      <c r="B217" s="24"/>
      <c r="J217" s="24"/>
      <c r="K217" s="24"/>
      <c r="L217" s="24"/>
      <c r="M217" s="24"/>
      <c r="N217" s="24"/>
      <c r="O217" s="24"/>
      <c r="P217" s="24"/>
      <c r="Q217" s="24"/>
      <c r="R217" s="24"/>
      <c r="S217" s="24"/>
      <c r="T217" s="24"/>
      <c r="U217" s="24"/>
      <c r="V217" s="24"/>
      <c r="W217" s="24"/>
      <c r="X217" s="24"/>
      <c r="Y217" s="24"/>
      <c r="Z217" s="24"/>
      <c r="AA217" s="24"/>
      <c r="AB217" s="24"/>
      <c r="AC217" s="24"/>
      <c r="AD217" s="24"/>
    </row>
    <row r="218" spans="1:30" x14ac:dyDescent="0.25">
      <c r="A218" s="24"/>
      <c r="B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x14ac:dyDescent="0.25">
      <c r="A219" s="24"/>
      <c r="B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x14ac:dyDescent="0.25">
      <c r="A220" s="24"/>
      <c r="B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x14ac:dyDescent="0.25">
      <c r="A221" s="24"/>
      <c r="B221" s="24"/>
      <c r="J221" s="24"/>
      <c r="K221" s="24"/>
      <c r="L221" s="24"/>
      <c r="M221" s="24"/>
      <c r="N221" s="24"/>
      <c r="O221" s="24"/>
      <c r="P221" s="24"/>
      <c r="Q221" s="24"/>
      <c r="R221" s="24"/>
      <c r="S221" s="24"/>
      <c r="T221" s="24"/>
      <c r="U221" s="24"/>
      <c r="V221" s="24"/>
      <c r="W221" s="24"/>
      <c r="X221" s="24"/>
      <c r="Y221" s="24"/>
      <c r="Z221" s="24"/>
      <c r="AA221" s="24"/>
      <c r="AB221" s="24"/>
      <c r="AC221" s="24"/>
      <c r="AD221" s="24"/>
    </row>
    <row r="222" spans="1:30" x14ac:dyDescent="0.25">
      <c r="A222" s="24"/>
      <c r="B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x14ac:dyDescent="0.25">
      <c r="A223" s="24"/>
      <c r="B223" s="24"/>
      <c r="J223" s="24"/>
      <c r="K223" s="24"/>
      <c r="L223" s="24"/>
      <c r="M223" s="24"/>
      <c r="N223" s="24"/>
      <c r="O223" s="24"/>
      <c r="P223" s="24"/>
      <c r="Q223" s="24"/>
      <c r="R223" s="24"/>
      <c r="S223" s="24"/>
      <c r="T223" s="24"/>
      <c r="U223" s="24"/>
      <c r="V223" s="24"/>
      <c r="W223" s="24"/>
      <c r="X223" s="24"/>
      <c r="Y223" s="24"/>
      <c r="Z223" s="24"/>
      <c r="AA223" s="24"/>
      <c r="AB223" s="24"/>
      <c r="AC223" s="24"/>
      <c r="AD223" s="24"/>
    </row>
    <row r="224" spans="1:30" x14ac:dyDescent="0.25">
      <c r="A224" s="24"/>
      <c r="B224" s="24"/>
      <c r="J224" s="24"/>
      <c r="K224" s="24"/>
      <c r="L224" s="24"/>
      <c r="M224" s="24"/>
      <c r="N224" s="24"/>
      <c r="O224" s="24"/>
      <c r="P224" s="24"/>
      <c r="Q224" s="24"/>
      <c r="R224" s="24"/>
      <c r="S224" s="24"/>
      <c r="T224" s="24"/>
      <c r="U224" s="24"/>
      <c r="V224" s="24"/>
      <c r="W224" s="24"/>
      <c r="X224" s="24"/>
      <c r="Y224" s="24"/>
      <c r="Z224" s="24"/>
      <c r="AA224" s="24"/>
      <c r="AB224" s="24"/>
      <c r="AC224" s="24"/>
      <c r="AD224" s="24"/>
    </row>
    <row r="225" spans="1:30" x14ac:dyDescent="0.25">
      <c r="A225" s="24"/>
      <c r="B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x14ac:dyDescent="0.25">
      <c r="A226" s="24"/>
      <c r="B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x14ac:dyDescent="0.25">
      <c r="A227" s="24"/>
      <c r="B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x14ac:dyDescent="0.25">
      <c r="A228" s="24"/>
      <c r="B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x14ac:dyDescent="0.25">
      <c r="A229" s="24"/>
      <c r="B229" s="24"/>
      <c r="J229" s="24"/>
      <c r="K229" s="24"/>
      <c r="L229" s="24"/>
      <c r="M229" s="24"/>
      <c r="N229" s="24"/>
      <c r="O229" s="24"/>
      <c r="P229" s="24"/>
      <c r="Q229" s="24"/>
      <c r="R229" s="24"/>
      <c r="S229" s="24"/>
      <c r="T229" s="24"/>
      <c r="U229" s="24"/>
      <c r="V229" s="24"/>
      <c r="W229" s="24"/>
      <c r="X229" s="24"/>
      <c r="Y229" s="24"/>
      <c r="Z229" s="24"/>
      <c r="AA229" s="24"/>
      <c r="AB229" s="24"/>
      <c r="AC229" s="24"/>
      <c r="AD229" s="24"/>
    </row>
    <row r="230" spans="1:30" x14ac:dyDescent="0.25">
      <c r="A230" s="24"/>
      <c r="B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x14ac:dyDescent="0.25">
      <c r="A231" s="24"/>
      <c r="B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x14ac:dyDescent="0.25">
      <c r="A232" s="24"/>
      <c r="B232" s="24"/>
      <c r="J232" s="24"/>
      <c r="K232" s="24"/>
      <c r="L232" s="24"/>
      <c r="M232" s="24"/>
      <c r="N232" s="24"/>
      <c r="O232" s="24"/>
      <c r="P232" s="24"/>
      <c r="Q232" s="24"/>
      <c r="R232" s="24"/>
      <c r="S232" s="24"/>
      <c r="T232" s="24"/>
      <c r="U232" s="24"/>
      <c r="V232" s="24"/>
      <c r="W232" s="24"/>
      <c r="X232" s="24"/>
      <c r="Y232" s="24"/>
      <c r="Z232" s="24"/>
      <c r="AA232" s="24"/>
      <c r="AB232" s="24"/>
      <c r="AC232" s="24"/>
      <c r="AD232" s="24"/>
    </row>
    <row r="233" spans="1:30" x14ac:dyDescent="0.25">
      <c r="A233" s="24"/>
      <c r="B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x14ac:dyDescent="0.25">
      <c r="A234" s="24"/>
      <c r="B234" s="24"/>
      <c r="J234" s="24"/>
      <c r="K234" s="24"/>
      <c r="L234" s="24"/>
      <c r="M234" s="24"/>
      <c r="N234" s="24"/>
      <c r="O234" s="24"/>
      <c r="P234" s="24"/>
      <c r="Q234" s="24"/>
      <c r="R234" s="24"/>
      <c r="S234" s="24"/>
      <c r="T234" s="24"/>
      <c r="U234" s="24"/>
      <c r="V234" s="24"/>
      <c r="W234" s="24"/>
      <c r="X234" s="24"/>
      <c r="Y234" s="24"/>
      <c r="Z234" s="24"/>
      <c r="AA234" s="24"/>
      <c r="AB234" s="24"/>
      <c r="AC234" s="24"/>
      <c r="AD234" s="24"/>
    </row>
    <row r="235" spans="1:30" x14ac:dyDescent="0.25">
      <c r="A235" s="24"/>
      <c r="B235" s="24"/>
      <c r="J235" s="24"/>
      <c r="K235" s="24"/>
      <c r="L235" s="24"/>
      <c r="M235" s="24"/>
      <c r="N235" s="24"/>
      <c r="O235" s="24"/>
      <c r="P235" s="24"/>
      <c r="Q235" s="24"/>
      <c r="R235" s="24"/>
      <c r="S235" s="24"/>
      <c r="T235" s="24"/>
      <c r="U235" s="24"/>
      <c r="V235" s="24"/>
      <c r="W235" s="24"/>
      <c r="X235" s="24"/>
      <c r="Y235" s="24"/>
      <c r="Z235" s="24"/>
      <c r="AA235" s="24"/>
      <c r="AB235" s="24"/>
      <c r="AC235" s="24"/>
      <c r="AD235" s="24"/>
    </row>
    <row r="236" spans="1:30" x14ac:dyDescent="0.25">
      <c r="A236" s="24"/>
      <c r="B236" s="24"/>
      <c r="J236" s="24"/>
      <c r="K236" s="24"/>
      <c r="L236" s="24"/>
      <c r="M236" s="24"/>
      <c r="N236" s="24"/>
      <c r="O236" s="24"/>
      <c r="P236" s="24"/>
      <c r="Q236" s="24"/>
      <c r="R236" s="24"/>
      <c r="S236" s="24"/>
      <c r="T236" s="24"/>
      <c r="U236" s="24"/>
      <c r="V236" s="24"/>
      <c r="W236" s="24"/>
      <c r="X236" s="24"/>
      <c r="Y236" s="24"/>
      <c r="Z236" s="24"/>
      <c r="AA236" s="24"/>
      <c r="AB236" s="24"/>
      <c r="AC236" s="24"/>
      <c r="AD236" s="24"/>
    </row>
    <row r="237" spans="1:30" x14ac:dyDescent="0.25">
      <c r="A237" s="24"/>
      <c r="B237" s="24"/>
      <c r="J237" s="24"/>
      <c r="K237" s="24"/>
      <c r="L237" s="24"/>
      <c r="M237" s="24"/>
      <c r="N237" s="24"/>
      <c r="O237" s="24"/>
      <c r="P237" s="24"/>
      <c r="Q237" s="24"/>
      <c r="R237" s="24"/>
      <c r="S237" s="24"/>
      <c r="T237" s="24"/>
      <c r="U237" s="24"/>
      <c r="V237" s="24"/>
      <c r="W237" s="24"/>
      <c r="X237" s="24"/>
      <c r="Y237" s="24"/>
      <c r="Z237" s="24"/>
      <c r="AA237" s="24"/>
      <c r="AB237" s="24"/>
      <c r="AC237" s="24"/>
      <c r="AD237" s="24"/>
    </row>
    <row r="238" spans="1:30" x14ac:dyDescent="0.25">
      <c r="A238" s="24"/>
      <c r="B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x14ac:dyDescent="0.25">
      <c r="A239" s="24"/>
      <c r="B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x14ac:dyDescent="0.25">
      <c r="A240" s="24"/>
      <c r="B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x14ac:dyDescent="0.25">
      <c r="A241" s="24"/>
      <c r="B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x14ac:dyDescent="0.25">
      <c r="A242" s="24"/>
      <c r="B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x14ac:dyDescent="0.25">
      <c r="A243" s="24"/>
      <c r="B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x14ac:dyDescent="0.25">
      <c r="A244" s="24"/>
      <c r="B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x14ac:dyDescent="0.25">
      <c r="A245" s="24"/>
      <c r="B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x14ac:dyDescent="0.25">
      <c r="A246" s="24"/>
      <c r="B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x14ac:dyDescent="0.25">
      <c r="A247" s="24"/>
      <c r="B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x14ac:dyDescent="0.25">
      <c r="A248" s="24"/>
      <c r="B248" s="24"/>
      <c r="J248" s="24"/>
      <c r="K248" s="24"/>
      <c r="L248" s="24"/>
      <c r="M248" s="24"/>
      <c r="N248" s="24"/>
      <c r="O248" s="24"/>
      <c r="P248" s="24"/>
      <c r="Q248" s="24"/>
      <c r="R248" s="24"/>
      <c r="S248" s="24"/>
      <c r="T248" s="24"/>
      <c r="U248" s="24"/>
      <c r="V248" s="24"/>
      <c r="W248" s="24"/>
      <c r="X248" s="24"/>
      <c r="Y248" s="24"/>
      <c r="Z248" s="24"/>
      <c r="AA248" s="24"/>
      <c r="AB248" s="24"/>
      <c r="AC248" s="24"/>
      <c r="AD248" s="24"/>
    </row>
    <row r="249" spans="1:30" x14ac:dyDescent="0.25">
      <c r="A249" s="24"/>
      <c r="B249" s="24"/>
      <c r="J249" s="24"/>
      <c r="K249" s="24"/>
      <c r="L249" s="24"/>
      <c r="M249" s="24"/>
      <c r="N249" s="24"/>
      <c r="O249" s="24"/>
      <c r="P249" s="24"/>
      <c r="Q249" s="24"/>
      <c r="R249" s="24"/>
      <c r="S249" s="24"/>
      <c r="T249" s="24"/>
      <c r="U249" s="24"/>
      <c r="V249" s="24"/>
      <c r="W249" s="24"/>
      <c r="X249" s="24"/>
      <c r="Y249" s="24"/>
      <c r="Z249" s="24"/>
      <c r="AA249" s="24"/>
      <c r="AB249" s="24"/>
      <c r="AC249" s="24"/>
      <c r="AD249" s="24"/>
    </row>
    <row r="250" spans="1:30" x14ac:dyDescent="0.25">
      <c r="A250" s="24"/>
      <c r="B250" s="24"/>
      <c r="J250" s="24"/>
      <c r="K250" s="24"/>
      <c r="L250" s="24"/>
      <c r="M250" s="24"/>
      <c r="N250" s="24"/>
      <c r="O250" s="24"/>
      <c r="P250" s="24"/>
      <c r="Q250" s="24"/>
      <c r="R250" s="24"/>
      <c r="S250" s="24"/>
      <c r="T250" s="24"/>
      <c r="U250" s="24"/>
      <c r="V250" s="24"/>
      <c r="W250" s="24"/>
      <c r="X250" s="24"/>
      <c r="Y250" s="24"/>
      <c r="Z250" s="24"/>
      <c r="AA250" s="24"/>
      <c r="AB250" s="24"/>
      <c r="AC250" s="24"/>
      <c r="AD250" s="24"/>
    </row>
    <row r="251" spans="1:30" x14ac:dyDescent="0.25">
      <c r="A251" s="24"/>
      <c r="B251" s="24"/>
      <c r="J251" s="24"/>
      <c r="K251" s="24"/>
      <c r="L251" s="24"/>
      <c r="M251" s="24"/>
      <c r="N251" s="24"/>
      <c r="O251" s="24"/>
      <c r="P251" s="24"/>
      <c r="Q251" s="24"/>
      <c r="R251" s="24"/>
      <c r="S251" s="24"/>
      <c r="T251" s="24"/>
      <c r="U251" s="24"/>
      <c r="V251" s="24"/>
      <c r="W251" s="24"/>
      <c r="X251" s="24"/>
      <c r="Y251" s="24"/>
      <c r="Z251" s="24"/>
      <c r="AA251" s="24"/>
      <c r="AB251" s="24"/>
      <c r="AC251" s="24"/>
      <c r="AD251" s="24"/>
    </row>
    <row r="252" spans="1:30" x14ac:dyDescent="0.25">
      <c r="A252" s="24"/>
      <c r="B252" s="24"/>
      <c r="J252" s="24"/>
      <c r="K252" s="24"/>
      <c r="L252" s="24"/>
      <c r="M252" s="24"/>
      <c r="N252" s="24"/>
      <c r="O252" s="24"/>
      <c r="P252" s="24"/>
      <c r="Q252" s="24"/>
      <c r="R252" s="24"/>
      <c r="S252" s="24"/>
      <c r="T252" s="24"/>
      <c r="U252" s="24"/>
      <c r="V252" s="24"/>
      <c r="W252" s="24"/>
      <c r="X252" s="24"/>
      <c r="Y252" s="24"/>
      <c r="Z252" s="24"/>
      <c r="AA252" s="24"/>
      <c r="AB252" s="24"/>
      <c r="AC252" s="24"/>
      <c r="AD252" s="24"/>
    </row>
    <row r="253" spans="1:30" x14ac:dyDescent="0.25">
      <c r="A253" s="24"/>
      <c r="B253" s="24"/>
      <c r="J253" s="24"/>
      <c r="K253" s="24"/>
      <c r="L253" s="24"/>
      <c r="M253" s="24"/>
      <c r="N253" s="24"/>
      <c r="O253" s="24"/>
      <c r="P253" s="24"/>
      <c r="Q253" s="24"/>
      <c r="R253" s="24"/>
      <c r="S253" s="24"/>
      <c r="T253" s="24"/>
      <c r="U253" s="24"/>
      <c r="V253" s="24"/>
      <c r="W253" s="24"/>
      <c r="X253" s="24"/>
      <c r="Y253" s="24"/>
      <c r="Z253" s="24"/>
      <c r="AA253" s="24"/>
      <c r="AB253" s="24"/>
      <c r="AC253" s="24"/>
      <c r="AD253" s="24"/>
    </row>
    <row r="254" spans="1:30" x14ac:dyDescent="0.25">
      <c r="A254" s="24"/>
      <c r="B254" s="24"/>
      <c r="J254" s="24"/>
      <c r="K254" s="24"/>
      <c r="L254" s="24"/>
      <c r="M254" s="24"/>
      <c r="N254" s="24"/>
      <c r="O254" s="24"/>
      <c r="P254" s="24"/>
      <c r="Q254" s="24"/>
      <c r="R254" s="24"/>
      <c r="S254" s="24"/>
      <c r="T254" s="24"/>
      <c r="U254" s="24"/>
      <c r="V254" s="24"/>
      <c r="W254" s="24"/>
      <c r="X254" s="24"/>
      <c r="Y254" s="24"/>
      <c r="Z254" s="24"/>
      <c r="AA254" s="24"/>
      <c r="AB254" s="24"/>
      <c r="AC254" s="24"/>
      <c r="AD254" s="24"/>
    </row>
    <row r="255" spans="1:30" x14ac:dyDescent="0.25">
      <c r="A255" s="24"/>
      <c r="B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x14ac:dyDescent="0.25">
      <c r="A256" s="24"/>
      <c r="B256" s="24"/>
      <c r="J256" s="24"/>
      <c r="K256" s="24"/>
      <c r="L256" s="24"/>
      <c r="M256" s="24"/>
      <c r="N256" s="24"/>
      <c r="O256" s="24"/>
      <c r="P256" s="24"/>
      <c r="Q256" s="24"/>
      <c r="R256" s="24"/>
      <c r="S256" s="24"/>
      <c r="T256" s="24"/>
      <c r="U256" s="24"/>
      <c r="V256" s="24"/>
      <c r="W256" s="24"/>
      <c r="X256" s="24"/>
      <c r="Y256" s="24"/>
      <c r="Z256" s="24"/>
      <c r="AA256" s="24"/>
      <c r="AB256" s="24"/>
      <c r="AC256" s="24"/>
      <c r="AD256" s="24"/>
    </row>
    <row r="257" spans="1:30" x14ac:dyDescent="0.25">
      <c r="A257" s="24"/>
      <c r="B257" s="24"/>
      <c r="J257" s="24"/>
      <c r="K257" s="24"/>
      <c r="L257" s="24"/>
      <c r="M257" s="24"/>
      <c r="N257" s="24"/>
      <c r="O257" s="24"/>
      <c r="P257" s="24"/>
      <c r="Q257" s="24"/>
      <c r="R257" s="24"/>
      <c r="S257" s="24"/>
      <c r="T257" s="24"/>
      <c r="U257" s="24"/>
      <c r="V257" s="24"/>
      <c r="W257" s="24"/>
      <c r="X257" s="24"/>
      <c r="Y257" s="24"/>
      <c r="Z257" s="24"/>
      <c r="AA257" s="24"/>
      <c r="AB257" s="24"/>
      <c r="AC257" s="24"/>
      <c r="AD257" s="24"/>
    </row>
    <row r="258" spans="1:30" x14ac:dyDescent="0.25">
      <c r="A258" s="24"/>
      <c r="B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1:30" x14ac:dyDescent="0.25">
      <c r="A259" s="24"/>
      <c r="B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1:30" x14ac:dyDescent="0.25">
      <c r="A260" s="24"/>
      <c r="B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1:30" x14ac:dyDescent="0.25">
      <c r="A261" s="24"/>
      <c r="B261" s="24"/>
      <c r="J261" s="24"/>
      <c r="K261" s="24"/>
      <c r="L261" s="24"/>
      <c r="M261" s="24"/>
      <c r="N261" s="24"/>
      <c r="O261" s="24"/>
      <c r="P261" s="24"/>
      <c r="Q261" s="24"/>
      <c r="R261" s="24"/>
      <c r="S261" s="24"/>
      <c r="T261" s="24"/>
      <c r="U261" s="24"/>
      <c r="V261" s="24"/>
      <c r="W261" s="24"/>
      <c r="X261" s="24"/>
      <c r="Y261" s="24"/>
      <c r="Z261" s="24"/>
      <c r="AA261" s="24"/>
      <c r="AB261" s="24"/>
      <c r="AC261" s="24"/>
      <c r="AD261" s="24"/>
    </row>
    <row r="262" spans="1:30" x14ac:dyDescent="0.25">
      <c r="A262" s="24"/>
      <c r="B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1:30" x14ac:dyDescent="0.25">
      <c r="A263" s="24"/>
      <c r="B263" s="24"/>
      <c r="J263" s="24"/>
      <c r="K263" s="24"/>
      <c r="L263" s="24"/>
      <c r="M263" s="24"/>
      <c r="N263" s="24"/>
      <c r="O263" s="24"/>
      <c r="P263" s="24"/>
      <c r="Q263" s="24"/>
      <c r="R263" s="24"/>
      <c r="S263" s="24"/>
      <c r="T263" s="24"/>
      <c r="U263" s="24"/>
      <c r="V263" s="24"/>
      <c r="W263" s="24"/>
      <c r="X263" s="24"/>
      <c r="Y263" s="24"/>
      <c r="Z263" s="24"/>
      <c r="AA263" s="24"/>
      <c r="AB263" s="24"/>
      <c r="AC263" s="24"/>
      <c r="AD263" s="24"/>
    </row>
    <row r="264" spans="1:30" x14ac:dyDescent="0.25">
      <c r="A264" s="24"/>
      <c r="B264" s="24"/>
      <c r="J264" s="24"/>
      <c r="K264" s="24"/>
      <c r="L264" s="24"/>
      <c r="M264" s="24"/>
      <c r="N264" s="24"/>
      <c r="O264" s="24"/>
      <c r="P264" s="24"/>
      <c r="Q264" s="24"/>
      <c r="R264" s="24"/>
      <c r="S264" s="24"/>
      <c r="T264" s="24"/>
      <c r="U264" s="24"/>
      <c r="V264" s="24"/>
      <c r="W264" s="24"/>
      <c r="X264" s="24"/>
      <c r="Y264" s="24"/>
      <c r="Z264" s="24"/>
      <c r="AA264" s="24"/>
      <c r="AB264" s="24"/>
      <c r="AC264" s="24"/>
      <c r="AD264" s="24"/>
    </row>
    <row r="265" spans="1:30" x14ac:dyDescent="0.25">
      <c r="A265" s="24"/>
      <c r="B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1:30" x14ac:dyDescent="0.25">
      <c r="A266" s="24"/>
      <c r="B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1:30" x14ac:dyDescent="0.25">
      <c r="A267" s="24"/>
      <c r="B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1:30" x14ac:dyDescent="0.25">
      <c r="A268" s="24"/>
      <c r="B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1:30" x14ac:dyDescent="0.25">
      <c r="A269" s="24"/>
      <c r="B269" s="24"/>
      <c r="J269" s="24"/>
      <c r="K269" s="24"/>
      <c r="L269" s="24"/>
      <c r="M269" s="24"/>
      <c r="N269" s="24"/>
      <c r="O269" s="24"/>
      <c r="P269" s="24"/>
      <c r="Q269" s="24"/>
      <c r="R269" s="24"/>
      <c r="S269" s="24"/>
      <c r="T269" s="24"/>
      <c r="U269" s="24"/>
      <c r="V269" s="24"/>
      <c r="W269" s="24"/>
      <c r="X269" s="24"/>
      <c r="Y269" s="24"/>
      <c r="Z269" s="24"/>
      <c r="AA269" s="24"/>
      <c r="AB269" s="24"/>
      <c r="AC269" s="24"/>
      <c r="AD269" s="24"/>
    </row>
    <row r="270" spans="1:30" x14ac:dyDescent="0.25">
      <c r="A270" s="24"/>
      <c r="B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1:30" x14ac:dyDescent="0.25">
      <c r="A271" s="24"/>
      <c r="B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1:30" x14ac:dyDescent="0.25">
      <c r="A272" s="24"/>
      <c r="B272" s="24"/>
      <c r="J272" s="24"/>
      <c r="K272" s="24"/>
      <c r="L272" s="24"/>
      <c r="M272" s="24"/>
      <c r="N272" s="24"/>
      <c r="O272" s="24"/>
      <c r="P272" s="24"/>
      <c r="Q272" s="24"/>
      <c r="R272" s="24"/>
      <c r="S272" s="24"/>
      <c r="T272" s="24"/>
      <c r="U272" s="24"/>
      <c r="V272" s="24"/>
      <c r="W272" s="24"/>
      <c r="X272" s="24"/>
      <c r="Y272" s="24"/>
      <c r="Z272" s="24"/>
      <c r="AA272" s="24"/>
      <c r="AB272" s="24"/>
      <c r="AC272" s="24"/>
      <c r="AD272" s="24"/>
    </row>
    <row r="273" spans="1:30" x14ac:dyDescent="0.25">
      <c r="A273" s="24"/>
      <c r="B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x14ac:dyDescent="0.25">
      <c r="A274" s="24"/>
      <c r="B274" s="24"/>
      <c r="J274" s="24"/>
      <c r="K274" s="24"/>
      <c r="L274" s="24"/>
      <c r="M274" s="24"/>
      <c r="N274" s="24"/>
      <c r="O274" s="24"/>
      <c r="P274" s="24"/>
      <c r="Q274" s="24"/>
      <c r="R274" s="24"/>
      <c r="S274" s="24"/>
      <c r="T274" s="24"/>
      <c r="U274" s="24"/>
      <c r="V274" s="24"/>
      <c r="W274" s="24"/>
      <c r="X274" s="24"/>
      <c r="Y274" s="24"/>
      <c r="Z274" s="24"/>
      <c r="AA274" s="24"/>
      <c r="AB274" s="24"/>
      <c r="AC274" s="24"/>
      <c r="AD274" s="24"/>
    </row>
    <row r="275" spans="1:30" x14ac:dyDescent="0.25">
      <c r="A275" s="24"/>
      <c r="B275" s="24"/>
      <c r="J275" s="24"/>
      <c r="K275" s="24"/>
      <c r="L275" s="24"/>
      <c r="M275" s="24"/>
      <c r="N275" s="24"/>
      <c r="O275" s="24"/>
      <c r="P275" s="24"/>
      <c r="Q275" s="24"/>
      <c r="R275" s="24"/>
      <c r="S275" s="24"/>
      <c r="T275" s="24"/>
      <c r="U275" s="24"/>
      <c r="V275" s="24"/>
      <c r="W275" s="24"/>
      <c r="X275" s="24"/>
      <c r="Y275" s="24"/>
      <c r="Z275" s="24"/>
      <c r="AA275" s="24"/>
      <c r="AB275" s="24"/>
      <c r="AC275" s="24"/>
      <c r="AD275" s="24"/>
    </row>
    <row r="276" spans="1:30" x14ac:dyDescent="0.25">
      <c r="A276" s="24"/>
      <c r="B276" s="24"/>
      <c r="J276" s="24"/>
      <c r="K276" s="24"/>
      <c r="L276" s="24"/>
      <c r="M276" s="24"/>
      <c r="N276" s="24"/>
      <c r="O276" s="24"/>
      <c r="P276" s="24"/>
      <c r="Q276" s="24"/>
      <c r="R276" s="24"/>
      <c r="S276" s="24"/>
      <c r="T276" s="24"/>
      <c r="U276" s="24"/>
      <c r="V276" s="24"/>
      <c r="W276" s="24"/>
      <c r="X276" s="24"/>
      <c r="Y276" s="24"/>
      <c r="Z276" s="24"/>
      <c r="AA276" s="24"/>
      <c r="AB276" s="24"/>
      <c r="AC276" s="24"/>
      <c r="AD276" s="24"/>
    </row>
    <row r="277" spans="1:30" x14ac:dyDescent="0.25">
      <c r="A277" s="24"/>
      <c r="B277" s="24"/>
      <c r="J277" s="24"/>
      <c r="K277" s="24"/>
      <c r="L277" s="24"/>
      <c r="M277" s="24"/>
      <c r="N277" s="24"/>
      <c r="O277" s="24"/>
      <c r="P277" s="24"/>
      <c r="Q277" s="24"/>
      <c r="R277" s="24"/>
      <c r="S277" s="24"/>
      <c r="T277" s="24"/>
      <c r="U277" s="24"/>
      <c r="V277" s="24"/>
      <c r="W277" s="24"/>
      <c r="X277" s="24"/>
      <c r="Y277" s="24"/>
      <c r="Z277" s="24"/>
      <c r="AA277" s="24"/>
      <c r="AB277" s="24"/>
      <c r="AC277" s="24"/>
      <c r="AD277" s="24"/>
    </row>
    <row r="278" spans="1:30" x14ac:dyDescent="0.25">
      <c r="A278" s="24"/>
      <c r="B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x14ac:dyDescent="0.25">
      <c r="A279" s="24"/>
      <c r="B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x14ac:dyDescent="0.25">
      <c r="A280" s="24"/>
      <c r="B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x14ac:dyDescent="0.25">
      <c r="A281" s="24"/>
      <c r="B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x14ac:dyDescent="0.25">
      <c r="A282" s="24"/>
      <c r="B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x14ac:dyDescent="0.25">
      <c r="A283" s="24"/>
      <c r="B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x14ac:dyDescent="0.25">
      <c r="A284" s="24"/>
      <c r="B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x14ac:dyDescent="0.25">
      <c r="A285" s="24"/>
      <c r="B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x14ac:dyDescent="0.25">
      <c r="A286" s="24"/>
      <c r="B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x14ac:dyDescent="0.25">
      <c r="A287" s="24"/>
      <c r="B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x14ac:dyDescent="0.25">
      <c r="A288" s="24"/>
      <c r="B288" s="24"/>
      <c r="J288" s="24"/>
      <c r="K288" s="24"/>
      <c r="L288" s="24"/>
      <c r="M288" s="24"/>
      <c r="N288" s="24"/>
      <c r="O288" s="24"/>
      <c r="P288" s="24"/>
      <c r="Q288" s="24"/>
      <c r="R288" s="24"/>
      <c r="S288" s="24"/>
      <c r="T288" s="24"/>
      <c r="U288" s="24"/>
      <c r="V288" s="24"/>
      <c r="W288" s="24"/>
      <c r="X288" s="24"/>
      <c r="Y288" s="24"/>
      <c r="Z288" s="24"/>
      <c r="AA288" s="24"/>
      <c r="AB288" s="24"/>
      <c r="AC288" s="24"/>
      <c r="AD288" s="24"/>
    </row>
    <row r="289" spans="1:30" x14ac:dyDescent="0.25">
      <c r="A289" s="24"/>
      <c r="B289" s="24"/>
      <c r="J289" s="24"/>
      <c r="K289" s="24"/>
      <c r="L289" s="24"/>
      <c r="M289" s="24"/>
      <c r="N289" s="24"/>
      <c r="O289" s="24"/>
      <c r="P289" s="24"/>
      <c r="Q289" s="24"/>
      <c r="R289" s="24"/>
      <c r="S289" s="24"/>
      <c r="T289" s="24"/>
      <c r="U289" s="24"/>
      <c r="V289" s="24"/>
      <c r="W289" s="24"/>
      <c r="X289" s="24"/>
      <c r="Y289" s="24"/>
      <c r="Z289" s="24"/>
      <c r="AA289" s="24"/>
      <c r="AB289" s="24"/>
      <c r="AC289" s="24"/>
      <c r="AD289" s="24"/>
    </row>
    <row r="290" spans="1:30" x14ac:dyDescent="0.25">
      <c r="A290" s="24"/>
      <c r="B290" s="24"/>
      <c r="J290" s="24"/>
      <c r="K290" s="24"/>
      <c r="L290" s="24"/>
      <c r="M290" s="24"/>
      <c r="N290" s="24"/>
      <c r="O290" s="24"/>
      <c r="P290" s="24"/>
      <c r="Q290" s="24"/>
      <c r="R290" s="24"/>
      <c r="S290" s="24"/>
      <c r="T290" s="24"/>
      <c r="U290" s="24"/>
      <c r="V290" s="24"/>
      <c r="W290" s="24"/>
      <c r="X290" s="24"/>
      <c r="Y290" s="24"/>
      <c r="Z290" s="24"/>
      <c r="AA290" s="24"/>
      <c r="AB290" s="24"/>
      <c r="AC290" s="24"/>
      <c r="AD290" s="24"/>
    </row>
    <row r="291" spans="1:30" x14ac:dyDescent="0.25">
      <c r="A291" s="24"/>
      <c r="B291" s="24"/>
      <c r="J291" s="24"/>
      <c r="K291" s="24"/>
      <c r="L291" s="24"/>
      <c r="M291" s="24"/>
      <c r="N291" s="24"/>
      <c r="O291" s="24"/>
      <c r="P291" s="24"/>
      <c r="Q291" s="24"/>
      <c r="R291" s="24"/>
      <c r="S291" s="24"/>
      <c r="T291" s="24"/>
      <c r="U291" s="24"/>
      <c r="V291" s="24"/>
      <c r="W291" s="24"/>
      <c r="X291" s="24"/>
      <c r="Y291" s="24"/>
      <c r="Z291" s="24"/>
      <c r="AA291" s="24"/>
      <c r="AB291" s="24"/>
      <c r="AC291" s="24"/>
      <c r="AD291" s="24"/>
    </row>
    <row r="292" spans="1:30" x14ac:dyDescent="0.25">
      <c r="A292" s="24"/>
      <c r="B292" s="24"/>
      <c r="J292" s="24"/>
      <c r="K292" s="24"/>
      <c r="L292" s="24"/>
      <c r="M292" s="24"/>
      <c r="N292" s="24"/>
      <c r="O292" s="24"/>
      <c r="P292" s="24"/>
      <c r="Q292" s="24"/>
      <c r="R292" s="24"/>
      <c r="S292" s="24"/>
      <c r="T292" s="24"/>
      <c r="U292" s="24"/>
      <c r="V292" s="24"/>
      <c r="W292" s="24"/>
      <c r="X292" s="24"/>
      <c r="Y292" s="24"/>
      <c r="Z292" s="24"/>
      <c r="AA292" s="24"/>
      <c r="AB292" s="24"/>
      <c r="AC292" s="24"/>
      <c r="AD292" s="24"/>
    </row>
    <row r="293" spans="1:30" x14ac:dyDescent="0.25">
      <c r="A293" s="24"/>
      <c r="B293" s="24"/>
      <c r="J293" s="24"/>
      <c r="K293" s="24"/>
      <c r="L293" s="24"/>
      <c r="M293" s="24"/>
      <c r="N293" s="24"/>
      <c r="O293" s="24"/>
      <c r="P293" s="24"/>
      <c r="Q293" s="24"/>
      <c r="R293" s="24"/>
      <c r="S293" s="24"/>
      <c r="T293" s="24"/>
      <c r="U293" s="24"/>
      <c r="V293" s="24"/>
      <c r="W293" s="24"/>
      <c r="X293" s="24"/>
      <c r="Y293" s="24"/>
      <c r="Z293" s="24"/>
      <c r="AA293" s="24"/>
      <c r="AB293" s="24"/>
      <c r="AC293" s="24"/>
      <c r="AD293" s="24"/>
    </row>
    <row r="294" spans="1:30" x14ac:dyDescent="0.25">
      <c r="A294" s="24"/>
      <c r="B294" s="24"/>
      <c r="J294" s="24"/>
      <c r="K294" s="24"/>
      <c r="L294" s="24"/>
      <c r="M294" s="24"/>
      <c r="N294" s="24"/>
      <c r="O294" s="24"/>
      <c r="P294" s="24"/>
      <c r="Q294" s="24"/>
      <c r="R294" s="24"/>
      <c r="S294" s="24"/>
      <c r="T294" s="24"/>
      <c r="U294" s="24"/>
      <c r="V294" s="24"/>
      <c r="W294" s="24"/>
      <c r="X294" s="24"/>
      <c r="Y294" s="24"/>
      <c r="Z294" s="24"/>
      <c r="AA294" s="24"/>
      <c r="AB294" s="24"/>
      <c r="AC294" s="24"/>
      <c r="AD294" s="24"/>
    </row>
    <row r="295" spans="1:30" x14ac:dyDescent="0.25">
      <c r="A295" s="24"/>
      <c r="B295" s="24"/>
      <c r="J295" s="24"/>
      <c r="K295" s="24"/>
      <c r="L295" s="24"/>
      <c r="M295" s="24"/>
      <c r="N295" s="24"/>
      <c r="O295" s="24"/>
      <c r="P295" s="24"/>
      <c r="Q295" s="24"/>
      <c r="R295" s="24"/>
      <c r="S295" s="24"/>
      <c r="T295" s="24"/>
      <c r="U295" s="24"/>
      <c r="V295" s="24"/>
      <c r="W295" s="24"/>
      <c r="X295" s="24"/>
      <c r="Y295" s="24"/>
      <c r="Z295" s="24"/>
      <c r="AA295" s="24"/>
      <c r="AB295" s="24"/>
      <c r="AC295" s="24"/>
      <c r="AD295" s="24"/>
    </row>
    <row r="296" spans="1:30" x14ac:dyDescent="0.25">
      <c r="A296" s="24"/>
      <c r="B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x14ac:dyDescent="0.25">
      <c r="A297" s="24"/>
      <c r="B297" s="24"/>
      <c r="J297" s="24"/>
      <c r="K297" s="24"/>
      <c r="L297" s="24"/>
      <c r="M297" s="24"/>
      <c r="N297" s="24"/>
      <c r="O297" s="24"/>
      <c r="P297" s="24"/>
      <c r="Q297" s="24"/>
      <c r="R297" s="24"/>
      <c r="S297" s="24"/>
      <c r="T297" s="24"/>
      <c r="U297" s="24"/>
      <c r="V297" s="24"/>
      <c r="W297" s="24"/>
      <c r="X297" s="24"/>
      <c r="Y297" s="24"/>
      <c r="Z297" s="24"/>
      <c r="AA297" s="24"/>
      <c r="AB297" s="24"/>
      <c r="AC297" s="24"/>
      <c r="AD297" s="24"/>
    </row>
    <row r="298" spans="1:30" x14ac:dyDescent="0.25">
      <c r="A298" s="24"/>
      <c r="B298" s="24"/>
      <c r="J298" s="24"/>
      <c r="K298" s="24"/>
      <c r="L298" s="24"/>
      <c r="M298" s="24"/>
      <c r="N298" s="24"/>
      <c r="O298" s="24"/>
      <c r="P298" s="24"/>
      <c r="Q298" s="24"/>
      <c r="R298" s="24"/>
      <c r="S298" s="24"/>
      <c r="T298" s="24"/>
      <c r="U298" s="24"/>
      <c r="V298" s="24"/>
      <c r="W298" s="24"/>
      <c r="X298" s="24"/>
      <c r="Y298" s="24"/>
      <c r="Z298" s="24"/>
      <c r="AA298" s="24"/>
      <c r="AB298" s="24"/>
      <c r="AC298" s="24"/>
      <c r="AD298" s="24"/>
    </row>
    <row r="299" spans="1:30" x14ac:dyDescent="0.25">
      <c r="A299" s="24"/>
      <c r="B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x14ac:dyDescent="0.25">
      <c r="A300" s="24"/>
      <c r="B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x14ac:dyDescent="0.25">
      <c r="A301" s="24"/>
      <c r="B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x14ac:dyDescent="0.25">
      <c r="A302" s="24"/>
      <c r="B302" s="24"/>
      <c r="J302" s="24"/>
      <c r="K302" s="24"/>
      <c r="L302" s="24"/>
      <c r="M302" s="24"/>
      <c r="N302" s="24"/>
      <c r="O302" s="24"/>
      <c r="P302" s="24"/>
      <c r="Q302" s="24"/>
      <c r="R302" s="24"/>
      <c r="S302" s="24"/>
      <c r="T302" s="24"/>
      <c r="U302" s="24"/>
      <c r="V302" s="24"/>
      <c r="W302" s="24"/>
      <c r="X302" s="24"/>
      <c r="Y302" s="24"/>
      <c r="Z302" s="24"/>
      <c r="AA302" s="24"/>
      <c r="AB302" s="24"/>
      <c r="AC302" s="24"/>
      <c r="AD302" s="24"/>
    </row>
    <row r="303" spans="1:30" x14ac:dyDescent="0.25">
      <c r="A303" s="24"/>
      <c r="B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x14ac:dyDescent="0.25">
      <c r="A304" s="24"/>
      <c r="B304" s="24"/>
      <c r="J304" s="24"/>
      <c r="K304" s="24"/>
      <c r="L304" s="24"/>
      <c r="M304" s="24"/>
      <c r="N304" s="24"/>
      <c r="O304" s="24"/>
      <c r="P304" s="24"/>
      <c r="Q304" s="24"/>
      <c r="R304" s="24"/>
      <c r="S304" s="24"/>
      <c r="T304" s="24"/>
      <c r="U304" s="24"/>
      <c r="V304" s="24"/>
      <c r="W304" s="24"/>
      <c r="X304" s="24"/>
      <c r="Y304" s="24"/>
      <c r="Z304" s="24"/>
      <c r="AA304" s="24"/>
      <c r="AB304" s="24"/>
      <c r="AC304" s="24"/>
      <c r="AD304" s="24"/>
    </row>
    <row r="305" spans="1:30" x14ac:dyDescent="0.25">
      <c r="A305" s="24"/>
      <c r="B305" s="24"/>
      <c r="J305" s="24"/>
      <c r="K305" s="24"/>
      <c r="L305" s="24"/>
      <c r="M305" s="24"/>
      <c r="N305" s="24"/>
      <c r="O305" s="24"/>
      <c r="P305" s="24"/>
      <c r="Q305" s="24"/>
      <c r="R305" s="24"/>
      <c r="S305" s="24"/>
      <c r="T305" s="24"/>
      <c r="U305" s="24"/>
      <c r="V305" s="24"/>
      <c r="W305" s="24"/>
      <c r="X305" s="24"/>
      <c r="Y305" s="24"/>
      <c r="Z305" s="24"/>
      <c r="AA305" s="24"/>
      <c r="AB305" s="24"/>
      <c r="AC305" s="24"/>
      <c r="AD305" s="24"/>
    </row>
    <row r="306" spans="1:30" x14ac:dyDescent="0.25">
      <c r="A306" s="24"/>
      <c r="B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x14ac:dyDescent="0.25">
      <c r="A307" s="24"/>
      <c r="B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x14ac:dyDescent="0.25">
      <c r="A308" s="24"/>
      <c r="B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x14ac:dyDescent="0.25">
      <c r="A309" s="24"/>
      <c r="B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x14ac:dyDescent="0.25">
      <c r="A310" s="24"/>
      <c r="B310" s="24"/>
      <c r="J310" s="24"/>
      <c r="K310" s="24"/>
      <c r="L310" s="24"/>
      <c r="M310" s="24"/>
      <c r="N310" s="24"/>
      <c r="O310" s="24"/>
      <c r="P310" s="24"/>
      <c r="Q310" s="24"/>
      <c r="R310" s="24"/>
      <c r="S310" s="24"/>
      <c r="T310" s="24"/>
      <c r="U310" s="24"/>
      <c r="V310" s="24"/>
      <c r="W310" s="24"/>
      <c r="X310" s="24"/>
      <c r="Y310" s="24"/>
      <c r="Z310" s="24"/>
      <c r="AA310" s="24"/>
      <c r="AB310" s="24"/>
      <c r="AC310" s="24"/>
      <c r="AD310" s="24"/>
    </row>
    <row r="311" spans="1:30" x14ac:dyDescent="0.25">
      <c r="A311" s="24"/>
      <c r="B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x14ac:dyDescent="0.25">
      <c r="A312" s="24"/>
      <c r="B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x14ac:dyDescent="0.25">
      <c r="A313" s="24"/>
      <c r="B313" s="24"/>
      <c r="J313" s="24"/>
      <c r="K313" s="24"/>
      <c r="L313" s="24"/>
      <c r="M313" s="24"/>
      <c r="N313" s="24"/>
      <c r="O313" s="24"/>
      <c r="P313" s="24"/>
      <c r="Q313" s="24"/>
      <c r="R313" s="24"/>
      <c r="S313" s="24"/>
      <c r="T313" s="24"/>
      <c r="U313" s="24"/>
      <c r="V313" s="24"/>
      <c r="W313" s="24"/>
      <c r="X313" s="24"/>
      <c r="Y313" s="24"/>
      <c r="Z313" s="24"/>
      <c r="AA313" s="24"/>
      <c r="AB313" s="24"/>
      <c r="AC313" s="24"/>
      <c r="AD313" s="24"/>
    </row>
    <row r="314" spans="1:30" x14ac:dyDescent="0.25">
      <c r="A314" s="24"/>
      <c r="B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x14ac:dyDescent="0.25">
      <c r="A315" s="24"/>
      <c r="B315" s="24"/>
      <c r="J315" s="24"/>
      <c r="K315" s="24"/>
      <c r="L315" s="24"/>
      <c r="M315" s="24"/>
      <c r="N315" s="24"/>
      <c r="O315" s="24"/>
      <c r="P315" s="24"/>
      <c r="Q315" s="24"/>
      <c r="R315" s="24"/>
      <c r="S315" s="24"/>
      <c r="T315" s="24"/>
      <c r="U315" s="24"/>
      <c r="V315" s="24"/>
      <c r="W315" s="24"/>
      <c r="X315" s="24"/>
      <c r="Y315" s="24"/>
      <c r="Z315" s="24"/>
      <c r="AA315" s="24"/>
      <c r="AB315" s="24"/>
      <c r="AC315" s="24"/>
      <c r="AD315" s="24"/>
    </row>
    <row r="316" spans="1:30" x14ac:dyDescent="0.25">
      <c r="A316" s="24"/>
      <c r="B316" s="24"/>
      <c r="J316" s="24"/>
      <c r="K316" s="24"/>
      <c r="L316" s="24"/>
      <c r="M316" s="24"/>
      <c r="N316" s="24"/>
      <c r="O316" s="24"/>
      <c r="P316" s="24"/>
      <c r="Q316" s="24"/>
      <c r="R316" s="24"/>
      <c r="S316" s="24"/>
      <c r="T316" s="24"/>
      <c r="U316" s="24"/>
      <c r="V316" s="24"/>
      <c r="W316" s="24"/>
      <c r="X316" s="24"/>
      <c r="Y316" s="24"/>
      <c r="Z316" s="24"/>
      <c r="AA316" s="24"/>
      <c r="AB316" s="24"/>
      <c r="AC316" s="24"/>
      <c r="AD316" s="24"/>
    </row>
    <row r="317" spans="1:30" x14ac:dyDescent="0.25">
      <c r="A317" s="24"/>
      <c r="B317" s="24"/>
      <c r="J317" s="24"/>
      <c r="K317" s="24"/>
      <c r="L317" s="24"/>
      <c r="M317" s="24"/>
      <c r="N317" s="24"/>
      <c r="O317" s="24"/>
      <c r="P317" s="24"/>
      <c r="Q317" s="24"/>
      <c r="R317" s="24"/>
      <c r="S317" s="24"/>
      <c r="T317" s="24"/>
      <c r="U317" s="24"/>
      <c r="V317" s="24"/>
      <c r="W317" s="24"/>
      <c r="X317" s="24"/>
      <c r="Y317" s="24"/>
      <c r="Z317" s="24"/>
      <c r="AA317" s="24"/>
      <c r="AB317" s="24"/>
      <c r="AC317" s="24"/>
      <c r="AD317" s="24"/>
    </row>
    <row r="318" spans="1:30" x14ac:dyDescent="0.25">
      <c r="A318" s="24"/>
      <c r="B318" s="24"/>
      <c r="J318" s="24"/>
      <c r="K318" s="24"/>
      <c r="L318" s="24"/>
      <c r="M318" s="24"/>
      <c r="N318" s="24"/>
      <c r="O318" s="24"/>
      <c r="P318" s="24"/>
      <c r="Q318" s="24"/>
      <c r="R318" s="24"/>
      <c r="S318" s="24"/>
      <c r="T318" s="24"/>
      <c r="U318" s="24"/>
      <c r="V318" s="24"/>
      <c r="W318" s="24"/>
      <c r="X318" s="24"/>
      <c r="Y318" s="24"/>
      <c r="Z318" s="24"/>
      <c r="AA318" s="24"/>
      <c r="AB318" s="24"/>
      <c r="AC318" s="24"/>
      <c r="AD318" s="24"/>
    </row>
    <row r="319" spans="1:30" x14ac:dyDescent="0.25">
      <c r="A319" s="24"/>
      <c r="B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x14ac:dyDescent="0.25">
      <c r="A320" s="24"/>
      <c r="B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1:30" x14ac:dyDescent="0.25">
      <c r="A321" s="24"/>
      <c r="B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1:30" x14ac:dyDescent="0.25">
      <c r="A322" s="24"/>
      <c r="B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1:30" x14ac:dyDescent="0.25">
      <c r="A323" s="24"/>
      <c r="B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1:30" x14ac:dyDescent="0.25">
      <c r="A324" s="24"/>
      <c r="B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1:30" x14ac:dyDescent="0.25">
      <c r="A325" s="24"/>
      <c r="B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1:30" x14ac:dyDescent="0.25">
      <c r="A326" s="24"/>
      <c r="B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1:30" x14ac:dyDescent="0.25">
      <c r="A327" s="24"/>
      <c r="B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1:30" x14ac:dyDescent="0.25">
      <c r="A328" s="24"/>
      <c r="B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1:30" x14ac:dyDescent="0.25">
      <c r="A329" s="24"/>
      <c r="B329" s="24"/>
      <c r="J329" s="24"/>
      <c r="K329" s="24"/>
      <c r="L329" s="24"/>
      <c r="M329" s="24"/>
      <c r="N329" s="24"/>
      <c r="O329" s="24"/>
      <c r="P329" s="24"/>
      <c r="Q329" s="24"/>
      <c r="R329" s="24"/>
      <c r="S329" s="24"/>
      <c r="T329" s="24"/>
      <c r="U329" s="24"/>
      <c r="V329" s="24"/>
      <c r="W329" s="24"/>
      <c r="X329" s="24"/>
      <c r="Y329" s="24"/>
      <c r="Z329" s="24"/>
      <c r="AA329" s="24"/>
      <c r="AB329" s="24"/>
      <c r="AC329" s="24"/>
      <c r="AD329" s="24"/>
    </row>
    <row r="330" spans="1:30" x14ac:dyDescent="0.25">
      <c r="A330" s="24"/>
      <c r="B330" s="24"/>
      <c r="J330" s="24"/>
      <c r="K330" s="24"/>
      <c r="L330" s="24"/>
      <c r="M330" s="24"/>
      <c r="N330" s="24"/>
      <c r="O330" s="24"/>
      <c r="P330" s="24"/>
      <c r="Q330" s="24"/>
      <c r="R330" s="24"/>
      <c r="S330" s="24"/>
      <c r="T330" s="24"/>
      <c r="U330" s="24"/>
      <c r="V330" s="24"/>
      <c r="W330" s="24"/>
      <c r="X330" s="24"/>
      <c r="Y330" s="24"/>
      <c r="Z330" s="24"/>
      <c r="AA330" s="24"/>
      <c r="AB330" s="24"/>
      <c r="AC330" s="24"/>
      <c r="AD330" s="24"/>
    </row>
    <row r="331" spans="1:30" x14ac:dyDescent="0.25">
      <c r="A331" s="24"/>
      <c r="B331" s="24"/>
      <c r="J331" s="24"/>
      <c r="K331" s="24"/>
      <c r="L331" s="24"/>
      <c r="M331" s="24"/>
      <c r="N331" s="24"/>
      <c r="O331" s="24"/>
      <c r="P331" s="24"/>
      <c r="Q331" s="24"/>
      <c r="R331" s="24"/>
      <c r="S331" s="24"/>
      <c r="T331" s="24"/>
      <c r="U331" s="24"/>
      <c r="V331" s="24"/>
      <c r="W331" s="24"/>
      <c r="X331" s="24"/>
      <c r="Y331" s="24"/>
      <c r="Z331" s="24"/>
      <c r="AA331" s="24"/>
      <c r="AB331" s="24"/>
      <c r="AC331" s="24"/>
      <c r="AD331" s="24"/>
    </row>
    <row r="332" spans="1:30" x14ac:dyDescent="0.25">
      <c r="A332" s="24"/>
      <c r="B332" s="24"/>
      <c r="J332" s="24"/>
      <c r="K332" s="24"/>
      <c r="L332" s="24"/>
      <c r="M332" s="24"/>
      <c r="N332" s="24"/>
      <c r="O332" s="24"/>
      <c r="P332" s="24"/>
      <c r="Q332" s="24"/>
      <c r="R332" s="24"/>
      <c r="S332" s="24"/>
      <c r="T332" s="24"/>
      <c r="U332" s="24"/>
      <c r="V332" s="24"/>
      <c r="W332" s="24"/>
      <c r="X332" s="24"/>
      <c r="Y332" s="24"/>
      <c r="Z332" s="24"/>
      <c r="AA332" s="24"/>
      <c r="AB332" s="24"/>
      <c r="AC332" s="24"/>
      <c r="AD332" s="24"/>
    </row>
    <row r="333" spans="1:30" x14ac:dyDescent="0.25">
      <c r="A333" s="24"/>
      <c r="B333" s="24"/>
      <c r="J333" s="24"/>
      <c r="K333" s="24"/>
      <c r="L333" s="24"/>
      <c r="M333" s="24"/>
      <c r="N333" s="24"/>
      <c r="O333" s="24"/>
      <c r="P333" s="24"/>
      <c r="Q333" s="24"/>
      <c r="R333" s="24"/>
      <c r="S333" s="24"/>
      <c r="T333" s="24"/>
      <c r="U333" s="24"/>
      <c r="V333" s="24"/>
      <c r="W333" s="24"/>
      <c r="X333" s="24"/>
      <c r="Y333" s="24"/>
      <c r="Z333" s="24"/>
      <c r="AA333" s="24"/>
      <c r="AB333" s="24"/>
      <c r="AC333" s="24"/>
      <c r="AD333" s="24"/>
    </row>
    <row r="334" spans="1:30" x14ac:dyDescent="0.25">
      <c r="A334" s="24"/>
      <c r="B334" s="24"/>
      <c r="J334" s="24"/>
      <c r="K334" s="24"/>
      <c r="L334" s="24"/>
      <c r="M334" s="24"/>
      <c r="N334" s="24"/>
      <c r="O334" s="24"/>
      <c r="P334" s="24"/>
      <c r="Q334" s="24"/>
      <c r="R334" s="24"/>
      <c r="S334" s="24"/>
      <c r="T334" s="24"/>
      <c r="U334" s="24"/>
      <c r="V334" s="24"/>
      <c r="W334" s="24"/>
      <c r="X334" s="24"/>
      <c r="Y334" s="24"/>
      <c r="Z334" s="24"/>
      <c r="AA334" s="24"/>
      <c r="AB334" s="24"/>
      <c r="AC334" s="24"/>
      <c r="AD334" s="24"/>
    </row>
    <row r="335" spans="1:30" x14ac:dyDescent="0.25">
      <c r="A335" s="24"/>
      <c r="B335" s="24"/>
      <c r="J335" s="24"/>
      <c r="K335" s="24"/>
      <c r="L335" s="24"/>
      <c r="M335" s="24"/>
      <c r="N335" s="24"/>
      <c r="O335" s="24"/>
      <c r="P335" s="24"/>
      <c r="Q335" s="24"/>
      <c r="R335" s="24"/>
      <c r="S335" s="24"/>
      <c r="T335" s="24"/>
      <c r="U335" s="24"/>
      <c r="V335" s="24"/>
      <c r="W335" s="24"/>
      <c r="X335" s="24"/>
      <c r="Y335" s="24"/>
      <c r="Z335" s="24"/>
      <c r="AA335" s="24"/>
      <c r="AB335" s="24"/>
      <c r="AC335" s="24"/>
      <c r="AD335" s="24"/>
    </row>
    <row r="336" spans="1:30" x14ac:dyDescent="0.25">
      <c r="A336" s="24"/>
      <c r="B336" s="24"/>
      <c r="J336" s="24"/>
      <c r="K336" s="24"/>
      <c r="L336" s="24"/>
      <c r="M336" s="24"/>
      <c r="N336" s="24"/>
      <c r="O336" s="24"/>
      <c r="P336" s="24"/>
      <c r="Q336" s="24"/>
      <c r="R336" s="24"/>
      <c r="S336" s="24"/>
      <c r="T336" s="24"/>
      <c r="U336" s="24"/>
      <c r="V336" s="24"/>
      <c r="W336" s="24"/>
      <c r="X336" s="24"/>
      <c r="Y336" s="24"/>
      <c r="Z336" s="24"/>
      <c r="AA336" s="24"/>
      <c r="AB336" s="24"/>
      <c r="AC336" s="24"/>
      <c r="AD336" s="24"/>
    </row>
    <row r="337" spans="1:30" x14ac:dyDescent="0.25">
      <c r="A337" s="24"/>
      <c r="B337" s="24"/>
      <c r="J337" s="24"/>
      <c r="K337" s="24"/>
      <c r="L337" s="24"/>
      <c r="M337" s="24"/>
      <c r="N337" s="24"/>
      <c r="O337" s="24"/>
      <c r="P337" s="24"/>
      <c r="Q337" s="24"/>
      <c r="R337" s="24"/>
      <c r="S337" s="24"/>
      <c r="T337" s="24"/>
      <c r="U337" s="24"/>
      <c r="V337" s="24"/>
      <c r="W337" s="24"/>
      <c r="X337" s="24"/>
      <c r="Y337" s="24"/>
      <c r="Z337" s="24"/>
      <c r="AA337" s="24"/>
      <c r="AB337" s="24"/>
      <c r="AC337" s="24"/>
      <c r="AD337" s="24"/>
    </row>
    <row r="338" spans="1:30" x14ac:dyDescent="0.25">
      <c r="A338" s="24"/>
      <c r="B338" s="24"/>
      <c r="J338" s="24"/>
      <c r="K338" s="24"/>
      <c r="L338" s="24"/>
      <c r="M338" s="24"/>
      <c r="N338" s="24"/>
      <c r="O338" s="24"/>
      <c r="P338" s="24"/>
      <c r="Q338" s="24"/>
      <c r="R338" s="24"/>
      <c r="S338" s="24"/>
      <c r="T338" s="24"/>
      <c r="U338" s="24"/>
      <c r="V338" s="24"/>
      <c r="W338" s="24"/>
      <c r="X338" s="24"/>
      <c r="Y338" s="24"/>
      <c r="Z338" s="24"/>
      <c r="AA338" s="24"/>
      <c r="AB338" s="24"/>
      <c r="AC338" s="24"/>
      <c r="AD338" s="24"/>
    </row>
    <row r="339" spans="1:30" x14ac:dyDescent="0.25">
      <c r="A339" s="24"/>
      <c r="B339" s="24"/>
      <c r="J339" s="24"/>
      <c r="K339" s="24"/>
      <c r="L339" s="24"/>
      <c r="M339" s="24"/>
      <c r="N339" s="24"/>
      <c r="O339" s="24"/>
      <c r="P339" s="24"/>
      <c r="Q339" s="24"/>
      <c r="R339" s="24"/>
      <c r="S339" s="24"/>
      <c r="T339" s="24"/>
      <c r="U339" s="24"/>
      <c r="V339" s="24"/>
      <c r="W339" s="24"/>
      <c r="X339" s="24"/>
      <c r="Y339" s="24"/>
      <c r="Z339" s="24"/>
      <c r="AA339" s="24"/>
      <c r="AB339" s="24"/>
      <c r="AC339" s="24"/>
      <c r="AD339" s="24"/>
    </row>
    <row r="340" spans="1:30" x14ac:dyDescent="0.25">
      <c r="A340" s="24"/>
      <c r="B340" s="24"/>
      <c r="J340" s="24"/>
      <c r="K340" s="24"/>
      <c r="L340" s="24"/>
      <c r="M340" s="24"/>
      <c r="N340" s="24"/>
      <c r="O340" s="24"/>
      <c r="P340" s="24"/>
      <c r="Q340" s="24"/>
      <c r="R340" s="24"/>
      <c r="S340" s="24"/>
      <c r="T340" s="24"/>
      <c r="U340" s="24"/>
      <c r="V340" s="24"/>
      <c r="W340" s="24"/>
      <c r="X340" s="24"/>
      <c r="Y340" s="24"/>
      <c r="Z340" s="24"/>
      <c r="AA340" s="24"/>
      <c r="AB340" s="24"/>
      <c r="AC340" s="24"/>
      <c r="AD340" s="24"/>
    </row>
    <row r="341" spans="1:30" x14ac:dyDescent="0.25">
      <c r="A341" s="24"/>
      <c r="B341" s="24"/>
      <c r="J341" s="24"/>
      <c r="K341" s="24"/>
      <c r="L341" s="24"/>
      <c r="M341" s="24"/>
      <c r="N341" s="24"/>
      <c r="O341" s="24"/>
      <c r="P341" s="24"/>
      <c r="Q341" s="24"/>
      <c r="R341" s="24"/>
      <c r="S341" s="24"/>
      <c r="T341" s="24"/>
      <c r="U341" s="24"/>
      <c r="V341" s="24"/>
      <c r="W341" s="24"/>
      <c r="X341" s="24"/>
      <c r="Y341" s="24"/>
      <c r="Z341" s="24"/>
      <c r="AA341" s="24"/>
      <c r="AB341" s="24"/>
      <c r="AC341" s="24"/>
      <c r="AD341" s="24"/>
    </row>
    <row r="342" spans="1:30" x14ac:dyDescent="0.25">
      <c r="A342" s="24"/>
      <c r="B342" s="24"/>
      <c r="J342" s="24"/>
      <c r="K342" s="24"/>
      <c r="L342" s="24"/>
      <c r="M342" s="24"/>
      <c r="N342" s="24"/>
      <c r="O342" s="24"/>
      <c r="P342" s="24"/>
      <c r="Q342" s="24"/>
      <c r="R342" s="24"/>
      <c r="S342" s="24"/>
      <c r="T342" s="24"/>
      <c r="U342" s="24"/>
      <c r="V342" s="24"/>
      <c r="W342" s="24"/>
      <c r="X342" s="24"/>
      <c r="Y342" s="24"/>
      <c r="Z342" s="24"/>
      <c r="AA342" s="24"/>
      <c r="AB342" s="24"/>
      <c r="AC342" s="24"/>
      <c r="AD342" s="24"/>
    </row>
    <row r="343" spans="1:30" x14ac:dyDescent="0.25">
      <c r="A343" s="24"/>
      <c r="B343" s="24"/>
      <c r="J343" s="24"/>
      <c r="K343" s="24"/>
      <c r="L343" s="24"/>
      <c r="M343" s="24"/>
      <c r="N343" s="24"/>
      <c r="O343" s="24"/>
      <c r="P343" s="24"/>
      <c r="Q343" s="24"/>
      <c r="R343" s="24"/>
      <c r="S343" s="24"/>
      <c r="T343" s="24"/>
      <c r="U343" s="24"/>
      <c r="V343" s="24"/>
      <c r="W343" s="24"/>
      <c r="X343" s="24"/>
      <c r="Y343" s="24"/>
      <c r="Z343" s="24"/>
      <c r="AA343" s="24"/>
      <c r="AB343" s="24"/>
      <c r="AC343" s="24"/>
      <c r="AD343" s="24"/>
    </row>
    <row r="344" spans="1:30" x14ac:dyDescent="0.25">
      <c r="A344" s="24"/>
      <c r="B344" s="24"/>
      <c r="J344" s="24"/>
      <c r="K344" s="24"/>
      <c r="L344" s="24"/>
      <c r="M344" s="24"/>
      <c r="N344" s="24"/>
      <c r="O344" s="24"/>
      <c r="P344" s="24"/>
      <c r="Q344" s="24"/>
      <c r="R344" s="24"/>
      <c r="S344" s="24"/>
      <c r="T344" s="24"/>
      <c r="U344" s="24"/>
      <c r="V344" s="24"/>
      <c r="W344" s="24"/>
      <c r="X344" s="24"/>
      <c r="Y344" s="24"/>
      <c r="Z344" s="24"/>
      <c r="AA344" s="24"/>
      <c r="AB344" s="24"/>
      <c r="AC344" s="24"/>
      <c r="AD344" s="24"/>
    </row>
    <row r="345" spans="1:30" x14ac:dyDescent="0.25">
      <c r="A345" s="24"/>
      <c r="B345" s="24"/>
      <c r="J345" s="24"/>
      <c r="K345" s="24"/>
      <c r="L345" s="24"/>
      <c r="M345" s="24"/>
      <c r="N345" s="24"/>
      <c r="O345" s="24"/>
      <c r="P345" s="24"/>
      <c r="Q345" s="24"/>
      <c r="R345" s="24"/>
      <c r="S345" s="24"/>
      <c r="T345" s="24"/>
      <c r="U345" s="24"/>
      <c r="V345" s="24"/>
      <c r="W345" s="24"/>
      <c r="X345" s="24"/>
      <c r="Y345" s="24"/>
      <c r="Z345" s="24"/>
      <c r="AA345" s="24"/>
      <c r="AB345" s="24"/>
      <c r="AC345" s="24"/>
      <c r="AD345" s="24"/>
    </row>
    <row r="346" spans="1:30" x14ac:dyDescent="0.25">
      <c r="A346" s="24"/>
      <c r="B346" s="24"/>
      <c r="J346" s="24"/>
      <c r="K346" s="24"/>
      <c r="L346" s="24"/>
      <c r="M346" s="24"/>
      <c r="N346" s="24"/>
      <c r="O346" s="24"/>
      <c r="P346" s="24"/>
      <c r="Q346" s="24"/>
      <c r="R346" s="24"/>
      <c r="S346" s="24"/>
      <c r="T346" s="24"/>
      <c r="U346" s="24"/>
      <c r="V346" s="24"/>
      <c r="W346" s="24"/>
      <c r="X346" s="24"/>
      <c r="Y346" s="24"/>
      <c r="Z346" s="24"/>
      <c r="AA346" s="24"/>
      <c r="AB346" s="24"/>
      <c r="AC346" s="24"/>
      <c r="AD346" s="24"/>
    </row>
    <row r="347" spans="1:30" x14ac:dyDescent="0.25">
      <c r="A347" s="24"/>
      <c r="B347" s="24"/>
      <c r="J347" s="24"/>
      <c r="K347" s="24"/>
      <c r="L347" s="24"/>
      <c r="M347" s="24"/>
      <c r="N347" s="24"/>
      <c r="O347" s="24"/>
      <c r="P347" s="24"/>
      <c r="Q347" s="24"/>
      <c r="R347" s="24"/>
      <c r="S347" s="24"/>
      <c r="T347" s="24"/>
      <c r="U347" s="24"/>
      <c r="V347" s="24"/>
      <c r="W347" s="24"/>
      <c r="X347" s="24"/>
      <c r="Y347" s="24"/>
      <c r="Z347" s="24"/>
      <c r="AA347" s="24"/>
      <c r="AB347" s="24"/>
      <c r="AC347" s="24"/>
      <c r="AD347" s="24"/>
    </row>
    <row r="348" spans="1:30" x14ac:dyDescent="0.25">
      <c r="A348" s="24"/>
      <c r="B348" s="24"/>
      <c r="J348" s="24"/>
      <c r="K348" s="24"/>
      <c r="L348" s="24"/>
      <c r="M348" s="24"/>
      <c r="N348" s="24"/>
      <c r="O348" s="24"/>
      <c r="P348" s="24"/>
      <c r="Q348" s="24"/>
      <c r="R348" s="24"/>
      <c r="S348" s="24"/>
      <c r="T348" s="24"/>
      <c r="U348" s="24"/>
      <c r="V348" s="24"/>
      <c r="W348" s="24"/>
      <c r="X348" s="24"/>
      <c r="Y348" s="24"/>
      <c r="Z348" s="24"/>
      <c r="AA348" s="24"/>
      <c r="AB348" s="24"/>
      <c r="AC348" s="24"/>
      <c r="AD348" s="24"/>
    </row>
    <row r="349" spans="1:30" x14ac:dyDescent="0.25">
      <c r="J349" s="24"/>
      <c r="K349" s="24"/>
      <c r="L349" s="24"/>
      <c r="M349" s="24"/>
      <c r="N349" s="24"/>
      <c r="O349" s="24"/>
      <c r="P349" s="24"/>
      <c r="Q349" s="24"/>
      <c r="R349" s="24"/>
      <c r="S349" s="24"/>
      <c r="T349" s="24"/>
      <c r="U349" s="24"/>
      <c r="V349" s="24"/>
      <c r="W349" s="24"/>
      <c r="X349" s="24"/>
      <c r="Y349" s="24"/>
      <c r="Z349" s="24"/>
      <c r="AA349" s="24"/>
      <c r="AB349" s="24"/>
      <c r="AC349" s="24"/>
      <c r="AD349" s="24"/>
    </row>
    <row r="350" spans="1:30" x14ac:dyDescent="0.25">
      <c r="J350" s="24"/>
      <c r="K350" s="24"/>
      <c r="L350" s="24"/>
      <c r="M350" s="24"/>
      <c r="N350" s="24"/>
      <c r="O350" s="24"/>
      <c r="P350" s="24"/>
      <c r="Q350" s="24"/>
      <c r="R350" s="24"/>
      <c r="S350" s="24"/>
      <c r="T350" s="24"/>
      <c r="U350" s="24"/>
      <c r="V350" s="24"/>
      <c r="W350" s="24"/>
      <c r="X350" s="24"/>
      <c r="Y350" s="24"/>
      <c r="Z350" s="24"/>
      <c r="AA350" s="24"/>
      <c r="AB350" s="24"/>
      <c r="AC350" s="24"/>
      <c r="AD350" s="24"/>
    </row>
    <row r="351" spans="1:30" x14ac:dyDescent="0.25">
      <c r="J351" s="24"/>
      <c r="K351" s="24"/>
      <c r="L351" s="24"/>
      <c r="M351" s="24"/>
      <c r="N351" s="24"/>
      <c r="O351" s="24"/>
      <c r="P351" s="24"/>
      <c r="Q351" s="24"/>
      <c r="R351" s="24"/>
      <c r="S351" s="24"/>
      <c r="T351" s="24"/>
      <c r="U351" s="24"/>
      <c r="V351" s="24"/>
      <c r="W351" s="24"/>
      <c r="X351" s="24"/>
      <c r="Y351" s="24"/>
      <c r="Z351" s="24"/>
      <c r="AA351" s="24"/>
      <c r="AB351" s="24"/>
      <c r="AC351" s="24"/>
      <c r="AD351" s="24"/>
    </row>
    <row r="352" spans="1:30" x14ac:dyDescent="0.25">
      <c r="J352" s="24"/>
      <c r="K352" s="24"/>
      <c r="L352" s="24"/>
      <c r="M352" s="24"/>
      <c r="N352" s="24"/>
      <c r="O352" s="24"/>
      <c r="P352" s="24"/>
      <c r="Q352" s="24"/>
      <c r="R352" s="24"/>
      <c r="S352" s="24"/>
      <c r="T352" s="24"/>
      <c r="U352" s="24"/>
      <c r="V352" s="24"/>
      <c r="W352" s="24"/>
      <c r="X352" s="24"/>
      <c r="Y352" s="24"/>
      <c r="Z352" s="24"/>
      <c r="AA352" s="24"/>
      <c r="AB352" s="24"/>
      <c r="AC352" s="24"/>
      <c r="AD352" s="24"/>
    </row>
    <row r="353" spans="10:30" x14ac:dyDescent="0.25">
      <c r="J353" s="24"/>
      <c r="K353" s="24"/>
      <c r="L353" s="24"/>
      <c r="M353" s="24"/>
      <c r="N353" s="24"/>
      <c r="O353" s="24"/>
      <c r="P353" s="24"/>
      <c r="Q353" s="24"/>
      <c r="R353" s="24"/>
      <c r="S353" s="24"/>
      <c r="T353" s="24"/>
      <c r="U353" s="24"/>
      <c r="V353" s="24"/>
      <c r="W353" s="24"/>
      <c r="X353" s="24"/>
      <c r="Y353" s="24"/>
      <c r="Z353" s="24"/>
      <c r="AA353" s="24"/>
      <c r="AB353" s="24"/>
      <c r="AC353" s="24"/>
      <c r="AD353" s="24"/>
    </row>
    <row r="354" spans="10:30" x14ac:dyDescent="0.25">
      <c r="J354" s="24"/>
      <c r="K354" s="24"/>
      <c r="L354" s="24"/>
      <c r="M354" s="24"/>
      <c r="N354" s="24"/>
      <c r="O354" s="24"/>
      <c r="P354" s="24"/>
      <c r="Q354" s="24"/>
      <c r="R354" s="24"/>
      <c r="S354" s="24"/>
      <c r="T354" s="24"/>
      <c r="U354" s="24"/>
      <c r="V354" s="24"/>
      <c r="W354" s="24"/>
      <c r="X354" s="24"/>
      <c r="Y354" s="24"/>
      <c r="Z354" s="24"/>
      <c r="AA354" s="24"/>
      <c r="AB354" s="24"/>
      <c r="AC354" s="24"/>
      <c r="AD354" s="24"/>
    </row>
    <row r="355" spans="10:30" x14ac:dyDescent="0.25">
      <c r="J355" s="24"/>
      <c r="K355" s="24"/>
      <c r="L355" s="24"/>
      <c r="M355" s="24"/>
      <c r="N355" s="24"/>
      <c r="O355" s="24"/>
      <c r="P355" s="24"/>
      <c r="Q355" s="24"/>
      <c r="R355" s="24"/>
      <c r="S355" s="24"/>
      <c r="T355" s="24"/>
      <c r="U355" s="24"/>
      <c r="V355" s="24"/>
      <c r="W355" s="24"/>
      <c r="X355" s="24"/>
      <c r="Y355" s="24"/>
      <c r="Z355" s="24"/>
      <c r="AA355" s="24"/>
      <c r="AB355" s="24"/>
      <c r="AC355" s="24"/>
      <c r="AD355" s="24"/>
    </row>
    <row r="356" spans="10:30" x14ac:dyDescent="0.25">
      <c r="J356" s="24"/>
      <c r="K356" s="24"/>
      <c r="L356" s="24"/>
      <c r="M356" s="24"/>
      <c r="N356" s="24"/>
      <c r="O356" s="24"/>
      <c r="P356" s="24"/>
      <c r="Q356" s="24"/>
      <c r="R356" s="24"/>
      <c r="S356" s="24"/>
      <c r="T356" s="24"/>
      <c r="U356" s="24"/>
      <c r="V356" s="24"/>
      <c r="W356" s="24"/>
      <c r="X356" s="24"/>
      <c r="Y356" s="24"/>
      <c r="Z356" s="24"/>
      <c r="AA356" s="24"/>
      <c r="AB356" s="24"/>
      <c r="AC356" s="24"/>
      <c r="AD356" s="24"/>
    </row>
    <row r="357" spans="10:30" x14ac:dyDescent="0.25">
      <c r="J357" s="24"/>
      <c r="K357" s="24"/>
      <c r="L357" s="24"/>
      <c r="M357" s="24"/>
      <c r="N357" s="24"/>
      <c r="O357" s="24"/>
      <c r="P357" s="24"/>
      <c r="Q357" s="24"/>
      <c r="R357" s="24"/>
      <c r="S357" s="24"/>
      <c r="T357" s="24"/>
      <c r="U357" s="24"/>
      <c r="V357" s="24"/>
      <c r="W357" s="24"/>
      <c r="X357" s="24"/>
      <c r="Y357" s="24"/>
      <c r="Z357" s="24"/>
      <c r="AA357" s="24"/>
      <c r="AB357" s="24"/>
      <c r="AC357" s="24"/>
      <c r="AD357" s="24"/>
    </row>
    <row r="358" spans="10:30" x14ac:dyDescent="0.25">
      <c r="J358" s="24"/>
      <c r="K358" s="24"/>
      <c r="L358" s="24"/>
      <c r="M358" s="24"/>
      <c r="N358" s="24"/>
      <c r="O358" s="24"/>
      <c r="P358" s="24"/>
      <c r="Q358" s="24"/>
      <c r="R358" s="24"/>
      <c r="S358" s="24"/>
      <c r="T358" s="24"/>
      <c r="U358" s="24"/>
      <c r="V358" s="24"/>
      <c r="W358" s="24"/>
      <c r="X358" s="24"/>
      <c r="Y358" s="24"/>
      <c r="Z358" s="24"/>
      <c r="AA358" s="24"/>
      <c r="AB358" s="24"/>
      <c r="AC358" s="24"/>
      <c r="AD358" s="24"/>
    </row>
    <row r="359" spans="10:30" x14ac:dyDescent="0.25">
      <c r="J359" s="24"/>
      <c r="K359" s="24"/>
      <c r="L359" s="24"/>
      <c r="M359" s="24"/>
      <c r="N359" s="24"/>
      <c r="O359" s="24"/>
      <c r="P359" s="24"/>
      <c r="Q359" s="24"/>
      <c r="R359" s="24"/>
      <c r="S359" s="24"/>
      <c r="T359" s="24"/>
      <c r="U359" s="24"/>
      <c r="V359" s="24"/>
      <c r="W359" s="24"/>
      <c r="X359" s="24"/>
      <c r="Y359" s="24"/>
      <c r="Z359" s="24"/>
      <c r="AA359" s="24"/>
      <c r="AB359" s="24"/>
      <c r="AC359" s="24"/>
      <c r="AD359" s="24"/>
    </row>
    <row r="360" spans="10:30" x14ac:dyDescent="0.25">
      <c r="J360" s="24"/>
      <c r="K360" s="24"/>
      <c r="L360" s="24"/>
      <c r="M360" s="24"/>
      <c r="N360" s="24"/>
      <c r="O360" s="24"/>
      <c r="P360" s="24"/>
      <c r="Q360" s="24"/>
      <c r="R360" s="24"/>
      <c r="S360" s="24"/>
      <c r="T360" s="24"/>
      <c r="U360" s="24"/>
      <c r="V360" s="24"/>
      <c r="W360" s="24"/>
      <c r="X360" s="24"/>
      <c r="Y360" s="24"/>
      <c r="Z360" s="24"/>
      <c r="AA360" s="24"/>
      <c r="AB360" s="24"/>
      <c r="AC360" s="24"/>
      <c r="AD360" s="24"/>
    </row>
    <row r="361" spans="10:30" x14ac:dyDescent="0.25">
      <c r="J361" s="24"/>
      <c r="K361" s="24"/>
      <c r="L361" s="24"/>
      <c r="M361" s="24"/>
      <c r="N361" s="24"/>
      <c r="O361" s="24"/>
      <c r="P361" s="24"/>
      <c r="Q361" s="24"/>
      <c r="R361" s="24"/>
      <c r="S361" s="24"/>
      <c r="T361" s="24"/>
      <c r="U361" s="24"/>
      <c r="V361" s="24"/>
      <c r="W361" s="24"/>
      <c r="X361" s="24"/>
      <c r="Y361" s="24"/>
      <c r="Z361" s="24"/>
      <c r="AA361" s="24"/>
      <c r="AB361" s="24"/>
      <c r="AC361" s="24"/>
      <c r="AD361" s="24"/>
    </row>
    <row r="362" spans="10:30" x14ac:dyDescent="0.25">
      <c r="J362" s="24"/>
      <c r="K362" s="24"/>
      <c r="L362" s="24"/>
      <c r="M362" s="24"/>
      <c r="N362" s="24"/>
      <c r="O362" s="24"/>
      <c r="P362" s="24"/>
      <c r="Q362" s="24"/>
      <c r="R362" s="24"/>
      <c r="S362" s="24"/>
      <c r="T362" s="24"/>
      <c r="U362" s="24"/>
      <c r="V362" s="24"/>
      <c r="W362" s="24"/>
      <c r="X362" s="24"/>
      <c r="Y362" s="24"/>
      <c r="Z362" s="24"/>
      <c r="AA362" s="24"/>
      <c r="AB362" s="24"/>
      <c r="AC362" s="24"/>
      <c r="AD362" s="24"/>
    </row>
    <row r="363" spans="10:30" x14ac:dyDescent="0.25">
      <c r="J363" s="24"/>
      <c r="K363" s="24"/>
      <c r="L363" s="24"/>
      <c r="M363" s="24"/>
      <c r="N363" s="24"/>
      <c r="O363" s="24"/>
      <c r="P363" s="24"/>
      <c r="Q363" s="24"/>
      <c r="R363" s="24"/>
      <c r="S363" s="24"/>
      <c r="T363" s="24"/>
      <c r="U363" s="24"/>
      <c r="V363" s="24"/>
      <c r="W363" s="24"/>
      <c r="X363" s="24"/>
      <c r="Y363" s="24"/>
      <c r="Z363" s="24"/>
      <c r="AA363" s="24"/>
      <c r="AB363" s="24"/>
      <c r="AC363" s="24"/>
      <c r="AD363" s="24"/>
    </row>
    <row r="364" spans="10:30" x14ac:dyDescent="0.25">
      <c r="J364" s="24"/>
      <c r="K364" s="24"/>
      <c r="L364" s="24"/>
      <c r="M364" s="24"/>
      <c r="N364" s="24"/>
      <c r="O364" s="24"/>
      <c r="P364" s="24"/>
      <c r="Q364" s="24"/>
      <c r="R364" s="24"/>
      <c r="S364" s="24"/>
      <c r="T364" s="24"/>
      <c r="U364" s="24"/>
      <c r="V364" s="24"/>
      <c r="W364" s="24"/>
      <c r="X364" s="24"/>
      <c r="Y364" s="24"/>
      <c r="Z364" s="24"/>
      <c r="AA364" s="24"/>
      <c r="AB364" s="24"/>
      <c r="AC364" s="24"/>
      <c r="AD364" s="24"/>
    </row>
    <row r="365" spans="10:30" x14ac:dyDescent="0.25">
      <c r="J365" s="24"/>
      <c r="K365" s="24"/>
      <c r="L365" s="24"/>
      <c r="M365" s="24"/>
      <c r="N365" s="24"/>
      <c r="O365" s="24"/>
      <c r="P365" s="24"/>
      <c r="Q365" s="24"/>
      <c r="R365" s="24"/>
      <c r="S365" s="24"/>
      <c r="T365" s="24"/>
      <c r="U365" s="24"/>
      <c r="V365" s="24"/>
      <c r="W365" s="24"/>
      <c r="X365" s="24"/>
      <c r="Y365" s="24"/>
      <c r="Z365" s="24"/>
      <c r="AA365" s="24"/>
      <c r="AB365" s="24"/>
      <c r="AC365" s="24"/>
      <c r="AD365" s="24"/>
    </row>
    <row r="366" spans="10:30" x14ac:dyDescent="0.25">
      <c r="J366" s="24"/>
      <c r="K366" s="24"/>
      <c r="L366" s="24"/>
      <c r="M366" s="24"/>
      <c r="N366" s="24"/>
      <c r="O366" s="24"/>
      <c r="P366" s="24"/>
      <c r="Q366" s="24"/>
      <c r="R366" s="24"/>
      <c r="S366" s="24"/>
      <c r="T366" s="24"/>
      <c r="U366" s="24"/>
      <c r="V366" s="24"/>
      <c r="W366" s="24"/>
      <c r="X366" s="24"/>
      <c r="Y366" s="24"/>
      <c r="Z366" s="24"/>
      <c r="AA366" s="24"/>
      <c r="AB366" s="24"/>
      <c r="AC366" s="24"/>
      <c r="AD366" s="24"/>
    </row>
    <row r="367" spans="10:30" x14ac:dyDescent="0.25">
      <c r="J367" s="24"/>
      <c r="K367" s="24"/>
      <c r="L367" s="24"/>
      <c r="M367" s="24"/>
      <c r="N367" s="24"/>
      <c r="O367" s="24"/>
      <c r="P367" s="24"/>
      <c r="Q367" s="24"/>
      <c r="R367" s="24"/>
      <c r="S367" s="24"/>
      <c r="T367" s="24"/>
      <c r="U367" s="24"/>
      <c r="V367" s="24"/>
      <c r="W367" s="24"/>
      <c r="X367" s="24"/>
      <c r="Y367" s="24"/>
      <c r="Z367" s="24"/>
      <c r="AA367" s="24"/>
      <c r="AB367" s="24"/>
      <c r="AC367" s="24"/>
      <c r="AD367" s="24"/>
    </row>
    <row r="368" spans="10:30" x14ac:dyDescent="0.25">
      <c r="J368" s="24"/>
      <c r="K368" s="24"/>
      <c r="L368" s="24"/>
      <c r="M368" s="24"/>
      <c r="N368" s="24"/>
      <c r="O368" s="24"/>
      <c r="P368" s="24"/>
      <c r="Q368" s="24"/>
      <c r="R368" s="24"/>
      <c r="S368" s="24"/>
      <c r="T368" s="24"/>
      <c r="U368" s="24"/>
      <c r="V368" s="24"/>
      <c r="W368" s="24"/>
      <c r="X368" s="24"/>
      <c r="Y368" s="24"/>
      <c r="Z368" s="24"/>
      <c r="AA368" s="24"/>
      <c r="AB368" s="24"/>
      <c r="AC368" s="24"/>
      <c r="AD368" s="24"/>
    </row>
    <row r="369" spans="10:30" x14ac:dyDescent="0.25">
      <c r="J369" s="24"/>
      <c r="K369" s="24"/>
      <c r="L369" s="24"/>
      <c r="M369" s="24"/>
      <c r="N369" s="24"/>
      <c r="O369" s="24"/>
      <c r="P369" s="24"/>
      <c r="Q369" s="24"/>
      <c r="R369" s="24"/>
      <c r="S369" s="24"/>
      <c r="T369" s="24"/>
      <c r="U369" s="24"/>
      <c r="V369" s="24"/>
      <c r="W369" s="24"/>
      <c r="X369" s="24"/>
      <c r="Y369" s="24"/>
      <c r="Z369" s="24"/>
      <c r="AA369" s="24"/>
      <c r="AB369" s="24"/>
      <c r="AC369" s="24"/>
      <c r="AD369" s="24"/>
    </row>
    <row r="370" spans="10:30" x14ac:dyDescent="0.25">
      <c r="J370" s="24"/>
      <c r="K370" s="24"/>
      <c r="L370" s="24"/>
      <c r="M370" s="24"/>
      <c r="N370" s="24"/>
      <c r="O370" s="24"/>
      <c r="P370" s="24"/>
      <c r="Q370" s="24"/>
      <c r="R370" s="24"/>
      <c r="S370" s="24"/>
      <c r="T370" s="24"/>
      <c r="U370" s="24"/>
      <c r="V370" s="24"/>
      <c r="W370" s="24"/>
      <c r="X370" s="24"/>
      <c r="Y370" s="24"/>
      <c r="Z370" s="24"/>
      <c r="AA370" s="24"/>
      <c r="AB370" s="24"/>
      <c r="AC370" s="24"/>
      <c r="AD370" s="24"/>
    </row>
    <row r="371" spans="10:30" x14ac:dyDescent="0.25">
      <c r="J371" s="24"/>
      <c r="K371" s="24"/>
      <c r="L371" s="24"/>
      <c r="M371" s="24"/>
      <c r="N371" s="24"/>
      <c r="O371" s="24"/>
      <c r="P371" s="24"/>
      <c r="Q371" s="24"/>
      <c r="R371" s="24"/>
      <c r="S371" s="24"/>
      <c r="T371" s="24"/>
      <c r="U371" s="24"/>
      <c r="V371" s="24"/>
      <c r="W371" s="24"/>
      <c r="X371" s="24"/>
      <c r="Y371" s="24"/>
      <c r="Z371" s="24"/>
      <c r="AA371" s="24"/>
      <c r="AB371" s="24"/>
      <c r="AC371" s="24"/>
      <c r="AD371" s="24"/>
    </row>
    <row r="372" spans="10:30" x14ac:dyDescent="0.25">
      <c r="J372" s="24"/>
      <c r="K372" s="24"/>
      <c r="L372" s="24"/>
      <c r="M372" s="24"/>
      <c r="N372" s="24"/>
      <c r="O372" s="24"/>
      <c r="P372" s="24"/>
      <c r="Q372" s="24"/>
      <c r="R372" s="24"/>
      <c r="S372" s="24"/>
      <c r="T372" s="24"/>
      <c r="U372" s="24"/>
      <c r="V372" s="24"/>
      <c r="W372" s="24"/>
      <c r="X372" s="24"/>
      <c r="Y372" s="24"/>
      <c r="Z372" s="24"/>
      <c r="AA372" s="24"/>
      <c r="AB372" s="24"/>
      <c r="AC372" s="24"/>
      <c r="AD372" s="24"/>
    </row>
    <row r="373" spans="10:30" x14ac:dyDescent="0.25">
      <c r="J373" s="24"/>
      <c r="K373" s="24"/>
      <c r="L373" s="24"/>
      <c r="M373" s="24"/>
      <c r="N373" s="24"/>
      <c r="O373" s="24"/>
      <c r="P373" s="24"/>
      <c r="Q373" s="24"/>
      <c r="R373" s="24"/>
      <c r="S373" s="24"/>
      <c r="T373" s="24"/>
      <c r="U373" s="24"/>
      <c r="V373" s="24"/>
      <c r="W373" s="24"/>
      <c r="X373" s="24"/>
      <c r="Y373" s="24"/>
      <c r="Z373" s="24"/>
      <c r="AA373" s="24"/>
      <c r="AB373" s="24"/>
      <c r="AC373" s="24"/>
      <c r="AD373" s="24"/>
    </row>
    <row r="374" spans="10:30" x14ac:dyDescent="0.25">
      <c r="J374" s="24"/>
      <c r="K374" s="24"/>
      <c r="L374" s="24"/>
      <c r="M374" s="24"/>
      <c r="N374" s="24"/>
      <c r="O374" s="24"/>
      <c r="P374" s="24"/>
      <c r="Q374" s="24"/>
      <c r="R374" s="24"/>
      <c r="S374" s="24"/>
      <c r="T374" s="24"/>
      <c r="U374" s="24"/>
      <c r="V374" s="24"/>
      <c r="W374" s="24"/>
      <c r="X374" s="24"/>
      <c r="Y374" s="24"/>
      <c r="Z374" s="24"/>
      <c r="AA374" s="24"/>
      <c r="AB374" s="24"/>
      <c r="AC374" s="24"/>
      <c r="AD374" s="24"/>
    </row>
    <row r="375" spans="10:30" x14ac:dyDescent="0.25">
      <c r="J375" s="24"/>
      <c r="K375" s="24"/>
      <c r="L375" s="24"/>
      <c r="M375" s="24"/>
      <c r="N375" s="24"/>
      <c r="O375" s="24"/>
      <c r="P375" s="24"/>
      <c r="Q375" s="24"/>
      <c r="R375" s="24"/>
      <c r="S375" s="24"/>
      <c r="T375" s="24"/>
      <c r="U375" s="24"/>
      <c r="V375" s="24"/>
      <c r="W375" s="24"/>
      <c r="X375" s="24"/>
      <c r="Y375" s="24"/>
      <c r="Z375" s="24"/>
      <c r="AA375" s="24"/>
      <c r="AB375" s="24"/>
      <c r="AC375" s="24"/>
      <c r="AD375" s="24"/>
    </row>
    <row r="376" spans="10:30" x14ac:dyDescent="0.25">
      <c r="J376" s="24"/>
      <c r="K376" s="24"/>
      <c r="L376" s="24"/>
      <c r="M376" s="24"/>
      <c r="N376" s="24"/>
      <c r="O376" s="24"/>
      <c r="P376" s="24"/>
      <c r="Q376" s="24"/>
      <c r="R376" s="24"/>
      <c r="S376" s="24"/>
      <c r="T376" s="24"/>
      <c r="U376" s="24"/>
      <c r="V376" s="24"/>
      <c r="W376" s="24"/>
      <c r="X376" s="24"/>
      <c r="Y376" s="24"/>
      <c r="Z376" s="24"/>
      <c r="AA376" s="24"/>
      <c r="AB376" s="24"/>
      <c r="AC376" s="24"/>
      <c r="AD376" s="24"/>
    </row>
    <row r="377" spans="10:30" x14ac:dyDescent="0.25">
      <c r="J377" s="24"/>
      <c r="K377" s="24"/>
      <c r="L377" s="24"/>
      <c r="M377" s="24"/>
      <c r="N377" s="24"/>
      <c r="O377" s="24"/>
      <c r="P377" s="24"/>
      <c r="Q377" s="24"/>
      <c r="R377" s="24"/>
      <c r="S377" s="24"/>
      <c r="T377" s="24"/>
      <c r="U377" s="24"/>
      <c r="V377" s="24"/>
      <c r="W377" s="24"/>
      <c r="X377" s="24"/>
      <c r="Y377" s="24"/>
      <c r="Z377" s="24"/>
      <c r="AA377" s="24"/>
      <c r="AB377" s="24"/>
      <c r="AC377" s="24"/>
      <c r="AD377" s="24"/>
    </row>
    <row r="378" spans="10:30" x14ac:dyDescent="0.25">
      <c r="J378" s="24"/>
      <c r="K378" s="24"/>
      <c r="L378" s="24"/>
      <c r="M378" s="24"/>
      <c r="N378" s="24"/>
      <c r="O378" s="24"/>
      <c r="P378" s="24"/>
      <c r="Q378" s="24"/>
      <c r="R378" s="24"/>
      <c r="S378" s="24"/>
      <c r="T378" s="24"/>
      <c r="U378" s="24"/>
      <c r="V378" s="24"/>
      <c r="W378" s="24"/>
      <c r="X378" s="24"/>
      <c r="Y378" s="24"/>
      <c r="Z378" s="24"/>
      <c r="AA378" s="24"/>
      <c r="AB378" s="24"/>
      <c r="AC378" s="24"/>
      <c r="AD378" s="24"/>
    </row>
    <row r="379" spans="10:30" x14ac:dyDescent="0.25">
      <c r="J379" s="24"/>
      <c r="K379" s="24"/>
      <c r="L379" s="24"/>
      <c r="M379" s="24"/>
      <c r="N379" s="24"/>
      <c r="O379" s="24"/>
      <c r="P379" s="24"/>
      <c r="Q379" s="24"/>
      <c r="R379" s="24"/>
      <c r="S379" s="24"/>
      <c r="T379" s="24"/>
      <c r="U379" s="24"/>
      <c r="V379" s="24"/>
      <c r="W379" s="24"/>
      <c r="X379" s="24"/>
      <c r="Y379" s="24"/>
      <c r="Z379" s="24"/>
      <c r="AA379" s="24"/>
      <c r="AB379" s="24"/>
      <c r="AC379" s="24"/>
      <c r="AD379" s="24"/>
    </row>
    <row r="380" spans="10:30" x14ac:dyDescent="0.25">
      <c r="J380" s="24"/>
      <c r="K380" s="24"/>
      <c r="L380" s="24"/>
      <c r="M380" s="24"/>
      <c r="N380" s="24"/>
      <c r="O380" s="24"/>
      <c r="P380" s="24"/>
      <c r="Q380" s="24"/>
      <c r="R380" s="24"/>
      <c r="S380" s="24"/>
      <c r="T380" s="24"/>
      <c r="U380" s="24"/>
      <c r="V380" s="24"/>
      <c r="W380" s="24"/>
      <c r="X380" s="24"/>
      <c r="Y380" s="24"/>
      <c r="Z380" s="24"/>
      <c r="AA380" s="24"/>
      <c r="AB380" s="24"/>
      <c r="AC380" s="24"/>
      <c r="AD380" s="24"/>
    </row>
    <row r="381" spans="10:30" x14ac:dyDescent="0.25">
      <c r="J381" s="24"/>
      <c r="K381" s="24"/>
      <c r="L381" s="24"/>
      <c r="M381" s="24"/>
      <c r="N381" s="24"/>
      <c r="O381" s="24"/>
      <c r="P381" s="24"/>
      <c r="Q381" s="24"/>
      <c r="R381" s="24"/>
      <c r="S381" s="24"/>
      <c r="T381" s="24"/>
      <c r="U381" s="24"/>
      <c r="V381" s="24"/>
      <c r="W381" s="24"/>
      <c r="X381" s="24"/>
      <c r="Y381" s="24"/>
      <c r="Z381" s="24"/>
      <c r="AA381" s="24"/>
      <c r="AB381" s="24"/>
      <c r="AC381" s="24"/>
      <c r="AD381" s="24"/>
    </row>
    <row r="382" spans="10:30" x14ac:dyDescent="0.25">
      <c r="J382" s="24"/>
      <c r="K382" s="24"/>
      <c r="L382" s="24"/>
      <c r="M382" s="24"/>
      <c r="N382" s="24"/>
      <c r="O382" s="24"/>
      <c r="P382" s="24"/>
      <c r="Q382" s="24"/>
      <c r="R382" s="24"/>
      <c r="S382" s="24"/>
      <c r="T382" s="24"/>
      <c r="U382" s="24"/>
      <c r="V382" s="24"/>
      <c r="W382" s="24"/>
      <c r="X382" s="24"/>
      <c r="Y382" s="24"/>
      <c r="Z382" s="24"/>
      <c r="AA382" s="24"/>
      <c r="AB382" s="24"/>
      <c r="AC382" s="24"/>
      <c r="AD382" s="24"/>
    </row>
    <row r="383" spans="10:30" x14ac:dyDescent="0.25">
      <c r="J383" s="24"/>
      <c r="K383" s="24"/>
      <c r="L383" s="24"/>
      <c r="M383" s="24"/>
      <c r="N383" s="24"/>
      <c r="O383" s="24"/>
      <c r="P383" s="24"/>
      <c r="Q383" s="24"/>
      <c r="R383" s="24"/>
      <c r="S383" s="24"/>
      <c r="T383" s="24"/>
      <c r="U383" s="24"/>
      <c r="V383" s="24"/>
      <c r="W383" s="24"/>
      <c r="X383" s="24"/>
      <c r="Y383" s="24"/>
      <c r="Z383" s="24"/>
      <c r="AA383" s="24"/>
      <c r="AB383" s="24"/>
      <c r="AC383" s="24"/>
      <c r="AD383" s="24"/>
    </row>
    <row r="384" spans="10:30" x14ac:dyDescent="0.25">
      <c r="J384" s="24"/>
      <c r="K384" s="24"/>
      <c r="L384" s="24"/>
      <c r="M384" s="24"/>
      <c r="N384" s="24"/>
      <c r="O384" s="24"/>
      <c r="P384" s="24"/>
      <c r="Q384" s="24"/>
      <c r="R384" s="24"/>
      <c r="S384" s="24"/>
      <c r="T384" s="24"/>
      <c r="U384" s="24"/>
      <c r="V384" s="24"/>
      <c r="W384" s="24"/>
      <c r="X384" s="24"/>
      <c r="Y384" s="24"/>
      <c r="Z384" s="24"/>
      <c r="AA384" s="24"/>
      <c r="AB384" s="24"/>
      <c r="AC384" s="24"/>
      <c r="AD384" s="24"/>
    </row>
    <row r="385" spans="10:30" x14ac:dyDescent="0.25">
      <c r="J385" s="24"/>
      <c r="K385" s="24"/>
      <c r="L385" s="24"/>
      <c r="M385" s="24"/>
      <c r="N385" s="24"/>
      <c r="O385" s="24"/>
      <c r="P385" s="24"/>
      <c r="Q385" s="24"/>
      <c r="R385" s="24"/>
      <c r="S385" s="24"/>
      <c r="T385" s="24"/>
      <c r="U385" s="24"/>
      <c r="V385" s="24"/>
      <c r="W385" s="24"/>
      <c r="X385" s="24"/>
      <c r="Y385" s="24"/>
      <c r="Z385" s="24"/>
      <c r="AA385" s="24"/>
      <c r="AB385" s="24"/>
      <c r="AC385" s="24"/>
      <c r="AD385" s="24"/>
    </row>
    <row r="386" spans="10:30" x14ac:dyDescent="0.25">
      <c r="J386" s="24"/>
      <c r="K386" s="24"/>
      <c r="L386" s="24"/>
      <c r="M386" s="24"/>
      <c r="N386" s="24"/>
      <c r="O386" s="24"/>
      <c r="P386" s="24"/>
      <c r="Q386" s="24"/>
      <c r="R386" s="24"/>
      <c r="S386" s="24"/>
      <c r="T386" s="24"/>
      <c r="U386" s="24"/>
      <c r="V386" s="24"/>
      <c r="W386" s="24"/>
      <c r="X386" s="24"/>
      <c r="Y386" s="24"/>
      <c r="Z386" s="24"/>
      <c r="AA386" s="24"/>
      <c r="AB386" s="24"/>
      <c r="AC386" s="24"/>
      <c r="AD386" s="24"/>
    </row>
    <row r="387" spans="10:30" x14ac:dyDescent="0.25">
      <c r="J387" s="24"/>
      <c r="K387" s="24"/>
      <c r="L387" s="24"/>
      <c r="M387" s="24"/>
      <c r="N387" s="24"/>
      <c r="O387" s="24"/>
      <c r="P387" s="24"/>
      <c r="Q387" s="24"/>
      <c r="R387" s="24"/>
      <c r="S387" s="24"/>
      <c r="T387" s="24"/>
      <c r="U387" s="24"/>
      <c r="V387" s="24"/>
      <c r="W387" s="24"/>
      <c r="X387" s="24"/>
      <c r="Y387" s="24"/>
      <c r="Z387" s="24"/>
      <c r="AA387" s="24"/>
      <c r="AB387" s="24"/>
      <c r="AC387" s="24"/>
      <c r="AD387" s="24"/>
    </row>
    <row r="388" spans="10:30" x14ac:dyDescent="0.25">
      <c r="J388" s="24"/>
      <c r="K388" s="24"/>
      <c r="L388" s="24"/>
      <c r="M388" s="24"/>
      <c r="N388" s="24"/>
      <c r="O388" s="24"/>
      <c r="P388" s="24"/>
      <c r="Q388" s="24"/>
      <c r="R388" s="24"/>
      <c r="S388" s="24"/>
      <c r="T388" s="24"/>
      <c r="U388" s="24"/>
      <c r="V388" s="24"/>
      <c r="W388" s="24"/>
      <c r="X388" s="24"/>
      <c r="Y388" s="24"/>
      <c r="Z388" s="24"/>
      <c r="AA388" s="24"/>
      <c r="AB388" s="24"/>
      <c r="AC388" s="24"/>
      <c r="AD388" s="24"/>
    </row>
    <row r="389" spans="10:30" x14ac:dyDescent="0.25">
      <c r="J389" s="24"/>
      <c r="K389" s="24"/>
      <c r="L389" s="24"/>
      <c r="M389" s="24"/>
      <c r="N389" s="24"/>
      <c r="O389" s="24"/>
      <c r="P389" s="24"/>
      <c r="Q389" s="24"/>
      <c r="R389" s="24"/>
      <c r="S389" s="24"/>
      <c r="T389" s="24"/>
      <c r="U389" s="24"/>
      <c r="V389" s="24"/>
      <c r="W389" s="24"/>
      <c r="X389" s="24"/>
      <c r="Y389" s="24"/>
      <c r="Z389" s="24"/>
      <c r="AA389" s="24"/>
      <c r="AB389" s="24"/>
      <c r="AC389" s="24"/>
      <c r="AD389" s="24"/>
    </row>
    <row r="390" spans="10:30" x14ac:dyDescent="0.25">
      <c r="J390" s="24"/>
      <c r="K390" s="24"/>
      <c r="L390" s="24"/>
      <c r="M390" s="24"/>
      <c r="N390" s="24"/>
      <c r="O390" s="24"/>
      <c r="P390" s="24"/>
      <c r="Q390" s="24"/>
      <c r="R390" s="24"/>
      <c r="S390" s="24"/>
      <c r="T390" s="24"/>
      <c r="U390" s="24"/>
      <c r="V390" s="24"/>
      <c r="W390" s="24"/>
      <c r="X390" s="24"/>
      <c r="Y390" s="24"/>
      <c r="Z390" s="24"/>
      <c r="AA390" s="24"/>
      <c r="AB390" s="24"/>
      <c r="AC390" s="24"/>
      <c r="AD390" s="24"/>
    </row>
    <row r="391" spans="10:30" x14ac:dyDescent="0.25">
      <c r="J391" s="24"/>
      <c r="K391" s="24"/>
      <c r="L391" s="24"/>
      <c r="M391" s="24"/>
      <c r="N391" s="24"/>
      <c r="O391" s="24"/>
      <c r="P391" s="24"/>
      <c r="Q391" s="24"/>
      <c r="R391" s="24"/>
      <c r="S391" s="24"/>
      <c r="T391" s="24"/>
      <c r="U391" s="24"/>
      <c r="V391" s="24"/>
      <c r="W391" s="24"/>
      <c r="X391" s="24"/>
      <c r="Y391" s="24"/>
      <c r="Z391" s="24"/>
      <c r="AA391" s="24"/>
      <c r="AB391" s="24"/>
      <c r="AC391" s="24"/>
      <c r="AD391" s="24"/>
    </row>
    <row r="392" spans="10:30" x14ac:dyDescent="0.25">
      <c r="J392" s="24"/>
      <c r="K392" s="24"/>
      <c r="L392" s="24"/>
      <c r="M392" s="24"/>
      <c r="N392" s="24"/>
      <c r="O392" s="24"/>
      <c r="P392" s="24"/>
      <c r="Q392" s="24"/>
      <c r="R392" s="24"/>
      <c r="S392" s="24"/>
      <c r="T392" s="24"/>
      <c r="U392" s="24"/>
      <c r="V392" s="24"/>
      <c r="W392" s="24"/>
      <c r="X392" s="24"/>
      <c r="Y392" s="24"/>
      <c r="Z392" s="24"/>
      <c r="AA392" s="24"/>
      <c r="AB392" s="24"/>
      <c r="AC392" s="24"/>
      <c r="AD392" s="24"/>
    </row>
    <row r="393" spans="10:30" x14ac:dyDescent="0.25">
      <c r="J393" s="24"/>
      <c r="K393" s="24"/>
      <c r="L393" s="24"/>
      <c r="M393" s="24"/>
      <c r="N393" s="24"/>
      <c r="O393" s="24"/>
      <c r="P393" s="24"/>
      <c r="Q393" s="24"/>
      <c r="R393" s="24"/>
      <c r="S393" s="24"/>
      <c r="T393" s="24"/>
      <c r="U393" s="24"/>
      <c r="V393" s="24"/>
      <c r="W393" s="24"/>
      <c r="X393" s="24"/>
      <c r="Y393" s="24"/>
      <c r="Z393" s="24"/>
      <c r="AA393" s="24"/>
      <c r="AB393" s="24"/>
      <c r="AC393" s="24"/>
      <c r="AD393" s="24"/>
    </row>
    <row r="394" spans="10:30" x14ac:dyDescent="0.25">
      <c r="J394" s="24"/>
      <c r="K394" s="24"/>
      <c r="L394" s="24"/>
      <c r="M394" s="24"/>
      <c r="N394" s="24"/>
      <c r="O394" s="24"/>
      <c r="P394" s="24"/>
      <c r="Q394" s="24"/>
      <c r="R394" s="24"/>
      <c r="S394" s="24"/>
      <c r="T394" s="24"/>
      <c r="U394" s="24"/>
      <c r="V394" s="24"/>
      <c r="W394" s="24"/>
      <c r="X394" s="24"/>
      <c r="Y394" s="24"/>
      <c r="Z394" s="24"/>
      <c r="AA394" s="24"/>
      <c r="AB394" s="24"/>
      <c r="AC394" s="24"/>
      <c r="AD394" s="24"/>
    </row>
    <row r="395" spans="10:30" x14ac:dyDescent="0.25">
      <c r="J395" s="24"/>
      <c r="K395" s="24"/>
      <c r="L395" s="24"/>
      <c r="M395" s="24"/>
      <c r="N395" s="24"/>
      <c r="O395" s="24"/>
      <c r="P395" s="24"/>
      <c r="Q395" s="24"/>
      <c r="R395" s="24"/>
      <c r="S395" s="24"/>
      <c r="T395" s="24"/>
      <c r="U395" s="24"/>
      <c r="V395" s="24"/>
      <c r="W395" s="24"/>
      <c r="X395" s="24"/>
      <c r="Y395" s="24"/>
      <c r="Z395" s="24"/>
      <c r="AA395" s="24"/>
      <c r="AB395" s="24"/>
      <c r="AC395" s="24"/>
      <c r="AD395" s="24"/>
    </row>
    <row r="396" spans="10:30" x14ac:dyDescent="0.25">
      <c r="J396" s="24"/>
      <c r="K396" s="24"/>
      <c r="L396" s="24"/>
      <c r="M396" s="24"/>
      <c r="N396" s="24"/>
      <c r="O396" s="24"/>
      <c r="P396" s="24"/>
      <c r="Q396" s="24"/>
      <c r="R396" s="24"/>
      <c r="S396" s="24"/>
      <c r="T396" s="24"/>
      <c r="U396" s="24"/>
      <c r="V396" s="24"/>
      <c r="W396" s="24"/>
      <c r="X396" s="24"/>
      <c r="Y396" s="24"/>
      <c r="Z396" s="24"/>
      <c r="AA396" s="24"/>
      <c r="AB396" s="24"/>
      <c r="AC396" s="24"/>
      <c r="AD396" s="24"/>
    </row>
    <row r="397" spans="10:30" x14ac:dyDescent="0.25">
      <c r="J397" s="24"/>
      <c r="K397" s="24"/>
      <c r="L397" s="24"/>
      <c r="M397" s="24"/>
      <c r="N397" s="24"/>
      <c r="O397" s="24"/>
      <c r="P397" s="24"/>
      <c r="Q397" s="24"/>
      <c r="R397" s="24"/>
      <c r="S397" s="24"/>
      <c r="T397" s="24"/>
      <c r="U397" s="24"/>
      <c r="V397" s="24"/>
      <c r="W397" s="24"/>
      <c r="X397" s="24"/>
      <c r="Y397" s="24"/>
      <c r="Z397" s="24"/>
      <c r="AA397" s="24"/>
      <c r="AB397" s="24"/>
      <c r="AC397" s="24"/>
      <c r="AD397" s="24"/>
    </row>
    <row r="398" spans="10:30" x14ac:dyDescent="0.25">
      <c r="J398" s="24"/>
      <c r="K398" s="24"/>
      <c r="L398" s="24"/>
      <c r="M398" s="24"/>
      <c r="N398" s="24"/>
      <c r="O398" s="24"/>
      <c r="P398" s="24"/>
      <c r="Q398" s="24"/>
      <c r="R398" s="24"/>
      <c r="S398" s="24"/>
      <c r="T398" s="24"/>
      <c r="U398" s="24"/>
      <c r="V398" s="24"/>
      <c r="W398" s="24"/>
      <c r="X398" s="24"/>
      <c r="Y398" s="24"/>
      <c r="Z398" s="24"/>
      <c r="AA398" s="24"/>
      <c r="AB398" s="24"/>
      <c r="AC398" s="24"/>
      <c r="AD398" s="24"/>
    </row>
    <row r="399" spans="10:30" x14ac:dyDescent="0.25">
      <c r="J399" s="24"/>
      <c r="K399" s="24"/>
      <c r="L399" s="24"/>
      <c r="M399" s="24"/>
      <c r="N399" s="24"/>
      <c r="O399" s="24"/>
      <c r="P399" s="24"/>
      <c r="Q399" s="24"/>
      <c r="R399" s="24"/>
      <c r="S399" s="24"/>
      <c r="T399" s="24"/>
      <c r="U399" s="24"/>
      <c r="V399" s="24"/>
      <c r="W399" s="24"/>
      <c r="X399" s="24"/>
      <c r="Y399" s="24"/>
      <c r="Z399" s="24"/>
      <c r="AA399" s="24"/>
      <c r="AB399" s="24"/>
      <c r="AC399" s="24"/>
      <c r="AD399" s="24"/>
    </row>
    <row r="400" spans="10:30" x14ac:dyDescent="0.25">
      <c r="J400" s="24"/>
      <c r="K400" s="24"/>
      <c r="L400" s="24"/>
      <c r="M400" s="24"/>
      <c r="N400" s="24"/>
      <c r="O400" s="24"/>
      <c r="P400" s="24"/>
      <c r="Q400" s="24"/>
      <c r="R400" s="24"/>
      <c r="S400" s="24"/>
      <c r="T400" s="24"/>
      <c r="U400" s="24"/>
      <c r="V400" s="24"/>
      <c r="W400" s="24"/>
      <c r="X400" s="24"/>
      <c r="Y400" s="24"/>
      <c r="Z400" s="24"/>
      <c r="AA400" s="24"/>
      <c r="AB400" s="24"/>
      <c r="AC400" s="24"/>
      <c r="AD400" s="24"/>
    </row>
    <row r="401" spans="10:30" x14ac:dyDescent="0.25">
      <c r="J401" s="24"/>
      <c r="K401" s="24"/>
      <c r="L401" s="24"/>
      <c r="M401" s="24"/>
      <c r="N401" s="24"/>
      <c r="O401" s="24"/>
      <c r="P401" s="24"/>
      <c r="Q401" s="24"/>
      <c r="R401" s="24"/>
      <c r="S401" s="24"/>
      <c r="T401" s="24"/>
      <c r="U401" s="24"/>
      <c r="V401" s="24"/>
      <c r="W401" s="24"/>
      <c r="X401" s="24"/>
      <c r="Y401" s="24"/>
      <c r="Z401" s="24"/>
      <c r="AA401" s="24"/>
      <c r="AB401" s="24"/>
      <c r="AC401" s="24"/>
      <c r="AD401" s="24"/>
    </row>
    <row r="402" spans="10:30" x14ac:dyDescent="0.25">
      <c r="J402" s="24"/>
      <c r="K402" s="24"/>
      <c r="L402" s="24"/>
      <c r="M402" s="24"/>
      <c r="N402" s="24"/>
      <c r="O402" s="24"/>
      <c r="P402" s="24"/>
      <c r="Q402" s="24"/>
      <c r="R402" s="24"/>
      <c r="S402" s="24"/>
      <c r="T402" s="24"/>
      <c r="U402" s="24"/>
      <c r="V402" s="24"/>
      <c r="W402" s="24"/>
      <c r="X402" s="24"/>
      <c r="Y402" s="24"/>
      <c r="Z402" s="24"/>
      <c r="AA402" s="24"/>
      <c r="AB402" s="24"/>
      <c r="AC402" s="24"/>
      <c r="AD402" s="24"/>
    </row>
    <row r="403" spans="10:30" x14ac:dyDescent="0.25">
      <c r="J403" s="24"/>
      <c r="K403" s="24"/>
      <c r="L403" s="24"/>
      <c r="M403" s="24"/>
      <c r="N403" s="24"/>
      <c r="O403" s="24"/>
      <c r="P403" s="24"/>
      <c r="Q403" s="24"/>
      <c r="R403" s="24"/>
      <c r="S403" s="24"/>
      <c r="T403" s="24"/>
      <c r="U403" s="24"/>
      <c r="V403" s="24"/>
      <c r="W403" s="24"/>
      <c r="X403" s="24"/>
      <c r="Y403" s="24"/>
      <c r="Z403" s="24"/>
      <c r="AA403" s="24"/>
      <c r="AB403" s="24"/>
      <c r="AC403" s="24"/>
      <c r="AD403" s="24"/>
    </row>
    <row r="404" spans="10:30" x14ac:dyDescent="0.25">
      <c r="J404" s="24"/>
      <c r="K404" s="24"/>
      <c r="L404" s="24"/>
      <c r="M404" s="24"/>
      <c r="N404" s="24"/>
      <c r="O404" s="24"/>
      <c r="P404" s="24"/>
      <c r="Q404" s="24"/>
      <c r="R404" s="24"/>
      <c r="S404" s="24"/>
      <c r="T404" s="24"/>
      <c r="U404" s="24"/>
      <c r="V404" s="24"/>
      <c r="W404" s="24"/>
      <c r="X404" s="24"/>
      <c r="Y404" s="24"/>
      <c r="Z404" s="24"/>
      <c r="AA404" s="24"/>
      <c r="AB404" s="24"/>
      <c r="AC404" s="24"/>
      <c r="AD404" s="24"/>
    </row>
    <row r="405" spans="10:30" x14ac:dyDescent="0.25">
      <c r="J405" s="24"/>
      <c r="K405" s="24"/>
      <c r="L405" s="24"/>
      <c r="M405" s="24"/>
      <c r="N405" s="24"/>
      <c r="O405" s="24"/>
      <c r="P405" s="24"/>
      <c r="Q405" s="24"/>
      <c r="R405" s="24"/>
      <c r="S405" s="24"/>
      <c r="T405" s="24"/>
      <c r="U405" s="24"/>
      <c r="V405" s="24"/>
      <c r="W405" s="24"/>
      <c r="X405" s="24"/>
      <c r="Y405" s="24"/>
      <c r="Z405" s="24"/>
      <c r="AA405" s="24"/>
      <c r="AB405" s="24"/>
      <c r="AC405" s="24"/>
      <c r="AD405" s="24"/>
    </row>
    <row r="406" spans="10:30" x14ac:dyDescent="0.25">
      <c r="J406" s="24"/>
      <c r="K406" s="24"/>
      <c r="L406" s="24"/>
      <c r="M406" s="24"/>
      <c r="N406" s="24"/>
      <c r="O406" s="24"/>
      <c r="P406" s="24"/>
      <c r="Q406" s="24"/>
      <c r="R406" s="24"/>
      <c r="S406" s="24"/>
      <c r="T406" s="24"/>
      <c r="U406" s="24"/>
      <c r="V406" s="24"/>
      <c r="W406" s="24"/>
      <c r="X406" s="24"/>
      <c r="Y406" s="24"/>
      <c r="Z406" s="24"/>
      <c r="AA406" s="24"/>
      <c r="AB406" s="24"/>
      <c r="AC406" s="24"/>
      <c r="AD406" s="24"/>
    </row>
    <row r="407" spans="10:30" x14ac:dyDescent="0.25">
      <c r="J407" s="24"/>
      <c r="K407" s="24"/>
      <c r="L407" s="24"/>
      <c r="M407" s="24"/>
      <c r="N407" s="24"/>
      <c r="O407" s="24"/>
      <c r="P407" s="24"/>
      <c r="Q407" s="24"/>
      <c r="R407" s="24"/>
      <c r="S407" s="24"/>
      <c r="T407" s="24"/>
      <c r="U407" s="24"/>
      <c r="V407" s="24"/>
      <c r="W407" s="24"/>
      <c r="X407" s="24"/>
      <c r="Y407" s="24"/>
      <c r="Z407" s="24"/>
      <c r="AA407" s="24"/>
      <c r="AB407" s="24"/>
      <c r="AC407" s="24"/>
      <c r="AD407" s="24"/>
    </row>
    <row r="408" spans="10:30" x14ac:dyDescent="0.25">
      <c r="J408" s="24"/>
      <c r="K408" s="24"/>
      <c r="L408" s="24"/>
      <c r="M408" s="24"/>
      <c r="N408" s="24"/>
      <c r="O408" s="24"/>
      <c r="P408" s="24"/>
      <c r="Q408" s="24"/>
      <c r="R408" s="24"/>
      <c r="S408" s="24"/>
      <c r="T408" s="24"/>
      <c r="U408" s="24"/>
      <c r="V408" s="24"/>
      <c r="W408" s="24"/>
      <c r="X408" s="24"/>
      <c r="Y408" s="24"/>
      <c r="Z408" s="24"/>
      <c r="AA408" s="24"/>
      <c r="AB408" s="24"/>
      <c r="AC408" s="24"/>
      <c r="AD408" s="24"/>
    </row>
    <row r="409" spans="10:30" x14ac:dyDescent="0.25">
      <c r="J409" s="24"/>
      <c r="K409" s="24"/>
      <c r="L409" s="24"/>
      <c r="M409" s="24"/>
      <c r="N409" s="24"/>
      <c r="O409" s="24"/>
      <c r="P409" s="24"/>
      <c r="Q409" s="24"/>
      <c r="R409" s="24"/>
      <c r="S409" s="24"/>
      <c r="T409" s="24"/>
      <c r="U409" s="24"/>
      <c r="V409" s="24"/>
      <c r="W409" s="24"/>
      <c r="X409" s="24"/>
      <c r="Y409" s="24"/>
      <c r="Z409" s="24"/>
      <c r="AA409" s="24"/>
      <c r="AB409" s="24"/>
      <c r="AC409" s="24"/>
      <c r="AD409" s="24"/>
    </row>
    <row r="410" spans="10:30" x14ac:dyDescent="0.25">
      <c r="J410" s="24"/>
      <c r="K410" s="24"/>
      <c r="L410" s="24"/>
      <c r="M410" s="24"/>
      <c r="N410" s="24"/>
      <c r="O410" s="24"/>
      <c r="P410" s="24"/>
      <c r="Q410" s="24"/>
      <c r="R410" s="24"/>
      <c r="S410" s="24"/>
      <c r="T410" s="24"/>
      <c r="U410" s="24"/>
      <c r="V410" s="24"/>
      <c r="W410" s="24"/>
      <c r="X410" s="24"/>
      <c r="Y410" s="24"/>
      <c r="Z410" s="24"/>
      <c r="AA410" s="24"/>
      <c r="AB410" s="24"/>
      <c r="AC410" s="24"/>
      <c r="AD410" s="24"/>
    </row>
    <row r="411" spans="10:30" x14ac:dyDescent="0.25">
      <c r="J411" s="24"/>
      <c r="K411" s="24"/>
      <c r="L411" s="24"/>
      <c r="M411" s="24"/>
      <c r="N411" s="24"/>
      <c r="O411" s="24"/>
      <c r="P411" s="24"/>
      <c r="Q411" s="24"/>
      <c r="R411" s="24"/>
      <c r="S411" s="24"/>
      <c r="T411" s="24"/>
      <c r="U411" s="24"/>
      <c r="V411" s="24"/>
      <c r="W411" s="24"/>
      <c r="X411" s="24"/>
      <c r="Y411" s="24"/>
      <c r="Z411" s="24"/>
      <c r="AA411" s="24"/>
      <c r="AB411" s="24"/>
      <c r="AC411" s="24"/>
      <c r="AD411" s="24"/>
    </row>
    <row r="412" spans="10:30" x14ac:dyDescent="0.25">
      <c r="J412" s="24"/>
      <c r="K412" s="24"/>
      <c r="L412" s="24"/>
      <c r="M412" s="24"/>
      <c r="N412" s="24"/>
      <c r="O412" s="24"/>
      <c r="P412" s="24"/>
      <c r="Q412" s="24"/>
      <c r="R412" s="24"/>
      <c r="S412" s="24"/>
      <c r="T412" s="24"/>
      <c r="U412" s="24"/>
      <c r="V412" s="24"/>
      <c r="W412" s="24"/>
      <c r="X412" s="24"/>
      <c r="Y412" s="24"/>
      <c r="Z412" s="24"/>
      <c r="AA412" s="24"/>
      <c r="AB412" s="24"/>
      <c r="AC412" s="24"/>
      <c r="AD412" s="24"/>
    </row>
    <row r="413" spans="10:30" x14ac:dyDescent="0.25">
      <c r="J413" s="24"/>
      <c r="K413" s="24"/>
      <c r="L413" s="24"/>
      <c r="M413" s="24"/>
      <c r="N413" s="24"/>
      <c r="O413" s="24"/>
      <c r="P413" s="24"/>
      <c r="Q413" s="24"/>
      <c r="R413" s="24"/>
      <c r="S413" s="24"/>
      <c r="T413" s="24"/>
      <c r="U413" s="24"/>
      <c r="V413" s="24"/>
      <c r="W413" s="24"/>
      <c r="X413" s="24"/>
      <c r="Y413" s="24"/>
      <c r="Z413" s="24"/>
      <c r="AA413" s="24"/>
      <c r="AB413" s="24"/>
      <c r="AC413" s="24"/>
      <c r="AD413" s="24"/>
    </row>
    <row r="414" spans="10:30" x14ac:dyDescent="0.25">
      <c r="J414" s="24"/>
      <c r="K414" s="24"/>
      <c r="L414" s="24"/>
      <c r="M414" s="24"/>
      <c r="N414" s="24"/>
      <c r="O414" s="24"/>
      <c r="P414" s="24"/>
      <c r="Q414" s="24"/>
      <c r="R414" s="24"/>
      <c r="S414" s="24"/>
      <c r="T414" s="24"/>
      <c r="U414" s="24"/>
      <c r="V414" s="24"/>
      <c r="W414" s="24"/>
      <c r="X414" s="24"/>
      <c r="Y414" s="24"/>
      <c r="Z414" s="24"/>
      <c r="AA414" s="24"/>
      <c r="AB414" s="24"/>
      <c r="AC414" s="24"/>
      <c r="AD414" s="24"/>
    </row>
    <row r="415" spans="10:30" x14ac:dyDescent="0.25">
      <c r="J415" s="24"/>
      <c r="K415" s="24"/>
      <c r="L415" s="24"/>
      <c r="M415" s="24"/>
      <c r="N415" s="24"/>
      <c r="O415" s="24"/>
      <c r="P415" s="24"/>
      <c r="Q415" s="24"/>
      <c r="R415" s="24"/>
      <c r="S415" s="24"/>
      <c r="T415" s="24"/>
      <c r="U415" s="24"/>
      <c r="V415" s="24"/>
      <c r="W415" s="24"/>
      <c r="X415" s="24"/>
      <c r="Y415" s="24"/>
      <c r="Z415" s="24"/>
      <c r="AA415" s="24"/>
      <c r="AB415" s="24"/>
      <c r="AC415" s="24"/>
      <c r="AD415" s="24"/>
    </row>
    <row r="416" spans="10:30" x14ac:dyDescent="0.25">
      <c r="J416" s="24"/>
      <c r="K416" s="24"/>
      <c r="L416" s="24"/>
      <c r="M416" s="24"/>
      <c r="N416" s="24"/>
      <c r="O416" s="24"/>
      <c r="P416" s="24"/>
      <c r="Q416" s="24"/>
      <c r="R416" s="24"/>
      <c r="S416" s="24"/>
      <c r="T416" s="24"/>
      <c r="U416" s="24"/>
      <c r="V416" s="24"/>
      <c r="W416" s="24"/>
      <c r="X416" s="24"/>
      <c r="Y416" s="24"/>
      <c r="Z416" s="24"/>
      <c r="AA416" s="24"/>
      <c r="AB416" s="24"/>
      <c r="AC416" s="24"/>
      <c r="AD416" s="24"/>
    </row>
    <row r="417" spans="10:30" x14ac:dyDescent="0.25">
      <c r="J417" s="24"/>
      <c r="K417" s="24"/>
      <c r="L417" s="24"/>
      <c r="M417" s="24"/>
      <c r="N417" s="24"/>
      <c r="O417" s="24"/>
      <c r="P417" s="24"/>
      <c r="Q417" s="24"/>
      <c r="R417" s="24"/>
      <c r="S417" s="24"/>
      <c r="T417" s="24"/>
      <c r="U417" s="24"/>
      <c r="V417" s="24"/>
      <c r="W417" s="24"/>
      <c r="X417" s="24"/>
      <c r="Y417" s="24"/>
      <c r="Z417" s="24"/>
      <c r="AA417" s="24"/>
      <c r="AB417" s="24"/>
      <c r="AC417" s="24"/>
      <c r="AD417" s="24"/>
    </row>
    <row r="418" spans="10:30" x14ac:dyDescent="0.25">
      <c r="J418" s="24"/>
      <c r="K418" s="24"/>
      <c r="L418" s="24"/>
      <c r="M418" s="24"/>
      <c r="N418" s="24"/>
      <c r="O418" s="24"/>
      <c r="P418" s="24"/>
      <c r="Q418" s="24"/>
      <c r="R418" s="24"/>
      <c r="S418" s="24"/>
      <c r="T418" s="24"/>
      <c r="U418" s="24"/>
      <c r="V418" s="24"/>
      <c r="W418" s="24"/>
      <c r="X418" s="24"/>
      <c r="Y418" s="24"/>
      <c r="Z418" s="24"/>
      <c r="AA418" s="24"/>
      <c r="AB418" s="24"/>
      <c r="AC418" s="24"/>
      <c r="AD418" s="24"/>
    </row>
    <row r="419" spans="10:30" x14ac:dyDescent="0.25">
      <c r="J419" s="24"/>
      <c r="K419" s="24"/>
      <c r="L419" s="24"/>
      <c r="M419" s="24"/>
      <c r="N419" s="24"/>
      <c r="O419" s="24"/>
      <c r="P419" s="24"/>
      <c r="Q419" s="24"/>
      <c r="R419" s="24"/>
      <c r="S419" s="24"/>
      <c r="T419" s="24"/>
      <c r="U419" s="24"/>
      <c r="V419" s="24"/>
      <c r="W419" s="24"/>
      <c r="X419" s="24"/>
      <c r="Y419" s="24"/>
      <c r="Z419" s="24"/>
      <c r="AA419" s="24"/>
      <c r="AB419" s="24"/>
      <c r="AC419" s="24"/>
      <c r="AD419" s="24"/>
    </row>
    <row r="420" spans="10:30" x14ac:dyDescent="0.25">
      <c r="J420" s="24"/>
      <c r="K420" s="24"/>
      <c r="L420" s="24"/>
      <c r="M420" s="24"/>
      <c r="N420" s="24"/>
      <c r="O420" s="24"/>
      <c r="P420" s="24"/>
      <c r="Q420" s="24"/>
      <c r="R420" s="24"/>
      <c r="S420" s="24"/>
      <c r="T420" s="24"/>
      <c r="U420" s="24"/>
      <c r="V420" s="24"/>
      <c r="W420" s="24"/>
      <c r="X420" s="24"/>
      <c r="Y420" s="24"/>
      <c r="Z420" s="24"/>
      <c r="AA420" s="24"/>
      <c r="AB420" s="24"/>
      <c r="AC420" s="24"/>
      <c r="AD420" s="24"/>
    </row>
    <row r="421" spans="10:30" x14ac:dyDescent="0.25">
      <c r="J421" s="24"/>
      <c r="K421" s="24"/>
      <c r="L421" s="24"/>
      <c r="M421" s="24"/>
      <c r="N421" s="24"/>
      <c r="O421" s="24"/>
      <c r="P421" s="24"/>
      <c r="Q421" s="24"/>
      <c r="R421" s="24"/>
      <c r="S421" s="24"/>
      <c r="T421" s="24"/>
      <c r="U421" s="24"/>
      <c r="V421" s="24"/>
      <c r="W421" s="24"/>
      <c r="X421" s="24"/>
      <c r="Y421" s="24"/>
      <c r="Z421" s="24"/>
      <c r="AA421" s="24"/>
      <c r="AB421" s="24"/>
      <c r="AC421" s="24"/>
      <c r="AD421" s="24"/>
    </row>
    <row r="422" spans="10:30" x14ac:dyDescent="0.25">
      <c r="J422" s="24"/>
      <c r="K422" s="24"/>
      <c r="L422" s="24"/>
      <c r="M422" s="24"/>
      <c r="N422" s="24"/>
      <c r="O422" s="24"/>
      <c r="P422" s="24"/>
      <c r="Q422" s="24"/>
      <c r="R422" s="24"/>
      <c r="S422" s="24"/>
      <c r="T422" s="24"/>
      <c r="U422" s="24"/>
      <c r="V422" s="24"/>
      <c r="W422" s="24"/>
      <c r="X422" s="24"/>
      <c r="Y422" s="24"/>
      <c r="Z422" s="24"/>
      <c r="AA422" s="24"/>
      <c r="AB422" s="24"/>
      <c r="AC422" s="24"/>
      <c r="AD422" s="24"/>
    </row>
    <row r="423" spans="10:30" x14ac:dyDescent="0.25">
      <c r="J423" s="24"/>
      <c r="K423" s="24"/>
      <c r="L423" s="24"/>
      <c r="M423" s="24"/>
      <c r="N423" s="24"/>
      <c r="O423" s="24"/>
      <c r="P423" s="24"/>
      <c r="Q423" s="24"/>
      <c r="R423" s="24"/>
      <c r="S423" s="24"/>
      <c r="T423" s="24"/>
      <c r="U423" s="24"/>
      <c r="V423" s="24"/>
      <c r="W423" s="24"/>
      <c r="X423" s="24"/>
      <c r="Y423" s="24"/>
      <c r="Z423" s="24"/>
      <c r="AA423" s="24"/>
      <c r="AB423" s="24"/>
      <c r="AC423" s="24"/>
      <c r="AD423" s="24"/>
    </row>
    <row r="424" spans="10:30" x14ac:dyDescent="0.25">
      <c r="J424" s="24"/>
      <c r="K424" s="24"/>
      <c r="L424" s="24"/>
      <c r="M424" s="24"/>
      <c r="N424" s="24"/>
      <c r="O424" s="24"/>
      <c r="P424" s="24"/>
      <c r="Q424" s="24"/>
      <c r="R424" s="24"/>
      <c r="S424" s="24"/>
      <c r="T424" s="24"/>
      <c r="U424" s="24"/>
      <c r="V424" s="24"/>
      <c r="W424" s="24"/>
      <c r="X424" s="24"/>
      <c r="Y424" s="24"/>
      <c r="Z424" s="24"/>
      <c r="AA424" s="24"/>
      <c r="AB424" s="24"/>
      <c r="AC424" s="24"/>
      <c r="AD424" s="24"/>
    </row>
    <row r="425" spans="10:30" x14ac:dyDescent="0.25">
      <c r="J425" s="24"/>
      <c r="K425" s="24"/>
      <c r="L425" s="24"/>
      <c r="M425" s="24"/>
      <c r="N425" s="24"/>
      <c r="O425" s="24"/>
      <c r="P425" s="24"/>
      <c r="Q425" s="24"/>
      <c r="R425" s="24"/>
      <c r="S425" s="24"/>
      <c r="T425" s="24"/>
      <c r="U425" s="24"/>
      <c r="V425" s="24"/>
      <c r="W425" s="24"/>
      <c r="X425" s="24"/>
      <c r="Y425" s="24"/>
      <c r="Z425" s="24"/>
      <c r="AA425" s="24"/>
      <c r="AB425" s="24"/>
      <c r="AC425" s="24"/>
      <c r="AD425" s="24"/>
    </row>
    <row r="426" spans="10:30" x14ac:dyDescent="0.25">
      <c r="J426" s="24"/>
      <c r="K426" s="24"/>
      <c r="L426" s="24"/>
      <c r="M426" s="24"/>
      <c r="N426" s="24"/>
      <c r="O426" s="24"/>
      <c r="P426" s="24"/>
      <c r="Q426" s="24"/>
      <c r="R426" s="24"/>
      <c r="S426" s="24"/>
      <c r="T426" s="24"/>
      <c r="U426" s="24"/>
      <c r="V426" s="24"/>
      <c r="W426" s="24"/>
      <c r="X426" s="24"/>
      <c r="Y426" s="24"/>
      <c r="Z426" s="24"/>
      <c r="AA426" s="24"/>
      <c r="AB426" s="24"/>
      <c r="AC426" s="24"/>
      <c r="AD426" s="24"/>
    </row>
    <row r="427" spans="10:30" x14ac:dyDescent="0.25">
      <c r="J427" s="24"/>
      <c r="K427" s="24"/>
      <c r="L427" s="24"/>
      <c r="M427" s="24"/>
      <c r="N427" s="24"/>
      <c r="O427" s="24"/>
      <c r="P427" s="24"/>
      <c r="Q427" s="24"/>
      <c r="R427" s="24"/>
      <c r="S427" s="24"/>
      <c r="T427" s="24"/>
      <c r="U427" s="24"/>
      <c r="V427" s="24"/>
      <c r="W427" s="24"/>
      <c r="X427" s="24"/>
      <c r="Y427" s="24"/>
      <c r="Z427" s="24"/>
      <c r="AA427" s="24"/>
      <c r="AB427" s="24"/>
      <c r="AC427" s="24"/>
      <c r="AD427" s="24"/>
    </row>
    <row r="428" spans="10:30" x14ac:dyDescent="0.25">
      <c r="J428" s="24"/>
      <c r="K428" s="24"/>
      <c r="L428" s="24"/>
      <c r="M428" s="24"/>
      <c r="N428" s="24"/>
      <c r="O428" s="24"/>
      <c r="P428" s="24"/>
      <c r="Q428" s="24"/>
      <c r="R428" s="24"/>
      <c r="S428" s="24"/>
      <c r="T428" s="24"/>
      <c r="U428" s="24"/>
      <c r="V428" s="24"/>
      <c r="W428" s="24"/>
      <c r="X428" s="24"/>
      <c r="Y428" s="24"/>
      <c r="Z428" s="24"/>
      <c r="AA428" s="24"/>
      <c r="AB428" s="24"/>
      <c r="AC428" s="24"/>
      <c r="AD428" s="24"/>
    </row>
    <row r="429" spans="10:30" x14ac:dyDescent="0.25">
      <c r="J429" s="24"/>
      <c r="K429" s="24"/>
      <c r="L429" s="24"/>
      <c r="M429" s="24"/>
      <c r="N429" s="24"/>
      <c r="O429" s="24"/>
      <c r="P429" s="24"/>
      <c r="Q429" s="24"/>
      <c r="R429" s="24"/>
      <c r="S429" s="24"/>
      <c r="T429" s="24"/>
      <c r="U429" s="24"/>
      <c r="V429" s="24"/>
      <c r="W429" s="24"/>
      <c r="X429" s="24"/>
      <c r="Y429" s="24"/>
      <c r="Z429" s="24"/>
      <c r="AA429" s="24"/>
      <c r="AB429" s="24"/>
      <c r="AC429" s="24"/>
      <c r="AD429" s="24"/>
    </row>
    <row r="430" spans="10:30" x14ac:dyDescent="0.25">
      <c r="J430" s="24"/>
      <c r="K430" s="24"/>
      <c r="L430" s="24"/>
      <c r="M430" s="24"/>
      <c r="N430" s="24"/>
      <c r="O430" s="24"/>
      <c r="P430" s="24"/>
      <c r="Q430" s="24"/>
      <c r="R430" s="24"/>
      <c r="S430" s="24"/>
      <c r="T430" s="24"/>
      <c r="U430" s="24"/>
      <c r="V430" s="24"/>
      <c r="W430" s="24"/>
      <c r="X430" s="24"/>
      <c r="Y430" s="24"/>
      <c r="Z430" s="24"/>
      <c r="AA430" s="24"/>
      <c r="AB430" s="24"/>
      <c r="AC430" s="24"/>
      <c r="AD430" s="24"/>
    </row>
    <row r="431" spans="10:30" x14ac:dyDescent="0.25">
      <c r="J431" s="24"/>
      <c r="K431" s="24"/>
      <c r="L431" s="24"/>
      <c r="M431" s="24"/>
      <c r="N431" s="24"/>
      <c r="O431" s="24"/>
      <c r="P431" s="24"/>
      <c r="Q431" s="24"/>
      <c r="R431" s="24"/>
      <c r="S431" s="24"/>
      <c r="T431" s="24"/>
      <c r="U431" s="24"/>
      <c r="V431" s="24"/>
      <c r="W431" s="24"/>
      <c r="X431" s="24"/>
      <c r="Y431" s="24"/>
      <c r="Z431" s="24"/>
      <c r="AA431" s="24"/>
      <c r="AB431" s="24"/>
      <c r="AC431" s="24"/>
      <c r="AD431" s="24"/>
    </row>
    <row r="432" spans="10:30" x14ac:dyDescent="0.25">
      <c r="J432" s="24"/>
      <c r="K432" s="24"/>
      <c r="L432" s="24"/>
      <c r="M432" s="24"/>
      <c r="N432" s="24"/>
      <c r="O432" s="24"/>
      <c r="P432" s="24"/>
      <c r="Q432" s="24"/>
      <c r="R432" s="24"/>
      <c r="S432" s="24"/>
      <c r="T432" s="24"/>
      <c r="U432" s="24"/>
      <c r="V432" s="24"/>
      <c r="W432" s="24"/>
      <c r="X432" s="24"/>
      <c r="Y432" s="24"/>
      <c r="Z432" s="24"/>
      <c r="AA432" s="24"/>
      <c r="AB432" s="24"/>
      <c r="AC432" s="24"/>
      <c r="AD432" s="24"/>
    </row>
    <row r="433" spans="10:30" x14ac:dyDescent="0.25">
      <c r="J433" s="24"/>
      <c r="K433" s="24"/>
      <c r="L433" s="24"/>
      <c r="M433" s="24"/>
      <c r="N433" s="24"/>
      <c r="O433" s="24"/>
      <c r="P433" s="24"/>
      <c r="Q433" s="24"/>
      <c r="R433" s="24"/>
      <c r="S433" s="24"/>
      <c r="T433" s="24"/>
      <c r="U433" s="24"/>
      <c r="V433" s="24"/>
      <c r="W433" s="24"/>
      <c r="X433" s="24"/>
      <c r="Y433" s="24"/>
      <c r="Z433" s="24"/>
      <c r="AA433" s="24"/>
      <c r="AB433" s="24"/>
      <c r="AC433" s="24"/>
      <c r="AD433" s="24"/>
    </row>
    <row r="434" spans="10:30" x14ac:dyDescent="0.25">
      <c r="J434" s="24"/>
      <c r="K434" s="24"/>
      <c r="L434" s="24"/>
      <c r="M434" s="24"/>
      <c r="N434" s="24"/>
      <c r="O434" s="24"/>
      <c r="P434" s="24"/>
      <c r="Q434" s="24"/>
      <c r="R434" s="24"/>
      <c r="S434" s="24"/>
      <c r="T434" s="24"/>
      <c r="U434" s="24"/>
      <c r="V434" s="24"/>
      <c r="W434" s="24"/>
      <c r="X434" s="24"/>
      <c r="Y434" s="24"/>
      <c r="Z434" s="24"/>
      <c r="AA434" s="24"/>
      <c r="AB434" s="24"/>
      <c r="AC434" s="24"/>
      <c r="AD434" s="24"/>
    </row>
    <row r="435" spans="10:30" x14ac:dyDescent="0.25">
      <c r="J435" s="24"/>
      <c r="K435" s="24"/>
      <c r="L435" s="24"/>
      <c r="M435" s="24"/>
      <c r="N435" s="24"/>
      <c r="O435" s="24"/>
      <c r="P435" s="24"/>
      <c r="Q435" s="24"/>
      <c r="R435" s="24"/>
      <c r="S435" s="24"/>
      <c r="T435" s="24"/>
      <c r="U435" s="24"/>
      <c r="V435" s="24"/>
      <c r="W435" s="24"/>
      <c r="X435" s="24"/>
      <c r="Y435" s="24"/>
      <c r="Z435" s="24"/>
      <c r="AA435" s="24"/>
      <c r="AB435" s="24"/>
      <c r="AC435" s="24"/>
      <c r="AD435" s="24"/>
    </row>
    <row r="436" spans="10:30" x14ac:dyDescent="0.25">
      <c r="J436" s="24"/>
      <c r="K436" s="24"/>
      <c r="L436" s="24"/>
      <c r="M436" s="24"/>
      <c r="N436" s="24"/>
      <c r="O436" s="24"/>
      <c r="P436" s="24"/>
      <c r="Q436" s="24"/>
      <c r="R436" s="24"/>
      <c r="S436" s="24"/>
      <c r="T436" s="24"/>
      <c r="U436" s="24"/>
      <c r="V436" s="24"/>
      <c r="W436" s="24"/>
      <c r="X436" s="24"/>
      <c r="Y436" s="24"/>
      <c r="Z436" s="24"/>
      <c r="AA436" s="24"/>
      <c r="AB436" s="24"/>
      <c r="AC436" s="24"/>
      <c r="AD436" s="24"/>
    </row>
    <row r="437" spans="10:30" x14ac:dyDescent="0.25">
      <c r="J437" s="24"/>
      <c r="K437" s="24"/>
      <c r="L437" s="24"/>
      <c r="M437" s="24"/>
      <c r="N437" s="24"/>
      <c r="O437" s="24"/>
      <c r="P437" s="24"/>
      <c r="Q437" s="24"/>
      <c r="R437" s="24"/>
      <c r="S437" s="24"/>
      <c r="T437" s="24"/>
      <c r="U437" s="24"/>
      <c r="V437" s="24"/>
      <c r="W437" s="24"/>
      <c r="X437" s="24"/>
      <c r="Y437" s="24"/>
      <c r="Z437" s="24"/>
      <c r="AA437" s="24"/>
      <c r="AB437" s="24"/>
      <c r="AC437" s="24"/>
      <c r="AD437" s="24"/>
    </row>
    <row r="438" spans="10:30" x14ac:dyDescent="0.25">
      <c r="J438" s="24"/>
      <c r="K438" s="24"/>
      <c r="L438" s="24"/>
      <c r="M438" s="24"/>
      <c r="N438" s="24"/>
      <c r="O438" s="24"/>
      <c r="P438" s="24"/>
      <c r="Q438" s="24"/>
      <c r="R438" s="24"/>
      <c r="S438" s="24"/>
      <c r="T438" s="24"/>
      <c r="U438" s="24"/>
      <c r="V438" s="24"/>
      <c r="W438" s="24"/>
      <c r="X438" s="24"/>
      <c r="Y438" s="24"/>
      <c r="Z438" s="24"/>
      <c r="AA438" s="24"/>
      <c r="AB438" s="24"/>
      <c r="AC438" s="24"/>
      <c r="AD438" s="24"/>
    </row>
    <row r="439" spans="10:30" x14ac:dyDescent="0.25">
      <c r="J439" s="24"/>
      <c r="K439" s="24"/>
      <c r="L439" s="24"/>
      <c r="M439" s="24"/>
      <c r="N439" s="24"/>
      <c r="O439" s="24"/>
      <c r="P439" s="24"/>
      <c r="Q439" s="24"/>
      <c r="R439" s="24"/>
      <c r="S439" s="24"/>
      <c r="T439" s="24"/>
      <c r="U439" s="24"/>
      <c r="V439" s="24"/>
      <c r="W439" s="24"/>
      <c r="X439" s="24"/>
      <c r="Y439" s="24"/>
      <c r="Z439" s="24"/>
      <c r="AA439" s="24"/>
      <c r="AB439" s="24"/>
      <c r="AC439" s="24"/>
      <c r="AD439" s="24"/>
    </row>
    <row r="440" spans="10:30" x14ac:dyDescent="0.25">
      <c r="J440" s="24"/>
      <c r="K440" s="24"/>
      <c r="L440" s="24"/>
      <c r="M440" s="24"/>
      <c r="N440" s="24"/>
      <c r="O440" s="24"/>
      <c r="P440" s="24"/>
      <c r="Q440" s="24"/>
      <c r="R440" s="24"/>
      <c r="S440" s="24"/>
      <c r="T440" s="24"/>
      <c r="U440" s="24"/>
      <c r="V440" s="24"/>
      <c r="W440" s="24"/>
      <c r="X440" s="24"/>
      <c r="Y440" s="24"/>
      <c r="Z440" s="24"/>
      <c r="AA440" s="24"/>
      <c r="AB440" s="24"/>
      <c r="AC440" s="24"/>
      <c r="AD440" s="24"/>
    </row>
    <row r="441" spans="10:30" x14ac:dyDescent="0.25">
      <c r="J441" s="24"/>
      <c r="K441" s="24"/>
      <c r="L441" s="24"/>
      <c r="M441" s="24"/>
      <c r="N441" s="24"/>
      <c r="O441" s="24"/>
      <c r="P441" s="24"/>
      <c r="Q441" s="24"/>
      <c r="R441" s="24"/>
      <c r="S441" s="24"/>
      <c r="T441" s="24"/>
      <c r="U441" s="24"/>
      <c r="V441" s="24"/>
      <c r="W441" s="24"/>
      <c r="X441" s="24"/>
      <c r="Y441" s="24"/>
      <c r="Z441" s="24"/>
      <c r="AA441" s="24"/>
      <c r="AB441" s="24"/>
      <c r="AC441" s="24"/>
      <c r="AD441" s="24"/>
    </row>
    <row r="442" spans="10:30" x14ac:dyDescent="0.25">
      <c r="J442" s="24"/>
      <c r="K442" s="24"/>
      <c r="L442" s="24"/>
      <c r="M442" s="24"/>
      <c r="N442" s="24"/>
      <c r="O442" s="24"/>
      <c r="P442" s="24"/>
      <c r="Q442" s="24"/>
      <c r="R442" s="24"/>
      <c r="S442" s="24"/>
      <c r="T442" s="24"/>
      <c r="U442" s="24"/>
      <c r="V442" s="24"/>
      <c r="W442" s="24"/>
      <c r="X442" s="24"/>
      <c r="Y442" s="24"/>
      <c r="Z442" s="24"/>
      <c r="AA442" s="24"/>
      <c r="AB442" s="24"/>
      <c r="AC442" s="24"/>
      <c r="AD442" s="24"/>
    </row>
    <row r="443" spans="10:30" x14ac:dyDescent="0.25">
      <c r="J443" s="24"/>
      <c r="K443" s="24"/>
      <c r="L443" s="24"/>
      <c r="M443" s="24"/>
      <c r="N443" s="24"/>
      <c r="O443" s="24"/>
      <c r="P443" s="24"/>
      <c r="Q443" s="24"/>
      <c r="R443" s="24"/>
      <c r="S443" s="24"/>
      <c r="T443" s="24"/>
      <c r="U443" s="24"/>
      <c r="V443" s="24"/>
      <c r="W443" s="24"/>
      <c r="X443" s="24"/>
      <c r="Y443" s="24"/>
      <c r="Z443" s="24"/>
      <c r="AA443" s="24"/>
      <c r="AB443" s="24"/>
      <c r="AC443" s="24"/>
      <c r="AD443" s="24"/>
    </row>
    <row r="444" spans="10:30" x14ac:dyDescent="0.25">
      <c r="J444" s="24"/>
      <c r="K444" s="24"/>
      <c r="L444" s="24"/>
      <c r="M444" s="24"/>
      <c r="N444" s="24"/>
      <c r="O444" s="24"/>
      <c r="P444" s="24"/>
      <c r="Q444" s="24"/>
      <c r="R444" s="24"/>
      <c r="S444" s="24"/>
      <c r="T444" s="24"/>
      <c r="U444" s="24"/>
      <c r="V444" s="24"/>
      <c r="W444" s="24"/>
      <c r="X444" s="24"/>
      <c r="Y444" s="24"/>
      <c r="Z444" s="24"/>
      <c r="AA444" s="24"/>
      <c r="AB444" s="24"/>
      <c r="AC444" s="24"/>
      <c r="AD444" s="24"/>
    </row>
    <row r="445" spans="10:30" x14ac:dyDescent="0.25">
      <c r="J445" s="24"/>
      <c r="K445" s="24"/>
      <c r="L445" s="24"/>
      <c r="M445" s="24"/>
      <c r="N445" s="24"/>
      <c r="O445" s="24"/>
      <c r="P445" s="24"/>
      <c r="Q445" s="24"/>
      <c r="R445" s="24"/>
      <c r="S445" s="24"/>
      <c r="T445" s="24"/>
      <c r="U445" s="24"/>
      <c r="V445" s="24"/>
      <c r="W445" s="24"/>
      <c r="X445" s="24"/>
      <c r="Y445" s="24"/>
      <c r="Z445" s="24"/>
      <c r="AA445" s="24"/>
      <c r="AB445" s="24"/>
      <c r="AC445" s="24"/>
      <c r="AD445" s="24"/>
    </row>
    <row r="446" spans="10:30" x14ac:dyDescent="0.25">
      <c r="J446" s="24"/>
      <c r="K446" s="24"/>
      <c r="L446" s="24"/>
      <c r="M446" s="24"/>
      <c r="N446" s="24"/>
      <c r="O446" s="24"/>
      <c r="P446" s="24"/>
      <c r="Q446" s="24"/>
      <c r="R446" s="24"/>
      <c r="S446" s="24"/>
      <c r="T446" s="24"/>
      <c r="U446" s="24"/>
      <c r="V446" s="24"/>
      <c r="W446" s="24"/>
      <c r="X446" s="24"/>
      <c r="Y446" s="24"/>
      <c r="Z446" s="24"/>
      <c r="AA446" s="24"/>
      <c r="AB446" s="24"/>
      <c r="AC446" s="24"/>
      <c r="AD446" s="24"/>
    </row>
    <row r="447" spans="10:30" x14ac:dyDescent="0.25">
      <c r="J447" s="24"/>
      <c r="K447" s="24"/>
      <c r="L447" s="24"/>
      <c r="M447" s="24"/>
      <c r="N447" s="24"/>
      <c r="O447" s="24"/>
      <c r="P447" s="24"/>
      <c r="Q447" s="24"/>
      <c r="R447" s="24"/>
      <c r="S447" s="24"/>
      <c r="T447" s="24"/>
      <c r="U447" s="24"/>
      <c r="V447" s="24"/>
      <c r="W447" s="24"/>
      <c r="X447" s="24"/>
      <c r="Y447" s="24"/>
      <c r="Z447" s="24"/>
      <c r="AA447" s="24"/>
      <c r="AB447" s="24"/>
      <c r="AC447" s="24"/>
      <c r="AD447" s="24"/>
    </row>
    <row r="448" spans="10:30" x14ac:dyDescent="0.25">
      <c r="J448" s="24"/>
      <c r="K448" s="24"/>
      <c r="L448" s="24"/>
      <c r="M448" s="24"/>
      <c r="N448" s="24"/>
      <c r="O448" s="24"/>
      <c r="P448" s="24"/>
      <c r="Q448" s="24"/>
      <c r="R448" s="24"/>
      <c r="S448" s="24"/>
      <c r="T448" s="24"/>
      <c r="U448" s="24"/>
      <c r="V448" s="24"/>
      <c r="W448" s="24"/>
      <c r="X448" s="24"/>
      <c r="Y448" s="24"/>
      <c r="Z448" s="24"/>
      <c r="AA448" s="24"/>
      <c r="AB448" s="24"/>
      <c r="AC448" s="24"/>
      <c r="AD448" s="24"/>
    </row>
    <row r="449" spans="10:30" x14ac:dyDescent="0.25">
      <c r="J449" s="24"/>
      <c r="K449" s="24"/>
      <c r="L449" s="24"/>
      <c r="M449" s="24"/>
      <c r="N449" s="24"/>
      <c r="O449" s="24"/>
      <c r="P449" s="24"/>
      <c r="Q449" s="24"/>
      <c r="R449" s="24"/>
      <c r="S449" s="24"/>
      <c r="T449" s="24"/>
      <c r="U449" s="24"/>
      <c r="V449" s="24"/>
      <c r="W449" s="24"/>
      <c r="X449" s="24"/>
      <c r="Y449" s="24"/>
      <c r="Z449" s="24"/>
      <c r="AA449" s="24"/>
      <c r="AB449" s="24"/>
      <c r="AC449" s="24"/>
      <c r="AD449" s="24"/>
    </row>
    <row r="450" spans="10:30" x14ac:dyDescent="0.25">
      <c r="J450" s="24"/>
      <c r="K450" s="24"/>
      <c r="L450" s="24"/>
      <c r="M450" s="24"/>
      <c r="N450" s="24"/>
      <c r="O450" s="24"/>
      <c r="P450" s="24"/>
      <c r="Q450" s="24"/>
      <c r="R450" s="24"/>
      <c r="S450" s="24"/>
      <c r="T450" s="24"/>
      <c r="U450" s="24"/>
      <c r="V450" s="24"/>
      <c r="W450" s="24"/>
      <c r="X450" s="24"/>
      <c r="Y450" s="24"/>
      <c r="Z450" s="24"/>
      <c r="AA450" s="24"/>
      <c r="AB450" s="24"/>
      <c r="AC450" s="24"/>
      <c r="AD450" s="24"/>
    </row>
    <row r="451" spans="10:30" x14ac:dyDescent="0.25">
      <c r="J451" s="24"/>
      <c r="K451" s="24"/>
      <c r="L451" s="24"/>
      <c r="M451" s="24"/>
      <c r="N451" s="24"/>
      <c r="O451" s="24"/>
      <c r="P451" s="24"/>
      <c r="Q451" s="24"/>
      <c r="R451" s="24"/>
      <c r="S451" s="24"/>
      <c r="T451" s="24"/>
      <c r="U451" s="24"/>
      <c r="V451" s="24"/>
      <c r="W451" s="24"/>
      <c r="X451" s="24"/>
      <c r="Y451" s="24"/>
      <c r="Z451" s="24"/>
      <c r="AA451" s="24"/>
      <c r="AB451" s="24"/>
      <c r="AC451" s="24"/>
      <c r="AD451" s="24"/>
    </row>
    <row r="452" spans="10:30" x14ac:dyDescent="0.25">
      <c r="J452" s="24"/>
      <c r="K452" s="24"/>
      <c r="L452" s="24"/>
      <c r="M452" s="24"/>
      <c r="N452" s="24"/>
      <c r="O452" s="24"/>
      <c r="P452" s="24"/>
      <c r="Q452" s="24"/>
      <c r="R452" s="24"/>
      <c r="S452" s="24"/>
      <c r="T452" s="24"/>
      <c r="U452" s="24"/>
      <c r="V452" s="24"/>
      <c r="W452" s="24"/>
      <c r="X452" s="24"/>
      <c r="Y452" s="24"/>
      <c r="Z452" s="24"/>
      <c r="AA452" s="24"/>
      <c r="AB452" s="24"/>
      <c r="AC452" s="24"/>
      <c r="AD452" s="24"/>
    </row>
    <row r="453" spans="10:30" x14ac:dyDescent="0.25">
      <c r="J453" s="24"/>
      <c r="K453" s="24"/>
      <c r="L453" s="24"/>
      <c r="M453" s="24"/>
      <c r="N453" s="24"/>
      <c r="O453" s="24"/>
      <c r="P453" s="24"/>
      <c r="Q453" s="24"/>
      <c r="R453" s="24"/>
      <c r="S453" s="24"/>
      <c r="T453" s="24"/>
      <c r="U453" s="24"/>
      <c r="V453" s="24"/>
      <c r="W453" s="24"/>
      <c r="X453" s="24"/>
      <c r="Y453" s="24"/>
      <c r="Z453" s="24"/>
      <c r="AA453" s="24"/>
      <c r="AB453" s="24"/>
      <c r="AC453" s="24"/>
      <c r="AD453" s="24"/>
    </row>
    <row r="454" spans="10:30" x14ac:dyDescent="0.25">
      <c r="J454" s="24"/>
      <c r="K454" s="24"/>
      <c r="L454" s="24"/>
      <c r="M454" s="24"/>
      <c r="N454" s="24"/>
      <c r="O454" s="24"/>
      <c r="P454" s="24"/>
      <c r="Q454" s="24"/>
      <c r="R454" s="24"/>
      <c r="S454" s="24"/>
      <c r="T454" s="24"/>
      <c r="U454" s="24"/>
      <c r="V454" s="24"/>
      <c r="W454" s="24"/>
      <c r="X454" s="24"/>
      <c r="Y454" s="24"/>
      <c r="Z454" s="24"/>
      <c r="AA454" s="24"/>
      <c r="AB454" s="24"/>
      <c r="AC454" s="24"/>
      <c r="AD454" s="24"/>
    </row>
    <row r="455" spans="10:30" x14ac:dyDescent="0.25">
      <c r="J455" s="24"/>
      <c r="K455" s="24"/>
      <c r="L455" s="24"/>
      <c r="M455" s="24"/>
      <c r="N455" s="24"/>
      <c r="O455" s="24"/>
      <c r="P455" s="24"/>
      <c r="Q455" s="24"/>
      <c r="R455" s="24"/>
      <c r="S455" s="24"/>
      <c r="T455" s="24"/>
      <c r="U455" s="24"/>
      <c r="V455" s="24"/>
      <c r="W455" s="24"/>
      <c r="X455" s="24"/>
      <c r="Y455" s="24"/>
      <c r="Z455" s="24"/>
      <c r="AA455" s="24"/>
      <c r="AB455" s="24"/>
      <c r="AC455" s="24"/>
      <c r="AD455" s="24"/>
    </row>
    <row r="456" spans="10:30" x14ac:dyDescent="0.25">
      <c r="J456" s="24"/>
      <c r="K456" s="24"/>
      <c r="L456" s="24"/>
      <c r="M456" s="24"/>
      <c r="N456" s="24"/>
      <c r="O456" s="24"/>
      <c r="P456" s="24"/>
      <c r="Q456" s="24"/>
      <c r="R456" s="24"/>
      <c r="S456" s="24"/>
      <c r="T456" s="24"/>
      <c r="U456" s="24"/>
      <c r="V456" s="24"/>
      <c r="W456" s="24"/>
      <c r="X456" s="24"/>
      <c r="Y456" s="24"/>
      <c r="Z456" s="24"/>
      <c r="AA456" s="24"/>
      <c r="AB456" s="24"/>
      <c r="AC456" s="24"/>
      <c r="AD456" s="24"/>
    </row>
    <row r="457" spans="10:30" x14ac:dyDescent="0.25">
      <c r="J457" s="24"/>
      <c r="K457" s="24"/>
      <c r="L457" s="24"/>
      <c r="M457" s="24"/>
      <c r="N457" s="24"/>
      <c r="O457" s="24"/>
      <c r="P457" s="24"/>
      <c r="Q457" s="24"/>
      <c r="R457" s="24"/>
      <c r="S457" s="24"/>
      <c r="T457" s="24"/>
      <c r="U457" s="24"/>
      <c r="V457" s="24"/>
      <c r="W457" s="24"/>
      <c r="X457" s="24"/>
      <c r="Y457" s="24"/>
      <c r="Z457" s="24"/>
      <c r="AA457" s="24"/>
      <c r="AB457" s="24"/>
      <c r="AC457" s="24"/>
      <c r="AD457" s="24"/>
    </row>
    <row r="458" spans="10:30" x14ac:dyDescent="0.25">
      <c r="J458" s="24"/>
      <c r="K458" s="24"/>
      <c r="L458" s="24"/>
      <c r="M458" s="24"/>
      <c r="N458" s="24"/>
      <c r="O458" s="24"/>
      <c r="P458" s="24"/>
      <c r="Q458" s="24"/>
      <c r="R458" s="24"/>
      <c r="S458" s="24"/>
      <c r="T458" s="24"/>
      <c r="U458" s="24"/>
      <c r="V458" s="24"/>
      <c r="W458" s="24"/>
      <c r="X458" s="24"/>
      <c r="Y458" s="24"/>
      <c r="Z458" s="24"/>
      <c r="AA458" s="24"/>
      <c r="AB458" s="24"/>
      <c r="AC458" s="24"/>
      <c r="AD458" s="24"/>
    </row>
    <row r="459" spans="10:30" x14ac:dyDescent="0.25">
      <c r="J459" s="24"/>
      <c r="K459" s="24"/>
      <c r="L459" s="24"/>
      <c r="M459" s="24"/>
      <c r="N459" s="24"/>
      <c r="O459" s="24"/>
      <c r="P459" s="24"/>
      <c r="Q459" s="24"/>
      <c r="R459" s="24"/>
      <c r="S459" s="24"/>
      <c r="T459" s="24"/>
      <c r="U459" s="24"/>
      <c r="V459" s="24"/>
      <c r="W459" s="24"/>
      <c r="X459" s="24"/>
      <c r="Y459" s="24"/>
      <c r="Z459" s="24"/>
      <c r="AA459" s="24"/>
      <c r="AB459" s="24"/>
      <c r="AC459" s="24"/>
      <c r="AD459" s="24"/>
    </row>
    <row r="460" spans="10:30" x14ac:dyDescent="0.25">
      <c r="J460" s="24"/>
      <c r="K460" s="24"/>
      <c r="L460" s="24"/>
      <c r="M460" s="24"/>
      <c r="N460" s="24"/>
      <c r="O460" s="24"/>
      <c r="P460" s="24"/>
      <c r="Q460" s="24"/>
      <c r="R460" s="24"/>
      <c r="S460" s="24"/>
      <c r="T460" s="24"/>
      <c r="U460" s="24"/>
      <c r="V460" s="24"/>
      <c r="W460" s="24"/>
      <c r="X460" s="24"/>
      <c r="Y460" s="24"/>
      <c r="Z460" s="24"/>
      <c r="AA460" s="24"/>
      <c r="AB460" s="24"/>
      <c r="AC460" s="24"/>
      <c r="AD460" s="24"/>
    </row>
    <row r="461" spans="10:30" x14ac:dyDescent="0.25">
      <c r="J461" s="24"/>
      <c r="K461" s="24"/>
      <c r="L461" s="24"/>
      <c r="M461" s="24"/>
      <c r="N461" s="24"/>
      <c r="O461" s="24"/>
      <c r="P461" s="24"/>
      <c r="Q461" s="24"/>
      <c r="R461" s="24"/>
      <c r="S461" s="24"/>
      <c r="T461" s="24"/>
      <c r="U461" s="24"/>
      <c r="V461" s="24"/>
      <c r="W461" s="24"/>
      <c r="X461" s="24"/>
      <c r="Y461" s="24"/>
      <c r="Z461" s="24"/>
      <c r="AA461" s="24"/>
      <c r="AB461" s="24"/>
      <c r="AC461" s="24"/>
      <c r="AD461" s="24"/>
    </row>
    <row r="462" spans="10:30" x14ac:dyDescent="0.25">
      <c r="J462" s="24"/>
      <c r="K462" s="24"/>
      <c r="L462" s="24"/>
      <c r="M462" s="24"/>
      <c r="N462" s="24"/>
      <c r="O462" s="24"/>
      <c r="P462" s="24"/>
      <c r="Q462" s="24"/>
      <c r="R462" s="24"/>
      <c r="S462" s="24"/>
      <c r="T462" s="24"/>
      <c r="U462" s="24"/>
      <c r="V462" s="24"/>
      <c r="W462" s="24"/>
      <c r="X462" s="24"/>
      <c r="Y462" s="24"/>
      <c r="Z462" s="24"/>
      <c r="AA462" s="24"/>
      <c r="AB462" s="24"/>
      <c r="AC462" s="24"/>
      <c r="AD462" s="24"/>
    </row>
    <row r="463" spans="10:30" x14ac:dyDescent="0.25">
      <c r="J463" s="24"/>
      <c r="K463" s="24"/>
      <c r="L463" s="24"/>
      <c r="M463" s="24"/>
      <c r="N463" s="24"/>
      <c r="O463" s="24"/>
      <c r="P463" s="24"/>
      <c r="Q463" s="24"/>
      <c r="R463" s="24"/>
      <c r="S463" s="24"/>
      <c r="T463" s="24"/>
      <c r="U463" s="24"/>
      <c r="V463" s="24"/>
      <c r="W463" s="24"/>
      <c r="X463" s="24"/>
      <c r="Y463" s="24"/>
      <c r="Z463" s="24"/>
      <c r="AA463" s="24"/>
      <c r="AB463" s="24"/>
      <c r="AC463" s="24"/>
      <c r="AD463" s="24"/>
    </row>
    <row r="464" spans="10:30" x14ac:dyDescent="0.25">
      <c r="J464" s="24"/>
      <c r="K464" s="24"/>
      <c r="L464" s="24"/>
      <c r="M464" s="24"/>
      <c r="N464" s="24"/>
      <c r="O464" s="24"/>
      <c r="P464" s="24"/>
      <c r="Q464" s="24"/>
      <c r="R464" s="24"/>
      <c r="S464" s="24"/>
      <c r="T464" s="24"/>
      <c r="U464" s="24"/>
      <c r="V464" s="24"/>
      <c r="W464" s="24"/>
      <c r="X464" s="24"/>
      <c r="Y464" s="24"/>
      <c r="Z464" s="24"/>
      <c r="AA464" s="24"/>
      <c r="AB464" s="24"/>
      <c r="AC464" s="24"/>
      <c r="AD464" s="24"/>
    </row>
    <row r="465" spans="10:30" x14ac:dyDescent="0.25">
      <c r="J465" s="24"/>
      <c r="K465" s="24"/>
      <c r="L465" s="24"/>
      <c r="M465" s="24"/>
      <c r="N465" s="24"/>
      <c r="O465" s="24"/>
      <c r="P465" s="24"/>
      <c r="Q465" s="24"/>
      <c r="R465" s="24"/>
      <c r="S465" s="24"/>
      <c r="T465" s="24"/>
      <c r="U465" s="24"/>
      <c r="V465" s="24"/>
      <c r="W465" s="24"/>
      <c r="X465" s="24"/>
      <c r="Y465" s="24"/>
      <c r="Z465" s="24"/>
      <c r="AA465" s="24"/>
      <c r="AB465" s="24"/>
      <c r="AC465" s="24"/>
      <c r="AD465" s="24"/>
    </row>
    <row r="466" spans="10:30" x14ac:dyDescent="0.25">
      <c r="J466" s="24"/>
      <c r="K466" s="24"/>
      <c r="L466" s="24"/>
      <c r="M466" s="24"/>
      <c r="N466" s="24"/>
      <c r="O466" s="24"/>
      <c r="P466" s="24"/>
      <c r="Q466" s="24"/>
      <c r="R466" s="24"/>
      <c r="S466" s="24"/>
      <c r="T466" s="24"/>
      <c r="U466" s="24"/>
      <c r="V466" s="24"/>
      <c r="W466" s="24"/>
      <c r="X466" s="24"/>
      <c r="Y466" s="24"/>
      <c r="Z466" s="24"/>
      <c r="AA466" s="24"/>
      <c r="AB466" s="24"/>
      <c r="AC466" s="24"/>
      <c r="AD466" s="24"/>
    </row>
    <row r="467" spans="10:30" x14ac:dyDescent="0.25">
      <c r="J467" s="24"/>
      <c r="K467" s="24"/>
      <c r="L467" s="24"/>
      <c r="M467" s="24"/>
      <c r="N467" s="24"/>
      <c r="O467" s="24"/>
      <c r="P467" s="24"/>
      <c r="Q467" s="24"/>
      <c r="R467" s="24"/>
      <c r="S467" s="24"/>
      <c r="T467" s="24"/>
      <c r="U467" s="24"/>
      <c r="V467" s="24"/>
      <c r="W467" s="24"/>
      <c r="X467" s="24"/>
      <c r="Y467" s="24"/>
      <c r="Z467" s="24"/>
      <c r="AA467" s="24"/>
      <c r="AB467" s="24"/>
      <c r="AC467" s="24"/>
      <c r="AD467" s="24"/>
    </row>
    <row r="468" spans="10:30" x14ac:dyDescent="0.25">
      <c r="J468" s="24"/>
      <c r="K468" s="24"/>
      <c r="L468" s="24"/>
      <c r="M468" s="24"/>
      <c r="N468" s="24"/>
      <c r="O468" s="24"/>
      <c r="P468" s="24"/>
      <c r="Q468" s="24"/>
      <c r="R468" s="24"/>
      <c r="S468" s="24"/>
      <c r="T468" s="24"/>
      <c r="U468" s="24"/>
      <c r="V468" s="24"/>
      <c r="W468" s="24"/>
      <c r="X468" s="24"/>
      <c r="Y468" s="24"/>
      <c r="Z468" s="24"/>
      <c r="AA468" s="24"/>
      <c r="AB468" s="24"/>
      <c r="AC468" s="24"/>
      <c r="AD468" s="24"/>
    </row>
    <row r="469" spans="10:30" x14ac:dyDescent="0.25">
      <c r="J469" s="24"/>
      <c r="K469" s="24"/>
      <c r="L469" s="24"/>
      <c r="M469" s="24"/>
      <c r="N469" s="24"/>
      <c r="O469" s="24"/>
      <c r="P469" s="24"/>
      <c r="Q469" s="24"/>
      <c r="R469" s="24"/>
      <c r="S469" s="24"/>
      <c r="T469" s="24"/>
      <c r="U469" s="24"/>
      <c r="V469" s="24"/>
      <c r="W469" s="24"/>
      <c r="X469" s="24"/>
      <c r="Y469" s="24"/>
      <c r="Z469" s="24"/>
      <c r="AA469" s="24"/>
      <c r="AB469" s="24"/>
      <c r="AC469" s="24"/>
      <c r="AD469" s="24"/>
    </row>
    <row r="470" spans="10:30" x14ac:dyDescent="0.25">
      <c r="J470" s="24"/>
      <c r="K470" s="24"/>
      <c r="L470" s="24"/>
      <c r="M470" s="24"/>
      <c r="N470" s="24"/>
      <c r="O470" s="24"/>
      <c r="P470" s="24"/>
      <c r="Q470" s="24"/>
      <c r="R470" s="24"/>
      <c r="S470" s="24"/>
      <c r="T470" s="24"/>
      <c r="U470" s="24"/>
      <c r="V470" s="24"/>
      <c r="W470" s="24"/>
      <c r="X470" s="24"/>
      <c r="Y470" s="24"/>
      <c r="Z470" s="24"/>
      <c r="AA470" s="24"/>
      <c r="AB470" s="24"/>
      <c r="AC470" s="24"/>
      <c r="AD470" s="24"/>
    </row>
    <row r="471" spans="10:30" x14ac:dyDescent="0.25">
      <c r="J471" s="24"/>
      <c r="K471" s="24"/>
      <c r="L471" s="24"/>
      <c r="M471" s="24"/>
      <c r="N471" s="24"/>
      <c r="O471" s="24"/>
      <c r="P471" s="24"/>
      <c r="Q471" s="24"/>
      <c r="R471" s="24"/>
      <c r="S471" s="24"/>
      <c r="T471" s="24"/>
      <c r="U471" s="24"/>
      <c r="V471" s="24"/>
      <c r="W471" s="24"/>
      <c r="X471" s="24"/>
      <c r="Y471" s="24"/>
      <c r="Z471" s="24"/>
      <c r="AA471" s="24"/>
      <c r="AB471" s="24"/>
      <c r="AC471" s="24"/>
      <c r="AD471" s="24"/>
    </row>
    <row r="472" spans="10:30" x14ac:dyDescent="0.25">
      <c r="J472" s="24"/>
      <c r="K472" s="24"/>
      <c r="L472" s="24"/>
      <c r="M472" s="24"/>
      <c r="N472" s="24"/>
      <c r="O472" s="24"/>
      <c r="P472" s="24"/>
      <c r="Q472" s="24"/>
      <c r="R472" s="24"/>
      <c r="S472" s="24"/>
      <c r="T472" s="24"/>
      <c r="U472" s="24"/>
      <c r="V472" s="24"/>
      <c r="W472" s="24"/>
      <c r="X472" s="24"/>
      <c r="Y472" s="24"/>
      <c r="Z472" s="24"/>
      <c r="AA472" s="24"/>
      <c r="AB472" s="24"/>
      <c r="AC472" s="24"/>
      <c r="AD472" s="24"/>
    </row>
    <row r="473" spans="10:30" x14ac:dyDescent="0.25">
      <c r="J473" s="24"/>
      <c r="K473" s="24"/>
      <c r="L473" s="24"/>
      <c r="M473" s="24"/>
      <c r="N473" s="24"/>
      <c r="O473" s="24"/>
      <c r="P473" s="24"/>
      <c r="Q473" s="24"/>
      <c r="R473" s="24"/>
      <c r="S473" s="24"/>
      <c r="T473" s="24"/>
      <c r="U473" s="24"/>
      <c r="V473" s="24"/>
      <c r="W473" s="24"/>
      <c r="X473" s="24"/>
      <c r="Y473" s="24"/>
      <c r="Z473" s="24"/>
      <c r="AA473" s="24"/>
      <c r="AB473" s="24"/>
      <c r="AC473" s="24"/>
      <c r="AD473" s="24"/>
    </row>
    <row r="474" spans="10:30" x14ac:dyDescent="0.25">
      <c r="J474" s="24"/>
      <c r="K474" s="24"/>
      <c r="L474" s="24"/>
      <c r="M474" s="24"/>
      <c r="N474" s="24"/>
      <c r="O474" s="24"/>
      <c r="P474" s="24"/>
      <c r="Q474" s="24"/>
      <c r="R474" s="24"/>
      <c r="S474" s="24"/>
      <c r="T474" s="24"/>
      <c r="U474" s="24"/>
      <c r="V474" s="24"/>
      <c r="W474" s="24"/>
      <c r="X474" s="24"/>
      <c r="Y474" s="24"/>
      <c r="Z474" s="24"/>
      <c r="AA474" s="24"/>
      <c r="AB474" s="24"/>
      <c r="AC474" s="24"/>
      <c r="AD474" s="24"/>
    </row>
    <row r="475" spans="10:30" x14ac:dyDescent="0.25">
      <c r="J475" s="24"/>
      <c r="K475" s="24"/>
      <c r="L475" s="24"/>
      <c r="M475" s="24"/>
      <c r="N475" s="24"/>
      <c r="O475" s="24"/>
      <c r="P475" s="24"/>
      <c r="Q475" s="24"/>
      <c r="R475" s="24"/>
      <c r="S475" s="24"/>
      <c r="T475" s="24"/>
      <c r="U475" s="24"/>
      <c r="V475" s="24"/>
      <c r="W475" s="24"/>
      <c r="X475" s="24"/>
      <c r="Y475" s="24"/>
      <c r="Z475" s="24"/>
      <c r="AA475" s="24"/>
      <c r="AB475" s="24"/>
      <c r="AC475" s="24"/>
      <c r="AD475" s="24"/>
    </row>
    <row r="476" spans="10:30" x14ac:dyDescent="0.25">
      <c r="J476" s="24"/>
      <c r="K476" s="24"/>
      <c r="L476" s="24"/>
      <c r="M476" s="24"/>
      <c r="N476" s="24"/>
      <c r="O476" s="24"/>
      <c r="P476" s="24"/>
      <c r="Q476" s="24"/>
      <c r="R476" s="24"/>
      <c r="S476" s="24"/>
      <c r="T476" s="24"/>
      <c r="U476" s="24"/>
      <c r="V476" s="24"/>
      <c r="W476" s="24"/>
      <c r="X476" s="24"/>
      <c r="Y476" s="24"/>
      <c r="Z476" s="24"/>
      <c r="AA476" s="24"/>
      <c r="AB476" s="24"/>
      <c r="AC476" s="24"/>
      <c r="AD476" s="24"/>
    </row>
    <row r="477" spans="10:30" x14ac:dyDescent="0.25">
      <c r="J477" s="24"/>
      <c r="K477" s="24"/>
      <c r="L477" s="24"/>
      <c r="M477" s="24"/>
      <c r="N477" s="24"/>
      <c r="O477" s="24"/>
      <c r="P477" s="24"/>
      <c r="Q477" s="24"/>
      <c r="R477" s="24"/>
      <c r="S477" s="24"/>
      <c r="T477" s="24"/>
      <c r="U477" s="24"/>
      <c r="V477" s="24"/>
      <c r="W477" s="24"/>
      <c r="X477" s="24"/>
      <c r="Y477" s="24"/>
      <c r="Z477" s="24"/>
      <c r="AA477" s="24"/>
      <c r="AB477" s="24"/>
      <c r="AC477" s="24"/>
      <c r="AD477" s="24"/>
    </row>
    <row r="478" spans="10:30" x14ac:dyDescent="0.25">
      <c r="J478" s="24"/>
      <c r="K478" s="24"/>
      <c r="L478" s="24"/>
      <c r="M478" s="24"/>
      <c r="N478" s="24"/>
      <c r="O478" s="24"/>
      <c r="P478" s="24"/>
      <c r="Q478" s="24"/>
      <c r="R478" s="24"/>
      <c r="S478" s="24"/>
      <c r="T478" s="24"/>
      <c r="U478" s="24"/>
      <c r="V478" s="24"/>
      <c r="W478" s="24"/>
      <c r="X478" s="24"/>
      <c r="Y478" s="24"/>
      <c r="Z478" s="24"/>
      <c r="AA478" s="24"/>
      <c r="AB478" s="24"/>
      <c r="AC478" s="24"/>
      <c r="AD478" s="24"/>
    </row>
    <row r="479" spans="10:30" x14ac:dyDescent="0.25">
      <c r="J479" s="24"/>
      <c r="K479" s="24"/>
      <c r="L479" s="24"/>
      <c r="M479" s="24"/>
      <c r="N479" s="24"/>
      <c r="O479" s="24"/>
      <c r="P479" s="24"/>
      <c r="Q479" s="24"/>
      <c r="R479" s="24"/>
      <c r="S479" s="24"/>
      <c r="T479" s="24"/>
      <c r="U479" s="24"/>
      <c r="V479" s="24"/>
      <c r="W479" s="24"/>
      <c r="X479" s="24"/>
      <c r="Y479" s="24"/>
      <c r="Z479" s="24"/>
      <c r="AA479" s="24"/>
      <c r="AB479" s="24"/>
      <c r="AC479" s="24"/>
      <c r="AD479" s="24"/>
    </row>
    <row r="480" spans="10:30" x14ac:dyDescent="0.25">
      <c r="J480" s="24"/>
      <c r="K480" s="24"/>
      <c r="L480" s="24"/>
      <c r="M480" s="24"/>
      <c r="N480" s="24"/>
      <c r="O480" s="24"/>
      <c r="P480" s="24"/>
      <c r="Q480" s="24"/>
      <c r="R480" s="24"/>
      <c r="S480" s="24"/>
      <c r="T480" s="24"/>
      <c r="U480" s="24"/>
      <c r="V480" s="24"/>
      <c r="W480" s="24"/>
      <c r="X480" s="24"/>
      <c r="Y480" s="24"/>
      <c r="Z480" s="24"/>
      <c r="AA480" s="24"/>
      <c r="AB480" s="24"/>
      <c r="AC480" s="24"/>
      <c r="AD480" s="24"/>
    </row>
    <row r="481" spans="10:30" x14ac:dyDescent="0.25">
      <c r="J481" s="24"/>
      <c r="K481" s="24"/>
      <c r="L481" s="24"/>
      <c r="M481" s="24"/>
      <c r="N481" s="24"/>
      <c r="O481" s="24"/>
      <c r="P481" s="24"/>
      <c r="Q481" s="24"/>
      <c r="R481" s="24"/>
      <c r="S481" s="24"/>
      <c r="T481" s="24"/>
      <c r="U481" s="24"/>
      <c r="V481" s="24"/>
      <c r="W481" s="24"/>
      <c r="X481" s="24"/>
      <c r="Y481" s="24"/>
      <c r="Z481" s="24"/>
      <c r="AA481" s="24"/>
      <c r="AB481" s="24"/>
      <c r="AC481" s="24"/>
      <c r="AD481" s="24"/>
    </row>
    <row r="482" spans="10:30" x14ac:dyDescent="0.25">
      <c r="J482" s="24"/>
      <c r="K482" s="24"/>
      <c r="L482" s="24"/>
      <c r="M482" s="24"/>
      <c r="N482" s="24"/>
      <c r="O482" s="24"/>
      <c r="P482" s="24"/>
      <c r="Q482" s="24"/>
      <c r="R482" s="24"/>
      <c r="S482" s="24"/>
      <c r="T482" s="24"/>
      <c r="U482" s="24"/>
      <c r="V482" s="24"/>
      <c r="W482" s="24"/>
      <c r="X482" s="24"/>
      <c r="Y482" s="24"/>
      <c r="Z482" s="24"/>
      <c r="AA482" s="24"/>
      <c r="AB482" s="24"/>
      <c r="AC482" s="24"/>
      <c r="AD482" s="24"/>
    </row>
    <row r="483" spans="10:30" x14ac:dyDescent="0.25">
      <c r="J483" s="24"/>
      <c r="K483" s="24"/>
      <c r="L483" s="24"/>
      <c r="M483" s="24"/>
      <c r="N483" s="24"/>
      <c r="O483" s="24"/>
      <c r="P483" s="24"/>
      <c r="Q483" s="24"/>
      <c r="R483" s="24"/>
      <c r="S483" s="24"/>
      <c r="T483" s="24"/>
      <c r="U483" s="24"/>
      <c r="V483" s="24"/>
      <c r="W483" s="24"/>
      <c r="X483" s="24"/>
      <c r="Y483" s="24"/>
      <c r="Z483" s="24"/>
      <c r="AA483" s="24"/>
      <c r="AB483" s="24"/>
      <c r="AC483" s="24"/>
      <c r="AD483" s="24"/>
    </row>
    <row r="484" spans="10:30" x14ac:dyDescent="0.25">
      <c r="J484" s="24"/>
      <c r="K484" s="24"/>
      <c r="L484" s="24"/>
      <c r="M484" s="24"/>
      <c r="N484" s="24"/>
      <c r="O484" s="24"/>
      <c r="P484" s="24"/>
      <c r="Q484" s="24"/>
      <c r="R484" s="24"/>
      <c r="S484" s="24"/>
      <c r="T484" s="24"/>
      <c r="U484" s="24"/>
      <c r="V484" s="24"/>
      <c r="W484" s="24"/>
      <c r="X484" s="24"/>
      <c r="Y484" s="24"/>
      <c r="Z484" s="24"/>
      <c r="AA484" s="24"/>
      <c r="AB484" s="24"/>
      <c r="AC484" s="24"/>
      <c r="AD484" s="24"/>
    </row>
    <row r="485" spans="10:30" x14ac:dyDescent="0.25">
      <c r="J485" s="24"/>
      <c r="K485" s="24"/>
      <c r="L485" s="24"/>
      <c r="M485" s="24"/>
      <c r="N485" s="24"/>
      <c r="O485" s="24"/>
      <c r="P485" s="24"/>
      <c r="Q485" s="24"/>
      <c r="R485" s="24"/>
      <c r="S485" s="24"/>
      <c r="T485" s="24"/>
      <c r="U485" s="24"/>
      <c r="V485" s="24"/>
      <c r="W485" s="24"/>
      <c r="X485" s="24"/>
      <c r="Y485" s="24"/>
      <c r="Z485" s="24"/>
      <c r="AA485" s="24"/>
      <c r="AB485" s="24"/>
      <c r="AC485" s="24"/>
      <c r="AD485" s="24"/>
    </row>
    <row r="486" spans="10:30" x14ac:dyDescent="0.25">
      <c r="J486" s="24"/>
      <c r="K486" s="24"/>
      <c r="L486" s="24"/>
      <c r="M486" s="24"/>
      <c r="N486" s="24"/>
      <c r="O486" s="24"/>
      <c r="P486" s="24"/>
      <c r="Q486" s="24"/>
      <c r="R486" s="24"/>
      <c r="S486" s="24"/>
      <c r="T486" s="24"/>
      <c r="U486" s="24"/>
      <c r="V486" s="24"/>
      <c r="W486" s="24"/>
      <c r="X486" s="24"/>
      <c r="Y486" s="24"/>
      <c r="Z486" s="24"/>
      <c r="AA486" s="24"/>
      <c r="AB486" s="24"/>
      <c r="AC486" s="24"/>
      <c r="AD486" s="24"/>
    </row>
    <row r="487" spans="10:30" x14ac:dyDescent="0.25">
      <c r="J487" s="24"/>
      <c r="K487" s="24"/>
      <c r="L487" s="24"/>
      <c r="M487" s="24"/>
      <c r="N487" s="24"/>
      <c r="O487" s="24"/>
      <c r="P487" s="24"/>
      <c r="Q487" s="24"/>
      <c r="R487" s="24"/>
      <c r="S487" s="24"/>
      <c r="T487" s="24"/>
      <c r="U487" s="24"/>
      <c r="V487" s="24"/>
      <c r="W487" s="24"/>
      <c r="X487" s="24"/>
      <c r="Y487" s="24"/>
      <c r="Z487" s="24"/>
      <c r="AA487" s="24"/>
      <c r="AB487" s="24"/>
      <c r="AC487" s="24"/>
      <c r="AD487" s="24"/>
    </row>
    <row r="488" spans="10:30" x14ac:dyDescent="0.25">
      <c r="J488" s="24"/>
      <c r="K488" s="24"/>
      <c r="L488" s="24"/>
      <c r="M488" s="24"/>
      <c r="N488" s="24"/>
      <c r="O488" s="24"/>
      <c r="P488" s="24"/>
      <c r="Q488" s="24"/>
      <c r="R488" s="24"/>
      <c r="S488" s="24"/>
      <c r="T488" s="24"/>
      <c r="U488" s="24"/>
      <c r="V488" s="24"/>
      <c r="W488" s="24"/>
      <c r="X488" s="24"/>
      <c r="Y488" s="24"/>
      <c r="Z488" s="24"/>
      <c r="AA488" s="24"/>
      <c r="AB488" s="24"/>
      <c r="AC488" s="24"/>
      <c r="AD488" s="24"/>
    </row>
    <row r="489" spans="10:30" x14ac:dyDescent="0.25">
      <c r="J489" s="24"/>
      <c r="K489" s="24"/>
      <c r="L489" s="24"/>
      <c r="M489" s="24"/>
      <c r="N489" s="24"/>
      <c r="O489" s="24"/>
      <c r="P489" s="24"/>
      <c r="Q489" s="24"/>
      <c r="R489" s="24"/>
      <c r="S489" s="24"/>
      <c r="T489" s="24"/>
      <c r="U489" s="24"/>
      <c r="V489" s="24"/>
      <c r="W489" s="24"/>
      <c r="X489" s="24"/>
      <c r="Y489" s="24"/>
      <c r="Z489" s="24"/>
      <c r="AA489" s="24"/>
      <c r="AB489" s="24"/>
      <c r="AC489" s="24"/>
      <c r="AD489" s="24"/>
    </row>
    <row r="490" spans="10:30" x14ac:dyDescent="0.25">
      <c r="J490" s="24"/>
      <c r="K490" s="24"/>
      <c r="L490" s="24"/>
      <c r="M490" s="24"/>
      <c r="N490" s="24"/>
      <c r="O490" s="24"/>
      <c r="P490" s="24"/>
      <c r="Q490" s="24"/>
      <c r="R490" s="24"/>
      <c r="S490" s="24"/>
      <c r="T490" s="24"/>
      <c r="U490" s="24"/>
      <c r="V490" s="24"/>
      <c r="W490" s="24"/>
      <c r="X490" s="24"/>
      <c r="Y490" s="24"/>
      <c r="Z490" s="24"/>
      <c r="AA490" s="24"/>
      <c r="AB490" s="24"/>
      <c r="AC490" s="24"/>
      <c r="AD490" s="24"/>
    </row>
    <row r="491" spans="10:30" x14ac:dyDescent="0.25">
      <c r="J491" s="24"/>
      <c r="K491" s="24"/>
      <c r="L491" s="24"/>
      <c r="M491" s="24"/>
      <c r="N491" s="24"/>
      <c r="O491" s="24"/>
      <c r="P491" s="24"/>
      <c r="Q491" s="24"/>
      <c r="R491" s="24"/>
      <c r="S491" s="24"/>
      <c r="T491" s="24"/>
      <c r="U491" s="24"/>
      <c r="V491" s="24"/>
      <c r="W491" s="24"/>
      <c r="X491" s="24"/>
      <c r="Y491" s="24"/>
      <c r="Z491" s="24"/>
      <c r="AA491" s="24"/>
      <c r="AB491" s="24"/>
      <c r="AC491" s="24"/>
      <c r="AD491" s="24"/>
    </row>
    <row r="492" spans="10:30" x14ac:dyDescent="0.25">
      <c r="J492" s="24"/>
      <c r="K492" s="24"/>
      <c r="L492" s="24"/>
      <c r="M492" s="24"/>
      <c r="N492" s="24"/>
      <c r="O492" s="24"/>
      <c r="P492" s="24"/>
      <c r="Q492" s="24"/>
      <c r="R492" s="24"/>
      <c r="S492" s="24"/>
      <c r="T492" s="24"/>
      <c r="U492" s="24"/>
      <c r="V492" s="24"/>
      <c r="W492" s="24"/>
      <c r="X492" s="24"/>
      <c r="Y492" s="24"/>
      <c r="Z492" s="24"/>
      <c r="AA492" s="24"/>
      <c r="AB492" s="24"/>
      <c r="AC492" s="24"/>
      <c r="AD492" s="24"/>
    </row>
    <row r="493" spans="10:30" x14ac:dyDescent="0.25">
      <c r="J493" s="24"/>
      <c r="K493" s="24"/>
      <c r="L493" s="24"/>
      <c r="M493" s="24"/>
      <c r="N493" s="24"/>
      <c r="O493" s="24"/>
      <c r="P493" s="24"/>
      <c r="Q493" s="24"/>
      <c r="R493" s="24"/>
      <c r="S493" s="24"/>
      <c r="T493" s="24"/>
      <c r="U493" s="24"/>
      <c r="V493" s="24"/>
      <c r="W493" s="24"/>
      <c r="X493" s="24"/>
      <c r="Y493" s="24"/>
      <c r="Z493" s="24"/>
      <c r="AA493" s="24"/>
      <c r="AB493" s="24"/>
      <c r="AC493" s="24"/>
      <c r="AD493" s="24"/>
    </row>
    <row r="494" spans="10:30" x14ac:dyDescent="0.25">
      <c r="J494" s="24"/>
      <c r="K494" s="24"/>
      <c r="L494" s="24"/>
      <c r="M494" s="24"/>
      <c r="N494" s="24"/>
      <c r="O494" s="24"/>
      <c r="P494" s="24"/>
      <c r="Q494" s="24"/>
      <c r="R494" s="24"/>
      <c r="S494" s="24"/>
      <c r="T494" s="24"/>
      <c r="U494" s="24"/>
      <c r="V494" s="24"/>
      <c r="W494" s="24"/>
      <c r="X494" s="24"/>
      <c r="Y494" s="24"/>
      <c r="Z494" s="24"/>
      <c r="AA494" s="24"/>
      <c r="AB494" s="24"/>
      <c r="AC494" s="24"/>
      <c r="AD494" s="24"/>
    </row>
    <row r="495" spans="10:30" x14ac:dyDescent="0.25">
      <c r="J495" s="24"/>
      <c r="K495" s="24"/>
      <c r="L495" s="24"/>
      <c r="M495" s="24"/>
      <c r="N495" s="24"/>
      <c r="O495" s="24"/>
      <c r="P495" s="24"/>
      <c r="Q495" s="24"/>
      <c r="R495" s="24"/>
      <c r="S495" s="24"/>
      <c r="T495" s="24"/>
      <c r="U495" s="24"/>
      <c r="V495" s="24"/>
      <c r="W495" s="24"/>
      <c r="X495" s="24"/>
      <c r="Y495" s="24"/>
      <c r="Z495" s="24"/>
      <c r="AA495" s="24"/>
      <c r="AB495" s="24"/>
      <c r="AC495" s="24"/>
      <c r="AD495" s="24"/>
    </row>
    <row r="496" spans="10:30" x14ac:dyDescent="0.25">
      <c r="J496" s="24"/>
      <c r="K496" s="24"/>
      <c r="L496" s="24"/>
      <c r="M496" s="24"/>
      <c r="N496" s="24"/>
      <c r="O496" s="24"/>
      <c r="P496" s="24"/>
      <c r="Q496" s="24"/>
      <c r="R496" s="24"/>
      <c r="S496" s="24"/>
      <c r="T496" s="24"/>
      <c r="U496" s="24"/>
      <c r="V496" s="24"/>
      <c r="W496" s="24"/>
      <c r="X496" s="24"/>
      <c r="Y496" s="24"/>
      <c r="Z496" s="24"/>
      <c r="AA496" s="24"/>
      <c r="AB496" s="24"/>
      <c r="AC496" s="24"/>
      <c r="AD496" s="24"/>
    </row>
    <row r="497" spans="10:30" x14ac:dyDescent="0.25">
      <c r="J497" s="24"/>
      <c r="K497" s="24"/>
      <c r="L497" s="24"/>
      <c r="M497" s="24"/>
      <c r="N497" s="24"/>
      <c r="O497" s="24"/>
      <c r="P497" s="24"/>
      <c r="Q497" s="24"/>
      <c r="R497" s="24"/>
      <c r="S497" s="24"/>
      <c r="T497" s="24"/>
      <c r="U497" s="24"/>
      <c r="V497" s="24"/>
      <c r="W497" s="24"/>
      <c r="X497" s="24"/>
      <c r="Y497" s="24"/>
      <c r="Z497" s="24"/>
      <c r="AA497" s="24"/>
      <c r="AB497" s="24"/>
      <c r="AC497" s="24"/>
      <c r="AD497" s="24"/>
    </row>
    <row r="498" spans="10:30" x14ac:dyDescent="0.25">
      <c r="J498" s="24"/>
      <c r="K498" s="24"/>
      <c r="L498" s="24"/>
      <c r="M498" s="24"/>
      <c r="N498" s="24"/>
      <c r="O498" s="24"/>
      <c r="P498" s="24"/>
      <c r="Q498" s="24"/>
      <c r="R498" s="24"/>
      <c r="S498" s="24"/>
      <c r="T498" s="24"/>
      <c r="U498" s="24"/>
      <c r="V498" s="24"/>
      <c r="W498" s="24"/>
      <c r="X498" s="24"/>
      <c r="Y498" s="24"/>
      <c r="Z498" s="24"/>
      <c r="AA498" s="24"/>
      <c r="AB498" s="24"/>
      <c r="AC498" s="24"/>
      <c r="AD498" s="24"/>
    </row>
    <row r="499" spans="10:30" x14ac:dyDescent="0.25">
      <c r="J499" s="24"/>
      <c r="K499" s="24"/>
      <c r="L499" s="24"/>
      <c r="M499" s="24"/>
      <c r="N499" s="24"/>
      <c r="O499" s="24"/>
      <c r="P499" s="24"/>
      <c r="Q499" s="24"/>
      <c r="R499" s="24"/>
      <c r="S499" s="24"/>
      <c r="T499" s="24"/>
      <c r="U499" s="24"/>
      <c r="V499" s="24"/>
      <c r="W499" s="24"/>
      <c r="X499" s="24"/>
      <c r="Y499" s="24"/>
      <c r="Z499" s="24"/>
      <c r="AA499" s="24"/>
      <c r="AB499" s="24"/>
      <c r="AC499" s="24"/>
      <c r="AD499" s="24"/>
    </row>
    <row r="500" spans="10:30" x14ac:dyDescent="0.25">
      <c r="J500" s="24"/>
      <c r="K500" s="24"/>
      <c r="L500" s="24"/>
      <c r="M500" s="24"/>
      <c r="N500" s="24"/>
      <c r="O500" s="24"/>
      <c r="P500" s="24"/>
      <c r="Q500" s="24"/>
      <c r="R500" s="24"/>
      <c r="S500" s="24"/>
      <c r="T500" s="24"/>
      <c r="U500" s="24"/>
      <c r="V500" s="24"/>
      <c r="W500" s="24"/>
      <c r="X500" s="24"/>
      <c r="Y500" s="24"/>
      <c r="Z500" s="24"/>
      <c r="AA500" s="24"/>
      <c r="AB500" s="24"/>
      <c r="AC500" s="24"/>
      <c r="AD500" s="24"/>
    </row>
    <row r="501" spans="10:30" x14ac:dyDescent="0.25">
      <c r="J501" s="24"/>
      <c r="K501" s="24"/>
      <c r="L501" s="24"/>
      <c r="M501" s="24"/>
      <c r="N501" s="24"/>
      <c r="O501" s="24"/>
      <c r="P501" s="24"/>
      <c r="Q501" s="24"/>
      <c r="R501" s="24"/>
      <c r="S501" s="24"/>
      <c r="T501" s="24"/>
      <c r="U501" s="24"/>
      <c r="V501" s="24"/>
      <c r="W501" s="24"/>
      <c r="X501" s="24"/>
      <c r="Y501" s="24"/>
      <c r="Z501" s="24"/>
      <c r="AA501" s="24"/>
      <c r="AB501" s="24"/>
      <c r="AC501" s="24"/>
      <c r="AD501" s="24"/>
    </row>
    <row r="502" spans="10:30" x14ac:dyDescent="0.25">
      <c r="J502" s="24"/>
      <c r="K502" s="24"/>
      <c r="L502" s="24"/>
      <c r="M502" s="24"/>
      <c r="N502" s="24"/>
      <c r="O502" s="24"/>
      <c r="P502" s="24"/>
      <c r="Q502" s="24"/>
      <c r="R502" s="24"/>
      <c r="S502" s="24"/>
      <c r="T502" s="24"/>
      <c r="U502" s="24"/>
      <c r="V502" s="24"/>
      <c r="W502" s="24"/>
      <c r="X502" s="24"/>
      <c r="Y502" s="24"/>
      <c r="Z502" s="24"/>
      <c r="AA502" s="24"/>
      <c r="AB502" s="24"/>
      <c r="AC502" s="24"/>
      <c r="AD502" s="24"/>
    </row>
    <row r="503" spans="10:30" x14ac:dyDescent="0.25">
      <c r="J503" s="24"/>
      <c r="K503" s="24"/>
      <c r="L503" s="24"/>
      <c r="M503" s="24"/>
      <c r="N503" s="24"/>
      <c r="O503" s="24"/>
      <c r="P503" s="24"/>
      <c r="Q503" s="24"/>
      <c r="R503" s="24"/>
      <c r="S503" s="24"/>
      <c r="T503" s="24"/>
      <c r="U503" s="24"/>
      <c r="V503" s="24"/>
      <c r="W503" s="24"/>
      <c r="X503" s="24"/>
      <c r="Y503" s="24"/>
      <c r="Z503" s="24"/>
      <c r="AA503" s="24"/>
      <c r="AB503" s="24"/>
      <c r="AC503" s="24"/>
      <c r="AD503" s="24"/>
    </row>
    <row r="504" spans="10:30" x14ac:dyDescent="0.25">
      <c r="J504" s="24"/>
      <c r="K504" s="24"/>
      <c r="L504" s="24"/>
      <c r="M504" s="24"/>
      <c r="N504" s="24"/>
      <c r="O504" s="24"/>
      <c r="P504" s="24"/>
      <c r="Q504" s="24"/>
      <c r="R504" s="24"/>
      <c r="S504" s="24"/>
      <c r="T504" s="24"/>
      <c r="U504" s="24"/>
      <c r="V504" s="24"/>
      <c r="W504" s="24"/>
      <c r="X504" s="24"/>
      <c r="Y504" s="24"/>
      <c r="Z504" s="24"/>
      <c r="AA504" s="24"/>
      <c r="AB504" s="24"/>
      <c r="AC504" s="24"/>
      <c r="AD504" s="24"/>
    </row>
    <row r="505" spans="10:30" x14ac:dyDescent="0.25">
      <c r="J505" s="24"/>
      <c r="K505" s="24"/>
      <c r="L505" s="24"/>
      <c r="M505" s="24"/>
      <c r="N505" s="24"/>
      <c r="O505" s="24"/>
      <c r="P505" s="24"/>
      <c r="Q505" s="24"/>
      <c r="R505" s="24"/>
      <c r="S505" s="24"/>
      <c r="T505" s="24"/>
      <c r="U505" s="24"/>
      <c r="V505" s="24"/>
      <c r="W505" s="24"/>
      <c r="X505" s="24"/>
      <c r="Y505" s="24"/>
      <c r="Z505" s="24"/>
      <c r="AA505" s="24"/>
      <c r="AB505" s="24"/>
      <c r="AC505" s="24"/>
      <c r="AD505" s="24"/>
    </row>
    <row r="506" spans="10:30" x14ac:dyDescent="0.25">
      <c r="J506" s="24"/>
      <c r="K506" s="24"/>
      <c r="L506" s="24"/>
      <c r="M506" s="24"/>
      <c r="N506" s="24"/>
      <c r="O506" s="24"/>
      <c r="P506" s="24"/>
      <c r="Q506" s="24"/>
      <c r="R506" s="24"/>
      <c r="S506" s="24"/>
      <c r="T506" s="24"/>
      <c r="U506" s="24"/>
      <c r="V506" s="24"/>
      <c r="W506" s="24"/>
      <c r="X506" s="24"/>
      <c r="Y506" s="24"/>
      <c r="Z506" s="24"/>
      <c r="AA506" s="24"/>
      <c r="AB506" s="24"/>
      <c r="AC506" s="24"/>
      <c r="AD506" s="24"/>
    </row>
    <row r="507" spans="10:30" x14ac:dyDescent="0.25">
      <c r="J507" s="24"/>
      <c r="K507" s="24"/>
      <c r="L507" s="24"/>
      <c r="M507" s="24"/>
      <c r="N507" s="24"/>
      <c r="O507" s="24"/>
      <c r="P507" s="24"/>
      <c r="Q507" s="24"/>
      <c r="R507" s="24"/>
      <c r="S507" s="24"/>
      <c r="T507" s="24"/>
      <c r="U507" s="24"/>
      <c r="V507" s="24"/>
      <c r="W507" s="24"/>
      <c r="X507" s="24"/>
      <c r="Y507" s="24"/>
      <c r="Z507" s="24"/>
      <c r="AA507" s="24"/>
      <c r="AB507" s="24"/>
      <c r="AC507" s="24"/>
      <c r="AD507" s="24"/>
    </row>
    <row r="508" spans="10:30" x14ac:dyDescent="0.25">
      <c r="J508" s="24"/>
      <c r="K508" s="24"/>
      <c r="L508" s="24"/>
      <c r="M508" s="24"/>
      <c r="N508" s="24"/>
      <c r="O508" s="24"/>
      <c r="P508" s="24"/>
      <c r="Q508" s="24"/>
      <c r="R508" s="24"/>
      <c r="S508" s="24"/>
      <c r="T508" s="24"/>
      <c r="U508" s="24"/>
      <c r="V508" s="24"/>
      <c r="W508" s="24"/>
      <c r="X508" s="24"/>
      <c r="Y508" s="24"/>
      <c r="Z508" s="24"/>
      <c r="AA508" s="24"/>
      <c r="AB508" s="24"/>
      <c r="AC508" s="24"/>
      <c r="AD508" s="24"/>
    </row>
    <row r="509" spans="10:30" x14ac:dyDescent="0.25">
      <c r="J509" s="24"/>
      <c r="K509" s="24"/>
      <c r="L509" s="24"/>
      <c r="M509" s="24"/>
      <c r="N509" s="24"/>
      <c r="O509" s="24"/>
      <c r="P509" s="24"/>
      <c r="Q509" s="24"/>
      <c r="R509" s="24"/>
      <c r="S509" s="24"/>
      <c r="T509" s="24"/>
      <c r="U509" s="24"/>
      <c r="V509" s="24"/>
      <c r="W509" s="24"/>
      <c r="X509" s="24"/>
      <c r="Y509" s="24"/>
      <c r="Z509" s="24"/>
      <c r="AA509" s="24"/>
      <c r="AB509" s="24"/>
      <c r="AC509" s="24"/>
      <c r="AD509" s="24"/>
    </row>
    <row r="510" spans="10:30" x14ac:dyDescent="0.25">
      <c r="J510" s="24"/>
      <c r="K510" s="24"/>
      <c r="L510" s="24"/>
      <c r="M510" s="24"/>
      <c r="N510" s="24"/>
      <c r="O510" s="24"/>
      <c r="P510" s="24"/>
      <c r="Q510" s="24"/>
      <c r="R510" s="24"/>
      <c r="S510" s="24"/>
      <c r="T510" s="24"/>
      <c r="U510" s="24"/>
      <c r="V510" s="24"/>
      <c r="W510" s="24"/>
      <c r="X510" s="24"/>
      <c r="Y510" s="24"/>
      <c r="Z510" s="24"/>
      <c r="AA510" s="24"/>
      <c r="AB510" s="24"/>
      <c r="AC510" s="24"/>
      <c r="AD510" s="24"/>
    </row>
    <row r="511" spans="10:30" x14ac:dyDescent="0.25">
      <c r="J511" s="24"/>
      <c r="K511" s="24"/>
      <c r="L511" s="24"/>
      <c r="M511" s="24"/>
      <c r="N511" s="24"/>
      <c r="O511" s="24"/>
      <c r="P511" s="24"/>
      <c r="Q511" s="24"/>
      <c r="R511" s="24"/>
      <c r="S511" s="24"/>
      <c r="T511" s="24"/>
      <c r="U511" s="24"/>
      <c r="V511" s="24"/>
      <c r="W511" s="24"/>
      <c r="X511" s="24"/>
      <c r="Y511" s="24"/>
      <c r="Z511" s="24"/>
      <c r="AA511" s="24"/>
      <c r="AB511" s="24"/>
      <c r="AC511" s="24"/>
      <c r="AD511" s="24"/>
    </row>
    <row r="512" spans="10:30" x14ac:dyDescent="0.25">
      <c r="J512" s="24"/>
      <c r="K512" s="24"/>
      <c r="L512" s="24"/>
      <c r="M512" s="24"/>
      <c r="N512" s="24"/>
      <c r="O512" s="24"/>
      <c r="P512" s="24"/>
      <c r="Q512" s="24"/>
      <c r="R512" s="24"/>
      <c r="S512" s="24"/>
      <c r="T512" s="24"/>
      <c r="U512" s="24"/>
      <c r="V512" s="24"/>
      <c r="W512" s="24"/>
      <c r="X512" s="24"/>
      <c r="Y512" s="24"/>
      <c r="Z512" s="24"/>
      <c r="AA512" s="24"/>
      <c r="AB512" s="24"/>
      <c r="AC512" s="24"/>
      <c r="AD512" s="24"/>
    </row>
    <row r="513" spans="10:30" x14ac:dyDescent="0.25">
      <c r="J513" s="24"/>
      <c r="K513" s="24"/>
      <c r="L513" s="24"/>
      <c r="M513" s="24"/>
      <c r="N513" s="24"/>
      <c r="O513" s="24"/>
      <c r="P513" s="24"/>
      <c r="Q513" s="24"/>
      <c r="R513" s="24"/>
      <c r="S513" s="24"/>
      <c r="T513" s="24"/>
      <c r="U513" s="24"/>
      <c r="V513" s="24"/>
      <c r="W513" s="24"/>
      <c r="X513" s="24"/>
      <c r="Y513" s="24"/>
      <c r="Z513" s="24"/>
      <c r="AA513" s="24"/>
      <c r="AB513" s="24"/>
      <c r="AC513" s="24"/>
      <c r="AD513" s="24"/>
    </row>
    <row r="514" spans="10:30" x14ac:dyDescent="0.25">
      <c r="J514" s="24"/>
      <c r="K514" s="24"/>
      <c r="L514" s="24"/>
      <c r="M514" s="24"/>
      <c r="N514" s="24"/>
      <c r="O514" s="24"/>
      <c r="P514" s="24"/>
      <c r="Q514" s="24"/>
      <c r="R514" s="24"/>
      <c r="S514" s="24"/>
      <c r="T514" s="24"/>
      <c r="U514" s="24"/>
      <c r="V514" s="24"/>
      <c r="W514" s="24"/>
      <c r="X514" s="24"/>
      <c r="Y514" s="24"/>
      <c r="Z514" s="24"/>
      <c r="AA514" s="24"/>
      <c r="AB514" s="24"/>
      <c r="AC514" s="24"/>
      <c r="AD514" s="24"/>
    </row>
    <row r="515" spans="10:30" x14ac:dyDescent="0.25">
      <c r="J515" s="24"/>
      <c r="K515" s="24"/>
      <c r="L515" s="24"/>
      <c r="M515" s="24"/>
      <c r="N515" s="24"/>
      <c r="O515" s="24"/>
      <c r="P515" s="24"/>
      <c r="Q515" s="24"/>
      <c r="R515" s="24"/>
      <c r="S515" s="24"/>
      <c r="T515" s="24"/>
      <c r="U515" s="24"/>
      <c r="V515" s="24"/>
      <c r="W515" s="24"/>
      <c r="X515" s="24"/>
      <c r="Y515" s="24"/>
      <c r="Z515" s="24"/>
      <c r="AA515" s="24"/>
      <c r="AB515" s="24"/>
      <c r="AC515" s="24"/>
      <c r="AD515" s="24"/>
    </row>
    <row r="516" spans="10:30" x14ac:dyDescent="0.25">
      <c r="J516" s="24"/>
      <c r="K516" s="24"/>
      <c r="L516" s="24"/>
      <c r="M516" s="24"/>
      <c r="N516" s="24"/>
      <c r="O516" s="24"/>
      <c r="P516" s="24"/>
      <c r="Q516" s="24"/>
      <c r="R516" s="24"/>
      <c r="S516" s="24"/>
      <c r="T516" s="24"/>
      <c r="U516" s="24"/>
      <c r="V516" s="24"/>
      <c r="W516" s="24"/>
      <c r="X516" s="24"/>
      <c r="Y516" s="24"/>
      <c r="Z516" s="24"/>
      <c r="AA516" s="24"/>
      <c r="AB516" s="24"/>
      <c r="AC516" s="24"/>
      <c r="AD516" s="24"/>
    </row>
    <row r="517" spans="10:30" x14ac:dyDescent="0.25">
      <c r="J517" s="24"/>
      <c r="K517" s="24"/>
      <c r="L517" s="24"/>
      <c r="M517" s="24"/>
      <c r="N517" s="24"/>
      <c r="O517" s="24"/>
      <c r="P517" s="24"/>
      <c r="Q517" s="24"/>
      <c r="R517" s="24"/>
      <c r="S517" s="24"/>
      <c r="T517" s="24"/>
      <c r="U517" s="24"/>
      <c r="V517" s="24"/>
      <c r="W517" s="24"/>
      <c r="X517" s="24"/>
      <c r="Y517" s="24"/>
      <c r="Z517" s="24"/>
      <c r="AA517" s="24"/>
      <c r="AB517" s="24"/>
      <c r="AC517" s="24"/>
      <c r="AD517" s="24"/>
    </row>
    <row r="518" spans="10:30" x14ac:dyDescent="0.25">
      <c r="J518" s="24"/>
      <c r="K518" s="24"/>
      <c r="L518" s="24"/>
      <c r="M518" s="24"/>
      <c r="N518" s="24"/>
      <c r="O518" s="24"/>
      <c r="P518" s="24"/>
      <c r="Q518" s="24"/>
      <c r="R518" s="24"/>
      <c r="S518" s="24"/>
      <c r="T518" s="24"/>
      <c r="U518" s="24"/>
      <c r="V518" s="24"/>
      <c r="W518" s="24"/>
      <c r="X518" s="24"/>
      <c r="Y518" s="24"/>
      <c r="Z518" s="24"/>
      <c r="AA518" s="24"/>
      <c r="AB518" s="24"/>
      <c r="AC518" s="24"/>
      <c r="AD518" s="24"/>
    </row>
    <row r="519" spans="10:30" x14ac:dyDescent="0.25">
      <c r="J519" s="24"/>
      <c r="K519" s="24"/>
      <c r="L519" s="24"/>
      <c r="M519" s="24"/>
      <c r="N519" s="24"/>
      <c r="O519" s="24"/>
      <c r="P519" s="24"/>
      <c r="Q519" s="24"/>
      <c r="R519" s="24"/>
      <c r="S519" s="24"/>
      <c r="T519" s="24"/>
      <c r="U519" s="24"/>
      <c r="V519" s="24"/>
      <c r="W519" s="24"/>
      <c r="X519" s="24"/>
      <c r="Y519" s="24"/>
      <c r="Z519" s="24"/>
      <c r="AA519" s="24"/>
      <c r="AB519" s="24"/>
      <c r="AC519" s="24"/>
      <c r="AD519" s="24"/>
    </row>
    <row r="520" spans="10:30" x14ac:dyDescent="0.25">
      <c r="J520" s="24"/>
      <c r="K520" s="24"/>
      <c r="L520" s="24"/>
      <c r="M520" s="24"/>
      <c r="N520" s="24"/>
      <c r="O520" s="24"/>
      <c r="P520" s="24"/>
      <c r="Q520" s="24"/>
      <c r="R520" s="24"/>
      <c r="S520" s="24"/>
      <c r="T520" s="24"/>
      <c r="U520" s="24"/>
      <c r="V520" s="24"/>
      <c r="W520" s="24"/>
      <c r="X520" s="24"/>
      <c r="Y520" s="24"/>
      <c r="Z520" s="24"/>
      <c r="AA520" s="24"/>
      <c r="AB520" s="24"/>
      <c r="AC520" s="24"/>
      <c r="AD520" s="24"/>
    </row>
    <row r="521" spans="10:30" x14ac:dyDescent="0.25">
      <c r="J521" s="24"/>
      <c r="K521" s="24"/>
      <c r="L521" s="24"/>
      <c r="M521" s="24"/>
      <c r="N521" s="24"/>
      <c r="O521" s="24"/>
      <c r="P521" s="24"/>
      <c r="Q521" s="24"/>
      <c r="R521" s="24"/>
      <c r="S521" s="24"/>
      <c r="T521" s="24"/>
      <c r="U521" s="24"/>
      <c r="V521" s="24"/>
      <c r="W521" s="24"/>
      <c r="X521" s="24"/>
      <c r="Y521" s="24"/>
      <c r="Z521" s="24"/>
      <c r="AA521" s="24"/>
      <c r="AB521" s="24"/>
      <c r="AC521" s="24"/>
      <c r="AD521" s="24"/>
    </row>
    <row r="522" spans="10:30" x14ac:dyDescent="0.25">
      <c r="J522" s="24"/>
      <c r="K522" s="24"/>
      <c r="L522" s="24"/>
      <c r="M522" s="24"/>
      <c r="N522" s="24"/>
      <c r="O522" s="24"/>
      <c r="P522" s="24"/>
      <c r="Q522" s="24"/>
      <c r="R522" s="24"/>
      <c r="S522" s="24"/>
      <c r="T522" s="24"/>
      <c r="U522" s="24"/>
      <c r="V522" s="24"/>
      <c r="W522" s="24"/>
      <c r="X522" s="24"/>
      <c r="Y522" s="24"/>
      <c r="Z522" s="24"/>
      <c r="AA522" s="24"/>
      <c r="AB522" s="24"/>
      <c r="AC522" s="24"/>
      <c r="AD522" s="24"/>
    </row>
    <row r="523" spans="10:30" x14ac:dyDescent="0.25">
      <c r="J523" s="24"/>
      <c r="K523" s="24"/>
      <c r="L523" s="24"/>
      <c r="M523" s="24"/>
      <c r="N523" s="24"/>
      <c r="O523" s="24"/>
      <c r="P523" s="24"/>
      <c r="Q523" s="24"/>
      <c r="R523" s="24"/>
      <c r="S523" s="24"/>
      <c r="T523" s="24"/>
      <c r="U523" s="24"/>
      <c r="V523" s="24"/>
      <c r="W523" s="24"/>
      <c r="X523" s="24"/>
      <c r="Y523" s="24"/>
      <c r="Z523" s="24"/>
      <c r="AA523" s="24"/>
      <c r="AB523" s="24"/>
      <c r="AC523" s="24"/>
      <c r="AD523" s="24"/>
    </row>
    <row r="524" spans="10:30" x14ac:dyDescent="0.25">
      <c r="J524" s="24"/>
      <c r="K524" s="24"/>
      <c r="L524" s="24"/>
      <c r="M524" s="24"/>
      <c r="N524" s="24"/>
      <c r="O524" s="24"/>
      <c r="P524" s="24"/>
      <c r="Q524" s="24"/>
      <c r="R524" s="24"/>
      <c r="S524" s="24"/>
      <c r="T524" s="24"/>
      <c r="U524" s="24"/>
      <c r="V524" s="24"/>
      <c r="W524" s="24"/>
      <c r="X524" s="24"/>
      <c r="Y524" s="24"/>
      <c r="Z524" s="24"/>
      <c r="AA524" s="24"/>
      <c r="AB524" s="24"/>
      <c r="AC524" s="24"/>
      <c r="AD524" s="24"/>
    </row>
    <row r="525" spans="10:30" x14ac:dyDescent="0.25">
      <c r="J525" s="24"/>
      <c r="K525" s="24"/>
      <c r="L525" s="24"/>
      <c r="M525" s="24"/>
      <c r="N525" s="24"/>
      <c r="O525" s="24"/>
      <c r="P525" s="24"/>
      <c r="Q525" s="24"/>
      <c r="R525" s="24"/>
      <c r="S525" s="24"/>
      <c r="T525" s="24"/>
      <c r="U525" s="24"/>
      <c r="V525" s="24"/>
      <c r="W525" s="24"/>
      <c r="X525" s="24"/>
      <c r="Y525" s="24"/>
      <c r="Z525" s="24"/>
      <c r="AA525" s="24"/>
      <c r="AB525" s="24"/>
      <c r="AC525" s="24"/>
      <c r="AD525" s="24"/>
    </row>
    <row r="526" spans="10:30" x14ac:dyDescent="0.25">
      <c r="J526" s="24"/>
      <c r="K526" s="24"/>
      <c r="L526" s="24"/>
      <c r="M526" s="24"/>
      <c r="N526" s="24"/>
      <c r="O526" s="24"/>
      <c r="P526" s="24"/>
      <c r="Q526" s="24"/>
      <c r="R526" s="24"/>
      <c r="S526" s="24"/>
      <c r="T526" s="24"/>
      <c r="U526" s="24"/>
      <c r="V526" s="24"/>
      <c r="W526" s="24"/>
      <c r="X526" s="24"/>
      <c r="Y526" s="24"/>
      <c r="Z526" s="24"/>
      <c r="AA526" s="24"/>
      <c r="AB526" s="24"/>
      <c r="AC526" s="24"/>
      <c r="AD526" s="24"/>
    </row>
    <row r="527" spans="10:30" x14ac:dyDescent="0.25">
      <c r="J527" s="24"/>
      <c r="K527" s="24"/>
      <c r="L527" s="24"/>
      <c r="M527" s="24"/>
      <c r="N527" s="24"/>
      <c r="O527" s="24"/>
      <c r="P527" s="24"/>
      <c r="Q527" s="24"/>
      <c r="R527" s="24"/>
      <c r="S527" s="24"/>
      <c r="T527" s="24"/>
      <c r="U527" s="24"/>
      <c r="V527" s="24"/>
      <c r="W527" s="24"/>
      <c r="X527" s="24"/>
      <c r="Y527" s="24"/>
      <c r="Z527" s="24"/>
      <c r="AA527" s="24"/>
      <c r="AB527" s="24"/>
      <c r="AC527" s="24"/>
      <c r="AD527" s="24"/>
    </row>
    <row r="528" spans="10:30" x14ac:dyDescent="0.25">
      <c r="J528" s="24"/>
      <c r="K528" s="24"/>
      <c r="L528" s="24"/>
      <c r="M528" s="24"/>
      <c r="N528" s="24"/>
      <c r="O528" s="24"/>
      <c r="P528" s="24"/>
      <c r="Q528" s="24"/>
      <c r="R528" s="24"/>
      <c r="S528" s="24"/>
      <c r="T528" s="24"/>
      <c r="U528" s="24"/>
      <c r="V528" s="24"/>
      <c r="W528" s="24"/>
      <c r="X528" s="24"/>
      <c r="Y528" s="24"/>
      <c r="Z528" s="24"/>
      <c r="AA528" s="24"/>
      <c r="AB528" s="24"/>
      <c r="AC528" s="24"/>
      <c r="AD528" s="24"/>
    </row>
    <row r="529" spans="10:30" x14ac:dyDescent="0.25">
      <c r="J529" s="24"/>
      <c r="K529" s="24"/>
      <c r="L529" s="24"/>
      <c r="M529" s="24"/>
      <c r="N529" s="24"/>
      <c r="O529" s="24"/>
      <c r="P529" s="24"/>
      <c r="Q529" s="24"/>
      <c r="R529" s="24"/>
      <c r="S529" s="24"/>
      <c r="T529" s="24"/>
      <c r="U529" s="24"/>
      <c r="V529" s="24"/>
      <c r="W529" s="24"/>
      <c r="X529" s="24"/>
      <c r="Y529" s="24"/>
      <c r="Z529" s="24"/>
      <c r="AA529" s="24"/>
      <c r="AB529" s="24"/>
      <c r="AC529" s="24"/>
      <c r="AD529" s="24"/>
    </row>
    <row r="530" spans="10:30" x14ac:dyDescent="0.25">
      <c r="J530" s="24"/>
      <c r="K530" s="24"/>
      <c r="L530" s="24"/>
      <c r="M530" s="24"/>
      <c r="N530" s="24"/>
      <c r="O530" s="24"/>
      <c r="P530" s="24"/>
      <c r="Q530" s="24"/>
      <c r="R530" s="24"/>
      <c r="S530" s="24"/>
      <c r="T530" s="24"/>
      <c r="U530" s="24"/>
      <c r="V530" s="24"/>
      <c r="W530" s="24"/>
      <c r="X530" s="24"/>
      <c r="Y530" s="24"/>
      <c r="Z530" s="24"/>
      <c r="AA530" s="24"/>
      <c r="AB530" s="24"/>
      <c r="AC530" s="24"/>
      <c r="AD530" s="24"/>
    </row>
    <row r="531" spans="10:30" x14ac:dyDescent="0.25">
      <c r="J531" s="24"/>
      <c r="K531" s="24"/>
      <c r="L531" s="24"/>
      <c r="M531" s="24"/>
      <c r="N531" s="24"/>
      <c r="O531" s="24"/>
      <c r="P531" s="24"/>
      <c r="Q531" s="24"/>
      <c r="R531" s="24"/>
      <c r="S531" s="24"/>
      <c r="T531" s="24"/>
      <c r="U531" s="24"/>
      <c r="V531" s="24"/>
      <c r="W531" s="24"/>
      <c r="X531" s="24"/>
      <c r="Y531" s="24"/>
      <c r="Z531" s="24"/>
      <c r="AA531" s="24"/>
      <c r="AB531" s="24"/>
      <c r="AC531" s="24"/>
      <c r="AD531" s="24"/>
    </row>
    <row r="532" spans="10:30" x14ac:dyDescent="0.25">
      <c r="J532" s="24"/>
      <c r="K532" s="24"/>
      <c r="L532" s="24"/>
      <c r="M532" s="24"/>
      <c r="N532" s="24"/>
      <c r="O532" s="24"/>
      <c r="P532" s="24"/>
      <c r="Q532" s="24"/>
      <c r="R532" s="24"/>
      <c r="S532" s="24"/>
      <c r="T532" s="24"/>
      <c r="U532" s="24"/>
      <c r="V532" s="24"/>
      <c r="W532" s="24"/>
      <c r="X532" s="24"/>
      <c r="Y532" s="24"/>
      <c r="Z532" s="24"/>
      <c r="AA532" s="24"/>
      <c r="AB532" s="24"/>
      <c r="AC532" s="24"/>
      <c r="AD532" s="24"/>
    </row>
    <row r="533" spans="10:30" x14ac:dyDescent="0.25">
      <c r="J533" s="24"/>
      <c r="K533" s="24"/>
      <c r="L533" s="24"/>
      <c r="M533" s="24"/>
      <c r="N533" s="24"/>
      <c r="O533" s="24"/>
      <c r="P533" s="24"/>
      <c r="Q533" s="24"/>
      <c r="R533" s="24"/>
      <c r="S533" s="24"/>
      <c r="T533" s="24"/>
      <c r="U533" s="24"/>
      <c r="V533" s="24"/>
      <c r="W533" s="24"/>
      <c r="X533" s="24"/>
      <c r="Y533" s="24"/>
      <c r="Z533" s="24"/>
      <c r="AA533" s="24"/>
      <c r="AB533" s="24"/>
      <c r="AC533" s="24"/>
      <c r="AD533" s="24"/>
    </row>
    <row r="534" spans="10:30" x14ac:dyDescent="0.25">
      <c r="J534" s="24"/>
      <c r="K534" s="24"/>
      <c r="L534" s="24"/>
      <c r="M534" s="24"/>
      <c r="N534" s="24"/>
      <c r="O534" s="24"/>
      <c r="P534" s="24"/>
      <c r="Q534" s="24"/>
      <c r="R534" s="24"/>
      <c r="S534" s="24"/>
      <c r="T534" s="24"/>
      <c r="U534" s="24"/>
      <c r="V534" s="24"/>
      <c r="W534" s="24"/>
      <c r="X534" s="24"/>
      <c r="Y534" s="24"/>
      <c r="Z534" s="24"/>
      <c r="AA534" s="24"/>
      <c r="AB534" s="24"/>
      <c r="AC534" s="24"/>
      <c r="AD534" s="24"/>
    </row>
    <row r="535" spans="10:30" x14ac:dyDescent="0.25">
      <c r="J535" s="24"/>
      <c r="K535" s="24"/>
      <c r="L535" s="24"/>
      <c r="M535" s="24"/>
      <c r="N535" s="24"/>
      <c r="O535" s="24"/>
      <c r="P535" s="24"/>
      <c r="Q535" s="24"/>
      <c r="R535" s="24"/>
      <c r="S535" s="24"/>
      <c r="T535" s="24"/>
      <c r="U535" s="24"/>
      <c r="V535" s="24"/>
      <c r="W535" s="24"/>
      <c r="X535" s="24"/>
      <c r="Y535" s="24"/>
      <c r="Z535" s="24"/>
      <c r="AA535" s="24"/>
      <c r="AB535" s="24"/>
      <c r="AC535" s="24"/>
      <c r="AD535" s="24"/>
    </row>
    <row r="536" spans="10:30" x14ac:dyDescent="0.25">
      <c r="J536" s="24"/>
      <c r="K536" s="24"/>
      <c r="L536" s="24"/>
      <c r="M536" s="24"/>
      <c r="N536" s="24"/>
      <c r="O536" s="24"/>
      <c r="P536" s="24"/>
      <c r="Q536" s="24"/>
      <c r="R536" s="24"/>
      <c r="S536" s="24"/>
      <c r="T536" s="24"/>
      <c r="U536" s="24"/>
      <c r="V536" s="24"/>
      <c r="W536" s="24"/>
      <c r="X536" s="24"/>
      <c r="Y536" s="24"/>
      <c r="Z536" s="24"/>
      <c r="AA536" s="24"/>
      <c r="AB536" s="24"/>
      <c r="AC536" s="24"/>
      <c r="AD536" s="24"/>
    </row>
    <row r="537" spans="10:30" x14ac:dyDescent="0.25">
      <c r="J537" s="24"/>
      <c r="K537" s="24"/>
      <c r="L537" s="24"/>
      <c r="M537" s="24"/>
      <c r="N537" s="24"/>
      <c r="O537" s="24"/>
      <c r="P537" s="24"/>
      <c r="Q537" s="24"/>
      <c r="R537" s="24"/>
      <c r="S537" s="24"/>
      <c r="T537" s="24"/>
      <c r="U537" s="24"/>
      <c r="V537" s="24"/>
      <c r="W537" s="24"/>
      <c r="X537" s="24"/>
      <c r="Y537" s="24"/>
      <c r="Z537" s="24"/>
      <c r="AA537" s="24"/>
      <c r="AB537" s="24"/>
      <c r="AC537" s="24"/>
      <c r="AD537" s="24"/>
    </row>
    <row r="538" spans="10:30" x14ac:dyDescent="0.25">
      <c r="J538" s="24"/>
      <c r="K538" s="24"/>
      <c r="L538" s="24"/>
      <c r="M538" s="24"/>
      <c r="N538" s="24"/>
      <c r="O538" s="24"/>
      <c r="P538" s="24"/>
      <c r="Q538" s="24"/>
      <c r="R538" s="24"/>
      <c r="S538" s="24"/>
      <c r="T538" s="24"/>
      <c r="U538" s="24"/>
      <c r="V538" s="24"/>
      <c r="W538" s="24"/>
      <c r="X538" s="24"/>
      <c r="Y538" s="24"/>
      <c r="Z538" s="24"/>
      <c r="AA538" s="24"/>
      <c r="AB538" s="24"/>
      <c r="AC538" s="24"/>
      <c r="AD538" s="24"/>
    </row>
    <row r="539" spans="10:30" x14ac:dyDescent="0.25">
      <c r="J539" s="24"/>
      <c r="K539" s="24"/>
      <c r="L539" s="24"/>
      <c r="M539" s="24"/>
      <c r="N539" s="24"/>
      <c r="O539" s="24"/>
      <c r="P539" s="24"/>
      <c r="Q539" s="24"/>
      <c r="R539" s="24"/>
      <c r="S539" s="24"/>
      <c r="T539" s="24"/>
      <c r="U539" s="24"/>
      <c r="V539" s="24"/>
      <c r="W539" s="24"/>
      <c r="X539" s="24"/>
      <c r="Y539" s="24"/>
      <c r="Z539" s="24"/>
      <c r="AA539" s="24"/>
      <c r="AB539" s="24"/>
      <c r="AC539" s="24"/>
      <c r="AD539" s="24"/>
    </row>
    <row r="540" spans="10:30" x14ac:dyDescent="0.25">
      <c r="J540" s="24"/>
      <c r="K540" s="24"/>
      <c r="L540" s="24"/>
      <c r="M540" s="24"/>
      <c r="N540" s="24"/>
      <c r="O540" s="24"/>
      <c r="P540" s="24"/>
      <c r="Q540" s="24"/>
      <c r="R540" s="24"/>
      <c r="S540" s="24"/>
      <c r="T540" s="24"/>
      <c r="U540" s="24"/>
      <c r="V540" s="24"/>
      <c r="W540" s="24"/>
      <c r="X540" s="24"/>
      <c r="Y540" s="24"/>
      <c r="Z540" s="24"/>
      <c r="AA540" s="24"/>
      <c r="AB540" s="24"/>
      <c r="AC540" s="24"/>
      <c r="AD540" s="24"/>
    </row>
    <row r="541" spans="10:30" x14ac:dyDescent="0.25">
      <c r="J541" s="24"/>
      <c r="K541" s="24"/>
      <c r="L541" s="24"/>
      <c r="M541" s="24"/>
      <c r="N541" s="24"/>
      <c r="O541" s="24"/>
      <c r="P541" s="24"/>
      <c r="Q541" s="24"/>
      <c r="R541" s="24"/>
      <c r="S541" s="24"/>
      <c r="T541" s="24"/>
      <c r="U541" s="24"/>
      <c r="V541" s="24"/>
      <c r="W541" s="24"/>
      <c r="X541" s="24"/>
      <c r="Y541" s="24"/>
      <c r="Z541" s="24"/>
      <c r="AA541" s="24"/>
      <c r="AB541" s="24"/>
      <c r="AC541" s="24"/>
      <c r="AD541" s="24"/>
    </row>
    <row r="542" spans="10:30" x14ac:dyDescent="0.25">
      <c r="J542" s="24"/>
      <c r="K542" s="24"/>
      <c r="L542" s="24"/>
      <c r="M542" s="24"/>
      <c r="N542" s="24"/>
      <c r="O542" s="24"/>
      <c r="P542" s="24"/>
      <c r="Q542" s="24"/>
      <c r="R542" s="24"/>
      <c r="S542" s="24"/>
      <c r="T542" s="24"/>
      <c r="U542" s="24"/>
      <c r="V542" s="24"/>
      <c r="W542" s="24"/>
      <c r="X542" s="24"/>
      <c r="Y542" s="24"/>
      <c r="Z542" s="24"/>
      <c r="AA542" s="24"/>
      <c r="AB542" s="24"/>
      <c r="AC542" s="24"/>
      <c r="AD542" s="24"/>
    </row>
    <row r="543" spans="10:30" x14ac:dyDescent="0.25">
      <c r="J543" s="24"/>
      <c r="K543" s="24"/>
      <c r="L543" s="24"/>
      <c r="M543" s="24"/>
      <c r="N543" s="24"/>
      <c r="O543" s="24"/>
      <c r="P543" s="24"/>
      <c r="Q543" s="24"/>
      <c r="R543" s="24"/>
      <c r="S543" s="24"/>
      <c r="T543" s="24"/>
      <c r="U543" s="24"/>
      <c r="V543" s="24"/>
      <c r="W543" s="24"/>
      <c r="X543" s="24"/>
      <c r="Y543" s="24"/>
      <c r="Z543" s="24"/>
      <c r="AA543" s="24"/>
      <c r="AB543" s="24"/>
      <c r="AC543" s="24"/>
      <c r="AD543" s="24"/>
    </row>
    <row r="544" spans="10:30" x14ac:dyDescent="0.25">
      <c r="J544" s="24"/>
      <c r="K544" s="24"/>
      <c r="L544" s="24"/>
      <c r="M544" s="24"/>
      <c r="N544" s="24"/>
      <c r="O544" s="24"/>
      <c r="P544" s="24"/>
      <c r="Q544" s="24"/>
      <c r="R544" s="24"/>
      <c r="S544" s="24"/>
      <c r="T544" s="24"/>
      <c r="U544" s="24"/>
      <c r="V544" s="24"/>
      <c r="W544" s="24"/>
      <c r="X544" s="24"/>
      <c r="Y544" s="24"/>
      <c r="Z544" s="24"/>
      <c r="AA544" s="24"/>
      <c r="AB544" s="24"/>
      <c r="AC544" s="24"/>
      <c r="AD544" s="24"/>
    </row>
    <row r="545" spans="10:30" x14ac:dyDescent="0.25">
      <c r="J545" s="24"/>
      <c r="K545" s="24"/>
      <c r="L545" s="24"/>
      <c r="M545" s="24"/>
      <c r="N545" s="24"/>
      <c r="O545" s="24"/>
      <c r="P545" s="24"/>
      <c r="Q545" s="24"/>
      <c r="R545" s="24"/>
      <c r="S545" s="24"/>
      <c r="T545" s="24"/>
      <c r="U545" s="24"/>
      <c r="V545" s="24"/>
      <c r="W545" s="24"/>
      <c r="X545" s="24"/>
      <c r="Y545" s="24"/>
      <c r="Z545" s="24"/>
      <c r="AA545" s="24"/>
      <c r="AB545" s="24"/>
      <c r="AC545" s="24"/>
      <c r="AD545" s="24"/>
    </row>
    <row r="546" spans="10:30" x14ac:dyDescent="0.25">
      <c r="J546" s="24"/>
      <c r="K546" s="24"/>
      <c r="L546" s="24"/>
      <c r="M546" s="24"/>
      <c r="N546" s="24"/>
      <c r="O546" s="24"/>
      <c r="P546" s="24"/>
      <c r="Q546" s="24"/>
      <c r="R546" s="24"/>
      <c r="S546" s="24"/>
      <c r="T546" s="24"/>
      <c r="U546" s="24"/>
      <c r="V546" s="24"/>
      <c r="W546" s="24"/>
      <c r="X546" s="24"/>
      <c r="Y546" s="24"/>
      <c r="Z546" s="24"/>
      <c r="AA546" s="24"/>
      <c r="AB546" s="24"/>
      <c r="AC546" s="24"/>
      <c r="AD546" s="24"/>
    </row>
    <row r="547" spans="10:30" x14ac:dyDescent="0.25">
      <c r="J547" s="24"/>
      <c r="K547" s="24"/>
      <c r="L547" s="24"/>
      <c r="M547" s="24"/>
      <c r="N547" s="24"/>
      <c r="O547" s="24"/>
      <c r="P547" s="24"/>
      <c r="Q547" s="24"/>
      <c r="R547" s="24"/>
      <c r="S547" s="24"/>
      <c r="T547" s="24"/>
      <c r="U547" s="24"/>
      <c r="V547" s="24"/>
      <c r="W547" s="24"/>
      <c r="X547" s="24"/>
      <c r="Y547" s="24"/>
      <c r="Z547" s="24"/>
      <c r="AA547" s="24"/>
      <c r="AB547" s="24"/>
      <c r="AC547" s="24"/>
      <c r="AD547" s="24"/>
    </row>
    <row r="548" spans="10:30" x14ac:dyDescent="0.25">
      <c r="J548" s="24"/>
      <c r="K548" s="24"/>
      <c r="L548" s="24"/>
      <c r="M548" s="24"/>
      <c r="N548" s="24"/>
      <c r="O548" s="24"/>
      <c r="P548" s="24"/>
      <c r="Q548" s="24"/>
      <c r="R548" s="24"/>
      <c r="S548" s="24"/>
      <c r="T548" s="24"/>
      <c r="U548" s="24"/>
      <c r="V548" s="24"/>
      <c r="W548" s="24"/>
      <c r="X548" s="24"/>
      <c r="Y548" s="24"/>
      <c r="Z548" s="24"/>
      <c r="AA548" s="24"/>
      <c r="AB548" s="24"/>
      <c r="AC548" s="24"/>
      <c r="AD548" s="24"/>
    </row>
    <row r="549" spans="10:30" x14ac:dyDescent="0.25">
      <c r="J549" s="24"/>
      <c r="K549" s="24"/>
      <c r="L549" s="24"/>
      <c r="M549" s="24"/>
      <c r="N549" s="24"/>
      <c r="O549" s="24"/>
      <c r="P549" s="24"/>
      <c r="Q549" s="24"/>
      <c r="R549" s="24"/>
      <c r="S549" s="24"/>
      <c r="T549" s="24"/>
      <c r="U549" s="24"/>
      <c r="V549" s="24"/>
      <c r="W549" s="24"/>
      <c r="X549" s="24"/>
      <c r="Y549" s="24"/>
      <c r="Z549" s="24"/>
      <c r="AA549" s="24"/>
      <c r="AB549" s="24"/>
      <c r="AC549" s="24"/>
      <c r="AD549" s="24"/>
    </row>
    <row r="550" spans="10:30" x14ac:dyDescent="0.25">
      <c r="J550" s="24"/>
      <c r="K550" s="24"/>
      <c r="L550" s="24"/>
      <c r="M550" s="24"/>
      <c r="N550" s="24"/>
      <c r="O550" s="24"/>
      <c r="P550" s="24"/>
      <c r="Q550" s="24"/>
      <c r="R550" s="24"/>
      <c r="S550" s="24"/>
      <c r="T550" s="24"/>
      <c r="U550" s="24"/>
      <c r="V550" s="24"/>
      <c r="W550" s="24"/>
      <c r="X550" s="24"/>
      <c r="Y550" s="24"/>
      <c r="Z550" s="24"/>
      <c r="AA550" s="24"/>
      <c r="AB550" s="24"/>
      <c r="AC550" s="24"/>
      <c r="AD550" s="24"/>
    </row>
    <row r="551" spans="10:30" x14ac:dyDescent="0.25">
      <c r="J551" s="24"/>
      <c r="K551" s="24"/>
      <c r="L551" s="24"/>
      <c r="M551" s="24"/>
      <c r="N551" s="24"/>
      <c r="O551" s="24"/>
      <c r="P551" s="24"/>
      <c r="Q551" s="24"/>
      <c r="R551" s="24"/>
      <c r="S551" s="24"/>
      <c r="T551" s="24"/>
      <c r="U551" s="24"/>
      <c r="V551" s="24"/>
      <c r="W551" s="24"/>
      <c r="X551" s="24"/>
      <c r="Y551" s="24"/>
      <c r="Z551" s="24"/>
      <c r="AA551" s="24"/>
      <c r="AB551" s="24"/>
      <c r="AC551" s="24"/>
      <c r="AD551" s="24"/>
    </row>
    <row r="552" spans="10:30" x14ac:dyDescent="0.25">
      <c r="J552" s="24"/>
      <c r="K552" s="24"/>
      <c r="L552" s="24"/>
      <c r="M552" s="24"/>
      <c r="N552" s="24"/>
      <c r="O552" s="24"/>
      <c r="P552" s="24"/>
      <c r="Q552" s="24"/>
      <c r="R552" s="24"/>
      <c r="S552" s="24"/>
      <c r="T552" s="24"/>
      <c r="U552" s="24"/>
      <c r="V552" s="24"/>
      <c r="W552" s="24"/>
      <c r="X552" s="24"/>
      <c r="Y552" s="24"/>
      <c r="Z552" s="24"/>
      <c r="AA552" s="24"/>
      <c r="AB552" s="24"/>
      <c r="AC552" s="24"/>
      <c r="AD552" s="24"/>
    </row>
    <row r="553" spans="10:30" x14ac:dyDescent="0.25">
      <c r="J553" s="24"/>
      <c r="K553" s="24"/>
      <c r="L553" s="24"/>
      <c r="M553" s="24"/>
      <c r="N553" s="24"/>
      <c r="O553" s="24"/>
      <c r="P553" s="24"/>
      <c r="Q553" s="24"/>
      <c r="R553" s="24"/>
      <c r="S553" s="24"/>
      <c r="T553" s="24"/>
      <c r="U553" s="24"/>
      <c r="V553" s="24"/>
      <c r="W553" s="24"/>
      <c r="X553" s="24"/>
      <c r="Y553" s="24"/>
      <c r="Z553" s="24"/>
      <c r="AA553" s="24"/>
      <c r="AB553" s="24"/>
      <c r="AC553" s="24"/>
      <c r="AD553" s="24"/>
    </row>
    <row r="554" spans="10:30" x14ac:dyDescent="0.25">
      <c r="J554" s="24"/>
      <c r="K554" s="24"/>
      <c r="L554" s="24"/>
      <c r="M554" s="24"/>
      <c r="N554" s="24"/>
      <c r="O554" s="24"/>
      <c r="P554" s="24"/>
      <c r="Q554" s="24"/>
      <c r="R554" s="24"/>
      <c r="S554" s="24"/>
      <c r="T554" s="24"/>
      <c r="U554" s="24"/>
      <c r="V554" s="24"/>
      <c r="W554" s="24"/>
      <c r="X554" s="24"/>
      <c r="Y554" s="24"/>
      <c r="Z554" s="24"/>
      <c r="AA554" s="24"/>
      <c r="AB554" s="24"/>
      <c r="AC554" s="24"/>
      <c r="AD554" s="24"/>
    </row>
    <row r="555" spans="10:30" x14ac:dyDescent="0.25">
      <c r="J555" s="24"/>
      <c r="K555" s="24"/>
      <c r="L555" s="24"/>
      <c r="M555" s="24"/>
      <c r="N555" s="24"/>
      <c r="O555" s="24"/>
      <c r="P555" s="24"/>
      <c r="Q555" s="24"/>
      <c r="R555" s="24"/>
      <c r="S555" s="24"/>
      <c r="T555" s="24"/>
      <c r="U555" s="24"/>
      <c r="V555" s="24"/>
      <c r="W555" s="24"/>
      <c r="X555" s="24"/>
      <c r="Y555" s="24"/>
      <c r="Z555" s="24"/>
      <c r="AA555" s="24"/>
      <c r="AB555" s="24"/>
      <c r="AC555" s="24"/>
      <c r="AD555" s="24"/>
    </row>
    <row r="556" spans="10:30" x14ac:dyDescent="0.25">
      <c r="J556" s="24"/>
      <c r="K556" s="24"/>
      <c r="L556" s="24"/>
      <c r="M556" s="24"/>
      <c r="N556" s="24"/>
      <c r="O556" s="24"/>
      <c r="P556" s="24"/>
      <c r="Q556" s="24"/>
      <c r="R556" s="24"/>
      <c r="S556" s="24"/>
      <c r="T556" s="24"/>
      <c r="U556" s="24"/>
      <c r="V556" s="24"/>
      <c r="W556" s="24"/>
      <c r="X556" s="24"/>
      <c r="Y556" s="24"/>
      <c r="Z556" s="24"/>
      <c r="AA556" s="24"/>
      <c r="AB556" s="24"/>
      <c r="AC556" s="24"/>
      <c r="AD556" s="24"/>
    </row>
    <row r="557" spans="10:30" x14ac:dyDescent="0.25">
      <c r="J557" s="24"/>
      <c r="K557" s="24"/>
      <c r="L557" s="24"/>
      <c r="M557" s="24"/>
      <c r="N557" s="24"/>
      <c r="O557" s="24"/>
      <c r="P557" s="24"/>
      <c r="Q557" s="24"/>
      <c r="R557" s="24"/>
      <c r="S557" s="24"/>
      <c r="T557" s="24"/>
      <c r="U557" s="24"/>
      <c r="V557" s="24"/>
      <c r="W557" s="24"/>
      <c r="X557" s="24"/>
      <c r="Y557" s="24"/>
      <c r="Z557" s="24"/>
      <c r="AA557" s="24"/>
      <c r="AB557" s="24"/>
      <c r="AC557" s="24"/>
      <c r="AD557" s="24"/>
    </row>
    <row r="558" spans="10:30" x14ac:dyDescent="0.25">
      <c r="J558" s="24"/>
      <c r="K558" s="24"/>
      <c r="L558" s="24"/>
      <c r="M558" s="24"/>
      <c r="N558" s="24"/>
      <c r="O558" s="24"/>
      <c r="P558" s="24"/>
      <c r="Q558" s="24"/>
      <c r="R558" s="24"/>
      <c r="S558" s="24"/>
      <c r="T558" s="24"/>
      <c r="U558" s="24"/>
      <c r="V558" s="24"/>
      <c r="W558" s="24"/>
      <c r="X558" s="24"/>
      <c r="Y558" s="24"/>
      <c r="Z558" s="24"/>
      <c r="AA558" s="24"/>
      <c r="AB558" s="24"/>
      <c r="AC558" s="24"/>
      <c r="AD558" s="24"/>
    </row>
    <row r="559" spans="10:30" x14ac:dyDescent="0.25">
      <c r="J559" s="24"/>
      <c r="K559" s="24"/>
      <c r="L559" s="24"/>
      <c r="M559" s="24"/>
      <c r="N559" s="24"/>
      <c r="O559" s="24"/>
      <c r="P559" s="24"/>
      <c r="Q559" s="24"/>
      <c r="R559" s="24"/>
      <c r="S559" s="24"/>
      <c r="T559" s="24"/>
      <c r="U559" s="24"/>
      <c r="V559" s="24"/>
      <c r="W559" s="24"/>
      <c r="X559" s="24"/>
      <c r="Y559" s="24"/>
      <c r="Z559" s="24"/>
      <c r="AA559" s="24"/>
      <c r="AB559" s="24"/>
      <c r="AC559" s="24"/>
      <c r="AD559" s="24"/>
    </row>
    <row r="560" spans="10:30" x14ac:dyDescent="0.25">
      <c r="J560" s="24"/>
      <c r="K560" s="24"/>
      <c r="L560" s="24"/>
      <c r="M560" s="24"/>
      <c r="N560" s="24"/>
      <c r="O560" s="24"/>
      <c r="P560" s="24"/>
      <c r="Q560" s="24"/>
      <c r="R560" s="24"/>
      <c r="S560" s="24"/>
      <c r="T560" s="24"/>
      <c r="U560" s="24"/>
      <c r="V560" s="24"/>
      <c r="W560" s="24"/>
      <c r="X560" s="24"/>
      <c r="Y560" s="24"/>
      <c r="Z560" s="24"/>
      <c r="AA560" s="24"/>
      <c r="AB560" s="24"/>
      <c r="AC560" s="24"/>
      <c r="AD560" s="24"/>
    </row>
    <row r="561" spans="10:30" x14ac:dyDescent="0.25">
      <c r="J561" s="24"/>
      <c r="K561" s="24"/>
      <c r="L561" s="24"/>
      <c r="M561" s="24"/>
      <c r="N561" s="24"/>
      <c r="O561" s="24"/>
      <c r="P561" s="24"/>
      <c r="Q561" s="24"/>
      <c r="R561" s="24"/>
      <c r="S561" s="24"/>
      <c r="T561" s="24"/>
      <c r="U561" s="24"/>
      <c r="V561" s="24"/>
      <c r="W561" s="24"/>
      <c r="X561" s="24"/>
      <c r="Y561" s="24"/>
      <c r="Z561" s="24"/>
      <c r="AA561" s="24"/>
      <c r="AB561" s="24"/>
      <c r="AC561" s="24"/>
      <c r="AD561" s="24"/>
    </row>
    <row r="562" spans="10:30" x14ac:dyDescent="0.25">
      <c r="J562" s="24"/>
      <c r="K562" s="24"/>
      <c r="L562" s="24"/>
      <c r="M562" s="24"/>
      <c r="N562" s="24"/>
      <c r="O562" s="24"/>
      <c r="P562" s="24"/>
      <c r="Q562" s="24"/>
      <c r="R562" s="24"/>
      <c r="S562" s="24"/>
      <c r="T562" s="24"/>
      <c r="U562" s="24"/>
      <c r="V562" s="24"/>
      <c r="W562" s="24"/>
      <c r="X562" s="24"/>
      <c r="Y562" s="24"/>
      <c r="Z562" s="24"/>
      <c r="AA562" s="24"/>
      <c r="AB562" s="24"/>
      <c r="AC562" s="24"/>
      <c r="AD562" s="24"/>
    </row>
    <row r="563" spans="10:30" x14ac:dyDescent="0.25">
      <c r="J563" s="24"/>
      <c r="K563" s="24"/>
      <c r="L563" s="24"/>
      <c r="M563" s="24"/>
      <c r="N563" s="24"/>
      <c r="O563" s="24"/>
      <c r="P563" s="24"/>
      <c r="Q563" s="24"/>
      <c r="R563" s="24"/>
      <c r="S563" s="24"/>
      <c r="T563" s="24"/>
      <c r="U563" s="24"/>
      <c r="V563" s="24"/>
      <c r="W563" s="24"/>
      <c r="X563" s="24"/>
      <c r="Y563" s="24"/>
      <c r="Z563" s="24"/>
      <c r="AA563" s="24"/>
      <c r="AB563" s="24"/>
      <c r="AC563" s="24"/>
      <c r="AD563" s="24"/>
    </row>
    <row r="564" spans="10:30" x14ac:dyDescent="0.25">
      <c r="J564" s="24"/>
      <c r="K564" s="24"/>
      <c r="L564" s="24"/>
      <c r="M564" s="24"/>
      <c r="N564" s="24"/>
      <c r="O564" s="24"/>
      <c r="P564" s="24"/>
      <c r="Q564" s="24"/>
      <c r="R564" s="24"/>
      <c r="S564" s="24"/>
      <c r="T564" s="24"/>
      <c r="U564" s="24"/>
      <c r="V564" s="24"/>
      <c r="W564" s="24"/>
      <c r="X564" s="24"/>
      <c r="Y564" s="24"/>
      <c r="Z564" s="24"/>
      <c r="AA564" s="24"/>
      <c r="AB564" s="24"/>
      <c r="AC564" s="24"/>
      <c r="AD564" s="24"/>
    </row>
    <row r="565" spans="10:30" x14ac:dyDescent="0.25">
      <c r="J565" s="24"/>
      <c r="K565" s="24"/>
      <c r="L565" s="24"/>
      <c r="M565" s="24"/>
      <c r="N565" s="24"/>
      <c r="O565" s="24"/>
      <c r="P565" s="24"/>
      <c r="Q565" s="24"/>
      <c r="R565" s="24"/>
      <c r="S565" s="24"/>
      <c r="T565" s="24"/>
      <c r="U565" s="24"/>
      <c r="V565" s="24"/>
      <c r="W565" s="24"/>
      <c r="X565" s="24"/>
      <c r="Y565" s="24"/>
      <c r="Z565" s="24"/>
      <c r="AA565" s="24"/>
      <c r="AB565" s="24"/>
      <c r="AC565" s="24"/>
      <c r="AD565" s="24"/>
    </row>
    <row r="566" spans="10:30" x14ac:dyDescent="0.25">
      <c r="J566" s="24"/>
      <c r="K566" s="24"/>
      <c r="L566" s="24"/>
      <c r="M566" s="24"/>
      <c r="N566" s="24"/>
      <c r="O566" s="24"/>
      <c r="P566" s="24"/>
      <c r="Q566" s="24"/>
      <c r="R566" s="24"/>
      <c r="S566" s="24"/>
      <c r="T566" s="24"/>
      <c r="U566" s="24"/>
      <c r="V566" s="24"/>
      <c r="W566" s="24"/>
      <c r="X566" s="24"/>
      <c r="Y566" s="24"/>
      <c r="Z566" s="24"/>
      <c r="AA566" s="24"/>
      <c r="AB566" s="24"/>
      <c r="AC566" s="24"/>
      <c r="AD566" s="24"/>
    </row>
    <row r="567" spans="10:30" x14ac:dyDescent="0.25">
      <c r="J567" s="24"/>
      <c r="K567" s="24"/>
      <c r="L567" s="24"/>
      <c r="M567" s="24"/>
      <c r="N567" s="24"/>
      <c r="O567" s="24"/>
      <c r="P567" s="24"/>
      <c r="Q567" s="24"/>
      <c r="R567" s="24"/>
      <c r="S567" s="24"/>
      <c r="T567" s="24"/>
      <c r="U567" s="24"/>
      <c r="V567" s="24"/>
      <c r="W567" s="24"/>
      <c r="X567" s="24"/>
      <c r="Y567" s="24"/>
      <c r="Z567" s="24"/>
      <c r="AA567" s="24"/>
      <c r="AB567" s="24"/>
      <c r="AC567" s="24"/>
      <c r="AD567" s="24"/>
    </row>
    <row r="568" spans="10:30" x14ac:dyDescent="0.25">
      <c r="J568" s="24"/>
      <c r="K568" s="24"/>
      <c r="L568" s="24"/>
      <c r="M568" s="24"/>
      <c r="N568" s="24"/>
      <c r="O568" s="24"/>
      <c r="P568" s="24"/>
      <c r="Q568" s="24"/>
      <c r="R568" s="24"/>
      <c r="S568" s="24"/>
      <c r="T568" s="24"/>
      <c r="U568" s="24"/>
      <c r="V568" s="24"/>
      <c r="W568" s="24"/>
      <c r="X568" s="24"/>
      <c r="Y568" s="24"/>
      <c r="Z568" s="24"/>
      <c r="AA568" s="24"/>
      <c r="AB568" s="24"/>
      <c r="AC568" s="24"/>
      <c r="AD568" s="24"/>
    </row>
    <row r="569" spans="10:30" x14ac:dyDescent="0.25">
      <c r="J569" s="24"/>
      <c r="K569" s="24"/>
      <c r="L569" s="24"/>
      <c r="M569" s="24"/>
      <c r="N569" s="24"/>
      <c r="O569" s="24"/>
      <c r="P569" s="24"/>
      <c r="Q569" s="24"/>
      <c r="R569" s="24"/>
      <c r="S569" s="24"/>
      <c r="T569" s="24"/>
      <c r="U569" s="24"/>
      <c r="V569" s="24"/>
      <c r="W569" s="24"/>
      <c r="X569" s="24"/>
      <c r="Y569" s="24"/>
      <c r="Z569" s="24"/>
      <c r="AA569" s="24"/>
      <c r="AB569" s="24"/>
      <c r="AC569" s="24"/>
      <c r="AD569" s="24"/>
    </row>
    <row r="570" spans="10:30" x14ac:dyDescent="0.25">
      <c r="J570" s="24"/>
      <c r="K570" s="24"/>
      <c r="L570" s="24"/>
      <c r="M570" s="24"/>
      <c r="N570" s="24"/>
      <c r="O570" s="24"/>
      <c r="P570" s="24"/>
      <c r="Q570" s="24"/>
      <c r="R570" s="24"/>
      <c r="S570" s="24"/>
      <c r="T570" s="24"/>
      <c r="U570" s="24"/>
      <c r="V570" s="24"/>
      <c r="W570" s="24"/>
      <c r="X570" s="24"/>
      <c r="Y570" s="24"/>
      <c r="Z570" s="24"/>
      <c r="AA570" s="24"/>
      <c r="AB570" s="24"/>
      <c r="AC570" s="24"/>
      <c r="AD570" s="24"/>
    </row>
    <row r="571" spans="10:30" x14ac:dyDescent="0.25">
      <c r="J571" s="24"/>
      <c r="K571" s="24"/>
      <c r="L571" s="24"/>
      <c r="M571" s="24"/>
      <c r="N571" s="24"/>
      <c r="O571" s="24"/>
      <c r="P571" s="24"/>
      <c r="Q571" s="24"/>
      <c r="R571" s="24"/>
      <c r="S571" s="24"/>
      <c r="T571" s="24"/>
      <c r="U571" s="24"/>
      <c r="V571" s="24"/>
      <c r="W571" s="24"/>
      <c r="X571" s="24"/>
      <c r="Y571" s="24"/>
      <c r="Z571" s="24"/>
      <c r="AA571" s="24"/>
      <c r="AB571" s="24"/>
      <c r="AC571" s="24"/>
      <c r="AD571" s="24"/>
    </row>
    <row r="572" spans="10:30" x14ac:dyDescent="0.25">
      <c r="J572" s="24"/>
      <c r="K572" s="24"/>
      <c r="L572" s="24"/>
      <c r="M572" s="24"/>
      <c r="N572" s="24"/>
      <c r="O572" s="24"/>
      <c r="P572" s="24"/>
      <c r="Q572" s="24"/>
      <c r="R572" s="24"/>
      <c r="S572" s="24"/>
      <c r="T572" s="24"/>
      <c r="U572" s="24"/>
      <c r="V572" s="24"/>
      <c r="W572" s="24"/>
      <c r="X572" s="24"/>
      <c r="Y572" s="24"/>
      <c r="Z572" s="24"/>
      <c r="AA572" s="24"/>
      <c r="AB572" s="24"/>
      <c r="AC572" s="24"/>
      <c r="AD572" s="24"/>
    </row>
    <row r="573" spans="10:30" x14ac:dyDescent="0.25">
      <c r="J573" s="24"/>
      <c r="K573" s="24"/>
      <c r="L573" s="24"/>
      <c r="M573" s="24"/>
      <c r="N573" s="24"/>
      <c r="O573" s="24"/>
      <c r="P573" s="24"/>
      <c r="Q573" s="24"/>
      <c r="R573" s="24"/>
      <c r="S573" s="24"/>
      <c r="T573" s="24"/>
      <c r="U573" s="24"/>
      <c r="V573" s="24"/>
      <c r="W573" s="24"/>
      <c r="X573" s="24"/>
      <c r="Y573" s="24"/>
      <c r="Z573" s="24"/>
      <c r="AA573" s="24"/>
      <c r="AB573" s="24"/>
      <c r="AC573" s="24"/>
      <c r="AD573" s="24"/>
    </row>
    <row r="574" spans="10:30" x14ac:dyDescent="0.25">
      <c r="J574" s="24"/>
      <c r="K574" s="24"/>
      <c r="L574" s="24"/>
      <c r="M574" s="24"/>
      <c r="N574" s="24"/>
      <c r="O574" s="24"/>
      <c r="P574" s="24"/>
      <c r="Q574" s="24"/>
      <c r="R574" s="24"/>
      <c r="S574" s="24"/>
      <c r="T574" s="24"/>
      <c r="U574" s="24"/>
      <c r="V574" s="24"/>
      <c r="W574" s="24"/>
      <c r="X574" s="24"/>
      <c r="Y574" s="24"/>
      <c r="Z574" s="24"/>
      <c r="AA574" s="24"/>
      <c r="AB574" s="24"/>
      <c r="AC574" s="24"/>
      <c r="AD574" s="24"/>
    </row>
    <row r="575" spans="10:30" x14ac:dyDescent="0.25">
      <c r="J575" s="24"/>
      <c r="K575" s="24"/>
      <c r="L575" s="24"/>
      <c r="M575" s="24"/>
      <c r="N575" s="24"/>
      <c r="O575" s="24"/>
      <c r="P575" s="24"/>
      <c r="Q575" s="24"/>
      <c r="R575" s="24"/>
      <c r="S575" s="24"/>
      <c r="T575" s="24"/>
      <c r="U575" s="24"/>
      <c r="V575" s="24"/>
      <c r="W575" s="24"/>
      <c r="X575" s="24"/>
      <c r="Y575" s="24"/>
      <c r="Z575" s="24"/>
      <c r="AA575" s="24"/>
      <c r="AB575" s="24"/>
      <c r="AC575" s="24"/>
      <c r="AD575" s="24"/>
    </row>
    <row r="576" spans="10:30" x14ac:dyDescent="0.25">
      <c r="J576" s="24"/>
      <c r="K576" s="24"/>
      <c r="L576" s="24"/>
      <c r="M576" s="24"/>
      <c r="N576" s="24"/>
      <c r="O576" s="24"/>
      <c r="P576" s="24"/>
      <c r="Q576" s="24"/>
      <c r="R576" s="24"/>
      <c r="S576" s="24"/>
      <c r="T576" s="24"/>
      <c r="U576" s="24"/>
      <c r="V576" s="24"/>
      <c r="W576" s="24"/>
      <c r="X576" s="24"/>
      <c r="Y576" s="24"/>
      <c r="Z576" s="24"/>
      <c r="AA576" s="24"/>
      <c r="AB576" s="24"/>
      <c r="AC576" s="24"/>
      <c r="AD576" s="24"/>
    </row>
    <row r="577" spans="10:30" x14ac:dyDescent="0.25">
      <c r="J577" s="24"/>
      <c r="K577" s="24"/>
      <c r="L577" s="24"/>
      <c r="M577" s="24"/>
      <c r="N577" s="24"/>
      <c r="O577" s="24"/>
      <c r="P577" s="24"/>
      <c r="Q577" s="24"/>
      <c r="R577" s="24"/>
      <c r="S577" s="24"/>
      <c r="T577" s="24"/>
      <c r="U577" s="24"/>
      <c r="V577" s="24"/>
      <c r="W577" s="24"/>
      <c r="X577" s="24"/>
      <c r="Y577" s="24"/>
      <c r="Z577" s="24"/>
      <c r="AA577" s="24"/>
      <c r="AB577" s="24"/>
      <c r="AC577" s="24"/>
      <c r="AD577" s="24"/>
    </row>
    <row r="578" spans="10:30" x14ac:dyDescent="0.25">
      <c r="J578" s="24"/>
      <c r="K578" s="24"/>
      <c r="L578" s="24"/>
      <c r="M578" s="24"/>
      <c r="N578" s="24"/>
      <c r="O578" s="24"/>
      <c r="P578" s="24"/>
      <c r="Q578" s="24"/>
      <c r="R578" s="24"/>
      <c r="S578" s="24"/>
      <c r="T578" s="24"/>
      <c r="U578" s="24"/>
      <c r="V578" s="24"/>
      <c r="W578" s="24"/>
      <c r="X578" s="24"/>
      <c r="Y578" s="24"/>
      <c r="Z578" s="24"/>
      <c r="AA578" s="24"/>
      <c r="AB578" s="24"/>
      <c r="AC578" s="24"/>
      <c r="AD578" s="24"/>
    </row>
    <row r="579" spans="10:30" x14ac:dyDescent="0.25">
      <c r="J579" s="24"/>
      <c r="K579" s="24"/>
      <c r="L579" s="24"/>
      <c r="M579" s="24"/>
      <c r="N579" s="24"/>
      <c r="O579" s="24"/>
      <c r="P579" s="24"/>
      <c r="Q579" s="24"/>
      <c r="R579" s="24"/>
      <c r="S579" s="24"/>
      <c r="T579" s="24"/>
      <c r="U579" s="24"/>
      <c r="V579" s="24"/>
      <c r="W579" s="24"/>
      <c r="X579" s="24"/>
      <c r="Y579" s="24"/>
      <c r="Z579" s="24"/>
      <c r="AA579" s="24"/>
      <c r="AB579" s="24"/>
      <c r="AC579" s="24"/>
      <c r="AD579" s="24"/>
    </row>
    <row r="580" spans="10:30" x14ac:dyDescent="0.25">
      <c r="J580" s="24"/>
      <c r="K580" s="24"/>
      <c r="L580" s="24"/>
      <c r="M580" s="24"/>
      <c r="N580" s="24"/>
      <c r="O580" s="24"/>
      <c r="P580" s="24"/>
      <c r="Q580" s="24"/>
      <c r="R580" s="24"/>
      <c r="S580" s="24"/>
      <c r="T580" s="24"/>
      <c r="U580" s="24"/>
      <c r="V580" s="24"/>
      <c r="W580" s="24"/>
      <c r="X580" s="24"/>
      <c r="Y580" s="24"/>
      <c r="Z580" s="24"/>
      <c r="AA580" s="24"/>
      <c r="AB580" s="24"/>
      <c r="AC580" s="24"/>
      <c r="AD580" s="24"/>
    </row>
    <row r="581" spans="10:30" x14ac:dyDescent="0.25">
      <c r="J581" s="24"/>
      <c r="K581" s="24"/>
      <c r="L581" s="24"/>
      <c r="M581" s="24"/>
      <c r="N581" s="24"/>
      <c r="O581" s="24"/>
      <c r="P581" s="24"/>
      <c r="Q581" s="24"/>
      <c r="R581" s="24"/>
      <c r="S581" s="24"/>
      <c r="T581" s="24"/>
      <c r="U581" s="24"/>
      <c r="V581" s="24"/>
      <c r="W581" s="24"/>
      <c r="X581" s="24"/>
      <c r="Y581" s="24"/>
      <c r="Z581" s="24"/>
      <c r="AA581" s="24"/>
      <c r="AB581" s="24"/>
      <c r="AC581" s="24"/>
      <c r="AD581" s="24"/>
    </row>
    <row r="582" spans="10:30" x14ac:dyDescent="0.25">
      <c r="J582" s="24"/>
      <c r="K582" s="24"/>
      <c r="L582" s="24"/>
      <c r="M582" s="24"/>
      <c r="N582" s="24"/>
      <c r="O582" s="24"/>
      <c r="P582" s="24"/>
      <c r="Q582" s="24"/>
      <c r="R582" s="24"/>
      <c r="S582" s="24"/>
      <c r="T582" s="24"/>
      <c r="U582" s="24"/>
      <c r="V582" s="24"/>
      <c r="W582" s="24"/>
      <c r="X582" s="24"/>
      <c r="Y582" s="24"/>
      <c r="Z582" s="24"/>
      <c r="AA582" s="24"/>
      <c r="AB582" s="24"/>
      <c r="AC582" s="24"/>
      <c r="AD582" s="24"/>
    </row>
    <row r="583" spans="10:30" x14ac:dyDescent="0.25">
      <c r="J583" s="24"/>
      <c r="K583" s="24"/>
      <c r="L583" s="24"/>
      <c r="M583" s="24"/>
      <c r="N583" s="24"/>
      <c r="O583" s="24"/>
      <c r="P583" s="24"/>
      <c r="Q583" s="24"/>
      <c r="R583" s="24"/>
      <c r="S583" s="24"/>
      <c r="T583" s="24"/>
      <c r="U583" s="24"/>
      <c r="V583" s="24"/>
      <c r="W583" s="24"/>
      <c r="X583" s="24"/>
      <c r="Y583" s="24"/>
      <c r="Z583" s="24"/>
      <c r="AA583" s="24"/>
      <c r="AB583" s="24"/>
      <c r="AC583" s="24"/>
      <c r="AD583" s="24"/>
    </row>
    <row r="584" spans="10:30" x14ac:dyDescent="0.25">
      <c r="J584" s="24"/>
      <c r="K584" s="24"/>
      <c r="L584" s="24"/>
      <c r="M584" s="24"/>
      <c r="N584" s="24"/>
      <c r="O584" s="24"/>
      <c r="P584" s="24"/>
      <c r="Q584" s="24"/>
      <c r="R584" s="24"/>
      <c r="S584" s="24"/>
      <c r="T584" s="24"/>
      <c r="U584" s="24"/>
      <c r="V584" s="24"/>
      <c r="W584" s="24"/>
      <c r="X584" s="24"/>
      <c r="Y584" s="24"/>
      <c r="Z584" s="24"/>
      <c r="AA584" s="24"/>
      <c r="AB584" s="24"/>
      <c r="AC584" s="24"/>
      <c r="AD584" s="24"/>
    </row>
    <row r="585" spans="10:30" x14ac:dyDescent="0.25">
      <c r="J585" s="24"/>
      <c r="K585" s="24"/>
      <c r="L585" s="24"/>
      <c r="M585" s="24"/>
      <c r="N585" s="24"/>
      <c r="O585" s="24"/>
      <c r="P585" s="24"/>
      <c r="Q585" s="24"/>
      <c r="R585" s="24"/>
      <c r="S585" s="24"/>
      <c r="T585" s="24"/>
      <c r="U585" s="24"/>
      <c r="V585" s="24"/>
      <c r="W585" s="24"/>
      <c r="X585" s="24"/>
      <c r="Y585" s="24"/>
      <c r="Z585" s="24"/>
      <c r="AA585" s="24"/>
      <c r="AB585" s="24"/>
      <c r="AC585" s="24"/>
      <c r="AD585" s="24"/>
    </row>
    <row r="586" spans="10:30" x14ac:dyDescent="0.25">
      <c r="J586" s="24"/>
      <c r="K586" s="24"/>
      <c r="L586" s="24"/>
      <c r="M586" s="24"/>
      <c r="N586" s="24"/>
      <c r="O586" s="24"/>
      <c r="P586" s="24"/>
      <c r="Q586" s="24"/>
      <c r="R586" s="24"/>
      <c r="S586" s="24"/>
      <c r="T586" s="24"/>
      <c r="U586" s="24"/>
      <c r="V586" s="24"/>
      <c r="W586" s="24"/>
      <c r="X586" s="24"/>
      <c r="Y586" s="24"/>
      <c r="Z586" s="24"/>
      <c r="AA586" s="24"/>
      <c r="AB586" s="24"/>
      <c r="AC586" s="24"/>
      <c r="AD586" s="24"/>
    </row>
    <row r="587" spans="10:30" x14ac:dyDescent="0.25">
      <c r="J587" s="24"/>
      <c r="K587" s="24"/>
      <c r="L587" s="24"/>
      <c r="M587" s="24"/>
      <c r="N587" s="24"/>
      <c r="O587" s="24"/>
      <c r="P587" s="24"/>
      <c r="Q587" s="24"/>
      <c r="R587" s="24"/>
      <c r="S587" s="24"/>
      <c r="T587" s="24"/>
      <c r="U587" s="24"/>
      <c r="V587" s="24"/>
      <c r="W587" s="24"/>
      <c r="X587" s="24"/>
      <c r="Y587" s="24"/>
      <c r="Z587" s="24"/>
      <c r="AA587" s="24"/>
      <c r="AB587" s="24"/>
      <c r="AC587" s="24"/>
      <c r="AD587" s="24"/>
    </row>
    <row r="588" spans="10:30" x14ac:dyDescent="0.25">
      <c r="J588" s="24"/>
      <c r="K588" s="24"/>
      <c r="L588" s="24"/>
      <c r="M588" s="24"/>
      <c r="N588" s="24"/>
      <c r="O588" s="24"/>
      <c r="P588" s="24"/>
      <c r="Q588" s="24"/>
      <c r="R588" s="24"/>
      <c r="S588" s="24"/>
      <c r="T588" s="24"/>
      <c r="U588" s="24"/>
      <c r="V588" s="24"/>
      <c r="W588" s="24"/>
      <c r="X588" s="24"/>
      <c r="Y588" s="24"/>
      <c r="Z588" s="24"/>
      <c r="AA588" s="24"/>
      <c r="AB588" s="24"/>
      <c r="AC588" s="24"/>
      <c r="AD588" s="24"/>
    </row>
    <row r="589" spans="10:30" x14ac:dyDescent="0.25">
      <c r="J589" s="24"/>
      <c r="K589" s="24"/>
      <c r="L589" s="24"/>
      <c r="M589" s="24"/>
      <c r="N589" s="24"/>
      <c r="O589" s="24"/>
      <c r="P589" s="24"/>
      <c r="Q589" s="24"/>
      <c r="R589" s="24"/>
      <c r="S589" s="24"/>
      <c r="T589" s="24"/>
      <c r="U589" s="24"/>
      <c r="V589" s="24"/>
      <c r="W589" s="24"/>
      <c r="X589" s="24"/>
      <c r="Y589" s="24"/>
      <c r="Z589" s="24"/>
      <c r="AA589" s="24"/>
      <c r="AB589" s="24"/>
      <c r="AC589" s="24"/>
      <c r="AD589" s="24"/>
    </row>
    <row r="590" spans="10:30" x14ac:dyDescent="0.25">
      <c r="J590" s="24"/>
      <c r="K590" s="24"/>
      <c r="L590" s="24"/>
      <c r="M590" s="24"/>
      <c r="N590" s="24"/>
      <c r="O590" s="24"/>
      <c r="P590" s="24"/>
      <c r="Q590" s="24"/>
      <c r="R590" s="24"/>
      <c r="S590" s="24"/>
      <c r="T590" s="24"/>
      <c r="U590" s="24"/>
      <c r="V590" s="24"/>
      <c r="W590" s="24"/>
      <c r="X590" s="24"/>
      <c r="Y590" s="24"/>
      <c r="Z590" s="24"/>
      <c r="AA590" s="24"/>
      <c r="AB590" s="24"/>
      <c r="AC590" s="24"/>
      <c r="AD590" s="24"/>
    </row>
    <row r="591" spans="10:30" x14ac:dyDescent="0.25">
      <c r="J591" s="24"/>
      <c r="K591" s="24"/>
      <c r="L591" s="24"/>
      <c r="M591" s="24"/>
      <c r="N591" s="24"/>
      <c r="O591" s="24"/>
      <c r="P591" s="24"/>
      <c r="Q591" s="24"/>
      <c r="R591" s="24"/>
      <c r="S591" s="24"/>
      <c r="T591" s="24"/>
      <c r="U591" s="24"/>
      <c r="V591" s="24"/>
      <c r="W591" s="24"/>
      <c r="X591" s="24"/>
      <c r="Y591" s="24"/>
      <c r="Z591" s="24"/>
      <c r="AA591" s="24"/>
      <c r="AB591" s="24"/>
      <c r="AC591" s="24"/>
      <c r="AD591" s="24"/>
    </row>
    <row r="592" spans="10:30" x14ac:dyDescent="0.25">
      <c r="J592" s="24"/>
      <c r="K592" s="24"/>
      <c r="L592" s="24"/>
      <c r="M592" s="24"/>
      <c r="N592" s="24"/>
      <c r="O592" s="24"/>
      <c r="P592" s="24"/>
      <c r="Q592" s="24"/>
      <c r="R592" s="24"/>
      <c r="S592" s="24"/>
      <c r="T592" s="24"/>
      <c r="U592" s="24"/>
      <c r="V592" s="24"/>
      <c r="W592" s="24"/>
      <c r="X592" s="24"/>
      <c r="Y592" s="24"/>
      <c r="Z592" s="24"/>
      <c r="AA592" s="24"/>
      <c r="AB592" s="24"/>
      <c r="AC592" s="24"/>
      <c r="AD592" s="24"/>
    </row>
    <row r="593" spans="10:30" x14ac:dyDescent="0.25">
      <c r="J593" s="24"/>
      <c r="K593" s="24"/>
      <c r="L593" s="24"/>
      <c r="M593" s="24"/>
      <c r="N593" s="24"/>
      <c r="O593" s="24"/>
      <c r="P593" s="24"/>
      <c r="Q593" s="24"/>
      <c r="R593" s="24"/>
      <c r="S593" s="24"/>
      <c r="T593" s="24"/>
      <c r="U593" s="24"/>
      <c r="V593" s="24"/>
      <c r="W593" s="24"/>
      <c r="X593" s="24"/>
      <c r="Y593" s="24"/>
      <c r="Z593" s="24"/>
      <c r="AA593" s="24"/>
      <c r="AB593" s="24"/>
      <c r="AC593" s="24"/>
      <c r="AD593" s="24"/>
    </row>
    <row r="594" spans="10:30" x14ac:dyDescent="0.25">
      <c r="J594" s="24"/>
      <c r="K594" s="24"/>
      <c r="L594" s="24"/>
      <c r="M594" s="24"/>
      <c r="N594" s="24"/>
      <c r="O594" s="24"/>
      <c r="P594" s="24"/>
      <c r="Q594" s="24"/>
      <c r="R594" s="24"/>
      <c r="S594" s="24"/>
      <c r="T594" s="24"/>
      <c r="U594" s="24"/>
      <c r="V594" s="24"/>
      <c r="W594" s="24"/>
      <c r="X594" s="24"/>
      <c r="Y594" s="24"/>
      <c r="Z594" s="24"/>
      <c r="AA594" s="24"/>
      <c r="AB594" s="24"/>
      <c r="AC594" s="24"/>
      <c r="AD594" s="24"/>
    </row>
    <row r="595" spans="10:30" x14ac:dyDescent="0.25">
      <c r="J595" s="24"/>
      <c r="K595" s="24"/>
      <c r="L595" s="24"/>
      <c r="M595" s="24"/>
      <c r="N595" s="24"/>
      <c r="O595" s="24"/>
      <c r="P595" s="24"/>
      <c r="Q595" s="24"/>
      <c r="R595" s="24"/>
      <c r="S595" s="24"/>
      <c r="T595" s="24"/>
      <c r="U595" s="24"/>
      <c r="V595" s="24"/>
      <c r="W595" s="24"/>
      <c r="X595" s="24"/>
      <c r="Y595" s="24"/>
      <c r="Z595" s="24"/>
      <c r="AA595" s="24"/>
      <c r="AB595" s="24"/>
      <c r="AC595" s="24"/>
      <c r="AD595" s="24"/>
    </row>
    <row r="596" spans="10:30" x14ac:dyDescent="0.25">
      <c r="J596" s="24"/>
      <c r="K596" s="24"/>
      <c r="L596" s="24"/>
      <c r="M596" s="24"/>
      <c r="N596" s="24"/>
      <c r="O596" s="24"/>
      <c r="P596" s="24"/>
      <c r="Q596" s="24"/>
      <c r="R596" s="24"/>
      <c r="S596" s="24"/>
      <c r="T596" s="24"/>
      <c r="U596" s="24"/>
      <c r="V596" s="24"/>
      <c r="W596" s="24"/>
      <c r="X596" s="24"/>
      <c r="Y596" s="24"/>
      <c r="Z596" s="24"/>
      <c r="AA596" s="24"/>
      <c r="AB596" s="24"/>
      <c r="AC596" s="24"/>
      <c r="AD596" s="24"/>
    </row>
    <row r="597" spans="10:30" x14ac:dyDescent="0.25">
      <c r="J597" s="24"/>
      <c r="K597" s="24"/>
      <c r="L597" s="24"/>
      <c r="M597" s="24"/>
      <c r="N597" s="24"/>
      <c r="O597" s="24"/>
      <c r="P597" s="24"/>
      <c r="Q597" s="24"/>
      <c r="R597" s="24"/>
      <c r="S597" s="24"/>
      <c r="T597" s="24"/>
      <c r="U597" s="24"/>
      <c r="V597" s="24"/>
      <c r="W597" s="24"/>
      <c r="X597" s="24"/>
      <c r="Y597" s="24"/>
      <c r="Z597" s="24"/>
      <c r="AA597" s="24"/>
      <c r="AB597" s="24"/>
      <c r="AC597" s="24"/>
      <c r="AD597" s="24"/>
    </row>
    <row r="598" spans="10:30" x14ac:dyDescent="0.25">
      <c r="J598" s="24"/>
      <c r="K598" s="24"/>
      <c r="L598" s="24"/>
      <c r="M598" s="24"/>
      <c r="N598" s="24"/>
      <c r="O598" s="24"/>
      <c r="P598" s="24"/>
      <c r="Q598" s="24"/>
      <c r="R598" s="24"/>
      <c r="S598" s="24"/>
      <c r="T598" s="24"/>
      <c r="U598" s="24"/>
      <c r="V598" s="24"/>
      <c r="W598" s="24"/>
      <c r="X598" s="24"/>
      <c r="Y598" s="24"/>
      <c r="Z598" s="24"/>
      <c r="AA598" s="24"/>
      <c r="AB598" s="24"/>
      <c r="AC598" s="24"/>
      <c r="AD598" s="24"/>
    </row>
    <row r="599" spans="10:30" x14ac:dyDescent="0.25">
      <c r="J599" s="24"/>
      <c r="K599" s="24"/>
      <c r="L599" s="24"/>
      <c r="M599" s="24"/>
      <c r="N599" s="24"/>
      <c r="O599" s="24"/>
      <c r="P599" s="24"/>
      <c r="Q599" s="24"/>
      <c r="R599" s="24"/>
      <c r="S599" s="24"/>
      <c r="T599" s="24"/>
      <c r="U599" s="24"/>
      <c r="V599" s="24"/>
      <c r="W599" s="24"/>
      <c r="X599" s="24"/>
      <c r="Y599" s="24"/>
      <c r="Z599" s="24"/>
      <c r="AA599" s="24"/>
      <c r="AB599" s="24"/>
      <c r="AC599" s="24"/>
      <c r="AD599" s="24"/>
    </row>
    <row r="600" spans="10:30" x14ac:dyDescent="0.25">
      <c r="J600" s="24"/>
      <c r="K600" s="24"/>
      <c r="L600" s="24"/>
      <c r="M600" s="24"/>
      <c r="N600" s="24"/>
      <c r="O600" s="24"/>
      <c r="P600" s="24"/>
      <c r="Q600" s="24"/>
      <c r="R600" s="24"/>
      <c r="S600" s="24"/>
      <c r="T600" s="24"/>
      <c r="U600" s="24"/>
      <c r="V600" s="24"/>
      <c r="W600" s="24"/>
      <c r="X600" s="24"/>
      <c r="Y600" s="24"/>
      <c r="Z600" s="24"/>
      <c r="AA600" s="24"/>
      <c r="AB600" s="24"/>
      <c r="AC600" s="24"/>
      <c r="AD600" s="24"/>
    </row>
    <row r="601" spans="10:30" x14ac:dyDescent="0.25">
      <c r="J601" s="24"/>
      <c r="K601" s="24"/>
      <c r="L601" s="24"/>
      <c r="M601" s="24"/>
      <c r="N601" s="24"/>
      <c r="O601" s="24"/>
      <c r="P601" s="24"/>
      <c r="Q601" s="24"/>
      <c r="R601" s="24"/>
      <c r="S601" s="24"/>
      <c r="T601" s="24"/>
      <c r="U601" s="24"/>
      <c r="V601" s="24"/>
      <c r="W601" s="24"/>
      <c r="X601" s="24"/>
      <c r="Y601" s="24"/>
      <c r="Z601" s="24"/>
      <c r="AA601" s="24"/>
      <c r="AB601" s="24"/>
      <c r="AC601" s="24"/>
      <c r="AD601" s="24"/>
    </row>
    <row r="602" spans="10:30" x14ac:dyDescent="0.25">
      <c r="J602" s="24"/>
      <c r="K602" s="24"/>
      <c r="L602" s="24"/>
      <c r="M602" s="24"/>
      <c r="N602" s="24"/>
      <c r="O602" s="24"/>
      <c r="P602" s="24"/>
      <c r="Q602" s="24"/>
      <c r="R602" s="24"/>
      <c r="S602" s="24"/>
      <c r="T602" s="24"/>
      <c r="U602" s="24"/>
      <c r="V602" s="24"/>
      <c r="W602" s="24"/>
      <c r="X602" s="24"/>
      <c r="Y602" s="24"/>
      <c r="Z602" s="24"/>
      <c r="AA602" s="24"/>
      <c r="AB602" s="24"/>
      <c r="AC602" s="24"/>
      <c r="AD602" s="24"/>
    </row>
    <row r="603" spans="10:30" x14ac:dyDescent="0.25">
      <c r="J603" s="24"/>
      <c r="K603" s="24"/>
      <c r="L603" s="24"/>
      <c r="M603" s="24"/>
      <c r="N603" s="24"/>
      <c r="O603" s="24"/>
      <c r="P603" s="24"/>
      <c r="Q603" s="24"/>
      <c r="R603" s="24"/>
      <c r="S603" s="24"/>
      <c r="T603" s="24"/>
      <c r="U603" s="24"/>
      <c r="V603" s="24"/>
      <c r="W603" s="24"/>
      <c r="X603" s="24"/>
      <c r="Y603" s="24"/>
      <c r="Z603" s="24"/>
      <c r="AA603" s="24"/>
      <c r="AB603" s="24"/>
      <c r="AC603" s="24"/>
      <c r="AD603" s="24"/>
    </row>
    <row r="604" spans="10:30" x14ac:dyDescent="0.25">
      <c r="J604" s="24"/>
      <c r="K604" s="24"/>
      <c r="L604" s="24"/>
      <c r="M604" s="24"/>
      <c r="N604" s="24"/>
      <c r="O604" s="24"/>
      <c r="P604" s="24"/>
      <c r="Q604" s="24"/>
      <c r="R604" s="24"/>
      <c r="S604" s="24"/>
      <c r="T604" s="24"/>
      <c r="U604" s="24"/>
      <c r="V604" s="24"/>
      <c r="W604" s="24"/>
      <c r="X604" s="24"/>
      <c r="Y604" s="24"/>
      <c r="Z604" s="24"/>
      <c r="AA604" s="24"/>
      <c r="AB604" s="24"/>
      <c r="AC604" s="24"/>
      <c r="AD604" s="24"/>
    </row>
    <row r="605" spans="10:30" x14ac:dyDescent="0.25">
      <c r="J605" s="24"/>
      <c r="K605" s="24"/>
      <c r="L605" s="24"/>
      <c r="M605" s="24"/>
      <c r="N605" s="24"/>
      <c r="O605" s="24"/>
      <c r="P605" s="24"/>
      <c r="Q605" s="24"/>
      <c r="R605" s="24"/>
      <c r="S605" s="24"/>
      <c r="T605" s="24"/>
      <c r="U605" s="24"/>
      <c r="V605" s="24"/>
      <c r="W605" s="24"/>
      <c r="X605" s="24"/>
      <c r="Y605" s="24"/>
      <c r="Z605" s="24"/>
      <c r="AA605" s="24"/>
      <c r="AB605" s="24"/>
      <c r="AC605" s="24"/>
      <c r="AD605" s="24"/>
    </row>
    <row r="606" spans="10:30" x14ac:dyDescent="0.25">
      <c r="J606" s="24"/>
      <c r="K606" s="24"/>
      <c r="L606" s="24"/>
      <c r="M606" s="24"/>
      <c r="N606" s="24"/>
      <c r="O606" s="24"/>
      <c r="P606" s="24"/>
      <c r="Q606" s="24"/>
      <c r="R606" s="24"/>
      <c r="S606" s="24"/>
      <c r="T606" s="24"/>
      <c r="U606" s="24"/>
      <c r="V606" s="24"/>
      <c r="W606" s="24"/>
      <c r="X606" s="24"/>
      <c r="Y606" s="24"/>
      <c r="Z606" s="24"/>
      <c r="AA606" s="24"/>
      <c r="AB606" s="24"/>
      <c r="AC606" s="24"/>
      <c r="AD606" s="24"/>
    </row>
    <row r="607" spans="10:30" x14ac:dyDescent="0.25">
      <c r="J607" s="24"/>
      <c r="K607" s="24"/>
      <c r="L607" s="24"/>
      <c r="M607" s="24"/>
      <c r="N607" s="24"/>
      <c r="O607" s="24"/>
      <c r="P607" s="24"/>
      <c r="Q607" s="24"/>
      <c r="R607" s="24"/>
      <c r="S607" s="24"/>
      <c r="T607" s="24"/>
      <c r="U607" s="24"/>
      <c r="V607" s="24"/>
      <c r="W607" s="24"/>
      <c r="X607" s="24"/>
      <c r="Y607" s="24"/>
      <c r="Z607" s="24"/>
      <c r="AA607" s="24"/>
      <c r="AB607" s="24"/>
      <c r="AC607" s="24"/>
      <c r="AD607" s="24"/>
    </row>
    <row r="608" spans="10:30" x14ac:dyDescent="0.25">
      <c r="J608" s="24"/>
      <c r="K608" s="24"/>
      <c r="L608" s="24"/>
      <c r="M608" s="24"/>
      <c r="N608" s="24"/>
      <c r="O608" s="24"/>
      <c r="P608" s="24"/>
      <c r="Q608" s="24"/>
      <c r="R608" s="24"/>
      <c r="S608" s="24"/>
      <c r="T608" s="24"/>
      <c r="U608" s="24"/>
      <c r="V608" s="24"/>
      <c r="W608" s="24"/>
      <c r="X608" s="24"/>
      <c r="Y608" s="24"/>
      <c r="Z608" s="24"/>
      <c r="AA608" s="24"/>
      <c r="AB608" s="24"/>
      <c r="AC608" s="24"/>
      <c r="AD608" s="24"/>
    </row>
    <row r="609" spans="10:30" x14ac:dyDescent="0.25">
      <c r="J609" s="24"/>
      <c r="K609" s="24"/>
      <c r="L609" s="24"/>
      <c r="M609" s="24"/>
      <c r="N609" s="24"/>
      <c r="O609" s="24"/>
      <c r="P609" s="24"/>
      <c r="Q609" s="24"/>
      <c r="R609" s="24"/>
      <c r="S609" s="24"/>
      <c r="T609" s="24"/>
      <c r="U609" s="24"/>
      <c r="V609" s="24"/>
      <c r="W609" s="24"/>
      <c r="X609" s="24"/>
      <c r="Y609" s="24"/>
      <c r="Z609" s="24"/>
      <c r="AA609" s="24"/>
      <c r="AB609" s="24"/>
      <c r="AC609" s="24"/>
      <c r="AD609" s="24"/>
    </row>
    <row r="610" spans="10:30" x14ac:dyDescent="0.25">
      <c r="J610" s="24"/>
      <c r="K610" s="24"/>
      <c r="L610" s="24"/>
      <c r="M610" s="24"/>
      <c r="N610" s="24"/>
      <c r="O610" s="24"/>
      <c r="P610" s="24"/>
      <c r="Q610" s="24"/>
      <c r="R610" s="24"/>
      <c r="S610" s="24"/>
      <c r="T610" s="24"/>
      <c r="U610" s="24"/>
      <c r="V610" s="24"/>
      <c r="W610" s="24"/>
      <c r="X610" s="24"/>
      <c r="Y610" s="24"/>
      <c r="Z610" s="24"/>
      <c r="AA610" s="24"/>
      <c r="AB610" s="24"/>
      <c r="AC610" s="24"/>
      <c r="AD610" s="24"/>
    </row>
    <row r="611" spans="10:30" x14ac:dyDescent="0.25">
      <c r="J611" s="24"/>
      <c r="K611" s="24"/>
      <c r="L611" s="24"/>
      <c r="M611" s="24"/>
      <c r="N611" s="24"/>
      <c r="O611" s="24"/>
      <c r="P611" s="24"/>
      <c r="Q611" s="24"/>
      <c r="R611" s="24"/>
      <c r="S611" s="24"/>
      <c r="T611" s="24"/>
      <c r="U611" s="24"/>
      <c r="V611" s="24"/>
      <c r="W611" s="24"/>
      <c r="X611" s="24"/>
      <c r="Y611" s="24"/>
      <c r="Z611" s="24"/>
      <c r="AA611" s="24"/>
      <c r="AB611" s="24"/>
      <c r="AC611" s="24"/>
      <c r="AD611" s="24"/>
    </row>
    <row r="612" spans="10:30" x14ac:dyDescent="0.25">
      <c r="J612" s="24"/>
      <c r="K612" s="24"/>
      <c r="L612" s="24"/>
      <c r="M612" s="24"/>
      <c r="N612" s="24"/>
      <c r="O612" s="24"/>
      <c r="P612" s="24"/>
      <c r="Q612" s="24"/>
      <c r="R612" s="24"/>
      <c r="S612" s="24"/>
      <c r="T612" s="24"/>
      <c r="U612" s="24"/>
      <c r="V612" s="24"/>
      <c r="W612" s="24"/>
      <c r="X612" s="24"/>
      <c r="Y612" s="24"/>
      <c r="Z612" s="24"/>
      <c r="AA612" s="24"/>
      <c r="AB612" s="24"/>
      <c r="AC612" s="24"/>
      <c r="AD612" s="24"/>
    </row>
    <row r="613" spans="10:30" x14ac:dyDescent="0.25">
      <c r="J613" s="24"/>
      <c r="K613" s="24"/>
      <c r="L613" s="24"/>
      <c r="M613" s="24"/>
      <c r="N613" s="24"/>
      <c r="O613" s="24"/>
      <c r="P613" s="24"/>
      <c r="Q613" s="24"/>
      <c r="R613" s="24"/>
      <c r="S613" s="24"/>
      <c r="T613" s="24"/>
      <c r="U613" s="24"/>
      <c r="V613" s="24"/>
      <c r="W613" s="24"/>
      <c r="X613" s="24"/>
      <c r="Y613" s="24"/>
      <c r="Z613" s="24"/>
      <c r="AA613" s="24"/>
      <c r="AB613" s="24"/>
      <c r="AC613" s="24"/>
      <c r="AD613" s="24"/>
    </row>
    <row r="614" spans="10:30" x14ac:dyDescent="0.25">
      <c r="J614" s="24"/>
      <c r="K614" s="24"/>
      <c r="L614" s="24"/>
      <c r="M614" s="24"/>
      <c r="N614" s="24"/>
      <c r="O614" s="24"/>
      <c r="P614" s="24"/>
      <c r="Q614" s="24"/>
      <c r="R614" s="24"/>
      <c r="S614" s="24"/>
      <c r="T614" s="24"/>
      <c r="U614" s="24"/>
      <c r="V614" s="24"/>
      <c r="W614" s="24"/>
      <c r="X614" s="24"/>
      <c r="Y614" s="24"/>
      <c r="Z614" s="24"/>
      <c r="AA614" s="24"/>
      <c r="AB614" s="24"/>
      <c r="AC614" s="24"/>
      <c r="AD614" s="24"/>
    </row>
    <row r="615" spans="10:30" x14ac:dyDescent="0.25">
      <c r="J615" s="24"/>
      <c r="K615" s="24"/>
      <c r="L615" s="24"/>
      <c r="M615" s="24"/>
      <c r="N615" s="24"/>
      <c r="O615" s="24"/>
      <c r="P615" s="24"/>
      <c r="Q615" s="24"/>
      <c r="R615" s="24"/>
      <c r="S615" s="24"/>
      <c r="T615" s="24"/>
      <c r="U615" s="24"/>
      <c r="V615" s="24"/>
      <c r="W615" s="24"/>
      <c r="X615" s="24"/>
      <c r="Y615" s="24"/>
      <c r="Z615" s="24"/>
      <c r="AA615" s="24"/>
      <c r="AB615" s="24"/>
      <c r="AC615" s="24"/>
      <c r="AD615" s="24"/>
    </row>
    <row r="616" spans="10:30" x14ac:dyDescent="0.25">
      <c r="J616" s="24"/>
      <c r="K616" s="24"/>
      <c r="L616" s="24"/>
      <c r="M616" s="24"/>
      <c r="N616" s="24"/>
      <c r="O616" s="24"/>
      <c r="P616" s="24"/>
      <c r="Q616" s="24"/>
      <c r="R616" s="24"/>
      <c r="S616" s="24"/>
      <c r="T616" s="24"/>
      <c r="U616" s="24"/>
      <c r="V616" s="24"/>
      <c r="W616" s="24"/>
      <c r="X616" s="24"/>
      <c r="Y616" s="24"/>
      <c r="Z616" s="24"/>
      <c r="AA616" s="24"/>
      <c r="AB616" s="24"/>
      <c r="AC616" s="24"/>
      <c r="AD616" s="24"/>
    </row>
    <row r="617" spans="10:30" x14ac:dyDescent="0.25">
      <c r="J617" s="24"/>
      <c r="K617" s="24"/>
      <c r="L617" s="24"/>
      <c r="M617" s="24"/>
      <c r="N617" s="24"/>
      <c r="O617" s="24"/>
      <c r="P617" s="24"/>
      <c r="Q617" s="24"/>
      <c r="R617" s="24"/>
      <c r="S617" s="24"/>
      <c r="T617" s="24"/>
      <c r="U617" s="24"/>
      <c r="V617" s="24"/>
      <c r="W617" s="24"/>
      <c r="X617" s="24"/>
      <c r="Y617" s="24"/>
      <c r="Z617" s="24"/>
      <c r="AA617" s="24"/>
      <c r="AB617" s="24"/>
      <c r="AC617" s="24"/>
      <c r="AD617" s="24"/>
    </row>
    <row r="618" spans="10:30" x14ac:dyDescent="0.25">
      <c r="J618" s="24"/>
      <c r="K618" s="24"/>
      <c r="L618" s="24"/>
      <c r="M618" s="24"/>
      <c r="N618" s="24"/>
      <c r="O618" s="24"/>
      <c r="P618" s="24"/>
      <c r="Q618" s="24"/>
      <c r="R618" s="24"/>
      <c r="S618" s="24"/>
      <c r="T618" s="24"/>
      <c r="U618" s="24"/>
      <c r="V618" s="24"/>
      <c r="W618" s="24"/>
      <c r="X618" s="24"/>
      <c r="Y618" s="24"/>
      <c r="Z618" s="24"/>
      <c r="AA618" s="24"/>
      <c r="AB618" s="24"/>
      <c r="AC618" s="24"/>
      <c r="AD618" s="24"/>
    </row>
    <row r="619" spans="10:30" x14ac:dyDescent="0.25">
      <c r="J619" s="24"/>
      <c r="K619" s="24"/>
      <c r="L619" s="24"/>
      <c r="M619" s="24"/>
      <c r="N619" s="24"/>
      <c r="O619" s="24"/>
      <c r="P619" s="24"/>
      <c r="Q619" s="24"/>
      <c r="R619" s="24"/>
      <c r="S619" s="24"/>
      <c r="T619" s="24"/>
      <c r="U619" s="24"/>
      <c r="V619" s="24"/>
      <c r="W619" s="24"/>
      <c r="X619" s="24"/>
      <c r="Y619" s="24"/>
      <c r="Z619" s="24"/>
      <c r="AA619" s="24"/>
      <c r="AB619" s="24"/>
      <c r="AC619" s="24"/>
      <c r="AD619" s="24"/>
    </row>
    <row r="620" spans="10:30" x14ac:dyDescent="0.25">
      <c r="J620" s="24"/>
      <c r="K620" s="24"/>
      <c r="L620" s="24"/>
      <c r="M620" s="24"/>
      <c r="N620" s="24"/>
      <c r="O620" s="24"/>
      <c r="P620" s="24"/>
      <c r="Q620" s="24"/>
      <c r="R620" s="24"/>
      <c r="S620" s="24"/>
      <c r="T620" s="24"/>
      <c r="U620" s="24"/>
      <c r="V620" s="24"/>
      <c r="W620" s="24"/>
      <c r="X620" s="24"/>
      <c r="Y620" s="24"/>
      <c r="Z620" s="24"/>
      <c r="AA620" s="24"/>
      <c r="AB620" s="24"/>
      <c r="AC620" s="24"/>
      <c r="AD620" s="24"/>
    </row>
    <row r="621" spans="10:30" x14ac:dyDescent="0.25">
      <c r="J621" s="24"/>
      <c r="K621" s="24"/>
      <c r="L621" s="24"/>
      <c r="M621" s="24"/>
      <c r="N621" s="24"/>
      <c r="O621" s="24"/>
      <c r="P621" s="24"/>
      <c r="Q621" s="24"/>
      <c r="R621" s="24"/>
      <c r="S621" s="24"/>
      <c r="T621" s="24"/>
      <c r="U621" s="24"/>
      <c r="V621" s="24"/>
      <c r="W621" s="24"/>
      <c r="X621" s="24"/>
      <c r="Y621" s="24"/>
      <c r="Z621" s="24"/>
      <c r="AA621" s="24"/>
      <c r="AB621" s="24"/>
      <c r="AC621" s="24"/>
      <c r="AD621" s="24"/>
    </row>
    <row r="622" spans="10:30" x14ac:dyDescent="0.25">
      <c r="J622" s="24"/>
      <c r="K622" s="24"/>
      <c r="L622" s="24"/>
      <c r="M622" s="24"/>
      <c r="N622" s="24"/>
      <c r="O622" s="24"/>
      <c r="P622" s="24"/>
      <c r="Q622" s="24"/>
      <c r="R622" s="24"/>
      <c r="S622" s="24"/>
      <c r="T622" s="24"/>
      <c r="U622" s="24"/>
      <c r="V622" s="24"/>
      <c r="W622" s="24"/>
      <c r="X622" s="24"/>
      <c r="Y622" s="24"/>
      <c r="Z622" s="24"/>
      <c r="AA622" s="24"/>
      <c r="AB622" s="24"/>
      <c r="AC622" s="24"/>
      <c r="AD622" s="24"/>
    </row>
    <row r="623" spans="10:30" x14ac:dyDescent="0.25">
      <c r="J623" s="24"/>
      <c r="K623" s="24"/>
      <c r="L623" s="24"/>
      <c r="M623" s="24"/>
      <c r="N623" s="24"/>
      <c r="O623" s="24"/>
      <c r="P623" s="24"/>
      <c r="Q623" s="24"/>
      <c r="R623" s="24"/>
      <c r="S623" s="24"/>
      <c r="T623" s="24"/>
      <c r="U623" s="24"/>
      <c r="V623" s="24"/>
      <c r="W623" s="24"/>
      <c r="X623" s="24"/>
      <c r="Y623" s="24"/>
      <c r="Z623" s="24"/>
      <c r="AA623" s="24"/>
      <c r="AB623" s="24"/>
      <c r="AC623" s="24"/>
      <c r="AD623" s="24"/>
    </row>
    <row r="624" spans="10:30" x14ac:dyDescent="0.25">
      <c r="J624" s="24"/>
      <c r="K624" s="24"/>
      <c r="L624" s="24"/>
      <c r="M624" s="24"/>
      <c r="N624" s="24"/>
      <c r="O624" s="24"/>
      <c r="P624" s="24"/>
      <c r="Q624" s="24"/>
      <c r="R624" s="24"/>
      <c r="S624" s="24"/>
      <c r="T624" s="24"/>
      <c r="U624" s="24"/>
      <c r="V624" s="24"/>
      <c r="W624" s="24"/>
      <c r="X624" s="24"/>
      <c r="Y624" s="24"/>
      <c r="Z624" s="24"/>
      <c r="AA624" s="24"/>
      <c r="AB624" s="24"/>
      <c r="AC624" s="24"/>
      <c r="AD624" s="24"/>
    </row>
    <row r="625" spans="10:30" x14ac:dyDescent="0.25">
      <c r="J625" s="24"/>
      <c r="K625" s="24"/>
      <c r="L625" s="24"/>
      <c r="M625" s="24"/>
      <c r="N625" s="24"/>
      <c r="O625" s="24"/>
      <c r="P625" s="24"/>
      <c r="Q625" s="24"/>
      <c r="R625" s="24"/>
      <c r="S625" s="24"/>
      <c r="T625" s="24"/>
      <c r="U625" s="24"/>
      <c r="V625" s="24"/>
      <c r="W625" s="24"/>
      <c r="X625" s="24"/>
      <c r="Y625" s="24"/>
      <c r="Z625" s="24"/>
      <c r="AA625" s="24"/>
      <c r="AB625" s="24"/>
      <c r="AC625" s="24"/>
      <c r="AD625" s="24"/>
    </row>
    <row r="626" spans="10:30" x14ac:dyDescent="0.25">
      <c r="J626" s="24"/>
      <c r="K626" s="24"/>
      <c r="L626" s="24"/>
      <c r="M626" s="24"/>
      <c r="N626" s="24"/>
      <c r="O626" s="24"/>
      <c r="P626" s="24"/>
      <c r="Q626" s="24"/>
      <c r="R626" s="24"/>
      <c r="S626" s="24"/>
      <c r="T626" s="24"/>
      <c r="U626" s="24"/>
      <c r="V626" s="24"/>
      <c r="W626" s="24"/>
      <c r="X626" s="24"/>
      <c r="Y626" s="24"/>
      <c r="Z626" s="24"/>
      <c r="AA626" s="24"/>
      <c r="AB626" s="24"/>
      <c r="AC626" s="24"/>
      <c r="AD626" s="24"/>
    </row>
    <row r="627" spans="10:30" x14ac:dyDescent="0.25">
      <c r="J627" s="24"/>
      <c r="K627" s="24"/>
      <c r="L627" s="24"/>
      <c r="M627" s="24"/>
      <c r="N627" s="24"/>
      <c r="O627" s="24"/>
      <c r="P627" s="24"/>
      <c r="Q627" s="24"/>
      <c r="R627" s="24"/>
      <c r="S627" s="24"/>
      <c r="T627" s="24"/>
      <c r="U627" s="24"/>
      <c r="V627" s="24"/>
      <c r="W627" s="24"/>
      <c r="X627" s="24"/>
      <c r="Y627" s="24"/>
      <c r="Z627" s="24"/>
      <c r="AA627" s="24"/>
      <c r="AB627" s="24"/>
      <c r="AC627" s="24"/>
      <c r="AD627" s="24"/>
    </row>
    <row r="628" spans="10:30" x14ac:dyDescent="0.25">
      <c r="J628" s="24"/>
      <c r="K628" s="24"/>
      <c r="L628" s="24"/>
      <c r="M628" s="24"/>
      <c r="N628" s="24"/>
      <c r="O628" s="24"/>
      <c r="P628" s="24"/>
      <c r="Q628" s="24"/>
      <c r="R628" s="24"/>
      <c r="S628" s="24"/>
      <c r="T628" s="24"/>
      <c r="U628" s="24"/>
      <c r="V628" s="24"/>
      <c r="W628" s="24"/>
      <c r="X628" s="24"/>
      <c r="Y628" s="24"/>
      <c r="Z628" s="24"/>
      <c r="AA628" s="24"/>
      <c r="AB628" s="24"/>
      <c r="AC628" s="24"/>
      <c r="AD628" s="24"/>
    </row>
    <row r="629" spans="10:30" x14ac:dyDescent="0.25">
      <c r="J629" s="24"/>
      <c r="K629" s="24"/>
      <c r="L629" s="24"/>
      <c r="M629" s="24"/>
      <c r="N629" s="24"/>
      <c r="O629" s="24"/>
      <c r="P629" s="24"/>
      <c r="Q629" s="24"/>
      <c r="R629" s="24"/>
      <c r="S629" s="24"/>
      <c r="T629" s="24"/>
      <c r="U629" s="24"/>
      <c r="V629" s="24"/>
      <c r="W629" s="24"/>
      <c r="X629" s="24"/>
      <c r="Y629" s="24"/>
      <c r="Z629" s="24"/>
      <c r="AA629" s="24"/>
      <c r="AB629" s="24"/>
      <c r="AC629" s="24"/>
      <c r="AD629" s="24"/>
    </row>
    <row r="630" spans="10:30" x14ac:dyDescent="0.25">
      <c r="J630" s="24"/>
      <c r="K630" s="24"/>
      <c r="L630" s="24"/>
      <c r="M630" s="24"/>
      <c r="N630" s="24"/>
      <c r="O630" s="24"/>
      <c r="P630" s="24"/>
      <c r="Q630" s="24"/>
      <c r="R630" s="24"/>
      <c r="S630" s="24"/>
      <c r="T630" s="24"/>
      <c r="U630" s="24"/>
      <c r="V630" s="24"/>
      <c r="W630" s="24"/>
      <c r="X630" s="24"/>
      <c r="Y630" s="24"/>
      <c r="Z630" s="24"/>
      <c r="AA630" s="24"/>
      <c r="AB630" s="24"/>
      <c r="AC630" s="24"/>
      <c r="AD630" s="24"/>
    </row>
    <row r="631" spans="10:30" x14ac:dyDescent="0.25">
      <c r="J631" s="24"/>
      <c r="K631" s="24"/>
      <c r="L631" s="24"/>
      <c r="M631" s="24"/>
      <c r="N631" s="24"/>
      <c r="O631" s="24"/>
      <c r="P631" s="24"/>
      <c r="Q631" s="24"/>
      <c r="R631" s="24"/>
      <c r="S631" s="24"/>
      <c r="T631" s="24"/>
      <c r="U631" s="24"/>
      <c r="V631" s="24"/>
      <c r="W631" s="24"/>
      <c r="X631" s="24"/>
      <c r="Y631" s="24"/>
      <c r="Z631" s="24"/>
      <c r="AA631" s="24"/>
      <c r="AB631" s="24"/>
      <c r="AC631" s="24"/>
      <c r="AD631" s="24"/>
    </row>
    <row r="632" spans="10:30" x14ac:dyDescent="0.25">
      <c r="J632" s="24"/>
      <c r="K632" s="24"/>
      <c r="L632" s="24"/>
      <c r="M632" s="24"/>
      <c r="N632" s="24"/>
      <c r="O632" s="24"/>
      <c r="P632" s="24"/>
      <c r="Q632" s="24"/>
      <c r="R632" s="24"/>
      <c r="S632" s="24"/>
      <c r="T632" s="24"/>
      <c r="U632" s="24"/>
      <c r="V632" s="24"/>
      <c r="W632" s="24"/>
      <c r="X632" s="24"/>
      <c r="Y632" s="24"/>
      <c r="Z632" s="24"/>
      <c r="AA632" s="24"/>
      <c r="AB632" s="24"/>
      <c r="AC632" s="24"/>
      <c r="AD632" s="24"/>
    </row>
    <row r="633" spans="10:30" x14ac:dyDescent="0.25">
      <c r="J633" s="24"/>
      <c r="K633" s="24"/>
      <c r="L633" s="24"/>
      <c r="M633" s="24"/>
      <c r="N633" s="24"/>
      <c r="O633" s="24"/>
      <c r="P633" s="24"/>
      <c r="Q633" s="24"/>
      <c r="R633" s="24"/>
      <c r="S633" s="24"/>
      <c r="T633" s="24"/>
      <c r="U633" s="24"/>
      <c r="V633" s="24"/>
      <c r="W633" s="24"/>
      <c r="X633" s="24"/>
      <c r="Y633" s="24"/>
      <c r="Z633" s="24"/>
      <c r="AA633" s="24"/>
      <c r="AB633" s="24"/>
      <c r="AC633" s="24"/>
      <c r="AD633" s="24"/>
    </row>
    <row r="634" spans="10:30" x14ac:dyDescent="0.25">
      <c r="J634" s="24"/>
      <c r="K634" s="24"/>
      <c r="L634" s="24"/>
      <c r="M634" s="24"/>
      <c r="N634" s="24"/>
      <c r="O634" s="24"/>
      <c r="P634" s="24"/>
      <c r="Q634" s="24"/>
      <c r="R634" s="24"/>
      <c r="S634" s="24"/>
      <c r="T634" s="24"/>
      <c r="U634" s="24"/>
      <c r="V634" s="24"/>
      <c r="W634" s="24"/>
      <c r="X634" s="24"/>
      <c r="Y634" s="24"/>
      <c r="Z634" s="24"/>
      <c r="AA634" s="24"/>
      <c r="AB634" s="24"/>
      <c r="AC634" s="24"/>
      <c r="AD634" s="24"/>
    </row>
    <row r="635" spans="10:30" x14ac:dyDescent="0.25">
      <c r="J635" s="24"/>
      <c r="K635" s="24"/>
      <c r="L635" s="24"/>
      <c r="M635" s="24"/>
      <c r="N635" s="24"/>
      <c r="O635" s="24"/>
      <c r="P635" s="24"/>
      <c r="Q635" s="24"/>
      <c r="R635" s="24"/>
      <c r="S635" s="24"/>
      <c r="T635" s="24"/>
      <c r="U635" s="24"/>
      <c r="V635" s="24"/>
      <c r="W635" s="24"/>
      <c r="X635" s="24"/>
      <c r="Y635" s="24"/>
      <c r="Z635" s="24"/>
      <c r="AA635" s="24"/>
      <c r="AB635" s="24"/>
      <c r="AC635" s="24"/>
      <c r="AD635" s="24"/>
    </row>
    <row r="636" spans="10:30" x14ac:dyDescent="0.25">
      <c r="J636" s="24"/>
      <c r="K636" s="24"/>
      <c r="L636" s="24"/>
      <c r="M636" s="24"/>
      <c r="N636" s="24"/>
      <c r="O636" s="24"/>
      <c r="P636" s="24"/>
      <c r="Q636" s="24"/>
      <c r="R636" s="24"/>
      <c r="S636" s="24"/>
      <c r="T636" s="24"/>
      <c r="U636" s="24"/>
      <c r="V636" s="24"/>
      <c r="W636" s="24"/>
      <c r="X636" s="24"/>
      <c r="Y636" s="24"/>
      <c r="Z636" s="24"/>
      <c r="AA636" s="24"/>
      <c r="AB636" s="24"/>
      <c r="AC636" s="24"/>
      <c r="AD636" s="24"/>
    </row>
    <row r="637" spans="10:30" x14ac:dyDescent="0.25">
      <c r="J637" s="24"/>
      <c r="K637" s="24"/>
      <c r="L637" s="24"/>
      <c r="M637" s="24"/>
      <c r="N637" s="24"/>
      <c r="O637" s="24"/>
      <c r="P637" s="24"/>
      <c r="Q637" s="24"/>
      <c r="R637" s="24"/>
      <c r="S637" s="24"/>
      <c r="T637" s="24"/>
      <c r="U637" s="24"/>
      <c r="V637" s="24"/>
      <c r="W637" s="24"/>
      <c r="X637" s="24"/>
      <c r="Y637" s="24"/>
      <c r="Z637" s="24"/>
      <c r="AA637" s="24"/>
      <c r="AB637" s="24"/>
      <c r="AC637" s="24"/>
      <c r="AD637" s="24"/>
    </row>
    <row r="638" spans="10:30" x14ac:dyDescent="0.25">
      <c r="J638" s="24"/>
      <c r="K638" s="24"/>
      <c r="L638" s="24"/>
      <c r="M638" s="24"/>
      <c r="N638" s="24"/>
      <c r="O638" s="24"/>
      <c r="P638" s="24"/>
      <c r="Q638" s="24"/>
      <c r="R638" s="24"/>
      <c r="S638" s="24"/>
      <c r="T638" s="24"/>
      <c r="U638" s="24"/>
      <c r="V638" s="24"/>
      <c r="W638" s="24"/>
      <c r="X638" s="24"/>
      <c r="Y638" s="24"/>
      <c r="Z638" s="24"/>
      <c r="AA638" s="24"/>
      <c r="AB638" s="24"/>
      <c r="AC638" s="24"/>
      <c r="AD638" s="24"/>
    </row>
    <row r="639" spans="10:30" x14ac:dyDescent="0.25">
      <c r="J639" s="24"/>
      <c r="K639" s="24"/>
      <c r="L639" s="24"/>
      <c r="M639" s="24"/>
      <c r="N639" s="24"/>
      <c r="O639" s="24"/>
      <c r="P639" s="24"/>
      <c r="Q639" s="24"/>
      <c r="R639" s="24"/>
      <c r="S639" s="24"/>
      <c r="T639" s="24"/>
      <c r="U639" s="24"/>
      <c r="V639" s="24"/>
      <c r="W639" s="24"/>
      <c r="X639" s="24"/>
      <c r="Y639" s="24"/>
      <c r="Z639" s="24"/>
      <c r="AA639" s="24"/>
      <c r="AB639" s="24"/>
      <c r="AC639" s="24"/>
      <c r="AD639" s="24"/>
    </row>
    <row r="640" spans="10:30" x14ac:dyDescent="0.25">
      <c r="J640" s="24"/>
      <c r="K640" s="24"/>
      <c r="L640" s="24"/>
      <c r="M640" s="24"/>
      <c r="N640" s="24"/>
      <c r="O640" s="24"/>
      <c r="P640" s="24"/>
      <c r="Q640" s="24"/>
      <c r="R640" s="24"/>
      <c r="S640" s="24"/>
      <c r="T640" s="24"/>
      <c r="U640" s="24"/>
      <c r="V640" s="24"/>
      <c r="W640" s="24"/>
      <c r="X640" s="24"/>
      <c r="Y640" s="24"/>
      <c r="Z640" s="24"/>
      <c r="AA640" s="24"/>
      <c r="AB640" s="24"/>
      <c r="AC640" s="24"/>
      <c r="AD640" s="24"/>
    </row>
    <row r="641" spans="10:30" x14ac:dyDescent="0.25">
      <c r="J641" s="24"/>
      <c r="K641" s="24"/>
      <c r="L641" s="24"/>
      <c r="M641" s="24"/>
      <c r="N641" s="24"/>
      <c r="O641" s="24"/>
      <c r="P641" s="24"/>
      <c r="Q641" s="24"/>
      <c r="R641" s="24"/>
      <c r="S641" s="24"/>
      <c r="T641" s="24"/>
      <c r="U641" s="24"/>
      <c r="V641" s="24"/>
      <c r="W641" s="24"/>
      <c r="X641" s="24"/>
      <c r="Y641" s="24"/>
      <c r="Z641" s="24"/>
      <c r="AA641" s="24"/>
      <c r="AB641" s="24"/>
      <c r="AC641" s="24"/>
      <c r="AD641" s="24"/>
    </row>
    <row r="642" spans="10:30" x14ac:dyDescent="0.25">
      <c r="J642" s="24"/>
      <c r="K642" s="24"/>
      <c r="L642" s="24"/>
      <c r="M642" s="24"/>
      <c r="N642" s="24"/>
      <c r="O642" s="24"/>
      <c r="P642" s="24"/>
      <c r="Q642" s="24"/>
      <c r="R642" s="24"/>
      <c r="S642" s="24"/>
      <c r="T642" s="24"/>
      <c r="U642" s="24"/>
      <c r="V642" s="24"/>
      <c r="W642" s="24"/>
      <c r="X642" s="24"/>
      <c r="Y642" s="24"/>
      <c r="Z642" s="24"/>
      <c r="AA642" s="24"/>
      <c r="AB642" s="24"/>
      <c r="AC642" s="24"/>
      <c r="AD642" s="24"/>
    </row>
    <row r="643" spans="10:30" x14ac:dyDescent="0.25">
      <c r="J643" s="24"/>
      <c r="K643" s="24"/>
      <c r="L643" s="24"/>
      <c r="M643" s="24"/>
      <c r="N643" s="24"/>
      <c r="O643" s="24"/>
      <c r="P643" s="24"/>
      <c r="Q643" s="24"/>
      <c r="R643" s="24"/>
      <c r="S643" s="24"/>
      <c r="T643" s="24"/>
      <c r="U643" s="24"/>
      <c r="V643" s="24"/>
      <c r="W643" s="24"/>
      <c r="X643" s="24"/>
      <c r="Y643" s="24"/>
      <c r="Z643" s="24"/>
      <c r="AA643" s="24"/>
      <c r="AB643" s="24"/>
      <c r="AC643" s="24"/>
      <c r="AD643" s="24"/>
    </row>
    <row r="644" spans="10:30" x14ac:dyDescent="0.25">
      <c r="J644" s="24"/>
      <c r="K644" s="24"/>
      <c r="L644" s="24"/>
      <c r="M644" s="24"/>
      <c r="N644" s="24"/>
      <c r="O644" s="24"/>
      <c r="P644" s="24"/>
      <c r="Q644" s="24"/>
      <c r="R644" s="24"/>
      <c r="S644" s="24"/>
      <c r="T644" s="24"/>
      <c r="U644" s="24"/>
      <c r="V644" s="24"/>
      <c r="W644" s="24"/>
      <c r="X644" s="24"/>
      <c r="Y644" s="24"/>
      <c r="Z644" s="24"/>
      <c r="AA644" s="24"/>
      <c r="AB644" s="24"/>
      <c r="AC644" s="24"/>
      <c r="AD644" s="24"/>
    </row>
    <row r="645" spans="10:30" x14ac:dyDescent="0.25">
      <c r="J645" s="24"/>
      <c r="K645" s="24"/>
      <c r="L645" s="24"/>
      <c r="M645" s="24"/>
      <c r="N645" s="24"/>
      <c r="O645" s="24"/>
      <c r="P645" s="24"/>
      <c r="Q645" s="24"/>
      <c r="R645" s="24"/>
      <c r="S645" s="24"/>
      <c r="T645" s="24"/>
      <c r="U645" s="24"/>
      <c r="V645" s="24"/>
      <c r="W645" s="24"/>
      <c r="X645" s="24"/>
      <c r="Y645" s="24"/>
      <c r="Z645" s="24"/>
      <c r="AA645" s="24"/>
      <c r="AB645" s="24"/>
      <c r="AC645" s="24"/>
      <c r="AD645" s="24"/>
    </row>
    <row r="646" spans="10:30" x14ac:dyDescent="0.25">
      <c r="J646" s="24"/>
      <c r="K646" s="24"/>
      <c r="L646" s="24"/>
      <c r="M646" s="24"/>
      <c r="N646" s="24"/>
      <c r="O646" s="24"/>
      <c r="P646" s="24"/>
      <c r="Q646" s="24"/>
      <c r="R646" s="24"/>
      <c r="S646" s="24"/>
      <c r="T646" s="24"/>
      <c r="U646" s="24"/>
      <c r="V646" s="24"/>
      <c r="W646" s="24"/>
      <c r="X646" s="24"/>
      <c r="Y646" s="24"/>
      <c r="Z646" s="24"/>
      <c r="AA646" s="24"/>
      <c r="AB646" s="24"/>
      <c r="AC646" s="24"/>
      <c r="AD646" s="24"/>
    </row>
    <row r="647" spans="10:30" x14ac:dyDescent="0.25">
      <c r="J647" s="24"/>
      <c r="K647" s="24"/>
      <c r="L647" s="24"/>
      <c r="M647" s="24"/>
      <c r="N647" s="24"/>
      <c r="O647" s="24"/>
      <c r="P647" s="24"/>
      <c r="Q647" s="24"/>
      <c r="R647" s="24"/>
      <c r="S647" s="24"/>
      <c r="T647" s="24"/>
      <c r="U647" s="24"/>
      <c r="V647" s="24"/>
      <c r="W647" s="24"/>
      <c r="X647" s="24"/>
      <c r="Y647" s="24"/>
      <c r="Z647" s="24"/>
      <c r="AA647" s="24"/>
      <c r="AB647" s="24"/>
      <c r="AC647" s="24"/>
      <c r="AD647" s="24"/>
    </row>
    <row r="648" spans="10:30" x14ac:dyDescent="0.25">
      <c r="J648" s="24"/>
      <c r="K648" s="24"/>
      <c r="L648" s="24"/>
      <c r="M648" s="24"/>
      <c r="N648" s="24"/>
      <c r="O648" s="24"/>
      <c r="P648" s="24"/>
      <c r="Q648" s="24"/>
      <c r="R648" s="24"/>
      <c r="S648" s="24"/>
      <c r="T648" s="24"/>
      <c r="U648" s="24"/>
      <c r="V648" s="24"/>
      <c r="W648" s="24"/>
      <c r="X648" s="24"/>
      <c r="Y648" s="24"/>
      <c r="Z648" s="24"/>
      <c r="AA648" s="24"/>
      <c r="AB648" s="24"/>
      <c r="AC648" s="24"/>
      <c r="AD648" s="24"/>
    </row>
  </sheetData>
  <sheetProtection algorithmName="SHA-512" hashValue="9d0UFVWGdyNrxDVaa9wkKr3HjT70aMfqAw4LSkgVxGc+mzJRyWFqnyOunAQ/dvoDql0A3AILFUiBPynZ3ZjVTQ==" saltValue="J/VBB+fNDEUVszFrZwvBDA==" spinCount="100000" sheet="1" objects="1" scenarios="1"/>
  <mergeCells count="1">
    <mergeCell ref="C3:I3"/>
  </mergeCells>
  <conditionalFormatting sqref="D5 G5 D7 G7 D9 G9 D11 G11 D13 G13">
    <cfRule type="containsBlanks" dxfId="0" priority="1">
      <formula>LEN(TRIM(D5))=0</formula>
    </cfRule>
  </conditionalFormatting>
  <dataValidations count="5">
    <dataValidation type="list" allowBlank="1" showInputMessage="1" showErrorMessage="1" sqref="E7" xr:uid="{0CAD7DF0-9217-409B-A9C3-C84E2710FCDE}">
      <formula1>"Apparel,Books,Electronics,Groceries,Home Decor"</formula1>
    </dataValidation>
    <dataValidation type="list" allowBlank="1" showInputMessage="1" showErrorMessage="1" sqref="E9" xr:uid="{33BD7713-E8FE-4FA5-8958-1B4DB345A87F}">
      <formula1>"Biography, Camera, Cereal, Children's Book, Cookbook, Curtains, Cushion, Dress, Fiction, Headphones, Jacket, Jeans, Juice, Laptop, Milk, Non-Fiction, Pasta, Rice, Smartphone, Sneakers, Table Lamp, Tablet, T-Shirt, Vase, Wall Art"</formula1>
    </dataValidation>
    <dataValidation type="list" allowBlank="1" showInputMessage="1" showErrorMessage="1" sqref="H9" xr:uid="{63BD9D03-C109-4B57-A243-DC7008F7D02D}">
      <formula1>"Completed, Returned"</formula1>
    </dataValidation>
    <dataValidation type="list" allowBlank="1" showInputMessage="1" showErrorMessage="1" sqref="H11" xr:uid="{6E0188AE-E4BF-4541-B255-AC2B2331BA86}">
      <formula1>"Antarctica, Australia, Brazil, China, Nigeria, United Kingdom, United States"</formula1>
    </dataValidation>
    <dataValidation type="list" allowBlank="1" showInputMessage="1" showErrorMessage="1" sqref="H13" xr:uid="{7A982F22-A1D4-4811-B2C7-9212D4C9DEBF}">
      <formula1>"Bank Transfer, Cash, Credit Card, Mobile Money"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submit5">
                <anchor moveWithCells="1" sizeWithCells="1">
                  <from>
                    <xdr:col>4</xdr:col>
                    <xdr:colOff>1352550</xdr:colOff>
                    <xdr:row>14</xdr:row>
                    <xdr:rowOff>104775</xdr:rowOff>
                  </from>
                  <to>
                    <xdr:col>6</xdr:col>
                    <xdr:colOff>704850</xdr:colOff>
                    <xdr:row>15</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5"/>
  <dimension ref="A1:B26"/>
  <sheetViews>
    <sheetView workbookViewId="0"/>
  </sheetViews>
  <sheetFormatPr defaultRowHeight="15" x14ac:dyDescent="0.25"/>
  <cols>
    <col min="1" max="1" width="15.42578125" bestFit="1" customWidth="1"/>
    <col min="2" max="2" width="16.42578125" customWidth="1"/>
  </cols>
  <sheetData>
    <row r="1" spans="1:2" x14ac:dyDescent="0.25">
      <c r="A1" t="s">
        <v>3</v>
      </c>
      <c r="B1" t="s">
        <v>553</v>
      </c>
    </row>
    <row r="2" spans="1:2" x14ac:dyDescent="0.25">
      <c r="A2" t="s">
        <v>13</v>
      </c>
      <c r="B2">
        <v>0.75</v>
      </c>
    </row>
    <row r="3" spans="1:2" x14ac:dyDescent="0.25">
      <c r="A3" t="s">
        <v>27</v>
      </c>
      <c r="B3">
        <v>0.65</v>
      </c>
    </row>
    <row r="4" spans="1:2" x14ac:dyDescent="0.25">
      <c r="A4" t="s">
        <v>36</v>
      </c>
      <c r="B4">
        <v>0.8</v>
      </c>
    </row>
    <row r="5" spans="1:2" x14ac:dyDescent="0.25">
      <c r="A5" t="s">
        <v>58</v>
      </c>
      <c r="B5">
        <v>0.85</v>
      </c>
    </row>
    <row r="6" spans="1:2" x14ac:dyDescent="0.25">
      <c r="A6" t="s">
        <v>96</v>
      </c>
      <c r="B6">
        <v>0.7</v>
      </c>
    </row>
    <row r="7" spans="1:2" x14ac:dyDescent="0.25">
      <c r="A7" t="s">
        <v>18</v>
      </c>
      <c r="B7">
        <v>0.5</v>
      </c>
    </row>
    <row r="8" spans="1:2" x14ac:dyDescent="0.25">
      <c r="A8" t="s">
        <v>56</v>
      </c>
      <c r="B8">
        <v>0.55000000000000004</v>
      </c>
    </row>
    <row r="9" spans="1:2" x14ac:dyDescent="0.25">
      <c r="A9" t="s">
        <v>44</v>
      </c>
      <c r="B9">
        <v>0.6</v>
      </c>
    </row>
    <row r="10" spans="1:2" x14ac:dyDescent="0.25">
      <c r="A10" t="s">
        <v>60</v>
      </c>
      <c r="B10">
        <v>0.65</v>
      </c>
    </row>
    <row r="11" spans="1:2" x14ac:dyDescent="0.25">
      <c r="A11" t="s">
        <v>64</v>
      </c>
      <c r="B11">
        <v>0.5</v>
      </c>
    </row>
    <row r="12" spans="1:2" x14ac:dyDescent="0.25">
      <c r="A12" t="s">
        <v>52</v>
      </c>
      <c r="B12">
        <v>0.7</v>
      </c>
    </row>
    <row r="13" spans="1:2" x14ac:dyDescent="0.25">
      <c r="A13" t="s">
        <v>22</v>
      </c>
      <c r="B13">
        <v>0.75</v>
      </c>
    </row>
    <row r="14" spans="1:2" x14ac:dyDescent="0.25">
      <c r="A14" t="s">
        <v>83</v>
      </c>
      <c r="B14">
        <v>0.8</v>
      </c>
    </row>
    <row r="15" spans="1:2" x14ac:dyDescent="0.25">
      <c r="A15" t="s">
        <v>54</v>
      </c>
      <c r="B15">
        <v>0.7</v>
      </c>
    </row>
    <row r="16" spans="1:2" x14ac:dyDescent="0.25">
      <c r="A16" t="s">
        <v>40</v>
      </c>
      <c r="B16">
        <v>0.65</v>
      </c>
    </row>
    <row r="17" spans="1:2" x14ac:dyDescent="0.25">
      <c r="A17" t="s">
        <v>25</v>
      </c>
      <c r="B17">
        <v>0.55000000000000004</v>
      </c>
    </row>
    <row r="18" spans="1:2" x14ac:dyDescent="0.25">
      <c r="A18" t="s">
        <v>38</v>
      </c>
      <c r="B18">
        <v>0.5</v>
      </c>
    </row>
    <row r="19" spans="1:2" x14ac:dyDescent="0.25">
      <c r="A19" t="s">
        <v>100</v>
      </c>
      <c r="B19">
        <v>0.6</v>
      </c>
    </row>
    <row r="20" spans="1:2" x14ac:dyDescent="0.25">
      <c r="A20" t="s">
        <v>70</v>
      </c>
      <c r="B20">
        <v>0.55000000000000004</v>
      </c>
    </row>
    <row r="21" spans="1:2" x14ac:dyDescent="0.25">
      <c r="A21" t="s">
        <v>115</v>
      </c>
      <c r="B21">
        <v>0.6</v>
      </c>
    </row>
    <row r="22" spans="1:2" x14ac:dyDescent="0.25">
      <c r="A22" t="s">
        <v>32</v>
      </c>
      <c r="B22">
        <v>0.75</v>
      </c>
    </row>
    <row r="23" spans="1:2" x14ac:dyDescent="0.25">
      <c r="A23" t="s">
        <v>42</v>
      </c>
      <c r="B23">
        <v>0.65</v>
      </c>
    </row>
    <row r="24" spans="1:2" x14ac:dyDescent="0.25">
      <c r="A24" t="s">
        <v>50</v>
      </c>
      <c r="B24">
        <v>0.7</v>
      </c>
    </row>
    <row r="25" spans="1:2" x14ac:dyDescent="0.25">
      <c r="A25" t="s">
        <v>76</v>
      </c>
      <c r="B25">
        <v>0.75</v>
      </c>
    </row>
    <row r="26" spans="1:2" x14ac:dyDescent="0.25">
      <c r="A26" t="s">
        <v>79</v>
      </c>
      <c r="B26">
        <v>0.65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95C22119-F6AD-4366-AA7D-BE51F36EA2A4}">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2985EF63-CF14-4C42-A630-28F0D433FA87}">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C33D8562-B9C5-4DFD-B5E0-5835230739FC}">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68D5CC29-6E23-4E33-B2E4-CBC332B30FA9}">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Retail Store Sales</vt:lpstr>
      <vt:lpstr>Analysis</vt:lpstr>
      <vt:lpstr>Dashboard</vt:lpstr>
      <vt:lpstr>KPI</vt:lpstr>
      <vt:lpstr>Workflow</vt:lpstr>
      <vt:lpstr>Cost perunit</vt:lpstr>
      <vt:lpstr>Sales Form</vt:lpstr>
      <vt:lpstr>Cost Per Unit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GIDEON</cp:lastModifiedBy>
  <dcterms:created xsi:type="dcterms:W3CDTF">2025-01-30T07:46:36Z</dcterms:created>
  <dcterms:modified xsi:type="dcterms:W3CDTF">2025-05-17T10:24:44Z</dcterms:modified>
</cp:coreProperties>
</file>