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hidden" name="Stauts " sheetId="2" r:id="rId5"/>
  </sheets>
  <definedNames/>
  <calcPr/>
</workbook>
</file>

<file path=xl/sharedStrings.xml><?xml version="1.0" encoding="utf-8"?>
<sst xmlns="http://schemas.openxmlformats.org/spreadsheetml/2006/main" count="76" uniqueCount="38">
  <si>
    <t>The Productivity Palette</t>
  </si>
  <si>
    <t>Completed Task</t>
  </si>
  <si>
    <t>In-completed over-due task</t>
  </si>
  <si>
    <t>In-completed not due task</t>
  </si>
  <si>
    <t>#</t>
  </si>
  <si>
    <t xml:space="preserve">Task </t>
  </si>
  <si>
    <t xml:space="preserve">Due Date </t>
  </si>
  <si>
    <t>Status</t>
  </si>
  <si>
    <t>Priority</t>
  </si>
  <si>
    <t>Days Left</t>
  </si>
  <si>
    <t xml:space="preserve">Done </t>
  </si>
  <si>
    <t>Morning Workout</t>
  </si>
  <si>
    <t>Completed</t>
  </si>
  <si>
    <t>Medium</t>
  </si>
  <si>
    <t>In Progress</t>
  </si>
  <si>
    <t>Prepare Breakfast</t>
  </si>
  <si>
    <t xml:space="preserve">High </t>
  </si>
  <si>
    <t>Paused</t>
  </si>
  <si>
    <t>Water the Plants</t>
  </si>
  <si>
    <t>Pending</t>
  </si>
  <si>
    <t>Check Emails</t>
  </si>
  <si>
    <t>Low</t>
  </si>
  <si>
    <t xml:space="preserve">Needs Approval </t>
  </si>
  <si>
    <t>Plan Daily Schedule</t>
  </si>
  <si>
    <t>Grocery Shopping</t>
  </si>
  <si>
    <t>Walk the Dog</t>
  </si>
  <si>
    <t xml:space="preserve">Total Task </t>
  </si>
  <si>
    <t>Meeting with Abisola</t>
  </si>
  <si>
    <t>Make To-Do List</t>
  </si>
  <si>
    <t>Respond to Messages</t>
  </si>
  <si>
    <t>In-completed not dueTask</t>
  </si>
  <si>
    <t>Read a Book</t>
  </si>
  <si>
    <t>Do Laundry</t>
  </si>
  <si>
    <t>Prepare Lunch</t>
  </si>
  <si>
    <t>In-completed Overdue Task</t>
  </si>
  <si>
    <t>Run Errands</t>
  </si>
  <si>
    <t>Declutter Room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</si>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</sst>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20.0"/>
      <color theme="1"/>
      <name val="Arial"/>
      <scheme val="minor"/>
    </font>
    <font/>
    <font>
      <sz val="9.0"/>
      <color rgb="FF000000"/>
      <name val="&quot;Google Sans Mono&quot;"/>
    </font>
    <font>
      <sz val="11.0"/>
      <color rgb="FF000000"/>
      <name val="Arial"/>
    </font>
    <font>
      <sz val="11.0"/>
      <color rgb="FF000000"/>
      <name val="&quot;Aptos Narrow&quot;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  <fill>
      <patternFill patternType="solid">
        <fgColor rgb="FFEDE84D"/>
        <bgColor rgb="FFEDE84D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2121"/>
        <bgColor rgb="FFD92121"/>
      </patternFill>
    </fill>
  </fills>
  <borders count="35">
    <border/>
    <border>
      <left style="thin">
        <color rgb="FFB6D7A8"/>
      </left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CCCCCC"/>
      </left>
      <right style="thin">
        <color rgb="FFCCCCCC"/>
      </right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EA4335"/>
      </left>
      <top style="thin">
        <color rgb="FFEA4335"/>
      </top>
      <bottom style="thin">
        <color rgb="FFEA4335"/>
      </bottom>
    </border>
    <border>
      <right style="thin">
        <color rgb="FFEA4335"/>
      </right>
      <top style="thin">
        <color rgb="FFEA4335"/>
      </top>
      <bottom style="thin">
        <color rgb="FFEA4335"/>
      </bottom>
    </border>
    <border>
      <left style="thin">
        <color rgb="FFFBBC04"/>
      </left>
      <top style="thin">
        <color rgb="FFFBBC04"/>
      </top>
      <bottom style="thin">
        <color rgb="FFFBBC04"/>
      </bottom>
    </border>
    <border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CCCCCC"/>
      </left>
      <top style="thin">
        <color rgb="FFCCCCCC"/>
      </top>
      <bottom style="thin">
        <color rgb="FFF3F3F3"/>
      </bottom>
    </border>
    <border>
      <right style="thin">
        <color rgb="FFCCCCCC"/>
      </right>
      <top style="thin">
        <color rgb="FFCCCCCC"/>
      </top>
      <bottom style="thin">
        <color rgb="FFF3F3F3"/>
      </bottom>
    </border>
    <border>
      <left style="thin">
        <color rgb="FFD9D9D9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D9D9D9"/>
      </right>
      <top style="thin">
        <color rgb="FFF3F3F3"/>
      </top>
      <bottom style="thin">
        <color rgb="FFF3F3F3"/>
      </bottom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rgb="FFF3F3F3"/>
      </bottom>
    </border>
    <border>
      <left style="thin">
        <color rgb="FFCCCCCC"/>
      </left>
      <right style="thin">
        <color rgb="FFF3F3F3"/>
      </right>
      <top style="thin">
        <color rgb="FFF3F3F3"/>
      </top>
      <bottom style="thin">
        <color rgb="FFCCCCCC"/>
      </bottom>
    </border>
    <border>
      <left style="thin">
        <color rgb="FFF3F3F3"/>
      </left>
      <right style="thin">
        <color rgb="FFCCCCCC"/>
      </right>
      <top style="thin">
        <color rgb="FFF3F3F3"/>
      </top>
      <bottom style="thin">
        <color rgb="FFCCCCCC"/>
      </bottom>
    </border>
    <border>
      <left style="thin">
        <color rgb="FFCCCCCC"/>
      </left>
      <right style="thin">
        <color rgb="FFF3F3F3"/>
      </right>
      <top style="thin">
        <color rgb="FFCCCCCC"/>
      </top>
    </border>
    <border>
      <left style="thin">
        <color rgb="FFF3F3F3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F3F3F3"/>
      </right>
      <bottom style="thin">
        <color rgb="FFCCCCCC"/>
      </bottom>
    </border>
    <border>
      <left style="thin">
        <color rgb="FFF3F3F3"/>
      </left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D9D9D9"/>
      </left>
      <right style="thin">
        <color rgb="FFF3F3F3"/>
      </right>
      <top style="thin">
        <color rgb="FFF3F3F3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D9D9D9"/>
      </bottom>
    </border>
    <border>
      <left style="thin">
        <color rgb="FFF3F3F3"/>
      </left>
      <right style="thin">
        <color rgb="FFD9D9D9"/>
      </right>
      <top style="thin">
        <color rgb="FFF3F3F3"/>
      </top>
      <bottom style="thin">
        <color rgb="FFD9D9D9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horizontal="left" readingOrder="0"/>
    </xf>
    <xf borderId="2" fillId="0" fontId="3" numFmtId="0" xfId="0" applyBorder="1" applyFont="1"/>
    <xf borderId="3" fillId="4" fontId="4" numFmtId="9" xfId="0" applyAlignment="1" applyBorder="1" applyFill="1" applyFont="1" applyNumberFormat="1">
      <alignment horizontal="center" vertical="center"/>
    </xf>
    <xf borderId="4" fillId="4" fontId="1" numFmtId="10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5" fontId="1" numFmtId="0" xfId="0" applyAlignment="1" applyBorder="1" applyFill="1" applyFont="1">
      <alignment readingOrder="0"/>
    </xf>
    <xf borderId="11" fillId="0" fontId="3" numFmtId="0" xfId="0" applyBorder="1" applyFont="1"/>
    <xf borderId="4" fillId="6" fontId="1" numFmtId="0" xfId="0" applyBorder="1" applyFill="1" applyFont="1"/>
    <xf borderId="12" fillId="7" fontId="1" numFmtId="0" xfId="0" applyAlignment="1" applyBorder="1" applyFill="1" applyFont="1">
      <alignment readingOrder="0"/>
    </xf>
    <xf borderId="13" fillId="0" fontId="3" numFmtId="0" xfId="0" applyBorder="1" applyFont="1"/>
    <xf borderId="5" fillId="4" fontId="4" numFmtId="9" xfId="0" applyAlignment="1" applyBorder="1" applyFont="1" applyNumberFormat="1">
      <alignment horizontal="center" vertical="center"/>
    </xf>
    <xf borderId="0" fillId="4" fontId="4" numFmtId="0" xfId="0" applyFont="1"/>
    <xf borderId="14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/>
    </xf>
    <xf borderId="17" fillId="8" fontId="1" numFmtId="0" xfId="0" applyAlignment="1" applyBorder="1" applyFill="1" applyFont="1">
      <alignment horizontal="center" readingOrder="0"/>
    </xf>
    <xf borderId="18" fillId="0" fontId="3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20" fillId="0" fontId="1" numFmtId="164" xfId="0" applyAlignment="1" applyBorder="1" applyFont="1" applyNumberForma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Border="1" applyFont="1"/>
    <xf borderId="20" fillId="0" fontId="6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readingOrder="0"/>
    </xf>
    <xf borderId="25" fillId="0" fontId="1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26" fillId="9" fontId="1" numFmtId="0" xfId="0" applyAlignment="1" applyBorder="1" applyFill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0" fillId="2" fontId="1" numFmtId="0" xfId="0" applyAlignment="1" applyFont="1">
      <alignment horizontal="center" readingOrder="0" vertical="center"/>
    </xf>
    <xf borderId="30" fillId="7" fontId="1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vertical="center"/>
    </xf>
    <xf borderId="31" fillId="10" fontId="1" numFmtId="0" xfId="0" applyAlignment="1" applyBorder="1" applyFill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shrinkToFit="0" vertical="center" wrapText="1"/>
    </xf>
    <xf borderId="33" fillId="0" fontId="6" numFmtId="0" xfId="0" applyAlignment="1" applyBorder="1" applyFont="1">
      <alignment horizontal="center" readingOrder="0" shrinkToFit="0" vertical="center" wrapText="1"/>
    </xf>
    <xf borderId="33" fillId="0" fontId="1" numFmtId="164" xfId="0" applyAlignment="1" applyBorder="1" applyFont="1" applyNumberForma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0"/>
    </xf>
    <xf borderId="34" fillId="0" fontId="1" numFmtId="0" xfId="0" applyAlignment="1" applyBorder="1" applyFont="1">
      <alignment horizontal="center" readingOrder="0" shrinkToFit="0" vertical="center" wrapText="0"/>
    </xf>
    <xf borderId="0" fillId="2" fontId="1" numFmtId="164" xfId="0" applyAlignment="1" applyFont="1" applyNumberFormat="1">
      <alignment horizontal="center" readingOrder="0"/>
    </xf>
    <xf borderId="31" fillId="3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2" fontId="4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7">
    <dxf>
      <font>
        <i/>
        <strike/>
        <color rgb="FFEFEFEF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3F3F3"/>
      </font>
      <fill>
        <patternFill patternType="solid">
          <fgColor rgb="FFD6E8DF"/>
          <bgColor rgb="FFD6E8D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Main Sheet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7:H32" displayName="To_do_list" name="To_do_list" id="1">
  <tableColumns count="7">
    <tableColumn name="#" id="1"/>
    <tableColumn name="Task " id="2"/>
    <tableColumn name="Due Date " id="3"/>
    <tableColumn name="Status" id="4"/>
    <tableColumn name="Priority" id="5"/>
    <tableColumn name="Days Left" id="6"/>
    <tableColumn name="Done " id="7"/>
  </tableColumns>
  <tableStyleInfo name="Main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38"/>
    <col customWidth="1" min="2" max="2" width="9.75"/>
    <col customWidth="1" min="3" max="3" width="20.5"/>
    <col customWidth="1" min="4" max="4" width="24.13"/>
    <col customWidth="1" min="5" max="5" width="18.38"/>
    <col customWidth="1" min="6" max="6" width="14.0"/>
    <col customWidth="1" min="7" max="7" width="17.38"/>
    <col customWidth="1" min="8" max="8" width="13.0"/>
    <col customWidth="1" min="9" max="9" width="4.5"/>
    <col customWidth="1" min="10" max="10" width="1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2" t="s">
        <v>0</v>
      </c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3" t="s">
        <v>1</v>
      </c>
      <c r="C4" s="4"/>
      <c r="D4" s="1"/>
      <c r="E4" s="1"/>
      <c r="F4" s="1"/>
      <c r="G4" s="1"/>
      <c r="H4" s="1"/>
      <c r="I4" s="1"/>
      <c r="J4" s="1"/>
      <c r="K4" s="1"/>
    </row>
    <row r="5">
      <c r="A5" s="1"/>
      <c r="B5" s="5">
        <f>IFERROR(K33/K24, "No Progress")</f>
        <v>0.3333333333</v>
      </c>
      <c r="C5" s="6" t="str">
        <f>IFERROR(__xludf.DUMMYFUNCTION("SPARKLINE(B5,{""charttype"",""bar""; ""max"", 100%; ""color1"",""#b6d7a8""})"),"")</f>
        <v/>
      </c>
      <c r="H5" s="7"/>
      <c r="I5" s="1"/>
      <c r="J5" s="1"/>
      <c r="K5" s="1"/>
    </row>
    <row r="6">
      <c r="A6" s="1"/>
      <c r="B6" s="8"/>
      <c r="C6" s="9"/>
      <c r="D6" s="10"/>
      <c r="E6" s="10"/>
      <c r="F6" s="10"/>
      <c r="G6" s="10"/>
      <c r="H6" s="1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2" t="s">
        <v>2</v>
      </c>
      <c r="C8" s="13"/>
      <c r="D8" s="1"/>
      <c r="E8" s="1"/>
      <c r="F8" s="1"/>
      <c r="G8" s="1"/>
      <c r="H8" s="1"/>
      <c r="I8" s="1"/>
      <c r="J8" s="1"/>
      <c r="K8" s="1"/>
    </row>
    <row r="9">
      <c r="A9" s="1"/>
      <c r="B9" s="5">
        <f>IFERROR(K30/K24, "")</f>
        <v>0.6666666667</v>
      </c>
      <c r="C9" s="14" t="str">
        <f>IFERROR(__xludf.DUMMYFUNCTION("SPARKLINE(B9,{""charttype"",""bar""; ""max"", 100%; ""color1"",""#d92121""})"),"")</f>
        <v/>
      </c>
      <c r="H9" s="7"/>
      <c r="I9" s="1"/>
      <c r="J9" s="1"/>
      <c r="K9" s="1"/>
    </row>
    <row r="10">
      <c r="A10" s="1"/>
      <c r="B10" s="8"/>
      <c r="C10" s="9"/>
      <c r="D10" s="10"/>
      <c r="E10" s="10"/>
      <c r="F10" s="10"/>
      <c r="G10" s="10"/>
      <c r="H10" s="1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5" t="s">
        <v>3</v>
      </c>
      <c r="C12" s="16"/>
      <c r="D12" s="1"/>
      <c r="E12" s="1"/>
      <c r="F12" s="1"/>
      <c r="G12" s="1"/>
      <c r="H12" s="1"/>
      <c r="I12" s="1"/>
      <c r="J12" s="1"/>
      <c r="K12" s="1"/>
    </row>
    <row r="13">
      <c r="A13" s="1"/>
      <c r="B13" s="17">
        <f>IFERROR(K27/K24, "")</f>
        <v>0</v>
      </c>
      <c r="C13" s="18" t="str">
        <f>IFERROR(__xludf.DUMMYFUNCTION("SPARKLINE(B13,{""charttype"",""bar""; ""max"", 100%; ""color1"",""#ede84d""})"),"")</f>
        <v/>
      </c>
      <c r="H13" s="7"/>
      <c r="I13" s="1"/>
      <c r="J13" s="1"/>
      <c r="K13" s="1"/>
    </row>
    <row r="14">
      <c r="A14" s="1"/>
      <c r="B14" s="11"/>
      <c r="C14" s="10"/>
      <c r="D14" s="10"/>
      <c r="E14" s="10"/>
      <c r="F14" s="10"/>
      <c r="G14" s="10"/>
      <c r="H14" s="1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9" t="s">
        <v>4</v>
      </c>
      <c r="C17" s="20" t="s">
        <v>5</v>
      </c>
      <c r="D17" s="20" t="s">
        <v>6</v>
      </c>
      <c r="E17" s="20" t="s">
        <v>7</v>
      </c>
      <c r="F17" s="20" t="s">
        <v>8</v>
      </c>
      <c r="G17" s="20" t="s">
        <v>9</v>
      </c>
      <c r="H17" s="21" t="s">
        <v>10</v>
      </c>
      <c r="I17" s="22"/>
      <c r="J17" s="23" t="s">
        <v>7</v>
      </c>
      <c r="K17" s="24"/>
    </row>
    <row r="18">
      <c r="A18" s="1"/>
      <c r="B18" s="25">
        <f t="array" ref="B18:B32">SEQUENCE(15,1,1,1)</f>
        <v>1</v>
      </c>
      <c r="C18" s="26" t="s">
        <v>11</v>
      </c>
      <c r="D18" s="27">
        <v>45602.0</v>
      </c>
      <c r="E18" s="28" t="s">
        <v>12</v>
      </c>
      <c r="F18" s="28" t="s">
        <v>13</v>
      </c>
      <c r="G18" s="29" t="str">
        <f t="shared" ref="G18:G32" si="1">IFS(ISBLANK(D18), "", D18 &gt; TODAY(), "due in " &amp; (D18 - TODAY()) &amp; " days", D18 &lt; TODAY(), "overdue by " &amp; (TODAY() - D18) &amp; " days", D18 = TODAY(), "due today" )</f>
        <v>overdue by 86 days</v>
      </c>
      <c r="H18" s="30" t="b">
        <v>0</v>
      </c>
      <c r="I18" s="31"/>
      <c r="J18" s="32" t="s">
        <v>14</v>
      </c>
      <c r="K18" s="33">
        <f t="shared" ref="K18:K22" si="2">COUNTIFS($E$18:$E$32,J18, $C$18:$C$32,"&lt;&gt;")</f>
        <v>2</v>
      </c>
    </row>
    <row r="19">
      <c r="A19" s="1"/>
      <c r="B19" s="25">
        <v>2.0</v>
      </c>
      <c r="C19" s="34" t="s">
        <v>15</v>
      </c>
      <c r="D19" s="27">
        <v>45611.0</v>
      </c>
      <c r="E19" s="28" t="s">
        <v>14</v>
      </c>
      <c r="F19" s="28" t="s">
        <v>16</v>
      </c>
      <c r="G19" s="29" t="str">
        <f t="shared" si="1"/>
        <v>overdue by 77 days</v>
      </c>
      <c r="H19" s="30" t="b">
        <v>0</v>
      </c>
      <c r="I19" s="31"/>
      <c r="J19" s="32" t="s">
        <v>17</v>
      </c>
      <c r="K19" s="33">
        <f t="shared" si="2"/>
        <v>2</v>
      </c>
    </row>
    <row r="20">
      <c r="A20" s="1"/>
      <c r="B20" s="25">
        <v>3.0</v>
      </c>
      <c r="C20" s="34" t="s">
        <v>18</v>
      </c>
      <c r="D20" s="27">
        <v>45602.0</v>
      </c>
      <c r="E20" s="28" t="s">
        <v>17</v>
      </c>
      <c r="F20" s="28" t="s">
        <v>16</v>
      </c>
      <c r="G20" s="29" t="str">
        <f t="shared" si="1"/>
        <v>overdue by 86 days</v>
      </c>
      <c r="H20" s="30" t="b">
        <v>0</v>
      </c>
      <c r="I20" s="31"/>
      <c r="J20" s="32" t="s">
        <v>19</v>
      </c>
      <c r="K20" s="33">
        <f t="shared" si="2"/>
        <v>2</v>
      </c>
    </row>
    <row r="21">
      <c r="A21" s="1"/>
      <c r="B21" s="25">
        <v>4.0</v>
      </c>
      <c r="C21" s="34" t="s">
        <v>20</v>
      </c>
      <c r="D21" s="27">
        <v>45618.0</v>
      </c>
      <c r="E21" s="28" t="s">
        <v>19</v>
      </c>
      <c r="F21" s="28" t="s">
        <v>21</v>
      </c>
      <c r="G21" s="29" t="str">
        <f t="shared" si="1"/>
        <v>overdue by 70 days</v>
      </c>
      <c r="H21" s="35" t="b">
        <v>0</v>
      </c>
      <c r="I21" s="31"/>
      <c r="J21" s="32" t="s">
        <v>22</v>
      </c>
      <c r="K21" s="33">
        <f t="shared" si="2"/>
        <v>1</v>
      </c>
    </row>
    <row r="22">
      <c r="A22" s="1"/>
      <c r="B22" s="25">
        <v>5.0</v>
      </c>
      <c r="C22" s="34" t="s">
        <v>23</v>
      </c>
      <c r="D22" s="27">
        <v>45601.0</v>
      </c>
      <c r="E22" s="28" t="s">
        <v>12</v>
      </c>
      <c r="F22" s="28" t="s">
        <v>21</v>
      </c>
      <c r="G22" s="29" t="str">
        <f t="shared" si="1"/>
        <v>overdue by 87 days</v>
      </c>
      <c r="H22" s="30" t="b">
        <v>1</v>
      </c>
      <c r="I22" s="31"/>
      <c r="J22" s="36" t="s">
        <v>12</v>
      </c>
      <c r="K22" s="37">
        <f t="shared" si="2"/>
        <v>8</v>
      </c>
    </row>
    <row r="23">
      <c r="A23" s="1"/>
      <c r="B23" s="25">
        <v>6.0</v>
      </c>
      <c r="C23" s="34" t="s">
        <v>24</v>
      </c>
      <c r="D23" s="27">
        <v>45600.0</v>
      </c>
      <c r="E23" s="28" t="s">
        <v>12</v>
      </c>
      <c r="F23" s="28" t="s">
        <v>16</v>
      </c>
      <c r="G23" s="29" t="str">
        <f t="shared" si="1"/>
        <v>overdue by 88 days</v>
      </c>
      <c r="H23" s="30" t="b">
        <v>1</v>
      </c>
      <c r="I23" s="1"/>
      <c r="J23" s="1"/>
      <c r="K23" s="1"/>
    </row>
    <row r="24">
      <c r="A24" s="1"/>
      <c r="B24" s="25">
        <v>7.0</v>
      </c>
      <c r="C24" s="34" t="s">
        <v>25</v>
      </c>
      <c r="D24" s="27">
        <v>45596.0</v>
      </c>
      <c r="E24" s="28" t="s">
        <v>19</v>
      </c>
      <c r="F24" s="28" t="s">
        <v>16</v>
      </c>
      <c r="G24" s="29" t="str">
        <f t="shared" si="1"/>
        <v>overdue by 92 days</v>
      </c>
      <c r="H24" s="35" t="b">
        <v>0</v>
      </c>
      <c r="I24" s="38"/>
      <c r="J24" s="39" t="s">
        <v>26</v>
      </c>
      <c r="K24" s="40">
        <f>COUNTA(C18:C32)</f>
        <v>15</v>
      </c>
    </row>
    <row r="25">
      <c r="A25" s="1"/>
      <c r="B25" s="25">
        <v>8.0</v>
      </c>
      <c r="C25" s="26" t="s">
        <v>27</v>
      </c>
      <c r="D25" s="27">
        <v>45565.0</v>
      </c>
      <c r="E25" s="28" t="s">
        <v>12</v>
      </c>
      <c r="F25" s="28" t="s">
        <v>16</v>
      </c>
      <c r="G25" s="29" t="str">
        <f t="shared" si="1"/>
        <v>overdue by 123 days</v>
      </c>
      <c r="H25" s="30" t="b">
        <v>0</v>
      </c>
      <c r="I25" s="38"/>
      <c r="J25" s="41"/>
      <c r="K25" s="42"/>
    </row>
    <row r="26">
      <c r="A26" s="1"/>
      <c r="B26" s="25">
        <v>9.0</v>
      </c>
      <c r="C26" s="34" t="s">
        <v>28</v>
      </c>
      <c r="D26" s="27">
        <v>45573.0</v>
      </c>
      <c r="E26" s="28" t="s">
        <v>22</v>
      </c>
      <c r="F26" s="28" t="s">
        <v>21</v>
      </c>
      <c r="G26" s="29" t="str">
        <f t="shared" si="1"/>
        <v>overdue by 115 days</v>
      </c>
      <c r="H26" s="35" t="b">
        <v>0</v>
      </c>
      <c r="I26" s="1"/>
      <c r="J26" s="1"/>
      <c r="K26" s="1"/>
    </row>
    <row r="27">
      <c r="A27" s="1"/>
      <c r="B27" s="25">
        <v>10.0</v>
      </c>
      <c r="C27" s="34" t="s">
        <v>29</v>
      </c>
      <c r="D27" s="27">
        <v>45605.0</v>
      </c>
      <c r="E27" s="28" t="s">
        <v>14</v>
      </c>
      <c r="F27" s="28" t="s">
        <v>16</v>
      </c>
      <c r="G27" s="29" t="str">
        <f t="shared" si="1"/>
        <v>overdue by 83 days</v>
      </c>
      <c r="H27" s="35" t="b">
        <v>0</v>
      </c>
      <c r="I27" s="43"/>
      <c r="J27" s="44" t="s">
        <v>30</v>
      </c>
      <c r="K27" s="45">
        <f>COUNTIFS(H18:H32, False, C18:C32, "&lt;&gt;", G18:G32, "due in *")</f>
        <v>0</v>
      </c>
    </row>
    <row r="28">
      <c r="A28" s="1"/>
      <c r="B28" s="25">
        <v>11.0</v>
      </c>
      <c r="C28" s="34" t="s">
        <v>31</v>
      </c>
      <c r="D28" s="27">
        <v>45596.0</v>
      </c>
      <c r="E28" s="28" t="s">
        <v>12</v>
      </c>
      <c r="F28" s="28" t="s">
        <v>13</v>
      </c>
      <c r="G28" s="29" t="str">
        <f t="shared" si="1"/>
        <v>overdue by 92 days</v>
      </c>
      <c r="H28" s="30" t="b">
        <v>1</v>
      </c>
      <c r="I28" s="43"/>
      <c r="J28" s="9"/>
      <c r="K28" s="11"/>
    </row>
    <row r="29">
      <c r="A29" s="1"/>
      <c r="B29" s="25">
        <v>12.0</v>
      </c>
      <c r="C29" s="34" t="s">
        <v>32</v>
      </c>
      <c r="D29" s="27">
        <v>45584.0</v>
      </c>
      <c r="E29" s="28" t="s">
        <v>17</v>
      </c>
      <c r="F29" s="28" t="s">
        <v>21</v>
      </c>
      <c r="G29" s="29" t="str">
        <f t="shared" si="1"/>
        <v>overdue by 104 days</v>
      </c>
      <c r="H29" s="35" t="b">
        <v>0</v>
      </c>
      <c r="I29" s="1"/>
      <c r="J29" s="1"/>
      <c r="K29" s="1"/>
    </row>
    <row r="30">
      <c r="A30" s="1"/>
      <c r="B30" s="25">
        <v>13.0</v>
      </c>
      <c r="C30" s="34" t="s">
        <v>33</v>
      </c>
      <c r="D30" s="27">
        <v>45593.0</v>
      </c>
      <c r="E30" s="28" t="s">
        <v>12</v>
      </c>
      <c r="F30" s="28" t="s">
        <v>21</v>
      </c>
      <c r="G30" s="29" t="str">
        <f t="shared" si="1"/>
        <v>overdue by 95 days</v>
      </c>
      <c r="H30" s="30" t="b">
        <v>1</v>
      </c>
      <c r="I30" s="1"/>
      <c r="J30" s="46" t="s">
        <v>34</v>
      </c>
      <c r="K30" s="47">
        <f>COUNTIFS(H18:H32, False, C18:C32, "&lt;&gt;", G18:G32, "overdue by *")</f>
        <v>10</v>
      </c>
    </row>
    <row r="31">
      <c r="A31" s="1"/>
      <c r="B31" s="25">
        <v>14.0</v>
      </c>
      <c r="C31" s="34" t="s">
        <v>35</v>
      </c>
      <c r="D31" s="27">
        <v>45592.0</v>
      </c>
      <c r="E31" s="28" t="s">
        <v>12</v>
      </c>
      <c r="F31" s="28" t="s">
        <v>21</v>
      </c>
      <c r="G31" s="29" t="str">
        <f t="shared" si="1"/>
        <v>overdue by 96 days</v>
      </c>
      <c r="H31" s="30" t="b">
        <v>1</v>
      </c>
      <c r="I31" s="1"/>
      <c r="J31" s="8"/>
      <c r="K31" s="11"/>
    </row>
    <row r="32">
      <c r="A32" s="1"/>
      <c r="B32" s="48">
        <v>15.0</v>
      </c>
      <c r="C32" s="49" t="s">
        <v>36</v>
      </c>
      <c r="D32" s="50">
        <v>45565.0</v>
      </c>
      <c r="E32" s="51" t="s">
        <v>12</v>
      </c>
      <c r="F32" s="51" t="s">
        <v>16</v>
      </c>
      <c r="G32" s="29" t="str">
        <f t="shared" si="1"/>
        <v>overdue by 123 days</v>
      </c>
      <c r="H32" s="52" t="b">
        <v>0</v>
      </c>
      <c r="I32" s="1"/>
      <c r="J32" s="1"/>
      <c r="K32" s="1"/>
    </row>
    <row r="33">
      <c r="A33" s="1"/>
      <c r="B33" s="1"/>
      <c r="C33" s="1"/>
      <c r="D33" s="53"/>
      <c r="E33" s="1"/>
      <c r="F33" s="1"/>
      <c r="G33" s="1"/>
      <c r="H33" s="1"/>
      <c r="I33" s="1"/>
      <c r="J33" s="54" t="s">
        <v>1</v>
      </c>
      <c r="K33" s="47">
        <f>COUNTIFS(H18:H32, True, C18:C32, "&lt;&gt;", E18:E32, "Completed")</f>
        <v>5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55"/>
      <c r="K34" s="7"/>
    </row>
    <row r="35">
      <c r="A35" s="1"/>
      <c r="B35" s="1"/>
      <c r="C35" s="1"/>
      <c r="D35" s="1"/>
      <c r="E35" s="1"/>
      <c r="F35" s="1"/>
      <c r="G35" s="1"/>
      <c r="H35" s="1"/>
      <c r="I35" s="1"/>
      <c r="J35" s="43"/>
      <c r="K35" s="56"/>
    </row>
    <row r="36">
      <c r="A36" s="1"/>
      <c r="B36" s="1"/>
      <c r="C36" s="1"/>
      <c r="D36" s="1"/>
      <c r="E36" s="1"/>
      <c r="F36" s="1"/>
      <c r="G36" s="1"/>
      <c r="H36" s="1"/>
      <c r="I36" s="1"/>
      <c r="J36" s="43"/>
      <c r="K36" s="56"/>
    </row>
  </sheetData>
  <mergeCells count="19">
    <mergeCell ref="D2:E2"/>
    <mergeCell ref="B4:C4"/>
    <mergeCell ref="B5:B6"/>
    <mergeCell ref="C5:H6"/>
    <mergeCell ref="B8:C8"/>
    <mergeCell ref="B9:B10"/>
    <mergeCell ref="C9:H10"/>
    <mergeCell ref="J27:J28"/>
    <mergeCell ref="J30:J31"/>
    <mergeCell ref="K30:K31"/>
    <mergeCell ref="J33:J34"/>
    <mergeCell ref="K33:K34"/>
    <mergeCell ref="B12:C12"/>
    <mergeCell ref="B13:B14"/>
    <mergeCell ref="C13:H14"/>
    <mergeCell ref="J17:K17"/>
    <mergeCell ref="J24:J25"/>
    <mergeCell ref="K24:K25"/>
    <mergeCell ref="K27:K28"/>
  </mergeCells>
  <conditionalFormatting sqref="C18:G32">
    <cfRule type="expression" dxfId="0" priority="1">
      <formula>$H18</formula>
    </cfRule>
  </conditionalFormatting>
  <conditionalFormatting sqref="H18">
    <cfRule type="notContainsBlanks" dxfId="1" priority="2">
      <formula>LEN(TRIM(H18))&gt;0</formula>
    </cfRule>
  </conditionalFormatting>
  <conditionalFormatting sqref="K32">
    <cfRule type="notContainsBlanks" dxfId="2" priority="3">
      <formula>LEN(TRIM(K32))&gt;0</formula>
    </cfRule>
  </conditionalFormatting>
  <dataValidations>
    <dataValidation type="custom" allowBlank="1" showDropDown="1" showInputMessage="1" showErrorMessage="1" prompt="Enter a valid date" sqref="D18:D32">
      <formula1>OR(NOT(ISERROR(DATEVALUE(D18))), AND(ISNUMBER(D18), LEFT(CELL("format", D18))="D"))</formula1>
    </dataValidation>
    <dataValidation type="list" allowBlank="1" showInputMessage="1" showErrorMessage="1" prompt="Click and enter a value from range" sqref="F18:F32">
      <formula1>'Stauts '!$D$4:$D$20</formula1>
    </dataValidation>
    <dataValidation type="list" allowBlank="1" showInputMessage="1" showErrorMessage="1" prompt="Click and enter a value from range" sqref="F18:F32">
      <formula1>#REF!</formula1>
    </dataValidation>
    <dataValidation type="custom" allowBlank="1" showDropDown="1" sqref="D18:D32">
      <formula1>OR(NOT(ISERROR(DATEVALUE(D18))), AND(ISNUMBER(D18), LEFT(CELL("format", D18))="D"))</formula1>
    </dataValidation>
    <dataValidation type="custom" allowBlank="1" showDropDown="1" sqref="B18:B32">
      <formula1>AND(ISNUMBER(B18),(NOT(OR(NOT(ISERROR(DATEVALUE(B18))), AND(ISNUMBER(B18), LEFT(CELL("format", B18))="D")))))</formula1>
    </dataValidation>
    <dataValidation type="list" allowBlank="1" showInputMessage="1" showErrorMessage="1" prompt="Click and enter a value from range" sqref="E18:E32">
      <formula1>#REF!</formula1>
    </dataValidation>
    <dataValidation type="list" allowBlank="1" showInputMessage="1" showErrorMessage="1" prompt="Click and enter a value from range" sqref="E18:E32">
      <formula1>'Stauts '!$B$4:$B$14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57" t="s">
        <v>7</v>
      </c>
      <c r="D3" s="57" t="s">
        <v>37</v>
      </c>
    </row>
    <row r="4">
      <c r="B4" s="57" t="s">
        <v>14</v>
      </c>
      <c r="D4" s="57" t="s">
        <v>21</v>
      </c>
    </row>
    <row r="5">
      <c r="B5" s="57" t="s">
        <v>17</v>
      </c>
      <c r="D5" s="57" t="s">
        <v>13</v>
      </c>
    </row>
    <row r="6">
      <c r="B6" s="57" t="s">
        <v>19</v>
      </c>
      <c r="D6" s="57" t="s">
        <v>16</v>
      </c>
    </row>
    <row r="7">
      <c r="B7" s="57" t="s">
        <v>22</v>
      </c>
    </row>
    <row r="8">
      <c r="B8" s="57" t="s">
        <v>12</v>
      </c>
    </row>
    <row r="19">
      <c r="B19" s="57"/>
    </row>
  </sheetData>
  <drawing r:id="rId1"/>
</worksheet>
</file>