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6C0FEA39-F062-496E-8D4B-2460BA664D84}" xr6:coauthVersionLast="47" xr6:coauthVersionMax="47" xr10:uidLastSave="{00000000-0000-0000-0000-000000000000}"/>
  <bookViews>
    <workbookView xWindow="-120" yWindow="-120" windowWidth="20730" windowHeight="11160" xr2:uid="{35538E71-1E85-4E1F-9B72-486274838971}"/>
  </bookViews>
  <sheets>
    <sheet name="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" i="1" l="1"/>
  <c r="S33" i="1"/>
  <c r="V33" i="1"/>
  <c r="U33" i="1"/>
  <c r="V32" i="1"/>
  <c r="U32" i="1"/>
  <c r="V22" i="1"/>
  <c r="U22" i="1"/>
  <c r="V31" i="1"/>
  <c r="U31" i="1"/>
  <c r="V30" i="1"/>
  <c r="U30" i="1"/>
  <c r="V21" i="1"/>
  <c r="U21" i="1"/>
  <c r="V20" i="1"/>
  <c r="U20" i="1"/>
  <c r="V19" i="1"/>
  <c r="U19" i="1"/>
  <c r="V27" i="1"/>
  <c r="U27" i="1"/>
  <c r="V26" i="1"/>
  <c r="U26" i="1"/>
  <c r="V25" i="1"/>
  <c r="U25" i="1"/>
  <c r="V17" i="1"/>
  <c r="U17" i="1"/>
  <c r="V16" i="1"/>
  <c r="U16" i="1"/>
  <c r="V15" i="1"/>
  <c r="U15" i="1"/>
  <c r="S32" i="1"/>
  <c r="S22" i="1"/>
  <c r="S31" i="1"/>
  <c r="S30" i="1"/>
  <c r="S21" i="1"/>
  <c r="S20" i="1"/>
  <c r="S19" i="1"/>
  <c r="S27" i="1"/>
  <c r="S26" i="1"/>
  <c r="S25" i="1"/>
  <c r="S17" i="1"/>
  <c r="S16" i="1"/>
  <c r="S15" i="1"/>
  <c r="T27" i="1"/>
  <c r="T26" i="1"/>
  <c r="T25" i="1"/>
  <c r="T17" i="1"/>
  <c r="T16" i="1"/>
  <c r="T15" i="1"/>
  <c r="T19" i="1"/>
  <c r="T20" i="1"/>
  <c r="T21" i="1"/>
  <c r="T30" i="1"/>
  <c r="T31" i="1"/>
  <c r="T22" i="1"/>
  <c r="T32" i="1"/>
  <c r="T33" i="1"/>
  <c r="O11" i="1"/>
  <c r="D9" i="1"/>
  <c r="G14" i="1"/>
  <c r="L21" i="1"/>
  <c r="L19" i="1" s="1"/>
  <c r="L18" i="1"/>
  <c r="L15" i="1" s="1"/>
  <c r="O28" i="1"/>
  <c r="N28" i="1"/>
  <c r="M28" i="1"/>
  <c r="L28" i="1"/>
  <c r="O24" i="1"/>
  <c r="N24" i="1"/>
  <c r="M24" i="1"/>
  <c r="M23" i="1" s="1"/>
  <c r="L24" i="1"/>
  <c r="L23" i="1" s="1"/>
  <c r="N11" i="1"/>
  <c r="M11" i="1"/>
  <c r="L11" i="1"/>
  <c r="F30" i="1"/>
  <c r="G30" i="1"/>
  <c r="G34" i="1"/>
  <c r="F34" i="1"/>
  <c r="E34" i="1"/>
  <c r="D34" i="1"/>
  <c r="E30" i="1"/>
  <c r="D30" i="1"/>
  <c r="G22" i="1"/>
  <c r="F22" i="1"/>
  <c r="E22" i="1"/>
  <c r="D22" i="1"/>
  <c r="F14" i="1"/>
  <c r="E14" i="1"/>
  <c r="D14" i="1"/>
  <c r="G9" i="1"/>
  <c r="F9" i="1"/>
  <c r="E9" i="1"/>
  <c r="U29" i="1" l="1"/>
  <c r="V24" i="1"/>
  <c r="V29" i="1"/>
  <c r="N23" i="1"/>
  <c r="S24" i="1"/>
  <c r="S29" i="1"/>
  <c r="T29" i="1"/>
  <c r="T24" i="1"/>
  <c r="U24" i="1"/>
  <c r="G39" i="1"/>
  <c r="O23" i="1"/>
  <c r="S13" i="1"/>
  <c r="D19" i="1"/>
  <c r="D20" i="1" s="1"/>
  <c r="S12" i="1"/>
  <c r="F19" i="1"/>
  <c r="F20" i="1" s="1"/>
  <c r="M21" i="1"/>
  <c r="E19" i="1"/>
  <c r="E20" i="1" s="1"/>
  <c r="M18" i="1"/>
  <c r="T12" i="1" s="1"/>
  <c r="L9" i="1"/>
  <c r="F39" i="1"/>
  <c r="E39" i="1"/>
  <c r="D39" i="1"/>
  <c r="G19" i="1"/>
  <c r="G20" i="1" s="1"/>
  <c r="D28" i="1" l="1"/>
  <c r="N21" i="1"/>
  <c r="U13" i="1" s="1"/>
  <c r="M19" i="1"/>
  <c r="T13" i="1"/>
  <c r="F28" i="1"/>
  <c r="F41" i="1" s="1"/>
  <c r="E28" i="1"/>
  <c r="E41" i="1" s="1"/>
  <c r="D41" i="1"/>
  <c r="L36" i="1" s="1"/>
  <c r="S10" i="1" s="1"/>
  <c r="S9" i="1" s="1"/>
  <c r="S35" i="1" s="1"/>
  <c r="S38" i="1" s="1"/>
  <c r="T37" i="1" s="1"/>
  <c r="N18" i="1"/>
  <c r="M15" i="1"/>
  <c r="G28" i="1"/>
  <c r="G41" i="1" s="1"/>
  <c r="N19" i="1" l="1"/>
  <c r="M9" i="1"/>
  <c r="U12" i="1"/>
  <c r="O21" i="1"/>
  <c r="O19" i="1" s="1"/>
  <c r="M36" i="1"/>
  <c r="T10" i="1" s="1"/>
  <c r="T9" i="1" s="1"/>
  <c r="T35" i="1" s="1"/>
  <c r="T38" i="1" s="1"/>
  <c r="U37" i="1" s="1"/>
  <c r="L33" i="1"/>
  <c r="N15" i="1"/>
  <c r="O18" i="1"/>
  <c r="O15" i="1" s="1"/>
  <c r="O9" i="1" l="1"/>
  <c r="N9" i="1"/>
  <c r="V13" i="1"/>
  <c r="V12" i="1"/>
  <c r="N36" i="1"/>
  <c r="M33" i="1"/>
  <c r="O36" i="1" l="1"/>
  <c r="U10" i="1"/>
  <c r="U9" i="1" s="1"/>
  <c r="U35" i="1" s="1"/>
  <c r="U38" i="1" s="1"/>
  <c r="V37" i="1" s="1"/>
  <c r="N33" i="1"/>
  <c r="O33" i="1" l="1"/>
  <c r="V10" i="1"/>
  <c r="V9" i="1" s="1"/>
  <c r="V35" i="1" s="1"/>
  <c r="V38" i="1" s="1"/>
</calcChain>
</file>

<file path=xl/sharedStrings.xml><?xml version="1.0" encoding="utf-8"?>
<sst xmlns="http://schemas.openxmlformats.org/spreadsheetml/2006/main" count="84" uniqueCount="61">
  <si>
    <t>Revenue</t>
  </si>
  <si>
    <t>Assets</t>
  </si>
  <si>
    <t>Cash from Operating Activities</t>
  </si>
  <si>
    <t>Implementation Fees</t>
  </si>
  <si>
    <t>Cash &amp; Cash Equivalents</t>
  </si>
  <si>
    <t>Net Income</t>
  </si>
  <si>
    <t>MRR</t>
  </si>
  <si>
    <t>Current Assets</t>
  </si>
  <si>
    <t>Depreciation</t>
  </si>
  <si>
    <t>Accounts Receivable</t>
  </si>
  <si>
    <t>Amortization</t>
  </si>
  <si>
    <t>Inventory</t>
  </si>
  <si>
    <t>Cost of Goods Sold</t>
  </si>
  <si>
    <t>Prepaid Expenses</t>
  </si>
  <si>
    <t>Hosting &amp; Servers</t>
  </si>
  <si>
    <t>Fixed Assets</t>
  </si>
  <si>
    <t>Laptops &amp; computers</t>
  </si>
  <si>
    <t>Customer Support</t>
  </si>
  <si>
    <t>Furniture</t>
  </si>
  <si>
    <t>Accounts Payable</t>
  </si>
  <si>
    <t>Accumulated Depreciation</t>
  </si>
  <si>
    <t>Credit Cards</t>
  </si>
  <si>
    <t>Gross Profit</t>
  </si>
  <si>
    <t>Intangible Assets</t>
  </si>
  <si>
    <t>Deferred Revenue</t>
  </si>
  <si>
    <t>Gross Margin</t>
  </si>
  <si>
    <t>Goodwill</t>
  </si>
  <si>
    <t>Accrued Interest</t>
  </si>
  <si>
    <t>Accumulated Amortization</t>
  </si>
  <si>
    <t>Operating Expenses</t>
  </si>
  <si>
    <t>Cash from Investing Activities</t>
  </si>
  <si>
    <t>General &amp; Administrative</t>
  </si>
  <si>
    <t>Liabilities</t>
  </si>
  <si>
    <t>Sales &amp; Marketing</t>
  </si>
  <si>
    <t>Current Liabilities</t>
  </si>
  <si>
    <t>Research &amp; Development</t>
  </si>
  <si>
    <t>Customer Success</t>
  </si>
  <si>
    <t>Cash from Financing Activities</t>
  </si>
  <si>
    <t>Net Operating Income</t>
  </si>
  <si>
    <t>Long Term Liabilities</t>
  </si>
  <si>
    <t>Common Stock</t>
  </si>
  <si>
    <t>Line of Credit</t>
  </si>
  <si>
    <t>Preferred Stock</t>
  </si>
  <si>
    <t>Convertible Notes</t>
  </si>
  <si>
    <t>Interest Income</t>
  </si>
  <si>
    <t>Interest Expense</t>
  </si>
  <si>
    <t>Depreciation Expense</t>
  </si>
  <si>
    <t>Owners Equity</t>
  </si>
  <si>
    <t>Total Cash Flows</t>
  </si>
  <si>
    <t>Amortization Expense</t>
  </si>
  <si>
    <t>Beginning Cash</t>
  </si>
  <si>
    <t>Retained Earnings</t>
  </si>
  <si>
    <t>Ending Cash</t>
  </si>
  <si>
    <t xml:space="preserve">Other Income </t>
  </si>
  <si>
    <t>Gain on Sale of assets</t>
  </si>
  <si>
    <t>Other Expenses</t>
  </si>
  <si>
    <t>Net Other Income</t>
  </si>
  <si>
    <t>Q1 2024</t>
  </si>
  <si>
    <t>Q2 2024</t>
  </si>
  <si>
    <t>Q3 2024</t>
  </si>
  <si>
    <t>Q4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</si>
</sst>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#,##0;\(#,##0\);\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0" fontId="12" fillId="0" borderId="0"/>
  </cellStyleXfs>
  <cellXfs count="32">
    <xf numFmtId="0" fontId="0" fillId="0" borderId="0" xfId="0"/>
    <xf numFmtId="0" fontId="3" fillId="0" borderId="0" xfId="0" applyFont="1"/>
    <xf numFmtId="164" fontId="5" fillId="0" borderId="0" xfId="0" applyNumberFormat="1" applyFont="1"/>
    <xf numFmtId="164" fontId="0" fillId="0" borderId="0" xfId="1" applyNumberFormat="1" applyFont="1"/>
    <xf numFmtId="164" fontId="0" fillId="0" borderId="0" xfId="0" applyNumberFormat="1"/>
    <xf numFmtId="0" fontId="6" fillId="0" borderId="0" xfId="0" applyFont="1"/>
    <xf numFmtId="9" fontId="6" fillId="0" borderId="0" xfId="2" applyFont="1"/>
    <xf numFmtId="164" fontId="7" fillId="0" borderId="0" xfId="0" applyNumberFormat="1" applyFont="1"/>
    <xf numFmtId="0" fontId="0" fillId="2" borderId="0" xfId="0" applyFill="1"/>
    <xf numFmtId="164" fontId="3" fillId="0" borderId="0" xfId="1" applyNumberFormat="1" applyFont="1"/>
    <xf numFmtId="0" fontId="3" fillId="2" borderId="0" xfId="0" applyFont="1" applyFill="1"/>
    <xf numFmtId="0" fontId="2" fillId="0" borderId="0" xfId="0" applyFont="1"/>
    <xf numFmtId="164" fontId="2" fillId="0" borderId="0" xfId="0" applyNumberFormat="1" applyFont="1"/>
    <xf numFmtId="164" fontId="5" fillId="0" borderId="0" xfId="1" applyNumberFormat="1" applyFont="1"/>
    <xf numFmtId="164" fontId="3" fillId="0" borderId="0" xfId="0" applyNumberFormat="1" applyFont="1"/>
    <xf numFmtId="164" fontId="0" fillId="3" borderId="0" xfId="1" applyNumberFormat="1" applyFont="1" applyFill="1"/>
    <xf numFmtId="164" fontId="0" fillId="3" borderId="0" xfId="0" applyNumberFormat="1" applyFill="1"/>
    <xf numFmtId="164" fontId="0" fillId="2" borderId="0" xfId="1" applyNumberFormat="1" applyFont="1" applyFill="1"/>
    <xf numFmtId="165" fontId="0" fillId="0" borderId="0" xfId="0" applyNumberFormat="1"/>
    <xf numFmtId="0" fontId="4" fillId="4" borderId="0" xfId="0" applyFont="1" applyFill="1"/>
    <xf numFmtId="0" fontId="3" fillId="5" borderId="0" xfId="0" applyFont="1" applyFill="1"/>
    <xf numFmtId="0" fontId="0" fillId="5" borderId="0" xfId="0" applyFill="1" applyAlignment="1">
      <alignment horizontal="left" indent="1"/>
    </xf>
    <xf numFmtId="0" fontId="0" fillId="5" borderId="0" xfId="0" applyFill="1"/>
    <xf numFmtId="0" fontId="6" fillId="5" borderId="0" xfId="0" applyFont="1" applyFill="1" applyAlignment="1">
      <alignment horizontal="left" indent="1"/>
    </xf>
    <xf numFmtId="165" fontId="0" fillId="5" borderId="0" xfId="0" applyNumberFormat="1" applyFill="1"/>
    <xf numFmtId="0" fontId="3" fillId="5" borderId="0" xfId="0" applyFont="1" applyFill="1" applyAlignment="1">
      <alignment horizontal="left" indent="1"/>
    </xf>
    <xf numFmtId="0" fontId="3" fillId="4" borderId="0" xfId="0" applyFont="1" applyFill="1"/>
    <xf numFmtId="0" fontId="3" fillId="5" borderId="0" xfId="0" applyFont="1" applyFill="1" applyAlignment="1">
      <alignment horizontal="left"/>
    </xf>
    <xf numFmtId="0" fontId="2" fillId="5" borderId="0" xfId="0" applyFont="1" applyFill="1"/>
    <xf numFmtId="0" fontId="8" fillId="6" borderId="0" xfId="0" applyFont="1" applyFill="1"/>
    <xf numFmtId="0" fontId="9" fillId="6" borderId="0" xfId="0" applyFont="1" applyFill="1" applyAlignment="1">
      <alignment horizontal="center"/>
    </xf>
    <xf numFmtId="0" fontId="4" fillId="6" borderId="0" xfId="0" applyFont="1" applyFill="1"/>
  </cellXfs>
  <cellStyles count="6">
    <cellStyle name="Comma" xfId="1" builtinId="3"/>
    <cellStyle name="Hyperlink 2" xfId="4" xr:uid="{CD65A8EB-79FC-437D-87B8-B7C76FD0D061}"/>
    <cellStyle name="Normal" xfId="0" builtinId="0"/>
    <cellStyle name="Normal 2" xfId="5" xr:uid="{CEE3E546-FFAE-4352-B176-48FBDD27EFC9}"/>
    <cellStyle name="Normal 2 3" xfId="3" xr:uid="{48D48441-1EB3-45DF-878B-8A8F3825240B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90488</xdr:colOff>
      <xdr:row>3</xdr:row>
      <xdr:rowOff>152401</xdr:rowOff>
    </xdr:from>
    <xdr:to>
      <xdr:col>14</xdr:col>
      <xdr:colOff>471488</xdr:colOff>
      <xdr:row>6</xdr:row>
      <xdr:rowOff>104776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616810-F67F-89C2-3D71-BD9E2214FE63}"/>
            </a:ext>
          </a:extLst>
        </xdr:cNvPr>
        <xdr:cNvSpPr txBox="1"/>
      </xdr:nvSpPr>
      <xdr:spPr>
        <a:xfrm>
          <a:off x="5460207" y="723901"/>
          <a:ext cx="5488781" cy="52387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800" b="1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Financial Position</a:t>
          </a:r>
        </a:p>
      </xdr:txBody>
    </xdr:sp>
    <xdr:clientData/>
  </xdr:twoCellAnchor>
  <xdr:twoCellAnchor>
    <xdr:from>
      <xdr:col>15</xdr:col>
      <xdr:colOff>62971</xdr:colOff>
      <xdr:row>3</xdr:row>
      <xdr:rowOff>163513</xdr:rowOff>
    </xdr:from>
    <xdr:to>
      <xdr:col>20</xdr:col>
      <xdr:colOff>566737</xdr:colOff>
      <xdr:row>6</xdr:row>
      <xdr:rowOff>115888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08B6155-6F85-01EC-2C22-B950687333E6}"/>
            </a:ext>
          </a:extLst>
        </xdr:cNvPr>
        <xdr:cNvSpPr txBox="1"/>
      </xdr:nvSpPr>
      <xdr:spPr>
        <a:xfrm>
          <a:off x="11362002" y="735013"/>
          <a:ext cx="4659048" cy="52387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800" b="1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Cash Flows</a:t>
          </a:r>
        </a:p>
      </xdr:txBody>
    </xdr:sp>
    <xdr:clientData/>
  </xdr:twoCellAnchor>
  <xdr:twoCellAnchor>
    <xdr:from>
      <xdr:col>0</xdr:col>
      <xdr:colOff>104244</xdr:colOff>
      <xdr:row>3</xdr:row>
      <xdr:rowOff>149225</xdr:rowOff>
    </xdr:from>
    <xdr:to>
      <xdr:col>7</xdr:col>
      <xdr:colOff>25927</xdr:colOff>
      <xdr:row>6</xdr:row>
      <xdr:rowOff>101600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92C6068-E96B-80E0-C2D4-B84817C10BA1}"/>
            </a:ext>
          </a:extLst>
        </xdr:cNvPr>
        <xdr:cNvSpPr txBox="1"/>
      </xdr:nvSpPr>
      <xdr:spPr>
        <a:xfrm>
          <a:off x="104244" y="720725"/>
          <a:ext cx="5291402" cy="52387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800" b="1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Profit</a:t>
          </a:r>
          <a:r>
            <a:rPr lang="en-GB" sz="2800" b="1" baseline="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 or Loss</a:t>
          </a:r>
          <a:endParaRPr lang="en-GB" sz="2800" b="1">
            <a:solidFill>
              <a:schemeClr val="bg2">
                <a:lumMod val="25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6</xdr:col>
      <xdr:colOff>11906</xdr:colOff>
      <xdr:row>0</xdr:row>
      <xdr:rowOff>65883</xdr:rowOff>
    </xdr:from>
    <xdr:to>
      <xdr:col>16</xdr:col>
      <xdr:colOff>416719</xdr:colOff>
      <xdr:row>3</xdr:row>
      <xdr:rowOff>107157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C58BA8F-3938-4688-A431-13A60890A873}"/>
            </a:ext>
          </a:extLst>
        </xdr:cNvPr>
        <xdr:cNvSpPr txBox="1"/>
      </xdr:nvSpPr>
      <xdr:spPr>
        <a:xfrm>
          <a:off x="4643437" y="65883"/>
          <a:ext cx="7250907" cy="612774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200" b="1">
              <a:solidFill>
                <a:schemeClr val="tx1">
                  <a:lumMod val="95000"/>
                  <a:lumOff val="5000"/>
                </a:schemeClr>
              </a:solidFill>
              <a:latin typeface="Arial Black" panose="020B0A04020102020204" pitchFamily="34" charset="0"/>
            </a:rPr>
            <a:t>3</a:t>
          </a:r>
          <a:r>
            <a:rPr lang="en-GB" sz="3200" b="1" baseline="0">
              <a:solidFill>
                <a:schemeClr val="tx1">
                  <a:lumMod val="95000"/>
                  <a:lumOff val="5000"/>
                </a:schemeClr>
              </a:solidFill>
              <a:latin typeface="Arial Black" panose="020B0A04020102020204" pitchFamily="34" charset="0"/>
            </a:rPr>
            <a:t> Statement Financial Model</a:t>
          </a:r>
          <a:endParaRPr lang="en-GB" sz="3200" b="1">
            <a:solidFill>
              <a:schemeClr val="tx1">
                <a:lumMod val="95000"/>
                <a:lumOff val="5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0B2D0-AD47-49F3-A2A7-5DCE5B856798}">
  <dimension ref="B8:V41"/>
  <sheetViews>
    <sheetView showGridLines="0" tabSelected="1" topLeftCell="G14" zoomScale="90" zoomScaleNormal="90" workbookViewId="0">
      <selection activeCell="N34" sqref="N34"/>
    </sheetView>
  </sheetViews>
  <sheetFormatPr defaultRowHeight="15" x14ac:dyDescent="0.25"/>
  <cols>
    <col min="1" max="1" width="2.7109375" customWidth="1"/>
    <col min="2" max="2" width="26.28515625" customWidth="1"/>
    <col min="3" max="3" width="2.7109375" customWidth="1"/>
    <col min="4" max="4" width="14.28515625" customWidth="1"/>
    <col min="5" max="5" width="12.140625" customWidth="1"/>
    <col min="6" max="6" width="11.42578125" customWidth="1"/>
    <col min="7" max="7" width="11.140625" customWidth="1"/>
    <col min="8" max="9" width="2.5703125" customWidth="1"/>
    <col min="10" max="10" width="28" customWidth="1"/>
    <col min="11" max="11" width="2.7109375" customWidth="1"/>
    <col min="12" max="12" width="12.28515625" customWidth="1"/>
    <col min="13" max="13" width="14.42578125" customWidth="1"/>
    <col min="14" max="14" width="14.140625" customWidth="1"/>
    <col min="15" max="15" width="12.28515625" customWidth="1"/>
    <col min="16" max="16" width="2.7109375" customWidth="1"/>
    <col min="17" max="17" width="29.85546875" customWidth="1"/>
    <col min="18" max="18" width="2.85546875" customWidth="1"/>
    <col min="19" max="19" width="14.7109375" customWidth="1"/>
    <col min="20" max="20" width="12.28515625" customWidth="1"/>
    <col min="21" max="21" width="12.5703125" customWidth="1"/>
    <col min="22" max="22" width="14.28515625" customWidth="1"/>
  </cols>
  <sheetData>
    <row r="8" spans="2:22" ht="21" x14ac:dyDescent="0.35">
      <c r="B8" s="19"/>
      <c r="C8" s="31"/>
      <c r="D8" s="30" t="s">
        <v>57</v>
      </c>
      <c r="E8" s="30" t="s">
        <v>58</v>
      </c>
      <c r="F8" s="30" t="s">
        <v>59</v>
      </c>
      <c r="G8" s="30" t="s">
        <v>60</v>
      </c>
      <c r="I8" s="26"/>
      <c r="J8" s="19"/>
      <c r="K8" s="29"/>
      <c r="L8" s="30" t="s">
        <v>57</v>
      </c>
      <c r="M8" s="30" t="s">
        <v>58</v>
      </c>
      <c r="N8" s="30" t="s">
        <v>59</v>
      </c>
      <c r="O8" s="30" t="s">
        <v>60</v>
      </c>
      <c r="Q8" s="19"/>
      <c r="R8" s="29"/>
      <c r="S8" s="30" t="s">
        <v>57</v>
      </c>
      <c r="T8" s="30" t="s">
        <v>58</v>
      </c>
      <c r="U8" s="30" t="s">
        <v>59</v>
      </c>
      <c r="V8" s="30" t="s">
        <v>60</v>
      </c>
    </row>
    <row r="9" spans="2:22" ht="17.25" x14ac:dyDescent="0.4">
      <c r="B9" s="20" t="s">
        <v>0</v>
      </c>
      <c r="D9" s="2">
        <f>D10+D11</f>
        <v>80000</v>
      </c>
      <c r="E9" s="2">
        <f>E10+E11</f>
        <v>80000</v>
      </c>
      <c r="F9" s="2">
        <f>F10+F11</f>
        <v>87500</v>
      </c>
      <c r="G9" s="2">
        <f>G10+G11</f>
        <v>80000</v>
      </c>
      <c r="H9" s="8"/>
      <c r="I9" s="20" t="s">
        <v>1</v>
      </c>
      <c r="J9" s="22"/>
      <c r="L9" s="2">
        <f>L10+L11+L15+L19</f>
        <v>280000</v>
      </c>
      <c r="M9" s="2">
        <f>M10+M11+M15+M19</f>
        <v>308000</v>
      </c>
      <c r="N9" s="2">
        <f>N10+N11+N15+N19</f>
        <v>339000</v>
      </c>
      <c r="O9" s="2">
        <f>O10+O11+O15+O19</f>
        <v>356500</v>
      </c>
      <c r="Q9" s="20" t="s">
        <v>2</v>
      </c>
      <c r="R9" s="1"/>
      <c r="S9" s="13">
        <f>SUM(S10:S22)</f>
        <v>61500</v>
      </c>
      <c r="T9" s="13">
        <f>SUM(T10:T22)</f>
        <v>34500</v>
      </c>
      <c r="U9" s="13">
        <f>SUM(U10:U22)</f>
        <v>25500</v>
      </c>
      <c r="V9" s="13">
        <f>SUM(V10:V22)</f>
        <v>36500</v>
      </c>
    </row>
    <row r="10" spans="2:22" x14ac:dyDescent="0.25">
      <c r="B10" s="21" t="s">
        <v>3</v>
      </c>
      <c r="D10" s="15">
        <v>25000</v>
      </c>
      <c r="E10" s="15">
        <v>20000</v>
      </c>
      <c r="F10" s="15">
        <v>27500</v>
      </c>
      <c r="G10" s="15">
        <v>10000</v>
      </c>
      <c r="H10" s="8"/>
      <c r="I10" s="20"/>
      <c r="J10" s="22" t="s">
        <v>4</v>
      </c>
      <c r="L10" s="3">
        <v>136500</v>
      </c>
      <c r="M10" s="3">
        <v>171000</v>
      </c>
      <c r="N10" s="3">
        <v>191500</v>
      </c>
      <c r="O10" s="3">
        <v>226000</v>
      </c>
      <c r="Q10" s="22" t="s">
        <v>5</v>
      </c>
      <c r="S10" s="3">
        <f>L36-K36</f>
        <v>20000</v>
      </c>
      <c r="T10" s="3">
        <f>M36-L36</f>
        <v>28000</v>
      </c>
      <c r="U10" s="3">
        <f>N36-M36</f>
        <v>31000</v>
      </c>
      <c r="V10" s="3">
        <f>O36-N36</f>
        <v>19500</v>
      </c>
    </row>
    <row r="11" spans="2:22" x14ac:dyDescent="0.25">
      <c r="B11" s="21" t="s">
        <v>6</v>
      </c>
      <c r="D11" s="15">
        <v>55000</v>
      </c>
      <c r="E11" s="15">
        <v>60000</v>
      </c>
      <c r="F11" s="15">
        <v>60000</v>
      </c>
      <c r="G11" s="15">
        <v>70000</v>
      </c>
      <c r="H11" s="8"/>
      <c r="I11" s="20"/>
      <c r="J11" s="20" t="s">
        <v>7</v>
      </c>
      <c r="L11" s="9">
        <f>L12+L13+L14</f>
        <v>30000</v>
      </c>
      <c r="M11" s="9">
        <f>M12+M13+M14</f>
        <v>30000</v>
      </c>
      <c r="N11" s="9">
        <f>N12+N13+N14</f>
        <v>42000</v>
      </c>
      <c r="O11" s="9">
        <f>O12+O13+O14</f>
        <v>31500</v>
      </c>
      <c r="Q11" s="21"/>
      <c r="S11" s="3">
        <v>0</v>
      </c>
      <c r="T11" s="3">
        <v>0</v>
      </c>
      <c r="U11" s="3">
        <v>0</v>
      </c>
      <c r="V11" s="3">
        <v>0</v>
      </c>
    </row>
    <row r="12" spans="2:22" x14ac:dyDescent="0.25">
      <c r="B12" s="21"/>
      <c r="D12" s="17"/>
      <c r="E12" s="17"/>
      <c r="F12" s="17"/>
      <c r="G12" s="17"/>
      <c r="H12" s="8"/>
      <c r="I12" s="20"/>
      <c r="J12" s="21" t="s">
        <v>9</v>
      </c>
      <c r="L12" s="15">
        <v>11000</v>
      </c>
      <c r="M12" s="15">
        <v>15000</v>
      </c>
      <c r="N12" s="15">
        <v>13000</v>
      </c>
      <c r="O12" s="15">
        <v>14000</v>
      </c>
      <c r="Q12" s="21" t="s">
        <v>8</v>
      </c>
      <c r="S12" s="3">
        <f>K18-L18</f>
        <v>4000</v>
      </c>
      <c r="T12" s="3">
        <f>L18-M18</f>
        <v>4000</v>
      </c>
      <c r="U12" s="3">
        <f>M18-N18</f>
        <v>4000</v>
      </c>
      <c r="V12" s="3">
        <f>N18-O18</f>
        <v>4000</v>
      </c>
    </row>
    <row r="13" spans="2:22" x14ac:dyDescent="0.25">
      <c r="B13" s="21"/>
      <c r="H13" s="8"/>
      <c r="I13" s="20"/>
      <c r="J13" s="21" t="s">
        <v>11</v>
      </c>
      <c r="L13" s="15">
        <v>19000</v>
      </c>
      <c r="M13" s="15">
        <v>15000</v>
      </c>
      <c r="N13" s="15">
        <v>29000</v>
      </c>
      <c r="O13" s="15">
        <v>17500</v>
      </c>
      <c r="Q13" s="21" t="s">
        <v>10</v>
      </c>
      <c r="S13" s="3">
        <f>K21-L21</f>
        <v>2500</v>
      </c>
      <c r="T13" s="3">
        <f>L21-M21</f>
        <v>2500</v>
      </c>
      <c r="U13" s="3">
        <f>M21-N21</f>
        <v>2500</v>
      </c>
      <c r="V13" s="3">
        <f>N21-O21</f>
        <v>2500</v>
      </c>
    </row>
    <row r="14" spans="2:22" ht="17.25" x14ac:dyDescent="0.4">
      <c r="B14" s="20" t="s">
        <v>12</v>
      </c>
      <c r="D14" s="2">
        <f>D15+D16</f>
        <v>5000</v>
      </c>
      <c r="E14" s="2">
        <f>E15+E16</f>
        <v>5000</v>
      </c>
      <c r="F14" s="2">
        <f>F15+F16</f>
        <v>7000</v>
      </c>
      <c r="G14" s="2">
        <f>G15+G16</f>
        <v>7000</v>
      </c>
      <c r="H14" s="8"/>
      <c r="I14" s="20"/>
      <c r="J14" s="21" t="s">
        <v>13</v>
      </c>
      <c r="L14" s="15">
        <v>0</v>
      </c>
      <c r="M14" s="15">
        <v>0</v>
      </c>
      <c r="N14" s="15">
        <v>0</v>
      </c>
      <c r="O14" s="15">
        <v>0</v>
      </c>
      <c r="Q14" s="21"/>
      <c r="S14" s="3"/>
      <c r="T14" s="3"/>
      <c r="U14" s="3"/>
      <c r="V14" s="3"/>
    </row>
    <row r="15" spans="2:22" x14ac:dyDescent="0.25">
      <c r="B15" s="21" t="s">
        <v>14</v>
      </c>
      <c r="D15" s="15">
        <v>3500</v>
      </c>
      <c r="E15" s="15">
        <v>3500</v>
      </c>
      <c r="F15" s="15">
        <v>4000</v>
      </c>
      <c r="G15" s="15">
        <v>4000</v>
      </c>
      <c r="H15" s="10"/>
      <c r="I15" s="20"/>
      <c r="J15" s="20" t="s">
        <v>15</v>
      </c>
      <c r="K15" s="1"/>
      <c r="L15" s="9">
        <f>SUM(L16:L18)</f>
        <v>56000</v>
      </c>
      <c r="M15" s="9">
        <f>SUM(M16:M18)</f>
        <v>52000</v>
      </c>
      <c r="N15" s="9">
        <f>SUM(N16:N18)</f>
        <v>53000</v>
      </c>
      <c r="O15" s="9">
        <f>SUM(O16:O18)</f>
        <v>49000</v>
      </c>
      <c r="Q15" s="21" t="s">
        <v>9</v>
      </c>
      <c r="S15" s="3">
        <f t="shared" ref="S15:V17" si="0">K12-L12</f>
        <v>-11000</v>
      </c>
      <c r="T15" s="3">
        <f t="shared" si="0"/>
        <v>-4000</v>
      </c>
      <c r="U15" s="3">
        <f t="shared" si="0"/>
        <v>2000</v>
      </c>
      <c r="V15" s="3">
        <f t="shared" si="0"/>
        <v>-1000</v>
      </c>
    </row>
    <row r="16" spans="2:22" x14ac:dyDescent="0.25">
      <c r="B16" s="21" t="s">
        <v>17</v>
      </c>
      <c r="D16" s="15">
        <v>1500</v>
      </c>
      <c r="E16" s="15">
        <v>1500</v>
      </c>
      <c r="F16" s="15">
        <v>3000</v>
      </c>
      <c r="G16" s="15">
        <v>3000</v>
      </c>
      <c r="H16" s="8"/>
      <c r="I16" s="20"/>
      <c r="J16" s="21" t="s">
        <v>16</v>
      </c>
      <c r="L16" s="15">
        <v>35000</v>
      </c>
      <c r="M16" s="15">
        <v>35000</v>
      </c>
      <c r="N16" s="15">
        <v>40000</v>
      </c>
      <c r="O16" s="15">
        <v>40000</v>
      </c>
      <c r="Q16" s="21" t="s">
        <v>11</v>
      </c>
      <c r="S16" s="3">
        <f t="shared" si="0"/>
        <v>-19000</v>
      </c>
      <c r="T16" s="3">
        <f t="shared" si="0"/>
        <v>4000</v>
      </c>
      <c r="U16" s="3">
        <f t="shared" si="0"/>
        <v>-14000</v>
      </c>
      <c r="V16" s="3">
        <f t="shared" si="0"/>
        <v>11500</v>
      </c>
    </row>
    <row r="17" spans="2:22" x14ac:dyDescent="0.25">
      <c r="B17" s="21"/>
      <c r="D17" s="17"/>
      <c r="E17" s="17"/>
      <c r="F17" s="17"/>
      <c r="G17" s="17"/>
      <c r="H17" s="8"/>
      <c r="I17" s="20"/>
      <c r="J17" s="21" t="s">
        <v>18</v>
      </c>
      <c r="L17" s="15">
        <v>25000</v>
      </c>
      <c r="M17" s="15">
        <v>25000</v>
      </c>
      <c r="N17" s="15">
        <v>25000</v>
      </c>
      <c r="O17" s="15">
        <v>25000</v>
      </c>
      <c r="Q17" s="21" t="s">
        <v>13</v>
      </c>
      <c r="S17" s="3">
        <f t="shared" si="0"/>
        <v>0</v>
      </c>
      <c r="T17" s="3">
        <f t="shared" si="0"/>
        <v>0</v>
      </c>
      <c r="U17" s="3">
        <f t="shared" si="0"/>
        <v>0</v>
      </c>
      <c r="V17" s="3">
        <f t="shared" si="0"/>
        <v>0</v>
      </c>
    </row>
    <row r="18" spans="2:22" x14ac:dyDescent="0.25">
      <c r="B18" s="22"/>
      <c r="H18" s="8"/>
      <c r="I18" s="20"/>
      <c r="J18" s="21" t="s">
        <v>20</v>
      </c>
      <c r="L18" s="15">
        <f>K18-D36</f>
        <v>-4000</v>
      </c>
      <c r="M18" s="15">
        <f>L18-E36</f>
        <v>-8000</v>
      </c>
      <c r="N18" s="15">
        <f>M18-F36</f>
        <v>-12000</v>
      </c>
      <c r="O18" s="15">
        <f>N18-G36</f>
        <v>-16000</v>
      </c>
      <c r="Q18" s="21"/>
      <c r="S18" s="4"/>
      <c r="T18" s="4"/>
      <c r="U18" s="4"/>
      <c r="V18" s="4"/>
    </row>
    <row r="19" spans="2:22" ht="17.25" x14ac:dyDescent="0.4">
      <c r="B19" s="20" t="s">
        <v>22</v>
      </c>
      <c r="D19" s="2">
        <f>D9-D14</f>
        <v>75000</v>
      </c>
      <c r="E19" s="2">
        <f>E9-E14</f>
        <v>75000</v>
      </c>
      <c r="F19" s="2">
        <f>F9-F14</f>
        <v>80500</v>
      </c>
      <c r="G19" s="2">
        <f>G9-G14</f>
        <v>73000</v>
      </c>
      <c r="H19" s="10"/>
      <c r="I19" s="20"/>
      <c r="J19" s="27" t="s">
        <v>23</v>
      </c>
      <c r="K19" s="1"/>
      <c r="L19" s="9">
        <f>SUM(L20:L21)</f>
        <v>57500</v>
      </c>
      <c r="M19" s="9">
        <f>SUM(M20:M21)</f>
        <v>55000</v>
      </c>
      <c r="N19" s="9">
        <f>SUM(N20:N21)</f>
        <v>52500</v>
      </c>
      <c r="O19" s="9">
        <f>SUM(O20:O21)</f>
        <v>50000</v>
      </c>
      <c r="Q19" s="21" t="s">
        <v>19</v>
      </c>
      <c r="S19" s="3">
        <f t="shared" ref="S19:V21" si="1">L25-K25</f>
        <v>24000</v>
      </c>
      <c r="T19" s="3">
        <f t="shared" si="1"/>
        <v>0</v>
      </c>
      <c r="U19" s="3">
        <f t="shared" si="1"/>
        <v>0</v>
      </c>
      <c r="V19" s="3">
        <f t="shared" si="1"/>
        <v>0</v>
      </c>
    </row>
    <row r="20" spans="2:22" x14ac:dyDescent="0.25">
      <c r="B20" s="23" t="s">
        <v>25</v>
      </c>
      <c r="C20" s="5"/>
      <c r="D20" s="6">
        <f>IFERROR(D19/D9,0)</f>
        <v>0.9375</v>
      </c>
      <c r="E20" s="6">
        <f>IFERROR(E19/E9,0)</f>
        <v>0.9375</v>
      </c>
      <c r="F20" s="6">
        <f>IFERROR(F19/F9,0)</f>
        <v>0.92</v>
      </c>
      <c r="G20" s="6">
        <f>IFERROR(G19/G9,0)</f>
        <v>0.91249999999999998</v>
      </c>
      <c r="H20" s="8"/>
      <c r="I20" s="20"/>
      <c r="J20" s="21" t="s">
        <v>26</v>
      </c>
      <c r="L20" s="15">
        <v>60000</v>
      </c>
      <c r="M20" s="15">
        <v>60000</v>
      </c>
      <c r="N20" s="15">
        <v>60000</v>
      </c>
      <c r="O20" s="15">
        <v>60000</v>
      </c>
      <c r="Q20" s="21" t="s">
        <v>21</v>
      </c>
      <c r="S20" s="3">
        <f t="shared" si="1"/>
        <v>7000</v>
      </c>
      <c r="T20" s="3">
        <f t="shared" si="1"/>
        <v>0</v>
      </c>
      <c r="U20" s="3">
        <f t="shared" si="1"/>
        <v>0</v>
      </c>
      <c r="V20" s="3">
        <f t="shared" si="1"/>
        <v>0</v>
      </c>
    </row>
    <row r="21" spans="2:22" x14ac:dyDescent="0.25">
      <c r="B21" s="21"/>
      <c r="H21" s="8"/>
      <c r="I21" s="20"/>
      <c r="J21" s="21" t="s">
        <v>28</v>
      </c>
      <c r="L21" s="15">
        <f>K21-D37</f>
        <v>-2500</v>
      </c>
      <c r="M21" s="15">
        <f t="shared" ref="M21:O21" si="2">L21-E37</f>
        <v>-5000</v>
      </c>
      <c r="N21" s="15">
        <f t="shared" si="2"/>
        <v>-7500</v>
      </c>
      <c r="O21" s="15">
        <f t="shared" si="2"/>
        <v>-10000</v>
      </c>
      <c r="Q21" s="21" t="s">
        <v>24</v>
      </c>
      <c r="S21" s="3">
        <f t="shared" si="1"/>
        <v>34000</v>
      </c>
      <c r="T21" s="3">
        <f t="shared" si="1"/>
        <v>0</v>
      </c>
      <c r="U21" s="3">
        <f t="shared" si="1"/>
        <v>0</v>
      </c>
      <c r="V21" s="3">
        <f t="shared" si="1"/>
        <v>0</v>
      </c>
    </row>
    <row r="22" spans="2:22" ht="17.25" x14ac:dyDescent="0.4">
      <c r="B22" s="20" t="s">
        <v>29</v>
      </c>
      <c r="D22" s="2">
        <f>SUM(D23:D26)</f>
        <v>52500</v>
      </c>
      <c r="E22" s="2">
        <f>SUM(E23:E26)</f>
        <v>44500</v>
      </c>
      <c r="F22" s="2">
        <f>SUM(F23:F26)</f>
        <v>47500</v>
      </c>
      <c r="G22" s="2">
        <f>SUM(G23:G26)</f>
        <v>55000</v>
      </c>
      <c r="H22" s="8"/>
      <c r="I22" s="20"/>
      <c r="J22" s="22"/>
      <c r="Q22" s="21" t="s">
        <v>27</v>
      </c>
      <c r="S22" s="3">
        <f>L31-K31</f>
        <v>0</v>
      </c>
      <c r="T22" s="3">
        <f>M31-L31</f>
        <v>0</v>
      </c>
      <c r="U22" s="3">
        <f>N31-M31</f>
        <v>0</v>
      </c>
      <c r="V22" s="3">
        <f>O31-N31</f>
        <v>0</v>
      </c>
    </row>
    <row r="23" spans="2:22" ht="17.25" x14ac:dyDescent="0.4">
      <c r="B23" s="21" t="s">
        <v>31</v>
      </c>
      <c r="D23" s="16">
        <v>20000</v>
      </c>
      <c r="E23" s="16">
        <v>13000</v>
      </c>
      <c r="F23" s="16">
        <v>17500</v>
      </c>
      <c r="G23" s="16">
        <v>15000</v>
      </c>
      <c r="H23" s="8"/>
      <c r="I23" s="20" t="s">
        <v>32</v>
      </c>
      <c r="J23" s="22"/>
      <c r="L23" s="2">
        <f>L24+L28</f>
        <v>195000</v>
      </c>
      <c r="M23" s="2">
        <f>M24+M28</f>
        <v>195000</v>
      </c>
      <c r="N23" s="2">
        <f>N24+N28</f>
        <v>195000</v>
      </c>
      <c r="O23" s="2">
        <f>O24+O28</f>
        <v>195000</v>
      </c>
      <c r="Q23" s="22"/>
    </row>
    <row r="24" spans="2:22" ht="17.25" x14ac:dyDescent="0.4">
      <c r="B24" s="21" t="s">
        <v>33</v>
      </c>
      <c r="D24" s="16">
        <v>7000</v>
      </c>
      <c r="E24" s="16">
        <v>10500</v>
      </c>
      <c r="F24" s="16">
        <v>5000</v>
      </c>
      <c r="G24" s="16">
        <v>10000</v>
      </c>
      <c r="H24" s="8"/>
      <c r="I24" s="20"/>
      <c r="J24" s="20" t="s">
        <v>34</v>
      </c>
      <c r="L24" s="9">
        <f>SUM(L25:L27)</f>
        <v>65000</v>
      </c>
      <c r="M24" s="9">
        <f>SUM(M25:M27)</f>
        <v>65000</v>
      </c>
      <c r="N24" s="9">
        <f>SUM(N25:N27)</f>
        <v>65000</v>
      </c>
      <c r="O24" s="9">
        <f>SUM(O25:O27)</f>
        <v>65000</v>
      </c>
      <c r="Q24" s="20" t="s">
        <v>30</v>
      </c>
      <c r="S24" s="13">
        <f>SUM(S25:S27)</f>
        <v>-120000</v>
      </c>
      <c r="T24" s="13">
        <f>SUM(T25:T27)</f>
        <v>0</v>
      </c>
      <c r="U24" s="13">
        <f>SUM(U25:U27)</f>
        <v>-5000</v>
      </c>
      <c r="V24" s="13">
        <f>SUM(V25:V27)</f>
        <v>0</v>
      </c>
    </row>
    <row r="25" spans="2:22" x14ac:dyDescent="0.25">
      <c r="B25" s="21" t="s">
        <v>35</v>
      </c>
      <c r="D25" s="16">
        <v>10500</v>
      </c>
      <c r="E25" s="16">
        <v>11000</v>
      </c>
      <c r="F25" s="16">
        <v>10000</v>
      </c>
      <c r="G25" s="16">
        <v>12000</v>
      </c>
      <c r="H25" s="8"/>
      <c r="I25" s="20"/>
      <c r="J25" s="21" t="s">
        <v>19</v>
      </c>
      <c r="L25" s="15">
        <v>24000</v>
      </c>
      <c r="M25" s="15">
        <v>24000</v>
      </c>
      <c r="N25" s="15">
        <v>24000</v>
      </c>
      <c r="O25" s="15">
        <v>24000</v>
      </c>
      <c r="Q25" s="21" t="s">
        <v>16</v>
      </c>
      <c r="S25" s="3">
        <f t="shared" ref="S25:V26" si="3">K16-L16</f>
        <v>-35000</v>
      </c>
      <c r="T25" s="3">
        <f t="shared" si="3"/>
        <v>0</v>
      </c>
      <c r="U25" s="3">
        <f t="shared" si="3"/>
        <v>-5000</v>
      </c>
      <c r="V25" s="3">
        <f t="shared" si="3"/>
        <v>0</v>
      </c>
    </row>
    <row r="26" spans="2:22" x14ac:dyDescent="0.25">
      <c r="B26" s="21" t="s">
        <v>36</v>
      </c>
      <c r="D26" s="16">
        <v>15000</v>
      </c>
      <c r="E26" s="16">
        <v>10000</v>
      </c>
      <c r="F26" s="16">
        <v>15000</v>
      </c>
      <c r="G26" s="16">
        <v>18000</v>
      </c>
      <c r="H26" s="8"/>
      <c r="I26" s="20"/>
      <c r="J26" s="21" t="s">
        <v>21</v>
      </c>
      <c r="L26" s="15">
        <v>7000</v>
      </c>
      <c r="M26" s="15">
        <v>7000</v>
      </c>
      <c r="N26" s="15">
        <v>7000</v>
      </c>
      <c r="O26" s="15">
        <v>7000</v>
      </c>
      <c r="Q26" s="21" t="s">
        <v>18</v>
      </c>
      <c r="S26" s="3">
        <f t="shared" si="3"/>
        <v>-25000</v>
      </c>
      <c r="T26" s="3">
        <f t="shared" si="3"/>
        <v>0</v>
      </c>
      <c r="U26" s="3">
        <f t="shared" si="3"/>
        <v>0</v>
      </c>
      <c r="V26" s="3">
        <f t="shared" si="3"/>
        <v>0</v>
      </c>
    </row>
    <row r="27" spans="2:22" x14ac:dyDescent="0.25">
      <c r="B27" s="22"/>
      <c r="H27" s="8"/>
      <c r="I27" s="20"/>
      <c r="J27" s="21" t="s">
        <v>24</v>
      </c>
      <c r="L27" s="15">
        <v>34000</v>
      </c>
      <c r="M27" s="15">
        <v>34000</v>
      </c>
      <c r="N27" s="15">
        <v>34000</v>
      </c>
      <c r="O27" s="15">
        <v>34000</v>
      </c>
      <c r="Q27" s="21" t="s">
        <v>26</v>
      </c>
      <c r="S27" s="3">
        <f>K20-L20</f>
        <v>-60000</v>
      </c>
      <c r="T27" s="3">
        <f>L20-M20</f>
        <v>0</v>
      </c>
      <c r="U27" s="3">
        <f>M20-N20</f>
        <v>0</v>
      </c>
      <c r="V27" s="3">
        <f>N20-O20</f>
        <v>0</v>
      </c>
    </row>
    <row r="28" spans="2:22" ht="17.25" x14ac:dyDescent="0.4">
      <c r="B28" s="20" t="s">
        <v>38</v>
      </c>
      <c r="D28" s="2">
        <f>D19-D22</f>
        <v>22500</v>
      </c>
      <c r="E28" s="2">
        <f>E19-E22</f>
        <v>30500</v>
      </c>
      <c r="F28" s="2">
        <f>F19-F22</f>
        <v>33000</v>
      </c>
      <c r="G28" s="2">
        <f>G19-G22</f>
        <v>18000</v>
      </c>
      <c r="H28" s="8"/>
      <c r="I28" s="20"/>
      <c r="J28" s="27" t="s">
        <v>39</v>
      </c>
      <c r="L28" s="9">
        <f>SUM(L29:L31)</f>
        <v>130000</v>
      </c>
      <c r="M28" s="9">
        <f>SUM(M29:M31)</f>
        <v>130000</v>
      </c>
      <c r="N28" s="9">
        <f>SUM(N29:N31)</f>
        <v>130000</v>
      </c>
      <c r="O28" s="9">
        <f>SUM(O29:O31)</f>
        <v>130000</v>
      </c>
      <c r="Q28" s="22"/>
      <c r="S28" s="3"/>
      <c r="T28" s="3"/>
      <c r="U28" s="3"/>
      <c r="V28" s="3"/>
    </row>
    <row r="29" spans="2:22" ht="17.25" x14ac:dyDescent="0.4">
      <c r="B29" s="22"/>
      <c r="H29" s="8"/>
      <c r="I29" s="20"/>
      <c r="J29" s="21" t="s">
        <v>41</v>
      </c>
      <c r="L29" s="15">
        <v>105000</v>
      </c>
      <c r="M29" s="15">
        <v>105000</v>
      </c>
      <c r="N29" s="15">
        <v>105000</v>
      </c>
      <c r="O29" s="15">
        <v>105000</v>
      </c>
      <c r="Q29" s="20" t="s">
        <v>37</v>
      </c>
      <c r="S29" s="13">
        <f>SUM(S30:S33)</f>
        <v>195000</v>
      </c>
      <c r="T29" s="13">
        <f>SUM(T30:T33)</f>
        <v>0</v>
      </c>
      <c r="U29" s="13">
        <f>SUM(U30:U33)</f>
        <v>0</v>
      </c>
      <c r="V29" s="13">
        <f>SUM(V30:V33)</f>
        <v>0</v>
      </c>
    </row>
    <row r="30" spans="2:22" ht="17.25" x14ac:dyDescent="0.4">
      <c r="B30" s="20" t="s">
        <v>53</v>
      </c>
      <c r="D30" s="2">
        <f>D31</f>
        <v>10000</v>
      </c>
      <c r="E30" s="2">
        <f>E31</f>
        <v>10000</v>
      </c>
      <c r="F30" s="2">
        <f>F31</f>
        <v>10500</v>
      </c>
      <c r="G30" s="2">
        <f>G31</f>
        <v>14000</v>
      </c>
      <c r="H30" s="8"/>
      <c r="I30" s="20"/>
      <c r="J30" s="21" t="s">
        <v>43</v>
      </c>
      <c r="L30" s="15">
        <v>25000</v>
      </c>
      <c r="M30" s="15">
        <v>25000</v>
      </c>
      <c r="N30" s="15">
        <v>25000</v>
      </c>
      <c r="O30" s="15">
        <v>25000</v>
      </c>
      <c r="Q30" s="21" t="s">
        <v>41</v>
      </c>
      <c r="S30" s="3">
        <f t="shared" ref="S30:V31" si="4">L29-K29</f>
        <v>105000</v>
      </c>
      <c r="T30" s="3">
        <f t="shared" si="4"/>
        <v>0</v>
      </c>
      <c r="U30" s="3">
        <f t="shared" si="4"/>
        <v>0</v>
      </c>
      <c r="V30" s="3">
        <f t="shared" si="4"/>
        <v>0</v>
      </c>
    </row>
    <row r="31" spans="2:22" x14ac:dyDescent="0.25">
      <c r="B31" s="21" t="s">
        <v>44</v>
      </c>
      <c r="D31" s="16">
        <v>10000</v>
      </c>
      <c r="E31" s="16">
        <v>10000</v>
      </c>
      <c r="F31" s="16">
        <v>10500</v>
      </c>
      <c r="G31" s="16">
        <v>14000</v>
      </c>
      <c r="H31" s="8"/>
      <c r="I31" s="20"/>
      <c r="J31" s="21" t="s">
        <v>27</v>
      </c>
      <c r="L31" s="15">
        <v>0</v>
      </c>
      <c r="M31" s="15">
        <v>0</v>
      </c>
      <c r="N31" s="15">
        <v>0</v>
      </c>
      <c r="O31" s="15">
        <v>0</v>
      </c>
      <c r="Q31" s="21" t="s">
        <v>43</v>
      </c>
      <c r="S31" s="3">
        <f t="shared" si="4"/>
        <v>25000</v>
      </c>
      <c r="T31" s="3">
        <f t="shared" si="4"/>
        <v>0</v>
      </c>
      <c r="U31" s="3">
        <f t="shared" si="4"/>
        <v>0</v>
      </c>
      <c r="V31" s="3">
        <f t="shared" si="4"/>
        <v>0</v>
      </c>
    </row>
    <row r="32" spans="2:22" ht="17.25" customHeight="1" x14ac:dyDescent="0.25">
      <c r="B32" s="24" t="s">
        <v>54</v>
      </c>
      <c r="C32" s="18"/>
      <c r="D32" s="18">
        <v>0</v>
      </c>
      <c r="E32" s="18">
        <v>0</v>
      </c>
      <c r="F32" s="18">
        <v>0</v>
      </c>
      <c r="G32" s="18">
        <v>0</v>
      </c>
      <c r="H32" s="8"/>
      <c r="I32" s="20"/>
      <c r="J32" s="22"/>
      <c r="Q32" s="22" t="s">
        <v>40</v>
      </c>
      <c r="S32" s="3">
        <f t="shared" ref="S32:V33" si="5">L34-K34</f>
        <v>10000</v>
      </c>
      <c r="T32" s="3">
        <f t="shared" si="5"/>
        <v>0</v>
      </c>
      <c r="U32" s="3">
        <f t="shared" si="5"/>
        <v>0</v>
      </c>
      <c r="V32" s="3">
        <f t="shared" si="5"/>
        <v>0</v>
      </c>
    </row>
    <row r="33" spans="2:22" ht="17.25" x14ac:dyDescent="0.4">
      <c r="B33" s="22"/>
      <c r="H33" s="8"/>
      <c r="I33" s="20" t="s">
        <v>47</v>
      </c>
      <c r="J33" s="22"/>
      <c r="L33" s="2">
        <f>SUM(L34:L36)</f>
        <v>85000</v>
      </c>
      <c r="M33" s="2">
        <f>SUM(M34:M36)</f>
        <v>113000</v>
      </c>
      <c r="N33" s="2">
        <f>SUM(N34:N36)</f>
        <v>144000</v>
      </c>
      <c r="O33" s="2">
        <f>SUM(O34:O36)</f>
        <v>163500</v>
      </c>
      <c r="Q33" s="22" t="s">
        <v>42</v>
      </c>
      <c r="S33" s="3">
        <f t="shared" si="5"/>
        <v>55000</v>
      </c>
      <c r="T33" s="3">
        <f t="shared" si="5"/>
        <v>0</v>
      </c>
      <c r="U33" s="3">
        <f t="shared" si="5"/>
        <v>0</v>
      </c>
      <c r="V33" s="3">
        <f t="shared" si="5"/>
        <v>0</v>
      </c>
    </row>
    <row r="34" spans="2:22" ht="17.25" x14ac:dyDescent="0.4">
      <c r="B34" s="20" t="s">
        <v>55</v>
      </c>
      <c r="D34" s="2">
        <f>SUM(D35:D37)</f>
        <v>12500</v>
      </c>
      <c r="E34" s="2">
        <f>SUM(E35:E37)</f>
        <v>12500</v>
      </c>
      <c r="F34" s="2">
        <f>SUM(F35:F37)</f>
        <v>12500</v>
      </c>
      <c r="G34" s="2">
        <f>SUM(G35:G37)</f>
        <v>12500</v>
      </c>
      <c r="H34" s="8"/>
      <c r="I34" s="20"/>
      <c r="J34" s="22" t="s">
        <v>40</v>
      </c>
      <c r="L34" s="15">
        <v>10000</v>
      </c>
      <c r="M34" s="15">
        <v>10000</v>
      </c>
      <c r="N34" s="15">
        <v>10000</v>
      </c>
      <c r="O34" s="15">
        <v>10000</v>
      </c>
      <c r="Q34" s="21"/>
      <c r="S34" s="4"/>
      <c r="T34" s="4"/>
      <c r="U34" s="4"/>
      <c r="V34" s="4"/>
    </row>
    <row r="35" spans="2:22" ht="17.25" x14ac:dyDescent="0.4">
      <c r="B35" s="21" t="s">
        <v>45</v>
      </c>
      <c r="D35" s="16">
        <v>6000</v>
      </c>
      <c r="E35" s="16">
        <v>6000</v>
      </c>
      <c r="F35" s="16">
        <v>6000</v>
      </c>
      <c r="G35" s="16">
        <v>6000</v>
      </c>
      <c r="H35" s="8"/>
      <c r="I35" s="20"/>
      <c r="J35" s="22" t="s">
        <v>42</v>
      </c>
      <c r="L35" s="15">
        <v>55000</v>
      </c>
      <c r="M35" s="15">
        <v>55000</v>
      </c>
      <c r="N35" s="15">
        <v>55000</v>
      </c>
      <c r="O35" s="15">
        <v>55000</v>
      </c>
      <c r="Q35" s="20" t="s">
        <v>48</v>
      </c>
      <c r="S35" s="13">
        <f>S9+S24+S29</f>
        <v>136500</v>
      </c>
      <c r="T35" s="13">
        <f>T9+T24+T29</f>
        <v>34500</v>
      </c>
      <c r="U35" s="13">
        <f>U9+U24+U29</f>
        <v>20500</v>
      </c>
      <c r="V35" s="13">
        <f>V9+V24+V29</f>
        <v>36500</v>
      </c>
    </row>
    <row r="36" spans="2:22" x14ac:dyDescent="0.25">
      <c r="B36" s="21" t="s">
        <v>46</v>
      </c>
      <c r="D36" s="16">
        <v>4000</v>
      </c>
      <c r="E36" s="16">
        <v>4000</v>
      </c>
      <c r="F36" s="16">
        <v>4000</v>
      </c>
      <c r="G36" s="16">
        <v>4000</v>
      </c>
      <c r="H36" s="8"/>
      <c r="I36" s="20"/>
      <c r="J36" s="22" t="s">
        <v>51</v>
      </c>
      <c r="L36" s="3">
        <f>K36+D41</f>
        <v>20000</v>
      </c>
      <c r="M36" s="3">
        <f t="shared" ref="M36:O36" si="6">L36+E41</f>
        <v>48000</v>
      </c>
      <c r="N36" s="3">
        <f t="shared" si="6"/>
        <v>79000</v>
      </c>
      <c r="O36" s="3">
        <f t="shared" si="6"/>
        <v>98500</v>
      </c>
      <c r="Q36" s="20"/>
    </row>
    <row r="37" spans="2:22" ht="17.25" customHeight="1" x14ac:dyDescent="0.25">
      <c r="B37" s="21" t="s">
        <v>49</v>
      </c>
      <c r="D37" s="16">
        <v>2500</v>
      </c>
      <c r="E37" s="16">
        <v>2500</v>
      </c>
      <c r="F37" s="16">
        <v>2500</v>
      </c>
      <c r="G37" s="16">
        <v>2500</v>
      </c>
      <c r="H37" s="8"/>
      <c r="I37" s="20"/>
      <c r="J37" s="22"/>
      <c r="Q37" s="22" t="s">
        <v>50</v>
      </c>
      <c r="S37" s="3">
        <f>R37</f>
        <v>0</v>
      </c>
      <c r="T37" s="3">
        <f>S38</f>
        <v>136500</v>
      </c>
      <c r="U37" s="3">
        <f>T38</f>
        <v>171000</v>
      </c>
      <c r="V37" s="3">
        <f>U38</f>
        <v>191500</v>
      </c>
    </row>
    <row r="38" spans="2:22" x14ac:dyDescent="0.25">
      <c r="B38" s="22"/>
      <c r="H38" s="8"/>
      <c r="I38" s="20"/>
      <c r="J38" s="28"/>
      <c r="K38" s="11"/>
      <c r="L38" s="12"/>
      <c r="M38" s="12"/>
      <c r="N38" s="12"/>
      <c r="O38" s="12"/>
      <c r="Q38" s="20" t="s">
        <v>52</v>
      </c>
      <c r="S38" s="14">
        <f>S35+S37</f>
        <v>136500</v>
      </c>
      <c r="T38" s="14">
        <f>T35+T37</f>
        <v>171000</v>
      </c>
      <c r="U38" s="14">
        <f>U35+U37</f>
        <v>191500</v>
      </c>
      <c r="V38" s="14">
        <f>V35+V37</f>
        <v>228000</v>
      </c>
    </row>
    <row r="39" spans="2:22" ht="17.25" customHeight="1" x14ac:dyDescent="0.4">
      <c r="B39" s="25" t="s">
        <v>56</v>
      </c>
      <c r="D39" s="2">
        <f>D30-D34</f>
        <v>-2500</v>
      </c>
      <c r="E39" s="2">
        <f>E30-E34</f>
        <v>-2500</v>
      </c>
      <c r="F39" s="2">
        <f>F30-F34</f>
        <v>-2000</v>
      </c>
      <c r="G39" s="2">
        <f>G30-G34</f>
        <v>1500</v>
      </c>
      <c r="I39" s="22"/>
      <c r="J39" s="22"/>
      <c r="Q39" s="22"/>
    </row>
    <row r="40" spans="2:22" x14ac:dyDescent="0.25">
      <c r="B40" s="22"/>
      <c r="I40" s="22"/>
      <c r="J40" s="22"/>
      <c r="Q40" s="28"/>
      <c r="S40" s="12"/>
      <c r="T40" s="12"/>
      <c r="U40" s="12"/>
      <c r="V40" s="12"/>
    </row>
    <row r="41" spans="2:22" ht="17.25" x14ac:dyDescent="0.4">
      <c r="B41" s="20" t="s">
        <v>5</v>
      </c>
      <c r="D41" s="7">
        <f>D28+D39</f>
        <v>20000</v>
      </c>
      <c r="E41" s="7">
        <f>E28+E39</f>
        <v>28000</v>
      </c>
      <c r="F41" s="7">
        <f>F28+F39</f>
        <v>31000</v>
      </c>
      <c r="G41" s="7">
        <f>G28+G39</f>
        <v>19500</v>
      </c>
      <c r="I41" s="20"/>
      <c r="J41" s="22"/>
      <c r="Q41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oluwaseun Adeyemi</dc:creator>
  <cp:lastModifiedBy>user</cp:lastModifiedBy>
  <dcterms:created xsi:type="dcterms:W3CDTF">2025-07-03T13:58:38Z</dcterms:created>
  <dcterms:modified xsi:type="dcterms:W3CDTF">2025-07-26T13:02:24Z</dcterms:modified>
</cp:coreProperties>
</file>