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23c16f508bc579/"/>
    </mc:Choice>
  </mc:AlternateContent>
  <xr:revisionPtr revIDLastSave="0" documentId="8_{AAEA25FA-7F09-4276-84FC-0E2139A798C0}" xr6:coauthVersionLast="47" xr6:coauthVersionMax="47" xr10:uidLastSave="{00000000-0000-0000-0000-000000000000}"/>
  <bookViews>
    <workbookView minimized="1" xWindow="4275" yWindow="3045" windowWidth="15375" windowHeight="7875" firstSheet="3" activeTab="4" xr2:uid="{19CBB5BE-D5FF-4F38-8821-892F8CA3B964}"/>
  </bookViews>
  <sheets>
    <sheet name="Deliveries Forecast" sheetId="1" r:id="rId1"/>
    <sheet name="Naive Approach" sheetId="2" r:id="rId2"/>
    <sheet name="3 Weeks Movin Average" sheetId="3" r:id="rId3"/>
    <sheet name="Exponential Smoothening" sheetId="4" r:id="rId4"/>
    <sheet name="Simple Linear Regression" sheetId="5" r:id="rId5"/>
    <sheet name="Forecast Sheet" sheetId="6" r:id="rId6"/>
    <sheet name="Sheet8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8" i="9" l="1"/>
  <c r="C159" i="9"/>
  <c r="C160" i="9"/>
  <c r="C161" i="9"/>
  <c r="C162" i="9"/>
  <c r="C163" i="9"/>
  <c r="C164" i="9"/>
  <c r="C165" i="9"/>
  <c r="C166" i="9"/>
  <c r="C167" i="9"/>
  <c r="D158" i="9"/>
  <c r="D159" i="9"/>
  <c r="D160" i="9"/>
  <c r="D161" i="9"/>
  <c r="D162" i="9"/>
  <c r="D163" i="9"/>
  <c r="D164" i="9"/>
  <c r="D165" i="9"/>
  <c r="D166" i="9"/>
  <c r="D167" i="9"/>
  <c r="E158" i="9"/>
  <c r="E159" i="9"/>
  <c r="E160" i="9"/>
  <c r="E161" i="9"/>
  <c r="E162" i="9"/>
  <c r="E163" i="9"/>
  <c r="E164" i="9"/>
  <c r="E165" i="9"/>
  <c r="E166" i="9"/>
  <c r="E167" i="9"/>
  <c r="N9" i="5"/>
  <c r="N7" i="5"/>
  <c r="N6" i="5"/>
  <c r="H3" i="4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4" i="5"/>
  <c r="Q159" i="5"/>
  <c r="S159" i="5" s="1"/>
  <c r="Q13" i="5"/>
  <c r="S13" i="5" s="1"/>
  <c r="Q9" i="5"/>
  <c r="S9" i="5" s="1"/>
  <c r="Q5" i="5"/>
  <c r="S5" i="5" s="1"/>
  <c r="Q6" i="5"/>
  <c r="S6" i="5" s="1"/>
  <c r="Q7" i="5"/>
  <c r="S7" i="5" s="1"/>
  <c r="Q8" i="5"/>
  <c r="S8" i="5" s="1"/>
  <c r="Q10" i="5"/>
  <c r="S10" i="5" s="1"/>
  <c r="Q11" i="5"/>
  <c r="S11" i="5" s="1"/>
  <c r="Q12" i="5"/>
  <c r="S12" i="5" s="1"/>
  <c r="Q14" i="5"/>
  <c r="S14" i="5" s="1"/>
  <c r="Q15" i="5"/>
  <c r="S15" i="5" s="1"/>
  <c r="Q16" i="5"/>
  <c r="S16" i="5" s="1"/>
  <c r="Q17" i="5"/>
  <c r="S17" i="5" s="1"/>
  <c r="Q18" i="5"/>
  <c r="S18" i="5" s="1"/>
  <c r="Q19" i="5"/>
  <c r="S19" i="5" s="1"/>
  <c r="Q20" i="5"/>
  <c r="S20" i="5" s="1"/>
  <c r="Q21" i="5"/>
  <c r="S21" i="5" s="1"/>
  <c r="Q22" i="5"/>
  <c r="S22" i="5" s="1"/>
  <c r="Q23" i="5"/>
  <c r="S23" i="5" s="1"/>
  <c r="Q24" i="5"/>
  <c r="S24" i="5" s="1"/>
  <c r="Q25" i="5"/>
  <c r="S25" i="5" s="1"/>
  <c r="Q26" i="5"/>
  <c r="S26" i="5" s="1"/>
  <c r="Q27" i="5"/>
  <c r="S27" i="5" s="1"/>
  <c r="Q28" i="5"/>
  <c r="S28" i="5" s="1"/>
  <c r="Q29" i="5"/>
  <c r="S29" i="5" s="1"/>
  <c r="Q30" i="5"/>
  <c r="S30" i="5" s="1"/>
  <c r="Q31" i="5"/>
  <c r="S31" i="5" s="1"/>
  <c r="Q32" i="5"/>
  <c r="S32" i="5" s="1"/>
  <c r="Q33" i="5"/>
  <c r="S33" i="5" s="1"/>
  <c r="Q34" i="5"/>
  <c r="S34" i="5" s="1"/>
  <c r="Q35" i="5"/>
  <c r="S35" i="5" s="1"/>
  <c r="Q36" i="5"/>
  <c r="S36" i="5" s="1"/>
  <c r="Q37" i="5"/>
  <c r="S37" i="5" s="1"/>
  <c r="Q38" i="5"/>
  <c r="S38" i="5" s="1"/>
  <c r="Q39" i="5"/>
  <c r="S39" i="5" s="1"/>
  <c r="Q40" i="5"/>
  <c r="S40" i="5" s="1"/>
  <c r="Q41" i="5"/>
  <c r="S41" i="5" s="1"/>
  <c r="Q42" i="5"/>
  <c r="S42" i="5" s="1"/>
  <c r="Q43" i="5"/>
  <c r="S43" i="5" s="1"/>
  <c r="Q44" i="5"/>
  <c r="S44" i="5" s="1"/>
  <c r="Q45" i="5"/>
  <c r="S45" i="5" s="1"/>
  <c r="Q46" i="5"/>
  <c r="S46" i="5" s="1"/>
  <c r="Q47" i="5"/>
  <c r="S47" i="5" s="1"/>
  <c r="Q48" i="5"/>
  <c r="S48" i="5" s="1"/>
  <c r="Q49" i="5"/>
  <c r="S49" i="5" s="1"/>
  <c r="Q50" i="5"/>
  <c r="S50" i="5" s="1"/>
  <c r="Q51" i="5"/>
  <c r="S51" i="5" s="1"/>
  <c r="Q52" i="5"/>
  <c r="S52" i="5" s="1"/>
  <c r="Q53" i="5"/>
  <c r="S53" i="5" s="1"/>
  <c r="Q54" i="5"/>
  <c r="S54" i="5" s="1"/>
  <c r="Q55" i="5"/>
  <c r="S55" i="5" s="1"/>
  <c r="Q56" i="5"/>
  <c r="S56" i="5" s="1"/>
  <c r="Q57" i="5"/>
  <c r="S57" i="5" s="1"/>
  <c r="Q58" i="5"/>
  <c r="S58" i="5" s="1"/>
  <c r="Q59" i="5"/>
  <c r="S59" i="5" s="1"/>
  <c r="Q60" i="5"/>
  <c r="S60" i="5" s="1"/>
  <c r="Q61" i="5"/>
  <c r="S61" i="5" s="1"/>
  <c r="Q62" i="5"/>
  <c r="S62" i="5" s="1"/>
  <c r="Q63" i="5"/>
  <c r="S63" i="5" s="1"/>
  <c r="Q64" i="5"/>
  <c r="S64" i="5" s="1"/>
  <c r="Q65" i="5"/>
  <c r="S65" i="5" s="1"/>
  <c r="Q66" i="5"/>
  <c r="S66" i="5" s="1"/>
  <c r="Q67" i="5"/>
  <c r="S67" i="5" s="1"/>
  <c r="Q68" i="5"/>
  <c r="S68" i="5" s="1"/>
  <c r="Q69" i="5"/>
  <c r="S69" i="5" s="1"/>
  <c r="Q70" i="5"/>
  <c r="S70" i="5" s="1"/>
  <c r="Q71" i="5"/>
  <c r="S71" i="5" s="1"/>
  <c r="Q72" i="5"/>
  <c r="S72" i="5" s="1"/>
  <c r="Q73" i="5"/>
  <c r="S73" i="5" s="1"/>
  <c r="Q74" i="5"/>
  <c r="S74" i="5" s="1"/>
  <c r="Q75" i="5"/>
  <c r="S75" i="5" s="1"/>
  <c r="Q76" i="5"/>
  <c r="S76" i="5" s="1"/>
  <c r="Q77" i="5"/>
  <c r="S77" i="5" s="1"/>
  <c r="Q78" i="5"/>
  <c r="S78" i="5" s="1"/>
  <c r="Q79" i="5"/>
  <c r="S79" i="5" s="1"/>
  <c r="Q80" i="5"/>
  <c r="S80" i="5" s="1"/>
  <c r="Q81" i="5"/>
  <c r="S81" i="5" s="1"/>
  <c r="Q82" i="5"/>
  <c r="S82" i="5" s="1"/>
  <c r="Q83" i="5"/>
  <c r="S83" i="5" s="1"/>
  <c r="Q84" i="5"/>
  <c r="S84" i="5" s="1"/>
  <c r="Q85" i="5"/>
  <c r="S85" i="5" s="1"/>
  <c r="Q86" i="5"/>
  <c r="S86" i="5" s="1"/>
  <c r="Q87" i="5"/>
  <c r="S87" i="5" s="1"/>
  <c r="Q88" i="5"/>
  <c r="S88" i="5" s="1"/>
  <c r="Q89" i="5"/>
  <c r="S89" i="5" s="1"/>
  <c r="Q90" i="5"/>
  <c r="S90" i="5" s="1"/>
  <c r="Q91" i="5"/>
  <c r="S91" i="5" s="1"/>
  <c r="Q92" i="5"/>
  <c r="S92" i="5" s="1"/>
  <c r="Q93" i="5"/>
  <c r="S93" i="5" s="1"/>
  <c r="Q94" i="5"/>
  <c r="S94" i="5" s="1"/>
  <c r="Q95" i="5"/>
  <c r="S95" i="5" s="1"/>
  <c r="Q96" i="5"/>
  <c r="S96" i="5" s="1"/>
  <c r="Q97" i="5"/>
  <c r="S97" i="5" s="1"/>
  <c r="Q98" i="5"/>
  <c r="S98" i="5" s="1"/>
  <c r="Q99" i="5"/>
  <c r="S99" i="5" s="1"/>
  <c r="Q100" i="5"/>
  <c r="S100" i="5" s="1"/>
  <c r="Q101" i="5"/>
  <c r="S101" i="5" s="1"/>
  <c r="Q102" i="5"/>
  <c r="S102" i="5" s="1"/>
  <c r="Q103" i="5"/>
  <c r="S103" i="5" s="1"/>
  <c r="Q104" i="5"/>
  <c r="S104" i="5" s="1"/>
  <c r="Q105" i="5"/>
  <c r="S105" i="5" s="1"/>
  <c r="Q106" i="5"/>
  <c r="S106" i="5" s="1"/>
  <c r="Q107" i="5"/>
  <c r="S107" i="5" s="1"/>
  <c r="Q108" i="5"/>
  <c r="S108" i="5" s="1"/>
  <c r="Q109" i="5"/>
  <c r="S109" i="5" s="1"/>
  <c r="Q110" i="5"/>
  <c r="S110" i="5" s="1"/>
  <c r="Q111" i="5"/>
  <c r="S111" i="5" s="1"/>
  <c r="Q112" i="5"/>
  <c r="S112" i="5" s="1"/>
  <c r="Q113" i="5"/>
  <c r="S113" i="5" s="1"/>
  <c r="Q114" i="5"/>
  <c r="S114" i="5" s="1"/>
  <c r="Q115" i="5"/>
  <c r="S115" i="5" s="1"/>
  <c r="Q116" i="5"/>
  <c r="S116" i="5" s="1"/>
  <c r="Q117" i="5"/>
  <c r="S117" i="5" s="1"/>
  <c r="Q118" i="5"/>
  <c r="S118" i="5" s="1"/>
  <c r="Q119" i="5"/>
  <c r="S119" i="5" s="1"/>
  <c r="Q120" i="5"/>
  <c r="S120" i="5" s="1"/>
  <c r="Q121" i="5"/>
  <c r="S121" i="5" s="1"/>
  <c r="Q122" i="5"/>
  <c r="S122" i="5" s="1"/>
  <c r="Q123" i="5"/>
  <c r="S123" i="5" s="1"/>
  <c r="Q124" i="5"/>
  <c r="S124" i="5" s="1"/>
  <c r="Q125" i="5"/>
  <c r="S125" i="5" s="1"/>
  <c r="Q126" i="5"/>
  <c r="S126" i="5" s="1"/>
  <c r="Q127" i="5"/>
  <c r="S127" i="5" s="1"/>
  <c r="Q128" i="5"/>
  <c r="S128" i="5" s="1"/>
  <c r="Q129" i="5"/>
  <c r="S129" i="5" s="1"/>
  <c r="Q130" i="5"/>
  <c r="S130" i="5" s="1"/>
  <c r="Q131" i="5"/>
  <c r="S131" i="5" s="1"/>
  <c r="Q132" i="5"/>
  <c r="S132" i="5" s="1"/>
  <c r="Q133" i="5"/>
  <c r="S133" i="5" s="1"/>
  <c r="Q134" i="5"/>
  <c r="S134" i="5" s="1"/>
  <c r="Q135" i="5"/>
  <c r="S135" i="5" s="1"/>
  <c r="Q136" i="5"/>
  <c r="S136" i="5" s="1"/>
  <c r="Q137" i="5"/>
  <c r="S137" i="5" s="1"/>
  <c r="Q138" i="5"/>
  <c r="S138" i="5" s="1"/>
  <c r="Q139" i="5"/>
  <c r="S139" i="5" s="1"/>
  <c r="Q140" i="5"/>
  <c r="S140" i="5" s="1"/>
  <c r="Q141" i="5"/>
  <c r="S141" i="5" s="1"/>
  <c r="Q142" i="5"/>
  <c r="S142" i="5" s="1"/>
  <c r="Q143" i="5"/>
  <c r="S143" i="5" s="1"/>
  <c r="Q144" i="5"/>
  <c r="S144" i="5" s="1"/>
  <c r="Q145" i="5"/>
  <c r="S145" i="5" s="1"/>
  <c r="Q146" i="5"/>
  <c r="S146" i="5" s="1"/>
  <c r="Q147" i="5"/>
  <c r="S147" i="5" s="1"/>
  <c r="Q148" i="5"/>
  <c r="S148" i="5" s="1"/>
  <c r="Q149" i="5"/>
  <c r="S149" i="5" s="1"/>
  <c r="Q150" i="5"/>
  <c r="S150" i="5" s="1"/>
  <c r="Q151" i="5"/>
  <c r="S151" i="5" s="1"/>
  <c r="Q152" i="5"/>
  <c r="S152" i="5" s="1"/>
  <c r="Q153" i="5"/>
  <c r="S153" i="5" s="1"/>
  <c r="Q154" i="5"/>
  <c r="S154" i="5" s="1"/>
  <c r="Q155" i="5"/>
  <c r="S155" i="5" s="1"/>
  <c r="Q156" i="5"/>
  <c r="S156" i="5" s="1"/>
  <c r="Q157" i="5"/>
  <c r="S157" i="5" s="1"/>
  <c r="Q158" i="5"/>
  <c r="S158" i="5" s="1"/>
  <c r="Q4" i="5"/>
  <c r="S4" i="5" s="1"/>
  <c r="M1" i="5"/>
  <c r="J1" i="5"/>
  <c r="K7" i="4"/>
  <c r="K5" i="4"/>
  <c r="K4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3" i="4"/>
  <c r="E10" i="5" l="1"/>
  <c r="E159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4" i="5"/>
  <c r="F56" i="5"/>
  <c r="F108" i="5"/>
  <c r="F4" i="5"/>
  <c r="F55" i="5"/>
  <c r="F107" i="5"/>
  <c r="F159" i="5"/>
  <c r="F54" i="5"/>
  <c r="F106" i="5"/>
  <c r="F158" i="5"/>
  <c r="F53" i="5"/>
  <c r="F105" i="5"/>
  <c r="F157" i="5"/>
  <c r="F52" i="5"/>
  <c r="F104" i="5"/>
  <c r="F156" i="5"/>
  <c r="F51" i="5"/>
  <c r="F103" i="5"/>
  <c r="F155" i="5"/>
  <c r="F50" i="5"/>
  <c r="F102" i="5"/>
  <c r="F154" i="5"/>
  <c r="F49" i="5"/>
  <c r="F101" i="5"/>
  <c r="F153" i="5"/>
  <c r="F48" i="5"/>
  <c r="F100" i="5"/>
  <c r="F152" i="5"/>
  <c r="F47" i="5"/>
  <c r="F99" i="5"/>
  <c r="F151" i="5"/>
  <c r="F46" i="5"/>
  <c r="F98" i="5"/>
  <c r="F150" i="5"/>
  <c r="F45" i="5"/>
  <c r="F97" i="5"/>
  <c r="F149" i="5"/>
  <c r="F44" i="5"/>
  <c r="F96" i="5"/>
  <c r="F148" i="5"/>
  <c r="F43" i="5"/>
  <c r="F95" i="5"/>
  <c r="F147" i="5"/>
  <c r="F42" i="5"/>
  <c r="F94" i="5"/>
  <c r="F146" i="5"/>
  <c r="F41" i="5"/>
  <c r="F93" i="5"/>
  <c r="F145" i="5"/>
  <c r="F40" i="5"/>
  <c r="F92" i="5"/>
  <c r="F144" i="5"/>
  <c r="F39" i="5"/>
  <c r="F91" i="5"/>
  <c r="F143" i="5"/>
  <c r="F38" i="5"/>
  <c r="F90" i="5"/>
  <c r="F142" i="5"/>
  <c r="F37" i="5"/>
  <c r="F89" i="5"/>
  <c r="F141" i="5"/>
  <c r="F36" i="5"/>
  <c r="F88" i="5"/>
  <c r="F140" i="5"/>
  <c r="F35" i="5"/>
  <c r="F87" i="5"/>
  <c r="F139" i="5"/>
  <c r="F34" i="5"/>
  <c r="F86" i="5"/>
  <c r="F138" i="5"/>
  <c r="F33" i="5"/>
  <c r="F85" i="5"/>
  <c r="F137" i="5"/>
  <c r="F32" i="5"/>
  <c r="F84" i="5"/>
  <c r="F136" i="5"/>
  <c r="F31" i="5"/>
  <c r="F83" i="5"/>
  <c r="F135" i="5"/>
  <c r="F30" i="5"/>
  <c r="F82" i="5"/>
  <c r="F134" i="5"/>
  <c r="F29" i="5"/>
  <c r="F81" i="5"/>
  <c r="F133" i="5"/>
  <c r="F28" i="5"/>
  <c r="F80" i="5"/>
  <c r="F132" i="5"/>
  <c r="F27" i="5"/>
  <c r="F79" i="5"/>
  <c r="F131" i="5"/>
  <c r="F26" i="5"/>
  <c r="F78" i="5"/>
  <c r="F130" i="5"/>
  <c r="F25" i="5"/>
  <c r="F77" i="5"/>
  <c r="F129" i="5"/>
  <c r="F24" i="5"/>
  <c r="F76" i="5"/>
  <c r="F128" i="5"/>
  <c r="F23" i="5"/>
  <c r="F75" i="5"/>
  <c r="F127" i="5"/>
  <c r="F22" i="5"/>
  <c r="F74" i="5"/>
  <c r="F126" i="5"/>
  <c r="F21" i="5"/>
  <c r="F73" i="5"/>
  <c r="F125" i="5"/>
  <c r="F20" i="5"/>
  <c r="F72" i="5"/>
  <c r="F124" i="5"/>
  <c r="F19" i="5"/>
  <c r="F71" i="5"/>
  <c r="F123" i="5"/>
  <c r="F18" i="5"/>
  <c r="F70" i="5"/>
  <c r="F122" i="5"/>
  <c r="F17" i="5"/>
  <c r="F69" i="5"/>
  <c r="F121" i="5"/>
  <c r="F16" i="5"/>
  <c r="F68" i="5"/>
  <c r="F120" i="5"/>
  <c r="F15" i="5"/>
  <c r="F67" i="5"/>
  <c r="F119" i="5"/>
  <c r="F14" i="5"/>
  <c r="F66" i="5"/>
  <c r="F118" i="5"/>
  <c r="F12" i="5"/>
  <c r="F64" i="5"/>
  <c r="F116" i="5"/>
  <c r="F11" i="5"/>
  <c r="F63" i="5"/>
  <c r="F115" i="5"/>
  <c r="F10" i="5"/>
  <c r="F62" i="5"/>
  <c r="F114" i="5"/>
  <c r="F8" i="5"/>
  <c r="F60" i="5"/>
  <c r="F112" i="5"/>
  <c r="F7" i="5"/>
  <c r="F59" i="5"/>
  <c r="F111" i="5"/>
  <c r="F6" i="5"/>
  <c r="F58" i="5"/>
  <c r="F110" i="5"/>
  <c r="F5" i="5"/>
  <c r="F57" i="5"/>
  <c r="F109" i="5"/>
  <c r="F9" i="5"/>
  <c r="F61" i="5"/>
  <c r="F113" i="5"/>
  <c r="F13" i="5"/>
  <c r="F65" i="5"/>
  <c r="F117" i="5"/>
  <c r="G4" i="5" l="1"/>
  <c r="H4" i="5" s="1"/>
  <c r="I4" i="5" s="1"/>
  <c r="G158" i="5"/>
  <c r="H158" i="5" s="1"/>
  <c r="I158" i="5" s="1"/>
  <c r="G157" i="5"/>
  <c r="H157" i="5" s="1"/>
  <c r="I157" i="5" s="1"/>
  <c r="G156" i="5"/>
  <c r="H156" i="5" s="1"/>
  <c r="I156" i="5" s="1"/>
  <c r="G155" i="5"/>
  <c r="H155" i="5" s="1"/>
  <c r="I155" i="5" s="1"/>
  <c r="G154" i="5"/>
  <c r="H154" i="5" s="1"/>
  <c r="I154" i="5" s="1"/>
  <c r="G153" i="5"/>
  <c r="H153" i="5" s="1"/>
  <c r="I153" i="5" s="1"/>
  <c r="G152" i="5"/>
  <c r="H152" i="5" s="1"/>
  <c r="I152" i="5" s="1"/>
  <c r="G151" i="5"/>
  <c r="H151" i="5" s="1"/>
  <c r="I151" i="5" s="1"/>
  <c r="G150" i="5"/>
  <c r="H150" i="5" s="1"/>
  <c r="I150" i="5" s="1"/>
  <c r="G149" i="5"/>
  <c r="H149" i="5" s="1"/>
  <c r="I149" i="5" s="1"/>
  <c r="G148" i="5"/>
  <c r="H148" i="5" s="1"/>
  <c r="I148" i="5" s="1"/>
  <c r="G147" i="5"/>
  <c r="H147" i="5" s="1"/>
  <c r="I147" i="5" s="1"/>
  <c r="G146" i="5"/>
  <c r="H146" i="5" s="1"/>
  <c r="I146" i="5" s="1"/>
  <c r="G145" i="5"/>
  <c r="H145" i="5" s="1"/>
  <c r="I145" i="5" s="1"/>
  <c r="G144" i="5"/>
  <c r="H144" i="5" s="1"/>
  <c r="I144" i="5" s="1"/>
  <c r="G143" i="5"/>
  <c r="H143" i="5" s="1"/>
  <c r="I143" i="5" s="1"/>
  <c r="G142" i="5"/>
  <c r="H142" i="5" s="1"/>
  <c r="I142" i="5" s="1"/>
  <c r="G141" i="5"/>
  <c r="H141" i="5" s="1"/>
  <c r="I141" i="5" s="1"/>
  <c r="G140" i="5"/>
  <c r="H140" i="5" s="1"/>
  <c r="I140" i="5" s="1"/>
  <c r="G139" i="5"/>
  <c r="H139" i="5" s="1"/>
  <c r="I139" i="5" s="1"/>
  <c r="G138" i="5"/>
  <c r="H138" i="5" s="1"/>
  <c r="I138" i="5" s="1"/>
  <c r="G137" i="5"/>
  <c r="H137" i="5" s="1"/>
  <c r="I137" i="5" s="1"/>
  <c r="G136" i="5"/>
  <c r="H136" i="5" s="1"/>
  <c r="I136" i="5" s="1"/>
  <c r="G135" i="5"/>
  <c r="H135" i="5" s="1"/>
  <c r="I135" i="5" s="1"/>
  <c r="G134" i="5"/>
  <c r="H134" i="5" s="1"/>
  <c r="I134" i="5" s="1"/>
  <c r="G133" i="5"/>
  <c r="H133" i="5" s="1"/>
  <c r="I133" i="5" s="1"/>
  <c r="G132" i="5"/>
  <c r="H132" i="5" s="1"/>
  <c r="I132" i="5" s="1"/>
  <c r="G131" i="5"/>
  <c r="H131" i="5" s="1"/>
  <c r="I131" i="5" s="1"/>
  <c r="G130" i="5"/>
  <c r="H130" i="5" s="1"/>
  <c r="I130" i="5" s="1"/>
  <c r="G129" i="5"/>
  <c r="H129" i="5" s="1"/>
  <c r="I129" i="5" s="1"/>
  <c r="G128" i="5"/>
  <c r="H128" i="5" s="1"/>
  <c r="I128" i="5" s="1"/>
  <c r="G127" i="5"/>
  <c r="H127" i="5" s="1"/>
  <c r="I127" i="5" s="1"/>
  <c r="G126" i="5"/>
  <c r="H126" i="5" s="1"/>
  <c r="I126" i="5" s="1"/>
  <c r="G125" i="5"/>
  <c r="H125" i="5" s="1"/>
  <c r="I125" i="5" s="1"/>
  <c r="G124" i="5"/>
  <c r="H124" i="5" s="1"/>
  <c r="I124" i="5" s="1"/>
  <c r="G123" i="5"/>
  <c r="H123" i="5" s="1"/>
  <c r="I123" i="5" s="1"/>
  <c r="G122" i="5"/>
  <c r="H122" i="5" s="1"/>
  <c r="I122" i="5" s="1"/>
  <c r="G121" i="5"/>
  <c r="H121" i="5" s="1"/>
  <c r="I121" i="5" s="1"/>
  <c r="G120" i="5"/>
  <c r="H120" i="5" s="1"/>
  <c r="I120" i="5" s="1"/>
  <c r="G119" i="5"/>
  <c r="H119" i="5" s="1"/>
  <c r="I119" i="5" s="1"/>
  <c r="G118" i="5"/>
  <c r="H118" i="5" s="1"/>
  <c r="I118" i="5" s="1"/>
  <c r="G117" i="5"/>
  <c r="H117" i="5" s="1"/>
  <c r="I117" i="5" s="1"/>
  <c r="G116" i="5"/>
  <c r="H116" i="5" s="1"/>
  <c r="I116" i="5" s="1"/>
  <c r="G115" i="5"/>
  <c r="H115" i="5" s="1"/>
  <c r="I115" i="5" s="1"/>
  <c r="G114" i="5"/>
  <c r="H114" i="5" s="1"/>
  <c r="I114" i="5" s="1"/>
  <c r="G113" i="5"/>
  <c r="H113" i="5" s="1"/>
  <c r="I113" i="5" s="1"/>
  <c r="G112" i="5"/>
  <c r="H112" i="5" s="1"/>
  <c r="I112" i="5" s="1"/>
  <c r="G111" i="5"/>
  <c r="H111" i="5" s="1"/>
  <c r="I111" i="5" s="1"/>
  <c r="G110" i="5"/>
  <c r="H110" i="5" s="1"/>
  <c r="I110" i="5" s="1"/>
  <c r="G109" i="5"/>
  <c r="H109" i="5" s="1"/>
  <c r="I109" i="5" s="1"/>
  <c r="G108" i="5"/>
  <c r="H108" i="5" s="1"/>
  <c r="I108" i="5" s="1"/>
  <c r="G107" i="5"/>
  <c r="H107" i="5" s="1"/>
  <c r="I107" i="5" s="1"/>
  <c r="G106" i="5"/>
  <c r="H106" i="5" s="1"/>
  <c r="I106" i="5" s="1"/>
  <c r="G105" i="5"/>
  <c r="H105" i="5" s="1"/>
  <c r="I105" i="5" s="1"/>
  <c r="G104" i="5"/>
  <c r="H104" i="5" s="1"/>
  <c r="I104" i="5" s="1"/>
  <c r="G103" i="5"/>
  <c r="H103" i="5" s="1"/>
  <c r="I103" i="5" s="1"/>
  <c r="G102" i="5"/>
  <c r="H102" i="5" s="1"/>
  <c r="I102" i="5" s="1"/>
  <c r="G101" i="5"/>
  <c r="H101" i="5" s="1"/>
  <c r="I101" i="5" s="1"/>
  <c r="G100" i="5"/>
  <c r="H100" i="5" s="1"/>
  <c r="I100" i="5" s="1"/>
  <c r="G99" i="5"/>
  <c r="H99" i="5" s="1"/>
  <c r="I99" i="5" s="1"/>
  <c r="G98" i="5"/>
  <c r="H98" i="5" s="1"/>
  <c r="I98" i="5" s="1"/>
  <c r="G97" i="5"/>
  <c r="H97" i="5" s="1"/>
  <c r="I97" i="5" s="1"/>
  <c r="G96" i="5"/>
  <c r="H96" i="5" s="1"/>
  <c r="I96" i="5" s="1"/>
  <c r="G95" i="5"/>
  <c r="H95" i="5" s="1"/>
  <c r="I95" i="5" s="1"/>
  <c r="G94" i="5"/>
  <c r="H94" i="5" s="1"/>
  <c r="I94" i="5" s="1"/>
  <c r="G93" i="5"/>
  <c r="H93" i="5" s="1"/>
  <c r="I93" i="5" s="1"/>
  <c r="G92" i="5"/>
  <c r="H92" i="5" s="1"/>
  <c r="I92" i="5" s="1"/>
  <c r="G91" i="5"/>
  <c r="H91" i="5" s="1"/>
  <c r="I91" i="5" s="1"/>
  <c r="G90" i="5"/>
  <c r="H90" i="5" s="1"/>
  <c r="I90" i="5" s="1"/>
  <c r="G89" i="5"/>
  <c r="H89" i="5" s="1"/>
  <c r="I89" i="5" s="1"/>
  <c r="G88" i="5"/>
  <c r="H88" i="5" s="1"/>
  <c r="I88" i="5" s="1"/>
  <c r="G87" i="5"/>
  <c r="H87" i="5" s="1"/>
  <c r="I87" i="5" s="1"/>
  <c r="G86" i="5"/>
  <c r="H86" i="5" s="1"/>
  <c r="I86" i="5" s="1"/>
  <c r="G85" i="5"/>
  <c r="H85" i="5" s="1"/>
  <c r="I85" i="5" s="1"/>
  <c r="G84" i="5"/>
  <c r="H84" i="5" s="1"/>
  <c r="I84" i="5" s="1"/>
  <c r="G83" i="5"/>
  <c r="H83" i="5" s="1"/>
  <c r="I83" i="5" s="1"/>
  <c r="G82" i="5"/>
  <c r="H82" i="5" s="1"/>
  <c r="I82" i="5" s="1"/>
  <c r="G81" i="5"/>
  <c r="H81" i="5" s="1"/>
  <c r="I81" i="5" s="1"/>
  <c r="G80" i="5"/>
  <c r="H80" i="5" s="1"/>
  <c r="I80" i="5" s="1"/>
  <c r="G79" i="5"/>
  <c r="H79" i="5" s="1"/>
  <c r="I79" i="5" s="1"/>
  <c r="G78" i="5"/>
  <c r="H78" i="5" s="1"/>
  <c r="I78" i="5" s="1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159" i="5"/>
  <c r="H159" i="5" s="1"/>
  <c r="I159" i="5" s="1"/>
  <c r="G10" i="5"/>
  <c r="H10" i="5" s="1"/>
  <c r="I10" i="5" s="1"/>
  <c r="N5" i="5" l="1"/>
  <c r="K10" i="5"/>
  <c r="J10" i="5"/>
  <c r="K159" i="5"/>
  <c r="J159" i="5"/>
  <c r="K5" i="5"/>
  <c r="J5" i="5"/>
  <c r="K6" i="5"/>
  <c r="J6" i="5"/>
  <c r="K7" i="5"/>
  <c r="J7" i="5"/>
  <c r="K8" i="5"/>
  <c r="J8" i="5"/>
  <c r="K9" i="5"/>
  <c r="J9" i="5"/>
  <c r="K11" i="5"/>
  <c r="J11" i="5"/>
  <c r="K12" i="5"/>
  <c r="J12" i="5"/>
  <c r="K13" i="5"/>
  <c r="J13" i="5"/>
  <c r="K14" i="5"/>
  <c r="J14" i="5"/>
  <c r="K15" i="5"/>
  <c r="J15" i="5"/>
  <c r="K16" i="5"/>
  <c r="J16" i="5"/>
  <c r="K17" i="5"/>
  <c r="J17" i="5"/>
  <c r="K18" i="5"/>
  <c r="J18" i="5"/>
  <c r="K19" i="5"/>
  <c r="J19" i="5"/>
  <c r="K20" i="5"/>
  <c r="J20" i="5"/>
  <c r="K21" i="5"/>
  <c r="J21" i="5"/>
  <c r="K22" i="5"/>
  <c r="J22" i="5"/>
  <c r="K23" i="5"/>
  <c r="J23" i="5"/>
  <c r="K24" i="5"/>
  <c r="J24" i="5"/>
  <c r="K25" i="5"/>
  <c r="J25" i="5"/>
  <c r="K26" i="5"/>
  <c r="J26" i="5"/>
  <c r="K27" i="5"/>
  <c r="J27" i="5"/>
  <c r="K28" i="5"/>
  <c r="J28" i="5"/>
  <c r="K29" i="5"/>
  <c r="J29" i="5"/>
  <c r="K30" i="5"/>
  <c r="J30" i="5"/>
  <c r="K31" i="5"/>
  <c r="J31" i="5"/>
  <c r="K32" i="5"/>
  <c r="J32" i="5"/>
  <c r="K33" i="5"/>
  <c r="J33" i="5"/>
  <c r="K34" i="5"/>
  <c r="J34" i="5"/>
  <c r="K35" i="5"/>
  <c r="J35" i="5"/>
  <c r="K36" i="5"/>
  <c r="J36" i="5"/>
  <c r="K37" i="5"/>
  <c r="J37" i="5"/>
  <c r="K38" i="5"/>
  <c r="J38" i="5"/>
  <c r="K39" i="5"/>
  <c r="J39" i="5"/>
  <c r="K40" i="5"/>
  <c r="J40" i="5"/>
  <c r="K41" i="5"/>
  <c r="J41" i="5"/>
  <c r="K42" i="5"/>
  <c r="J42" i="5"/>
  <c r="K43" i="5"/>
  <c r="J43" i="5"/>
  <c r="K44" i="5"/>
  <c r="J44" i="5"/>
  <c r="K45" i="5"/>
  <c r="J45" i="5"/>
  <c r="K46" i="5"/>
  <c r="J46" i="5"/>
  <c r="K47" i="5"/>
  <c r="J47" i="5"/>
  <c r="K48" i="5"/>
  <c r="J48" i="5"/>
  <c r="K49" i="5"/>
  <c r="J49" i="5"/>
  <c r="K50" i="5"/>
  <c r="J50" i="5"/>
  <c r="K51" i="5"/>
  <c r="J51" i="5"/>
  <c r="K52" i="5"/>
  <c r="J52" i="5"/>
  <c r="K53" i="5"/>
  <c r="J53" i="5"/>
  <c r="K54" i="5"/>
  <c r="J54" i="5"/>
  <c r="K55" i="5"/>
  <c r="J55" i="5"/>
  <c r="K56" i="5"/>
  <c r="J56" i="5"/>
  <c r="K57" i="5"/>
  <c r="J57" i="5"/>
  <c r="K58" i="5"/>
  <c r="J58" i="5"/>
  <c r="K59" i="5"/>
  <c r="J59" i="5"/>
  <c r="K60" i="5"/>
  <c r="J60" i="5"/>
  <c r="K61" i="5"/>
  <c r="J61" i="5"/>
  <c r="K62" i="5"/>
  <c r="J62" i="5"/>
  <c r="K63" i="5"/>
  <c r="J63" i="5"/>
  <c r="K64" i="5"/>
  <c r="J64" i="5"/>
  <c r="K65" i="5"/>
  <c r="J65" i="5"/>
  <c r="K66" i="5"/>
  <c r="J66" i="5"/>
  <c r="K67" i="5"/>
  <c r="J67" i="5"/>
  <c r="K68" i="5"/>
  <c r="J68" i="5"/>
  <c r="K69" i="5"/>
  <c r="J69" i="5"/>
  <c r="K70" i="5"/>
  <c r="J70" i="5"/>
  <c r="K71" i="5"/>
  <c r="J71" i="5"/>
  <c r="K72" i="5"/>
  <c r="J72" i="5"/>
  <c r="K73" i="5"/>
  <c r="J73" i="5"/>
  <c r="K74" i="5"/>
  <c r="J74" i="5"/>
  <c r="K75" i="5"/>
  <c r="J75" i="5"/>
  <c r="K76" i="5"/>
  <c r="J76" i="5"/>
  <c r="K77" i="5"/>
  <c r="J77" i="5"/>
  <c r="K78" i="5"/>
  <c r="J78" i="5"/>
  <c r="K79" i="5"/>
  <c r="J79" i="5"/>
  <c r="K80" i="5"/>
  <c r="J80" i="5"/>
  <c r="K81" i="5"/>
  <c r="J81" i="5"/>
  <c r="K82" i="5"/>
  <c r="J82" i="5"/>
  <c r="K83" i="5"/>
  <c r="J83" i="5"/>
  <c r="K84" i="5"/>
  <c r="J84" i="5"/>
  <c r="K85" i="5"/>
  <c r="J85" i="5"/>
  <c r="K86" i="5"/>
  <c r="J86" i="5"/>
  <c r="K87" i="5"/>
  <c r="J87" i="5"/>
  <c r="K88" i="5"/>
  <c r="J88" i="5"/>
  <c r="K89" i="5"/>
  <c r="J89" i="5"/>
  <c r="K90" i="5"/>
  <c r="J90" i="5"/>
  <c r="K91" i="5"/>
  <c r="J91" i="5"/>
  <c r="K92" i="5"/>
  <c r="J92" i="5"/>
  <c r="K93" i="5"/>
  <c r="J93" i="5"/>
  <c r="K94" i="5"/>
  <c r="J94" i="5"/>
  <c r="K95" i="5"/>
  <c r="J95" i="5"/>
  <c r="K96" i="5"/>
  <c r="J96" i="5"/>
  <c r="K97" i="5"/>
  <c r="J97" i="5"/>
  <c r="K98" i="5"/>
  <c r="J98" i="5"/>
  <c r="K99" i="5"/>
  <c r="J99" i="5"/>
  <c r="K100" i="5"/>
  <c r="J100" i="5"/>
  <c r="K101" i="5"/>
  <c r="J101" i="5"/>
  <c r="K102" i="5"/>
  <c r="J102" i="5"/>
  <c r="K103" i="5"/>
  <c r="J103" i="5"/>
  <c r="K104" i="5"/>
  <c r="J104" i="5"/>
  <c r="K105" i="5"/>
  <c r="J105" i="5"/>
  <c r="K106" i="5"/>
  <c r="J106" i="5"/>
  <c r="K107" i="5"/>
  <c r="J107" i="5"/>
  <c r="K108" i="5"/>
  <c r="J108" i="5"/>
  <c r="K109" i="5"/>
  <c r="J109" i="5"/>
  <c r="K110" i="5"/>
  <c r="J110" i="5"/>
  <c r="K111" i="5"/>
  <c r="J111" i="5"/>
  <c r="K112" i="5"/>
  <c r="J112" i="5"/>
  <c r="K113" i="5"/>
  <c r="J113" i="5"/>
  <c r="K114" i="5"/>
  <c r="J114" i="5"/>
  <c r="K115" i="5"/>
  <c r="J115" i="5"/>
  <c r="K116" i="5"/>
  <c r="J116" i="5"/>
  <c r="K117" i="5"/>
  <c r="J117" i="5"/>
  <c r="K118" i="5"/>
  <c r="J118" i="5"/>
  <c r="K119" i="5"/>
  <c r="J119" i="5"/>
  <c r="K120" i="5"/>
  <c r="J120" i="5"/>
  <c r="K121" i="5"/>
  <c r="J121" i="5"/>
  <c r="K122" i="5"/>
  <c r="J122" i="5"/>
  <c r="K123" i="5"/>
  <c r="J123" i="5"/>
  <c r="K124" i="5"/>
  <c r="J124" i="5"/>
  <c r="K125" i="5"/>
  <c r="J125" i="5"/>
  <c r="K126" i="5"/>
  <c r="J126" i="5"/>
  <c r="K127" i="5"/>
  <c r="J127" i="5"/>
  <c r="K128" i="5"/>
  <c r="J128" i="5"/>
  <c r="K129" i="5"/>
  <c r="J129" i="5"/>
  <c r="K130" i="5"/>
  <c r="J130" i="5"/>
  <c r="K131" i="5"/>
  <c r="J131" i="5"/>
  <c r="K132" i="5"/>
  <c r="J132" i="5"/>
  <c r="K133" i="5"/>
  <c r="J133" i="5"/>
  <c r="K134" i="5"/>
  <c r="J134" i="5"/>
  <c r="K135" i="5"/>
  <c r="J135" i="5"/>
  <c r="K136" i="5"/>
  <c r="J136" i="5"/>
  <c r="K137" i="5"/>
  <c r="J137" i="5"/>
  <c r="K138" i="5"/>
  <c r="J138" i="5"/>
  <c r="K139" i="5"/>
  <c r="J139" i="5"/>
  <c r="K140" i="5"/>
  <c r="J140" i="5"/>
  <c r="K141" i="5"/>
  <c r="J141" i="5"/>
  <c r="K142" i="5"/>
  <c r="J142" i="5"/>
  <c r="K143" i="5"/>
  <c r="J143" i="5"/>
  <c r="K144" i="5"/>
  <c r="J144" i="5"/>
  <c r="K145" i="5"/>
  <c r="J145" i="5"/>
  <c r="K146" i="5"/>
  <c r="J146" i="5"/>
  <c r="K147" i="5"/>
  <c r="J147" i="5"/>
  <c r="K148" i="5"/>
  <c r="J148" i="5"/>
  <c r="K149" i="5"/>
  <c r="J149" i="5"/>
  <c r="K150" i="5"/>
  <c r="J150" i="5"/>
  <c r="K151" i="5"/>
  <c r="J151" i="5"/>
  <c r="K152" i="5"/>
  <c r="J152" i="5"/>
  <c r="K153" i="5"/>
  <c r="J153" i="5"/>
  <c r="K154" i="5"/>
  <c r="J154" i="5"/>
  <c r="K155" i="5"/>
  <c r="J155" i="5"/>
  <c r="K156" i="5"/>
  <c r="J156" i="5"/>
  <c r="K157" i="5"/>
  <c r="J157" i="5"/>
  <c r="K158" i="5"/>
  <c r="J158" i="5"/>
  <c r="K4" i="5"/>
  <c r="J4" i="5"/>
  <c r="K7" i="3"/>
  <c r="K5" i="3"/>
  <c r="K4" i="3"/>
  <c r="K3" i="3"/>
  <c r="G16" i="3"/>
  <c r="G9" i="3"/>
  <c r="G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5" i="3"/>
  <c r="G6" i="3"/>
  <c r="G7" i="3"/>
  <c r="G8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5" i="3"/>
  <c r="D157" i="3"/>
  <c r="D19" i="3"/>
  <c r="D9" i="3"/>
  <c r="D6" i="3"/>
  <c r="D7" i="3"/>
  <c r="D8" i="3"/>
  <c r="D10" i="3"/>
  <c r="D11" i="3"/>
  <c r="D12" i="3"/>
  <c r="D13" i="3"/>
  <c r="D14" i="3"/>
  <c r="D15" i="3"/>
  <c r="D16" i="3"/>
  <c r="D17" i="3"/>
  <c r="D18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5" i="3"/>
  <c r="K7" i="2"/>
  <c r="K5" i="2"/>
  <c r="K4" i="2"/>
  <c r="K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3" i="2"/>
  <c r="E11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3" i="2"/>
  <c r="D10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3" i="2"/>
</calcChain>
</file>

<file path=xl/sharedStrings.xml><?xml version="1.0" encoding="utf-8"?>
<sst xmlns="http://schemas.openxmlformats.org/spreadsheetml/2006/main" count="1165" uniqueCount="83">
  <si>
    <t>Wk 52</t>
  </si>
  <si>
    <t>Wk 51</t>
  </si>
  <si>
    <t>Wk 50</t>
  </si>
  <si>
    <t>Wk 49</t>
  </si>
  <si>
    <t>Wk 48</t>
  </si>
  <si>
    <t>Wk 47</t>
  </si>
  <si>
    <t>Wk 46</t>
  </si>
  <si>
    <t>Wk 45</t>
  </si>
  <si>
    <t>Wk 44</t>
  </si>
  <si>
    <t>Wk 43</t>
  </si>
  <si>
    <t>Wk 42</t>
  </si>
  <si>
    <t>Wk 41</t>
  </si>
  <si>
    <t>Wk 40</t>
  </si>
  <si>
    <t>Wk 39</t>
  </si>
  <si>
    <t>Wk 38</t>
  </si>
  <si>
    <t>Wk 37</t>
  </si>
  <si>
    <t>Wk 36</t>
  </si>
  <si>
    <t>Wk 35</t>
  </si>
  <si>
    <t>Wk 34</t>
  </si>
  <si>
    <t>Wk 33</t>
  </si>
  <si>
    <t>Wk 32</t>
  </si>
  <si>
    <t>Wk 31</t>
  </si>
  <si>
    <t>Wk 30</t>
  </si>
  <si>
    <t>Wk 29</t>
  </si>
  <si>
    <t>Wk 28</t>
  </si>
  <si>
    <t>Wk 27</t>
  </si>
  <si>
    <t>Wk 26</t>
  </si>
  <si>
    <t>Wk 25</t>
  </si>
  <si>
    <t>Wk 24</t>
  </si>
  <si>
    <t>Wk 23</t>
  </si>
  <si>
    <t>Wk 22</t>
  </si>
  <si>
    <t>Wk 21</t>
  </si>
  <si>
    <t>Wk 20</t>
  </si>
  <si>
    <t>Wk 19</t>
  </si>
  <si>
    <t>Wk 18</t>
  </si>
  <si>
    <t>Wk 17</t>
  </si>
  <si>
    <t>Wk 16</t>
  </si>
  <si>
    <t>Wk 15</t>
  </si>
  <si>
    <t>Wk 14</t>
  </si>
  <si>
    <t>Wk 13</t>
  </si>
  <si>
    <t>Wk 12</t>
  </si>
  <si>
    <t>Wk 11</t>
  </si>
  <si>
    <t>Wk 10</t>
  </si>
  <si>
    <t>Wk 9</t>
  </si>
  <si>
    <t>Wk 8</t>
  </si>
  <si>
    <t>Wk 7</t>
  </si>
  <si>
    <t>Wk 6</t>
  </si>
  <si>
    <t>Wk 5</t>
  </si>
  <si>
    <t>Wk 4</t>
  </si>
  <si>
    <t>Wk 3</t>
  </si>
  <si>
    <t>Wk 2</t>
  </si>
  <si>
    <t>Wk 1</t>
  </si>
  <si>
    <t>Deliveries</t>
  </si>
  <si>
    <t>Week</t>
  </si>
  <si>
    <t>Year</t>
  </si>
  <si>
    <t>Forecast</t>
  </si>
  <si>
    <t>Error</t>
  </si>
  <si>
    <t>Absolute Error</t>
  </si>
  <si>
    <t>Error/Deviation</t>
  </si>
  <si>
    <t>Absolute Squared Error</t>
  </si>
  <si>
    <t>Absolute Percent Error</t>
  </si>
  <si>
    <t>P.M Evaluation</t>
  </si>
  <si>
    <t>MAD</t>
  </si>
  <si>
    <t>MSE</t>
  </si>
  <si>
    <t>MAPE</t>
  </si>
  <si>
    <t>N.A Accuracy</t>
  </si>
  <si>
    <t>P.M. Evaluation</t>
  </si>
  <si>
    <t>MAPA</t>
  </si>
  <si>
    <t>3WMA</t>
  </si>
  <si>
    <t>E.S. Accuracy</t>
  </si>
  <si>
    <t>Period</t>
  </si>
  <si>
    <t>Intercept</t>
  </si>
  <si>
    <t>Slope</t>
  </si>
  <si>
    <t>Linear Forecast</t>
  </si>
  <si>
    <t>Weekly Average</t>
  </si>
  <si>
    <t>Overall Average</t>
  </si>
  <si>
    <t>Seasonality Index</t>
  </si>
  <si>
    <t>S.Index</t>
  </si>
  <si>
    <t>S.Index*L.F</t>
  </si>
  <si>
    <t>S.L.R Accuracy</t>
  </si>
  <si>
    <t>Forecast(Deliveries)</t>
  </si>
  <si>
    <t>Lower Confidence Bound(Deliveries)</t>
  </si>
  <si>
    <t>Upper Confidence Bound(Deliveries)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</si>
</sst>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0" xfId="2" applyFont="1"/>
    <xf numFmtId="2" fontId="0" fillId="0" borderId="0" xfId="0" applyNumberFormat="1"/>
    <xf numFmtId="9" fontId="0" fillId="0" borderId="0" xfId="0" applyNumberFormat="1"/>
    <xf numFmtId="164" fontId="0" fillId="0" borderId="1" xfId="1" applyNumberFormat="1" applyFont="1" applyBorder="1"/>
    <xf numFmtId="9" fontId="0" fillId="0" borderId="1" xfId="2" applyFont="1" applyBorder="1"/>
    <xf numFmtId="0" fontId="2" fillId="2" borderId="1" xfId="0" applyFont="1" applyFill="1" applyBorder="1"/>
    <xf numFmtId="10" fontId="2" fillId="2" borderId="1" xfId="0" applyNumberFormat="1" applyFont="1" applyFill="1" applyBorder="1"/>
    <xf numFmtId="43" fontId="0" fillId="0" borderId="1" xfId="1" applyFont="1" applyBorder="1"/>
    <xf numFmtId="0" fontId="2" fillId="0" borderId="2" xfId="0" applyFont="1" applyBorder="1"/>
    <xf numFmtId="0" fontId="0" fillId="0" borderId="2" xfId="0" applyBorder="1"/>
    <xf numFmtId="2" fontId="0" fillId="0" borderId="1" xfId="0" applyNumberFormat="1" applyBorder="1"/>
    <xf numFmtId="0" fontId="0" fillId="0" borderId="3" xfId="0" applyBorder="1"/>
    <xf numFmtId="43" fontId="0" fillId="0" borderId="1" xfId="0" applyNumberFormat="1" applyBorder="1"/>
    <xf numFmtId="9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Naive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Approach'!$C$1</c:f>
              <c:strCache>
                <c:ptCount val="1"/>
                <c:pt idx="0">
                  <c:v>Deliveries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'Naive Approach'!$B$2:$B$157</c:f>
              <c:strCache>
                <c:ptCount val="156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1</c:v>
                </c:pt>
                <c:pt idx="105">
                  <c:v>Wk 2</c:v>
                </c:pt>
                <c:pt idx="106">
                  <c:v>Wk 3</c:v>
                </c:pt>
                <c:pt idx="107">
                  <c:v>Wk 4</c:v>
                </c:pt>
                <c:pt idx="108">
                  <c:v>Wk 5</c:v>
                </c:pt>
                <c:pt idx="109">
                  <c:v>Wk 6</c:v>
                </c:pt>
                <c:pt idx="110">
                  <c:v>Wk 7</c:v>
                </c:pt>
                <c:pt idx="111">
                  <c:v>Wk 8</c:v>
                </c:pt>
                <c:pt idx="112">
                  <c:v>Wk 9</c:v>
                </c:pt>
                <c:pt idx="113">
                  <c:v>Wk 10</c:v>
                </c:pt>
                <c:pt idx="114">
                  <c:v>Wk 11</c:v>
                </c:pt>
                <c:pt idx="115">
                  <c:v>Wk 12</c:v>
                </c:pt>
                <c:pt idx="116">
                  <c:v>Wk 13</c:v>
                </c:pt>
                <c:pt idx="117">
                  <c:v>Wk 14</c:v>
                </c:pt>
                <c:pt idx="118">
                  <c:v>Wk 15</c:v>
                </c:pt>
                <c:pt idx="119">
                  <c:v>Wk 16</c:v>
                </c:pt>
                <c:pt idx="120">
                  <c:v>Wk 17</c:v>
                </c:pt>
                <c:pt idx="121">
                  <c:v>Wk 18</c:v>
                </c:pt>
                <c:pt idx="122">
                  <c:v>Wk 19</c:v>
                </c:pt>
                <c:pt idx="123">
                  <c:v>Wk 20</c:v>
                </c:pt>
                <c:pt idx="124">
                  <c:v>Wk 21</c:v>
                </c:pt>
                <c:pt idx="125">
                  <c:v>Wk 22</c:v>
                </c:pt>
                <c:pt idx="126">
                  <c:v>Wk 23</c:v>
                </c:pt>
                <c:pt idx="127">
                  <c:v>Wk 24</c:v>
                </c:pt>
                <c:pt idx="128">
                  <c:v>Wk 25</c:v>
                </c:pt>
                <c:pt idx="129">
                  <c:v>Wk 26</c:v>
                </c:pt>
                <c:pt idx="130">
                  <c:v>Wk 27</c:v>
                </c:pt>
                <c:pt idx="131">
                  <c:v>Wk 28</c:v>
                </c:pt>
                <c:pt idx="132">
                  <c:v>Wk 29</c:v>
                </c:pt>
                <c:pt idx="133">
                  <c:v>Wk 30</c:v>
                </c:pt>
                <c:pt idx="134">
                  <c:v>Wk 31</c:v>
                </c:pt>
                <c:pt idx="135">
                  <c:v>Wk 32</c:v>
                </c:pt>
                <c:pt idx="136">
                  <c:v>Wk 33</c:v>
                </c:pt>
                <c:pt idx="137">
                  <c:v>Wk 34</c:v>
                </c:pt>
                <c:pt idx="138">
                  <c:v>Wk 35</c:v>
                </c:pt>
                <c:pt idx="139">
                  <c:v>Wk 36</c:v>
                </c:pt>
                <c:pt idx="140">
                  <c:v>Wk 37</c:v>
                </c:pt>
                <c:pt idx="141">
                  <c:v>Wk 38</c:v>
                </c:pt>
                <c:pt idx="142">
                  <c:v>Wk 39</c:v>
                </c:pt>
                <c:pt idx="143">
                  <c:v>Wk 40</c:v>
                </c:pt>
                <c:pt idx="144">
                  <c:v>Wk 41</c:v>
                </c:pt>
                <c:pt idx="145">
                  <c:v>Wk 42</c:v>
                </c:pt>
                <c:pt idx="146">
                  <c:v>Wk 43</c:v>
                </c:pt>
                <c:pt idx="147">
                  <c:v>Wk 44</c:v>
                </c:pt>
                <c:pt idx="148">
                  <c:v>Wk 45</c:v>
                </c:pt>
                <c:pt idx="149">
                  <c:v>Wk 46</c:v>
                </c:pt>
                <c:pt idx="150">
                  <c:v>Wk 47</c:v>
                </c:pt>
                <c:pt idx="151">
                  <c:v>Wk 48</c:v>
                </c:pt>
                <c:pt idx="152">
                  <c:v>Wk 49</c:v>
                </c:pt>
                <c:pt idx="153">
                  <c:v>Wk 50</c:v>
                </c:pt>
                <c:pt idx="154">
                  <c:v>Wk 51</c:v>
                </c:pt>
                <c:pt idx="155">
                  <c:v>Wk 52</c:v>
                </c:pt>
              </c:strCache>
            </c:strRef>
          </c:cat>
          <c:val>
            <c:numRef>
              <c:f>'Naive Approach'!$C$2:$C$157</c:f>
              <c:numCache>
                <c:formatCode>General</c:formatCode>
                <c:ptCount val="156"/>
                <c:pt idx="0">
                  <c:v>36458</c:v>
                </c:pt>
                <c:pt idx="1">
                  <c:v>48999</c:v>
                </c:pt>
                <c:pt idx="2">
                  <c:v>40769</c:v>
                </c:pt>
                <c:pt idx="3">
                  <c:v>49314</c:v>
                </c:pt>
                <c:pt idx="4">
                  <c:v>37611</c:v>
                </c:pt>
                <c:pt idx="5">
                  <c:v>35416</c:v>
                </c:pt>
                <c:pt idx="6">
                  <c:v>43094</c:v>
                </c:pt>
                <c:pt idx="7">
                  <c:v>40144</c:v>
                </c:pt>
                <c:pt idx="8">
                  <c:v>34768</c:v>
                </c:pt>
                <c:pt idx="9">
                  <c:v>47517</c:v>
                </c:pt>
                <c:pt idx="10">
                  <c:v>16001</c:v>
                </c:pt>
                <c:pt idx="11">
                  <c:v>15765</c:v>
                </c:pt>
                <c:pt idx="12">
                  <c:v>17048</c:v>
                </c:pt>
                <c:pt idx="13">
                  <c:v>21419</c:v>
                </c:pt>
                <c:pt idx="14">
                  <c:v>14231</c:v>
                </c:pt>
                <c:pt idx="15">
                  <c:v>15215</c:v>
                </c:pt>
                <c:pt idx="16">
                  <c:v>25245</c:v>
                </c:pt>
                <c:pt idx="17">
                  <c:v>23390</c:v>
                </c:pt>
                <c:pt idx="18">
                  <c:v>17507</c:v>
                </c:pt>
                <c:pt idx="19">
                  <c:v>18246</c:v>
                </c:pt>
                <c:pt idx="20">
                  <c:v>27132</c:v>
                </c:pt>
                <c:pt idx="21">
                  <c:v>39077</c:v>
                </c:pt>
                <c:pt idx="22">
                  <c:v>27228</c:v>
                </c:pt>
                <c:pt idx="23">
                  <c:v>28879</c:v>
                </c:pt>
                <c:pt idx="24">
                  <c:v>36137</c:v>
                </c:pt>
                <c:pt idx="25">
                  <c:v>39142</c:v>
                </c:pt>
                <c:pt idx="26">
                  <c:v>26797</c:v>
                </c:pt>
                <c:pt idx="27">
                  <c:v>20736</c:v>
                </c:pt>
                <c:pt idx="28">
                  <c:v>37330</c:v>
                </c:pt>
                <c:pt idx="29">
                  <c:v>37063</c:v>
                </c:pt>
                <c:pt idx="30">
                  <c:v>28146</c:v>
                </c:pt>
                <c:pt idx="31">
                  <c:v>36393</c:v>
                </c:pt>
                <c:pt idx="32">
                  <c:v>26483</c:v>
                </c:pt>
                <c:pt idx="33">
                  <c:v>38719</c:v>
                </c:pt>
                <c:pt idx="34">
                  <c:v>32251</c:v>
                </c:pt>
                <c:pt idx="35">
                  <c:v>34068</c:v>
                </c:pt>
                <c:pt idx="36">
                  <c:v>23717</c:v>
                </c:pt>
                <c:pt idx="37">
                  <c:v>34029</c:v>
                </c:pt>
                <c:pt idx="38">
                  <c:v>29256</c:v>
                </c:pt>
                <c:pt idx="39">
                  <c:v>24373</c:v>
                </c:pt>
                <c:pt idx="40">
                  <c:v>59046</c:v>
                </c:pt>
                <c:pt idx="41">
                  <c:v>56157</c:v>
                </c:pt>
                <c:pt idx="42">
                  <c:v>46786</c:v>
                </c:pt>
                <c:pt idx="43">
                  <c:v>57610</c:v>
                </c:pt>
                <c:pt idx="44">
                  <c:v>65951</c:v>
                </c:pt>
                <c:pt idx="45">
                  <c:v>63986</c:v>
                </c:pt>
                <c:pt idx="46">
                  <c:v>54868</c:v>
                </c:pt>
                <c:pt idx="47">
                  <c:v>56226</c:v>
                </c:pt>
                <c:pt idx="48">
                  <c:v>66204</c:v>
                </c:pt>
                <c:pt idx="49">
                  <c:v>61438</c:v>
                </c:pt>
                <c:pt idx="50">
                  <c:v>45786</c:v>
                </c:pt>
                <c:pt idx="51">
                  <c:v>63034</c:v>
                </c:pt>
                <c:pt idx="52">
                  <c:v>49002</c:v>
                </c:pt>
                <c:pt idx="53">
                  <c:v>41439</c:v>
                </c:pt>
                <c:pt idx="54">
                  <c:v>33153</c:v>
                </c:pt>
                <c:pt idx="55">
                  <c:v>49809</c:v>
                </c:pt>
                <c:pt idx="56">
                  <c:v>45272</c:v>
                </c:pt>
                <c:pt idx="57">
                  <c:v>49883</c:v>
                </c:pt>
                <c:pt idx="58">
                  <c:v>42973</c:v>
                </c:pt>
                <c:pt idx="59">
                  <c:v>36508</c:v>
                </c:pt>
                <c:pt idx="60">
                  <c:v>40187</c:v>
                </c:pt>
                <c:pt idx="61">
                  <c:v>42735</c:v>
                </c:pt>
                <c:pt idx="62">
                  <c:v>29575</c:v>
                </c:pt>
                <c:pt idx="63">
                  <c:v>28387</c:v>
                </c:pt>
                <c:pt idx="64">
                  <c:v>27759</c:v>
                </c:pt>
                <c:pt idx="65">
                  <c:v>15227</c:v>
                </c:pt>
                <c:pt idx="66">
                  <c:v>22594</c:v>
                </c:pt>
                <c:pt idx="67">
                  <c:v>27219</c:v>
                </c:pt>
                <c:pt idx="68">
                  <c:v>17886</c:v>
                </c:pt>
                <c:pt idx="69">
                  <c:v>16480</c:v>
                </c:pt>
                <c:pt idx="70">
                  <c:v>11418</c:v>
                </c:pt>
                <c:pt idx="71">
                  <c:v>26523</c:v>
                </c:pt>
                <c:pt idx="72">
                  <c:v>31692</c:v>
                </c:pt>
                <c:pt idx="73">
                  <c:v>38291</c:v>
                </c:pt>
                <c:pt idx="74">
                  <c:v>20248</c:v>
                </c:pt>
                <c:pt idx="75">
                  <c:v>22811</c:v>
                </c:pt>
                <c:pt idx="76">
                  <c:v>36235</c:v>
                </c:pt>
                <c:pt idx="77">
                  <c:v>25177</c:v>
                </c:pt>
                <c:pt idx="78">
                  <c:v>25516</c:v>
                </c:pt>
                <c:pt idx="79">
                  <c:v>23155</c:v>
                </c:pt>
                <c:pt idx="80">
                  <c:v>36891</c:v>
                </c:pt>
                <c:pt idx="81">
                  <c:v>27866</c:v>
                </c:pt>
                <c:pt idx="82">
                  <c:v>24548</c:v>
                </c:pt>
                <c:pt idx="83">
                  <c:v>32777</c:v>
                </c:pt>
                <c:pt idx="84">
                  <c:v>39706</c:v>
                </c:pt>
                <c:pt idx="85">
                  <c:v>38434</c:v>
                </c:pt>
                <c:pt idx="86">
                  <c:v>36589</c:v>
                </c:pt>
                <c:pt idx="87">
                  <c:v>20450</c:v>
                </c:pt>
                <c:pt idx="88">
                  <c:v>29774</c:v>
                </c:pt>
                <c:pt idx="89">
                  <c:v>24825</c:v>
                </c:pt>
                <c:pt idx="90">
                  <c:v>28675</c:v>
                </c:pt>
                <c:pt idx="91">
                  <c:v>38114</c:v>
                </c:pt>
                <c:pt idx="92">
                  <c:v>60680</c:v>
                </c:pt>
                <c:pt idx="93">
                  <c:v>66412</c:v>
                </c:pt>
                <c:pt idx="94">
                  <c:v>59748</c:v>
                </c:pt>
                <c:pt idx="95">
                  <c:v>63708</c:v>
                </c:pt>
                <c:pt idx="96">
                  <c:v>44599</c:v>
                </c:pt>
                <c:pt idx="97">
                  <c:v>53585</c:v>
                </c:pt>
                <c:pt idx="98">
                  <c:v>57336</c:v>
                </c:pt>
                <c:pt idx="99">
                  <c:v>66029</c:v>
                </c:pt>
                <c:pt idx="100">
                  <c:v>64430</c:v>
                </c:pt>
                <c:pt idx="101">
                  <c:v>65458</c:v>
                </c:pt>
                <c:pt idx="102">
                  <c:v>42367</c:v>
                </c:pt>
                <c:pt idx="103">
                  <c:v>65566</c:v>
                </c:pt>
                <c:pt idx="104">
                  <c:v>36278</c:v>
                </c:pt>
                <c:pt idx="105">
                  <c:v>46570</c:v>
                </c:pt>
                <c:pt idx="106">
                  <c:v>43602</c:v>
                </c:pt>
                <c:pt idx="107">
                  <c:v>38794</c:v>
                </c:pt>
                <c:pt idx="108">
                  <c:v>43340</c:v>
                </c:pt>
                <c:pt idx="109">
                  <c:v>30375</c:v>
                </c:pt>
                <c:pt idx="110">
                  <c:v>34566</c:v>
                </c:pt>
                <c:pt idx="111">
                  <c:v>47404</c:v>
                </c:pt>
                <c:pt idx="112">
                  <c:v>49427</c:v>
                </c:pt>
                <c:pt idx="113">
                  <c:v>43431</c:v>
                </c:pt>
                <c:pt idx="114">
                  <c:v>26672</c:v>
                </c:pt>
                <c:pt idx="115">
                  <c:v>18122</c:v>
                </c:pt>
                <c:pt idx="116">
                  <c:v>21427</c:v>
                </c:pt>
                <c:pt idx="117">
                  <c:v>11965</c:v>
                </c:pt>
                <c:pt idx="118">
                  <c:v>27693</c:v>
                </c:pt>
                <c:pt idx="119">
                  <c:v>18281</c:v>
                </c:pt>
                <c:pt idx="120">
                  <c:v>22899</c:v>
                </c:pt>
                <c:pt idx="121">
                  <c:v>10870</c:v>
                </c:pt>
                <c:pt idx="122">
                  <c:v>10207</c:v>
                </c:pt>
                <c:pt idx="123">
                  <c:v>23805</c:v>
                </c:pt>
                <c:pt idx="124">
                  <c:v>37666</c:v>
                </c:pt>
                <c:pt idx="125">
                  <c:v>20519</c:v>
                </c:pt>
                <c:pt idx="126">
                  <c:v>21244</c:v>
                </c:pt>
                <c:pt idx="127">
                  <c:v>36103</c:v>
                </c:pt>
                <c:pt idx="128">
                  <c:v>23902</c:v>
                </c:pt>
                <c:pt idx="129">
                  <c:v>24932</c:v>
                </c:pt>
                <c:pt idx="130">
                  <c:v>28673</c:v>
                </c:pt>
                <c:pt idx="131">
                  <c:v>33381</c:v>
                </c:pt>
                <c:pt idx="132">
                  <c:v>34385</c:v>
                </c:pt>
                <c:pt idx="133">
                  <c:v>26075</c:v>
                </c:pt>
                <c:pt idx="134">
                  <c:v>23243</c:v>
                </c:pt>
                <c:pt idx="135">
                  <c:v>31973</c:v>
                </c:pt>
                <c:pt idx="136">
                  <c:v>35587</c:v>
                </c:pt>
                <c:pt idx="137">
                  <c:v>31630</c:v>
                </c:pt>
                <c:pt idx="138">
                  <c:v>38186</c:v>
                </c:pt>
                <c:pt idx="139">
                  <c:v>30272</c:v>
                </c:pt>
                <c:pt idx="140">
                  <c:v>21479</c:v>
                </c:pt>
                <c:pt idx="141">
                  <c:v>38232</c:v>
                </c:pt>
                <c:pt idx="142">
                  <c:v>20196</c:v>
                </c:pt>
                <c:pt idx="143">
                  <c:v>24119</c:v>
                </c:pt>
                <c:pt idx="144">
                  <c:v>62946</c:v>
                </c:pt>
                <c:pt idx="145">
                  <c:v>60051</c:v>
                </c:pt>
                <c:pt idx="146">
                  <c:v>42990</c:v>
                </c:pt>
                <c:pt idx="147">
                  <c:v>61789</c:v>
                </c:pt>
                <c:pt idx="148">
                  <c:v>65860</c:v>
                </c:pt>
                <c:pt idx="149">
                  <c:v>68673</c:v>
                </c:pt>
                <c:pt idx="150">
                  <c:v>63878</c:v>
                </c:pt>
                <c:pt idx="151">
                  <c:v>58504</c:v>
                </c:pt>
                <c:pt idx="152">
                  <c:v>58322</c:v>
                </c:pt>
                <c:pt idx="153">
                  <c:v>47114</c:v>
                </c:pt>
                <c:pt idx="154">
                  <c:v>55766</c:v>
                </c:pt>
                <c:pt idx="155">
                  <c:v>58188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5-4F29-A9C6-B4C79FC7A378}"/>
            </c:ext>
          </c:extLst>
        </c:ser>
        <c:ser>
          <c:idx val="1"/>
          <c:order val="1"/>
          <c:tx>
            <c:strRef>
              <c:f>'Naive Approach'!$D$1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'Naive Approach'!$B$2:$B$157</c:f>
              <c:strCache>
                <c:ptCount val="156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1</c:v>
                </c:pt>
                <c:pt idx="105">
                  <c:v>Wk 2</c:v>
                </c:pt>
                <c:pt idx="106">
                  <c:v>Wk 3</c:v>
                </c:pt>
                <c:pt idx="107">
                  <c:v>Wk 4</c:v>
                </c:pt>
                <c:pt idx="108">
                  <c:v>Wk 5</c:v>
                </c:pt>
                <c:pt idx="109">
                  <c:v>Wk 6</c:v>
                </c:pt>
                <c:pt idx="110">
                  <c:v>Wk 7</c:v>
                </c:pt>
                <c:pt idx="111">
                  <c:v>Wk 8</c:v>
                </c:pt>
                <c:pt idx="112">
                  <c:v>Wk 9</c:v>
                </c:pt>
                <c:pt idx="113">
                  <c:v>Wk 10</c:v>
                </c:pt>
                <c:pt idx="114">
                  <c:v>Wk 11</c:v>
                </c:pt>
                <c:pt idx="115">
                  <c:v>Wk 12</c:v>
                </c:pt>
                <c:pt idx="116">
                  <c:v>Wk 13</c:v>
                </c:pt>
                <c:pt idx="117">
                  <c:v>Wk 14</c:v>
                </c:pt>
                <c:pt idx="118">
                  <c:v>Wk 15</c:v>
                </c:pt>
                <c:pt idx="119">
                  <c:v>Wk 16</c:v>
                </c:pt>
                <c:pt idx="120">
                  <c:v>Wk 17</c:v>
                </c:pt>
                <c:pt idx="121">
                  <c:v>Wk 18</c:v>
                </c:pt>
                <c:pt idx="122">
                  <c:v>Wk 19</c:v>
                </c:pt>
                <c:pt idx="123">
                  <c:v>Wk 20</c:v>
                </c:pt>
                <c:pt idx="124">
                  <c:v>Wk 21</c:v>
                </c:pt>
                <c:pt idx="125">
                  <c:v>Wk 22</c:v>
                </c:pt>
                <c:pt idx="126">
                  <c:v>Wk 23</c:v>
                </c:pt>
                <c:pt idx="127">
                  <c:v>Wk 24</c:v>
                </c:pt>
                <c:pt idx="128">
                  <c:v>Wk 25</c:v>
                </c:pt>
                <c:pt idx="129">
                  <c:v>Wk 26</c:v>
                </c:pt>
                <c:pt idx="130">
                  <c:v>Wk 27</c:v>
                </c:pt>
                <c:pt idx="131">
                  <c:v>Wk 28</c:v>
                </c:pt>
                <c:pt idx="132">
                  <c:v>Wk 29</c:v>
                </c:pt>
                <c:pt idx="133">
                  <c:v>Wk 30</c:v>
                </c:pt>
                <c:pt idx="134">
                  <c:v>Wk 31</c:v>
                </c:pt>
                <c:pt idx="135">
                  <c:v>Wk 32</c:v>
                </c:pt>
                <c:pt idx="136">
                  <c:v>Wk 33</c:v>
                </c:pt>
                <c:pt idx="137">
                  <c:v>Wk 34</c:v>
                </c:pt>
                <c:pt idx="138">
                  <c:v>Wk 35</c:v>
                </c:pt>
                <c:pt idx="139">
                  <c:v>Wk 36</c:v>
                </c:pt>
                <c:pt idx="140">
                  <c:v>Wk 37</c:v>
                </c:pt>
                <c:pt idx="141">
                  <c:v>Wk 38</c:v>
                </c:pt>
                <c:pt idx="142">
                  <c:v>Wk 39</c:v>
                </c:pt>
                <c:pt idx="143">
                  <c:v>Wk 40</c:v>
                </c:pt>
                <c:pt idx="144">
                  <c:v>Wk 41</c:v>
                </c:pt>
                <c:pt idx="145">
                  <c:v>Wk 42</c:v>
                </c:pt>
                <c:pt idx="146">
                  <c:v>Wk 43</c:v>
                </c:pt>
                <c:pt idx="147">
                  <c:v>Wk 44</c:v>
                </c:pt>
                <c:pt idx="148">
                  <c:v>Wk 45</c:v>
                </c:pt>
                <c:pt idx="149">
                  <c:v>Wk 46</c:v>
                </c:pt>
                <c:pt idx="150">
                  <c:v>Wk 47</c:v>
                </c:pt>
                <c:pt idx="151">
                  <c:v>Wk 48</c:v>
                </c:pt>
                <c:pt idx="152">
                  <c:v>Wk 49</c:v>
                </c:pt>
                <c:pt idx="153">
                  <c:v>Wk 50</c:v>
                </c:pt>
                <c:pt idx="154">
                  <c:v>Wk 51</c:v>
                </c:pt>
                <c:pt idx="155">
                  <c:v>Wk 52</c:v>
                </c:pt>
              </c:strCache>
            </c:strRef>
          </c:cat>
          <c:val>
            <c:numRef>
              <c:f>'Naive Approach'!$D$2:$D$157</c:f>
              <c:numCache>
                <c:formatCode>General</c:formatCode>
                <c:ptCount val="156"/>
                <c:pt idx="1">
                  <c:v>36458</c:v>
                </c:pt>
                <c:pt idx="2">
                  <c:v>48999</c:v>
                </c:pt>
                <c:pt idx="3">
                  <c:v>40769</c:v>
                </c:pt>
                <c:pt idx="4">
                  <c:v>49314</c:v>
                </c:pt>
                <c:pt idx="5">
                  <c:v>37611</c:v>
                </c:pt>
                <c:pt idx="6">
                  <c:v>35416</c:v>
                </c:pt>
                <c:pt idx="7">
                  <c:v>43094</c:v>
                </c:pt>
                <c:pt idx="8">
                  <c:v>40144</c:v>
                </c:pt>
                <c:pt idx="9">
                  <c:v>34768</c:v>
                </c:pt>
                <c:pt idx="10">
                  <c:v>47517</c:v>
                </c:pt>
                <c:pt idx="11">
                  <c:v>16001</c:v>
                </c:pt>
                <c:pt idx="12">
                  <c:v>15765</c:v>
                </c:pt>
                <c:pt idx="13">
                  <c:v>17048</c:v>
                </c:pt>
                <c:pt idx="14">
                  <c:v>21419</c:v>
                </c:pt>
                <c:pt idx="15">
                  <c:v>14231</c:v>
                </c:pt>
                <c:pt idx="16">
                  <c:v>15215</c:v>
                </c:pt>
                <c:pt idx="17">
                  <c:v>25245</c:v>
                </c:pt>
                <c:pt idx="18">
                  <c:v>23390</c:v>
                </c:pt>
                <c:pt idx="19">
                  <c:v>17507</c:v>
                </c:pt>
                <c:pt idx="20">
                  <c:v>18246</c:v>
                </c:pt>
                <c:pt idx="21">
                  <c:v>27132</c:v>
                </c:pt>
                <c:pt idx="22">
                  <c:v>39077</c:v>
                </c:pt>
                <c:pt idx="23">
                  <c:v>27228</c:v>
                </c:pt>
                <c:pt idx="24">
                  <c:v>28879</c:v>
                </c:pt>
                <c:pt idx="25">
                  <c:v>36137</c:v>
                </c:pt>
                <c:pt idx="26">
                  <c:v>39142</c:v>
                </c:pt>
                <c:pt idx="27">
                  <c:v>26797</c:v>
                </c:pt>
                <c:pt idx="28">
                  <c:v>20736</c:v>
                </c:pt>
                <c:pt idx="29">
                  <c:v>37330</c:v>
                </c:pt>
                <c:pt idx="30">
                  <c:v>37063</c:v>
                </c:pt>
                <c:pt idx="31">
                  <c:v>28146</c:v>
                </c:pt>
                <c:pt idx="32">
                  <c:v>36393</c:v>
                </c:pt>
                <c:pt idx="33">
                  <c:v>26483</c:v>
                </c:pt>
                <c:pt idx="34">
                  <c:v>38719</c:v>
                </c:pt>
                <c:pt idx="35">
                  <c:v>32251</c:v>
                </c:pt>
                <c:pt idx="36">
                  <c:v>34068</c:v>
                </c:pt>
                <c:pt idx="37">
                  <c:v>23717</c:v>
                </c:pt>
                <c:pt idx="38">
                  <c:v>34029</c:v>
                </c:pt>
                <c:pt idx="39">
                  <c:v>29256</c:v>
                </c:pt>
                <c:pt idx="40">
                  <c:v>24373</c:v>
                </c:pt>
                <c:pt idx="41">
                  <c:v>59046</c:v>
                </c:pt>
                <c:pt idx="42">
                  <c:v>56157</c:v>
                </c:pt>
                <c:pt idx="43">
                  <c:v>46786</c:v>
                </c:pt>
                <c:pt idx="44">
                  <c:v>57610</c:v>
                </c:pt>
                <c:pt idx="45">
                  <c:v>65951</c:v>
                </c:pt>
                <c:pt idx="46">
                  <c:v>63986</c:v>
                </c:pt>
                <c:pt idx="47">
                  <c:v>54868</c:v>
                </c:pt>
                <c:pt idx="48">
                  <c:v>56226</c:v>
                </c:pt>
                <c:pt idx="49">
                  <c:v>66204</c:v>
                </c:pt>
                <c:pt idx="50">
                  <c:v>61438</c:v>
                </c:pt>
                <c:pt idx="51">
                  <c:v>45786</c:v>
                </c:pt>
                <c:pt idx="52">
                  <c:v>63034</c:v>
                </c:pt>
                <c:pt idx="53">
                  <c:v>49002</c:v>
                </c:pt>
                <c:pt idx="54">
                  <c:v>41439</c:v>
                </c:pt>
                <c:pt idx="55">
                  <c:v>33153</c:v>
                </c:pt>
                <c:pt idx="56">
                  <c:v>49809</c:v>
                </c:pt>
                <c:pt idx="57">
                  <c:v>45272</c:v>
                </c:pt>
                <c:pt idx="58">
                  <c:v>49883</c:v>
                </c:pt>
                <c:pt idx="59">
                  <c:v>42973</c:v>
                </c:pt>
                <c:pt idx="60">
                  <c:v>36508</c:v>
                </c:pt>
                <c:pt idx="61">
                  <c:v>40187</c:v>
                </c:pt>
                <c:pt idx="62">
                  <c:v>42735</c:v>
                </c:pt>
                <c:pt idx="63">
                  <c:v>29575</c:v>
                </c:pt>
                <c:pt idx="64">
                  <c:v>28387</c:v>
                </c:pt>
                <c:pt idx="65">
                  <c:v>27759</c:v>
                </c:pt>
                <c:pt idx="66">
                  <c:v>15227</c:v>
                </c:pt>
                <c:pt idx="67">
                  <c:v>22594</c:v>
                </c:pt>
                <c:pt idx="68">
                  <c:v>27219</c:v>
                </c:pt>
                <c:pt idx="69">
                  <c:v>17886</c:v>
                </c:pt>
                <c:pt idx="70">
                  <c:v>16480</c:v>
                </c:pt>
                <c:pt idx="71">
                  <c:v>11418</c:v>
                </c:pt>
                <c:pt idx="72">
                  <c:v>26523</c:v>
                </c:pt>
                <c:pt idx="73">
                  <c:v>31692</c:v>
                </c:pt>
                <c:pt idx="74">
                  <c:v>38291</c:v>
                </c:pt>
                <c:pt idx="75">
                  <c:v>20248</c:v>
                </c:pt>
                <c:pt idx="76">
                  <c:v>22811</c:v>
                </c:pt>
                <c:pt idx="77">
                  <c:v>36235</c:v>
                </c:pt>
                <c:pt idx="78">
                  <c:v>25177</c:v>
                </c:pt>
                <c:pt idx="79">
                  <c:v>25516</c:v>
                </c:pt>
                <c:pt idx="80">
                  <c:v>23155</c:v>
                </c:pt>
                <c:pt idx="81">
                  <c:v>36891</c:v>
                </c:pt>
                <c:pt idx="82">
                  <c:v>27866</c:v>
                </c:pt>
                <c:pt idx="83">
                  <c:v>24548</c:v>
                </c:pt>
                <c:pt idx="84">
                  <c:v>32777</c:v>
                </c:pt>
                <c:pt idx="85">
                  <c:v>39706</c:v>
                </c:pt>
                <c:pt idx="86">
                  <c:v>38434</c:v>
                </c:pt>
                <c:pt idx="87">
                  <c:v>36589</c:v>
                </c:pt>
                <c:pt idx="88">
                  <c:v>20450</c:v>
                </c:pt>
                <c:pt idx="89">
                  <c:v>29774</c:v>
                </c:pt>
                <c:pt idx="90">
                  <c:v>24825</c:v>
                </c:pt>
                <c:pt idx="91">
                  <c:v>28675</c:v>
                </c:pt>
                <c:pt idx="92">
                  <c:v>38114</c:v>
                </c:pt>
                <c:pt idx="93">
                  <c:v>60680</c:v>
                </c:pt>
                <c:pt idx="94">
                  <c:v>66412</c:v>
                </c:pt>
                <c:pt idx="95">
                  <c:v>59748</c:v>
                </c:pt>
                <c:pt idx="96">
                  <c:v>63708</c:v>
                </c:pt>
                <c:pt idx="97">
                  <c:v>44599</c:v>
                </c:pt>
                <c:pt idx="98">
                  <c:v>53585</c:v>
                </c:pt>
                <c:pt idx="99">
                  <c:v>57336</c:v>
                </c:pt>
                <c:pt idx="100">
                  <c:v>66029</c:v>
                </c:pt>
                <c:pt idx="101">
                  <c:v>64430</c:v>
                </c:pt>
                <c:pt idx="102">
                  <c:v>65458</c:v>
                </c:pt>
                <c:pt idx="103">
                  <c:v>42367</c:v>
                </c:pt>
                <c:pt idx="104">
                  <c:v>65566</c:v>
                </c:pt>
                <c:pt idx="105">
                  <c:v>36278</c:v>
                </c:pt>
                <c:pt idx="106">
                  <c:v>46570</c:v>
                </c:pt>
                <c:pt idx="107">
                  <c:v>43602</c:v>
                </c:pt>
                <c:pt idx="108">
                  <c:v>38794</c:v>
                </c:pt>
                <c:pt idx="109">
                  <c:v>43340</c:v>
                </c:pt>
                <c:pt idx="110">
                  <c:v>30375</c:v>
                </c:pt>
                <c:pt idx="111">
                  <c:v>34566</c:v>
                </c:pt>
                <c:pt idx="112">
                  <c:v>47404</c:v>
                </c:pt>
                <c:pt idx="113">
                  <c:v>49427</c:v>
                </c:pt>
                <c:pt idx="114">
                  <c:v>43431</c:v>
                </c:pt>
                <c:pt idx="115">
                  <c:v>26672</c:v>
                </c:pt>
                <c:pt idx="116">
                  <c:v>18122</c:v>
                </c:pt>
                <c:pt idx="117">
                  <c:v>21427</c:v>
                </c:pt>
                <c:pt idx="118">
                  <c:v>11965</c:v>
                </c:pt>
                <c:pt idx="119">
                  <c:v>27693</c:v>
                </c:pt>
                <c:pt idx="120">
                  <c:v>18281</c:v>
                </c:pt>
                <c:pt idx="121">
                  <c:v>22899</c:v>
                </c:pt>
                <c:pt idx="122">
                  <c:v>10870</c:v>
                </c:pt>
                <c:pt idx="123">
                  <c:v>10207</c:v>
                </c:pt>
                <c:pt idx="124">
                  <c:v>23805</c:v>
                </c:pt>
                <c:pt idx="125">
                  <c:v>37666</c:v>
                </c:pt>
                <c:pt idx="126">
                  <c:v>20519</c:v>
                </c:pt>
                <c:pt idx="127">
                  <c:v>21244</c:v>
                </c:pt>
                <c:pt idx="128">
                  <c:v>36103</c:v>
                </c:pt>
                <c:pt idx="129">
                  <c:v>23902</c:v>
                </c:pt>
                <c:pt idx="130">
                  <c:v>24932</c:v>
                </c:pt>
                <c:pt idx="131">
                  <c:v>28673</c:v>
                </c:pt>
                <c:pt idx="132">
                  <c:v>33381</c:v>
                </c:pt>
                <c:pt idx="133">
                  <c:v>34385</c:v>
                </c:pt>
                <c:pt idx="134">
                  <c:v>26075</c:v>
                </c:pt>
                <c:pt idx="135">
                  <c:v>23243</c:v>
                </c:pt>
                <c:pt idx="136">
                  <c:v>31973</c:v>
                </c:pt>
                <c:pt idx="137">
                  <c:v>35587</c:v>
                </c:pt>
                <c:pt idx="138">
                  <c:v>31630</c:v>
                </c:pt>
                <c:pt idx="139">
                  <c:v>38186</c:v>
                </c:pt>
                <c:pt idx="140">
                  <c:v>30272</c:v>
                </c:pt>
                <c:pt idx="141">
                  <c:v>21479</c:v>
                </c:pt>
                <c:pt idx="142">
                  <c:v>38232</c:v>
                </c:pt>
                <c:pt idx="143">
                  <c:v>20196</c:v>
                </c:pt>
                <c:pt idx="144">
                  <c:v>24119</c:v>
                </c:pt>
                <c:pt idx="145">
                  <c:v>62946</c:v>
                </c:pt>
                <c:pt idx="146">
                  <c:v>60051</c:v>
                </c:pt>
                <c:pt idx="147">
                  <c:v>42990</c:v>
                </c:pt>
                <c:pt idx="148">
                  <c:v>61789</c:v>
                </c:pt>
                <c:pt idx="149">
                  <c:v>65860</c:v>
                </c:pt>
                <c:pt idx="150">
                  <c:v>68673</c:v>
                </c:pt>
                <c:pt idx="151">
                  <c:v>63878</c:v>
                </c:pt>
                <c:pt idx="152">
                  <c:v>58504</c:v>
                </c:pt>
                <c:pt idx="153">
                  <c:v>58322</c:v>
                </c:pt>
                <c:pt idx="154">
                  <c:v>47114</c:v>
                </c:pt>
                <c:pt idx="155">
                  <c:v>55766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5-4F29-A9C6-B4C79FC7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96464"/>
        <c:axId val="2091696944"/>
      </c:lineChart>
      <c:catAx>
        <c:axId val="20916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96944"/>
        <c:crosses val="autoZero"/>
        <c:auto val="1"/>
        <c:lblAlgn val="ctr"/>
        <c:lblOffset val="100"/>
        <c:noMultiLvlLbl val="0"/>
      </c:catAx>
      <c:valAx>
        <c:axId val="209169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3 WEEKS M.A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Weeks Movin Average'!$C$1</c:f>
              <c:strCache>
                <c:ptCount val="1"/>
                <c:pt idx="0">
                  <c:v>Deliveries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Weeks Movin Average'!$B$2:$B$157</c:f>
              <c:strCache>
                <c:ptCount val="156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1</c:v>
                </c:pt>
                <c:pt idx="105">
                  <c:v>Wk 2</c:v>
                </c:pt>
                <c:pt idx="106">
                  <c:v>Wk 3</c:v>
                </c:pt>
                <c:pt idx="107">
                  <c:v>Wk 4</c:v>
                </c:pt>
                <c:pt idx="108">
                  <c:v>Wk 5</c:v>
                </c:pt>
                <c:pt idx="109">
                  <c:v>Wk 6</c:v>
                </c:pt>
                <c:pt idx="110">
                  <c:v>Wk 7</c:v>
                </c:pt>
                <c:pt idx="111">
                  <c:v>Wk 8</c:v>
                </c:pt>
                <c:pt idx="112">
                  <c:v>Wk 9</c:v>
                </c:pt>
                <c:pt idx="113">
                  <c:v>Wk 10</c:v>
                </c:pt>
                <c:pt idx="114">
                  <c:v>Wk 11</c:v>
                </c:pt>
                <c:pt idx="115">
                  <c:v>Wk 12</c:v>
                </c:pt>
                <c:pt idx="116">
                  <c:v>Wk 13</c:v>
                </c:pt>
                <c:pt idx="117">
                  <c:v>Wk 14</c:v>
                </c:pt>
                <c:pt idx="118">
                  <c:v>Wk 15</c:v>
                </c:pt>
                <c:pt idx="119">
                  <c:v>Wk 16</c:v>
                </c:pt>
                <c:pt idx="120">
                  <c:v>Wk 17</c:v>
                </c:pt>
                <c:pt idx="121">
                  <c:v>Wk 18</c:v>
                </c:pt>
                <c:pt idx="122">
                  <c:v>Wk 19</c:v>
                </c:pt>
                <c:pt idx="123">
                  <c:v>Wk 20</c:v>
                </c:pt>
                <c:pt idx="124">
                  <c:v>Wk 21</c:v>
                </c:pt>
                <c:pt idx="125">
                  <c:v>Wk 22</c:v>
                </c:pt>
                <c:pt idx="126">
                  <c:v>Wk 23</c:v>
                </c:pt>
                <c:pt idx="127">
                  <c:v>Wk 24</c:v>
                </c:pt>
                <c:pt idx="128">
                  <c:v>Wk 25</c:v>
                </c:pt>
                <c:pt idx="129">
                  <c:v>Wk 26</c:v>
                </c:pt>
                <c:pt idx="130">
                  <c:v>Wk 27</c:v>
                </c:pt>
                <c:pt idx="131">
                  <c:v>Wk 28</c:v>
                </c:pt>
                <c:pt idx="132">
                  <c:v>Wk 29</c:v>
                </c:pt>
                <c:pt idx="133">
                  <c:v>Wk 30</c:v>
                </c:pt>
                <c:pt idx="134">
                  <c:v>Wk 31</c:v>
                </c:pt>
                <c:pt idx="135">
                  <c:v>Wk 32</c:v>
                </c:pt>
                <c:pt idx="136">
                  <c:v>Wk 33</c:v>
                </c:pt>
                <c:pt idx="137">
                  <c:v>Wk 34</c:v>
                </c:pt>
                <c:pt idx="138">
                  <c:v>Wk 35</c:v>
                </c:pt>
                <c:pt idx="139">
                  <c:v>Wk 36</c:v>
                </c:pt>
                <c:pt idx="140">
                  <c:v>Wk 37</c:v>
                </c:pt>
                <c:pt idx="141">
                  <c:v>Wk 38</c:v>
                </c:pt>
                <c:pt idx="142">
                  <c:v>Wk 39</c:v>
                </c:pt>
                <c:pt idx="143">
                  <c:v>Wk 40</c:v>
                </c:pt>
                <c:pt idx="144">
                  <c:v>Wk 41</c:v>
                </c:pt>
                <c:pt idx="145">
                  <c:v>Wk 42</c:v>
                </c:pt>
                <c:pt idx="146">
                  <c:v>Wk 43</c:v>
                </c:pt>
                <c:pt idx="147">
                  <c:v>Wk 44</c:v>
                </c:pt>
                <c:pt idx="148">
                  <c:v>Wk 45</c:v>
                </c:pt>
                <c:pt idx="149">
                  <c:v>Wk 46</c:v>
                </c:pt>
                <c:pt idx="150">
                  <c:v>Wk 47</c:v>
                </c:pt>
                <c:pt idx="151">
                  <c:v>Wk 48</c:v>
                </c:pt>
                <c:pt idx="152">
                  <c:v>Wk 49</c:v>
                </c:pt>
                <c:pt idx="153">
                  <c:v>Wk 50</c:v>
                </c:pt>
                <c:pt idx="154">
                  <c:v>Wk 51</c:v>
                </c:pt>
                <c:pt idx="155">
                  <c:v>Wk 52</c:v>
                </c:pt>
              </c:strCache>
            </c:strRef>
          </c:cat>
          <c:val>
            <c:numRef>
              <c:f>'3 Weeks Movin Average'!$C$2:$C$157</c:f>
              <c:numCache>
                <c:formatCode>General</c:formatCode>
                <c:ptCount val="156"/>
                <c:pt idx="0">
                  <c:v>36458</c:v>
                </c:pt>
                <c:pt idx="1">
                  <c:v>48999</c:v>
                </c:pt>
                <c:pt idx="2">
                  <c:v>40769</c:v>
                </c:pt>
                <c:pt idx="3">
                  <c:v>49314</c:v>
                </c:pt>
                <c:pt idx="4">
                  <c:v>37611</c:v>
                </c:pt>
                <c:pt idx="5">
                  <c:v>35416</c:v>
                </c:pt>
                <c:pt idx="6">
                  <c:v>43094</c:v>
                </c:pt>
                <c:pt idx="7">
                  <c:v>40144</c:v>
                </c:pt>
                <c:pt idx="8">
                  <c:v>34768</c:v>
                </c:pt>
                <c:pt idx="9">
                  <c:v>47517</c:v>
                </c:pt>
                <c:pt idx="10">
                  <c:v>16001</c:v>
                </c:pt>
                <c:pt idx="11">
                  <c:v>15765</c:v>
                </c:pt>
                <c:pt idx="12">
                  <c:v>17048</c:v>
                </c:pt>
                <c:pt idx="13">
                  <c:v>21419</c:v>
                </c:pt>
                <c:pt idx="14">
                  <c:v>14231</c:v>
                </c:pt>
                <c:pt idx="15">
                  <c:v>15215</c:v>
                </c:pt>
                <c:pt idx="16">
                  <c:v>25245</c:v>
                </c:pt>
                <c:pt idx="17">
                  <c:v>23390</c:v>
                </c:pt>
                <c:pt idx="18">
                  <c:v>17507</c:v>
                </c:pt>
                <c:pt idx="19">
                  <c:v>18246</c:v>
                </c:pt>
                <c:pt idx="20">
                  <c:v>27132</c:v>
                </c:pt>
                <c:pt idx="21">
                  <c:v>39077</c:v>
                </c:pt>
                <c:pt idx="22">
                  <c:v>27228</c:v>
                </c:pt>
                <c:pt idx="23">
                  <c:v>28879</c:v>
                </c:pt>
                <c:pt idx="24">
                  <c:v>36137</c:v>
                </c:pt>
                <c:pt idx="25">
                  <c:v>39142</c:v>
                </c:pt>
                <c:pt idx="26">
                  <c:v>26797</c:v>
                </c:pt>
                <c:pt idx="27">
                  <c:v>20736</c:v>
                </c:pt>
                <c:pt idx="28">
                  <c:v>37330</c:v>
                </c:pt>
                <c:pt idx="29">
                  <c:v>37063</c:v>
                </c:pt>
                <c:pt idx="30">
                  <c:v>28146</c:v>
                </c:pt>
                <c:pt idx="31">
                  <c:v>36393</c:v>
                </c:pt>
                <c:pt idx="32">
                  <c:v>26483</c:v>
                </c:pt>
                <c:pt idx="33">
                  <c:v>38719</c:v>
                </c:pt>
                <c:pt idx="34">
                  <c:v>32251</c:v>
                </c:pt>
                <c:pt idx="35">
                  <c:v>34068</c:v>
                </c:pt>
                <c:pt idx="36">
                  <c:v>23717</c:v>
                </c:pt>
                <c:pt idx="37">
                  <c:v>34029</c:v>
                </c:pt>
                <c:pt idx="38">
                  <c:v>29256</c:v>
                </c:pt>
                <c:pt idx="39">
                  <c:v>24373</c:v>
                </c:pt>
                <c:pt idx="40">
                  <c:v>59046</c:v>
                </c:pt>
                <c:pt idx="41">
                  <c:v>56157</c:v>
                </c:pt>
                <c:pt idx="42">
                  <c:v>46786</c:v>
                </c:pt>
                <c:pt idx="43">
                  <c:v>57610</c:v>
                </c:pt>
                <c:pt idx="44">
                  <c:v>65951</c:v>
                </c:pt>
                <c:pt idx="45">
                  <c:v>63986</c:v>
                </c:pt>
                <c:pt idx="46">
                  <c:v>54868</c:v>
                </c:pt>
                <c:pt idx="47">
                  <c:v>56226</c:v>
                </c:pt>
                <c:pt idx="48">
                  <c:v>66204</c:v>
                </c:pt>
                <c:pt idx="49">
                  <c:v>61438</c:v>
                </c:pt>
                <c:pt idx="50">
                  <c:v>45786</c:v>
                </c:pt>
                <c:pt idx="51">
                  <c:v>63034</c:v>
                </c:pt>
                <c:pt idx="52">
                  <c:v>49002</c:v>
                </c:pt>
                <c:pt idx="53">
                  <c:v>41439</c:v>
                </c:pt>
                <c:pt idx="54">
                  <c:v>33153</c:v>
                </c:pt>
                <c:pt idx="55">
                  <c:v>49809</c:v>
                </c:pt>
                <c:pt idx="56">
                  <c:v>45272</c:v>
                </c:pt>
                <c:pt idx="57">
                  <c:v>49883</c:v>
                </c:pt>
                <c:pt idx="58">
                  <c:v>42973</c:v>
                </c:pt>
                <c:pt idx="59">
                  <c:v>36508</c:v>
                </c:pt>
                <c:pt idx="60">
                  <c:v>40187</c:v>
                </c:pt>
                <c:pt idx="61">
                  <c:v>42735</c:v>
                </c:pt>
                <c:pt idx="62">
                  <c:v>29575</c:v>
                </c:pt>
                <c:pt idx="63">
                  <c:v>28387</c:v>
                </c:pt>
                <c:pt idx="64">
                  <c:v>27759</c:v>
                </c:pt>
                <c:pt idx="65">
                  <c:v>15227</c:v>
                </c:pt>
                <c:pt idx="66">
                  <c:v>22594</c:v>
                </c:pt>
                <c:pt idx="67">
                  <c:v>27219</c:v>
                </c:pt>
                <c:pt idx="68">
                  <c:v>17886</c:v>
                </c:pt>
                <c:pt idx="69">
                  <c:v>16480</c:v>
                </c:pt>
                <c:pt idx="70">
                  <c:v>11418</c:v>
                </c:pt>
                <c:pt idx="71">
                  <c:v>26523</c:v>
                </c:pt>
                <c:pt idx="72">
                  <c:v>31692</c:v>
                </c:pt>
                <c:pt idx="73">
                  <c:v>38291</c:v>
                </c:pt>
                <c:pt idx="74">
                  <c:v>20248</c:v>
                </c:pt>
                <c:pt idx="75">
                  <c:v>22811</c:v>
                </c:pt>
                <c:pt idx="76">
                  <c:v>36235</c:v>
                </c:pt>
                <c:pt idx="77">
                  <c:v>25177</c:v>
                </c:pt>
                <c:pt idx="78">
                  <c:v>25516</c:v>
                </c:pt>
                <c:pt idx="79">
                  <c:v>23155</c:v>
                </c:pt>
                <c:pt idx="80">
                  <c:v>36891</c:v>
                </c:pt>
                <c:pt idx="81">
                  <c:v>27866</c:v>
                </c:pt>
                <c:pt idx="82">
                  <c:v>24548</c:v>
                </c:pt>
                <c:pt idx="83">
                  <c:v>32777</c:v>
                </c:pt>
                <c:pt idx="84">
                  <c:v>39706</c:v>
                </c:pt>
                <c:pt idx="85">
                  <c:v>38434</c:v>
                </c:pt>
                <c:pt idx="86">
                  <c:v>36589</c:v>
                </c:pt>
                <c:pt idx="87">
                  <c:v>20450</c:v>
                </c:pt>
                <c:pt idx="88">
                  <c:v>29774</c:v>
                </c:pt>
                <c:pt idx="89">
                  <c:v>24825</c:v>
                </c:pt>
                <c:pt idx="90">
                  <c:v>28675</c:v>
                </c:pt>
                <c:pt idx="91">
                  <c:v>38114</c:v>
                </c:pt>
                <c:pt idx="92">
                  <c:v>60680</c:v>
                </c:pt>
                <c:pt idx="93">
                  <c:v>66412</c:v>
                </c:pt>
                <c:pt idx="94">
                  <c:v>59748</c:v>
                </c:pt>
                <c:pt idx="95">
                  <c:v>63708</c:v>
                </c:pt>
                <c:pt idx="96">
                  <c:v>44599</c:v>
                </c:pt>
                <c:pt idx="97">
                  <c:v>53585</c:v>
                </c:pt>
                <c:pt idx="98">
                  <c:v>57336</c:v>
                </c:pt>
                <c:pt idx="99">
                  <c:v>66029</c:v>
                </c:pt>
                <c:pt idx="100">
                  <c:v>64430</c:v>
                </c:pt>
                <c:pt idx="101">
                  <c:v>65458</c:v>
                </c:pt>
                <c:pt idx="102">
                  <c:v>42367</c:v>
                </c:pt>
                <c:pt idx="103">
                  <c:v>65566</c:v>
                </c:pt>
                <c:pt idx="104">
                  <c:v>36278</c:v>
                </c:pt>
                <c:pt idx="105">
                  <c:v>46570</c:v>
                </c:pt>
                <c:pt idx="106">
                  <c:v>43602</c:v>
                </c:pt>
                <c:pt idx="107">
                  <c:v>38794</c:v>
                </c:pt>
                <c:pt idx="108">
                  <c:v>43340</c:v>
                </c:pt>
                <c:pt idx="109">
                  <c:v>30375</c:v>
                </c:pt>
                <c:pt idx="110">
                  <c:v>34566</c:v>
                </c:pt>
                <c:pt idx="111">
                  <c:v>47404</c:v>
                </c:pt>
                <c:pt idx="112">
                  <c:v>49427</c:v>
                </c:pt>
                <c:pt idx="113">
                  <c:v>43431</c:v>
                </c:pt>
                <c:pt idx="114">
                  <c:v>26672</c:v>
                </c:pt>
                <c:pt idx="115">
                  <c:v>18122</c:v>
                </c:pt>
                <c:pt idx="116">
                  <c:v>21427</c:v>
                </c:pt>
                <c:pt idx="117">
                  <c:v>11965</c:v>
                </c:pt>
                <c:pt idx="118">
                  <c:v>27693</c:v>
                </c:pt>
                <c:pt idx="119">
                  <c:v>18281</c:v>
                </c:pt>
                <c:pt idx="120">
                  <c:v>22899</c:v>
                </c:pt>
                <c:pt idx="121">
                  <c:v>10870</c:v>
                </c:pt>
                <c:pt idx="122">
                  <c:v>10207</c:v>
                </c:pt>
                <c:pt idx="123">
                  <c:v>23805</c:v>
                </c:pt>
                <c:pt idx="124">
                  <c:v>37666</c:v>
                </c:pt>
                <c:pt idx="125">
                  <c:v>20519</c:v>
                </c:pt>
                <c:pt idx="126">
                  <c:v>21244</c:v>
                </c:pt>
                <c:pt idx="127">
                  <c:v>36103</c:v>
                </c:pt>
                <c:pt idx="128">
                  <c:v>23902</c:v>
                </c:pt>
                <c:pt idx="129">
                  <c:v>24932</c:v>
                </c:pt>
                <c:pt idx="130">
                  <c:v>28673</c:v>
                </c:pt>
                <c:pt idx="131">
                  <c:v>33381</c:v>
                </c:pt>
                <c:pt idx="132">
                  <c:v>34385</c:v>
                </c:pt>
                <c:pt idx="133">
                  <c:v>26075</c:v>
                </c:pt>
                <c:pt idx="134">
                  <c:v>23243</c:v>
                </c:pt>
                <c:pt idx="135">
                  <c:v>31973</c:v>
                </c:pt>
                <c:pt idx="136">
                  <c:v>35587</c:v>
                </c:pt>
                <c:pt idx="137">
                  <c:v>31630</c:v>
                </c:pt>
                <c:pt idx="138">
                  <c:v>38186</c:v>
                </c:pt>
                <c:pt idx="139">
                  <c:v>30272</c:v>
                </c:pt>
                <c:pt idx="140">
                  <c:v>21479</c:v>
                </c:pt>
                <c:pt idx="141">
                  <c:v>38232</c:v>
                </c:pt>
                <c:pt idx="142">
                  <c:v>20196</c:v>
                </c:pt>
                <c:pt idx="143">
                  <c:v>24119</c:v>
                </c:pt>
                <c:pt idx="144">
                  <c:v>62946</c:v>
                </c:pt>
                <c:pt idx="145">
                  <c:v>60051</c:v>
                </c:pt>
                <c:pt idx="146">
                  <c:v>42990</c:v>
                </c:pt>
                <c:pt idx="147">
                  <c:v>61789</c:v>
                </c:pt>
                <c:pt idx="148">
                  <c:v>65860</c:v>
                </c:pt>
                <c:pt idx="149">
                  <c:v>68673</c:v>
                </c:pt>
                <c:pt idx="150">
                  <c:v>63878</c:v>
                </c:pt>
                <c:pt idx="151">
                  <c:v>58504</c:v>
                </c:pt>
                <c:pt idx="152">
                  <c:v>58322</c:v>
                </c:pt>
                <c:pt idx="153">
                  <c:v>47114</c:v>
                </c:pt>
                <c:pt idx="154">
                  <c:v>55766</c:v>
                </c:pt>
                <c:pt idx="155">
                  <c:v>58188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F-491D-AD9B-1BF1BE86C005}"/>
            </c:ext>
          </c:extLst>
        </c:ser>
        <c:ser>
          <c:idx val="1"/>
          <c:order val="1"/>
          <c:tx>
            <c:strRef>
              <c:f>'3 Weeks Movin Average'!$D$1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Weeks Movin Average'!$B$2:$B$157</c:f>
              <c:strCache>
                <c:ptCount val="156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1</c:v>
                </c:pt>
                <c:pt idx="105">
                  <c:v>Wk 2</c:v>
                </c:pt>
                <c:pt idx="106">
                  <c:v>Wk 3</c:v>
                </c:pt>
                <c:pt idx="107">
                  <c:v>Wk 4</c:v>
                </c:pt>
                <c:pt idx="108">
                  <c:v>Wk 5</c:v>
                </c:pt>
                <c:pt idx="109">
                  <c:v>Wk 6</c:v>
                </c:pt>
                <c:pt idx="110">
                  <c:v>Wk 7</c:v>
                </c:pt>
                <c:pt idx="111">
                  <c:v>Wk 8</c:v>
                </c:pt>
                <c:pt idx="112">
                  <c:v>Wk 9</c:v>
                </c:pt>
                <c:pt idx="113">
                  <c:v>Wk 10</c:v>
                </c:pt>
                <c:pt idx="114">
                  <c:v>Wk 11</c:v>
                </c:pt>
                <c:pt idx="115">
                  <c:v>Wk 12</c:v>
                </c:pt>
                <c:pt idx="116">
                  <c:v>Wk 13</c:v>
                </c:pt>
                <c:pt idx="117">
                  <c:v>Wk 14</c:v>
                </c:pt>
                <c:pt idx="118">
                  <c:v>Wk 15</c:v>
                </c:pt>
                <c:pt idx="119">
                  <c:v>Wk 16</c:v>
                </c:pt>
                <c:pt idx="120">
                  <c:v>Wk 17</c:v>
                </c:pt>
                <c:pt idx="121">
                  <c:v>Wk 18</c:v>
                </c:pt>
                <c:pt idx="122">
                  <c:v>Wk 19</c:v>
                </c:pt>
                <c:pt idx="123">
                  <c:v>Wk 20</c:v>
                </c:pt>
                <c:pt idx="124">
                  <c:v>Wk 21</c:v>
                </c:pt>
                <c:pt idx="125">
                  <c:v>Wk 22</c:v>
                </c:pt>
                <c:pt idx="126">
                  <c:v>Wk 23</c:v>
                </c:pt>
                <c:pt idx="127">
                  <c:v>Wk 24</c:v>
                </c:pt>
                <c:pt idx="128">
                  <c:v>Wk 25</c:v>
                </c:pt>
                <c:pt idx="129">
                  <c:v>Wk 26</c:v>
                </c:pt>
                <c:pt idx="130">
                  <c:v>Wk 27</c:v>
                </c:pt>
                <c:pt idx="131">
                  <c:v>Wk 28</c:v>
                </c:pt>
                <c:pt idx="132">
                  <c:v>Wk 29</c:v>
                </c:pt>
                <c:pt idx="133">
                  <c:v>Wk 30</c:v>
                </c:pt>
                <c:pt idx="134">
                  <c:v>Wk 31</c:v>
                </c:pt>
                <c:pt idx="135">
                  <c:v>Wk 32</c:v>
                </c:pt>
                <c:pt idx="136">
                  <c:v>Wk 33</c:v>
                </c:pt>
                <c:pt idx="137">
                  <c:v>Wk 34</c:v>
                </c:pt>
                <c:pt idx="138">
                  <c:v>Wk 35</c:v>
                </c:pt>
                <c:pt idx="139">
                  <c:v>Wk 36</c:v>
                </c:pt>
                <c:pt idx="140">
                  <c:v>Wk 37</c:v>
                </c:pt>
                <c:pt idx="141">
                  <c:v>Wk 38</c:v>
                </c:pt>
                <c:pt idx="142">
                  <c:v>Wk 39</c:v>
                </c:pt>
                <c:pt idx="143">
                  <c:v>Wk 40</c:v>
                </c:pt>
                <c:pt idx="144">
                  <c:v>Wk 41</c:v>
                </c:pt>
                <c:pt idx="145">
                  <c:v>Wk 42</c:v>
                </c:pt>
                <c:pt idx="146">
                  <c:v>Wk 43</c:v>
                </c:pt>
                <c:pt idx="147">
                  <c:v>Wk 44</c:v>
                </c:pt>
                <c:pt idx="148">
                  <c:v>Wk 45</c:v>
                </c:pt>
                <c:pt idx="149">
                  <c:v>Wk 46</c:v>
                </c:pt>
                <c:pt idx="150">
                  <c:v>Wk 47</c:v>
                </c:pt>
                <c:pt idx="151">
                  <c:v>Wk 48</c:v>
                </c:pt>
                <c:pt idx="152">
                  <c:v>Wk 49</c:v>
                </c:pt>
                <c:pt idx="153">
                  <c:v>Wk 50</c:v>
                </c:pt>
                <c:pt idx="154">
                  <c:v>Wk 51</c:v>
                </c:pt>
                <c:pt idx="155">
                  <c:v>Wk 52</c:v>
                </c:pt>
              </c:strCache>
            </c:strRef>
          </c:cat>
          <c:val>
            <c:numRef>
              <c:f>'3 Weeks Movin Average'!$D$2:$D$157</c:f>
              <c:numCache>
                <c:formatCode>General</c:formatCode>
                <c:ptCount val="156"/>
                <c:pt idx="3">
                  <c:v>42075.333333333336</c:v>
                </c:pt>
                <c:pt idx="4">
                  <c:v>46360.666666666664</c:v>
                </c:pt>
                <c:pt idx="5">
                  <c:v>42564.666666666664</c:v>
                </c:pt>
                <c:pt idx="6">
                  <c:v>40780.333333333336</c:v>
                </c:pt>
                <c:pt idx="7">
                  <c:v>38707</c:v>
                </c:pt>
                <c:pt idx="8">
                  <c:v>39551.333333333336</c:v>
                </c:pt>
                <c:pt idx="9">
                  <c:v>39335.333333333336</c:v>
                </c:pt>
                <c:pt idx="10">
                  <c:v>40809.666666666664</c:v>
                </c:pt>
                <c:pt idx="11">
                  <c:v>32762</c:v>
                </c:pt>
                <c:pt idx="12">
                  <c:v>26427.666666666668</c:v>
                </c:pt>
                <c:pt idx="13">
                  <c:v>16271.333333333334</c:v>
                </c:pt>
                <c:pt idx="14">
                  <c:v>18077.333333333332</c:v>
                </c:pt>
                <c:pt idx="15">
                  <c:v>17566</c:v>
                </c:pt>
                <c:pt idx="16">
                  <c:v>16955</c:v>
                </c:pt>
                <c:pt idx="17">
                  <c:v>18230.333333333332</c:v>
                </c:pt>
                <c:pt idx="18">
                  <c:v>21283.333333333332</c:v>
                </c:pt>
                <c:pt idx="19">
                  <c:v>22047.333333333332</c:v>
                </c:pt>
                <c:pt idx="20">
                  <c:v>19714.333333333332</c:v>
                </c:pt>
                <c:pt idx="21">
                  <c:v>20961.666666666668</c:v>
                </c:pt>
                <c:pt idx="22">
                  <c:v>28151.666666666668</c:v>
                </c:pt>
                <c:pt idx="23">
                  <c:v>31145.666666666668</c:v>
                </c:pt>
                <c:pt idx="24">
                  <c:v>31728</c:v>
                </c:pt>
                <c:pt idx="25">
                  <c:v>30748</c:v>
                </c:pt>
                <c:pt idx="26">
                  <c:v>34719.333333333336</c:v>
                </c:pt>
                <c:pt idx="27">
                  <c:v>34025.333333333336</c:v>
                </c:pt>
                <c:pt idx="28">
                  <c:v>28891.666666666668</c:v>
                </c:pt>
                <c:pt idx="29">
                  <c:v>28287.666666666668</c:v>
                </c:pt>
                <c:pt idx="30">
                  <c:v>31709.666666666668</c:v>
                </c:pt>
                <c:pt idx="31">
                  <c:v>34179.666666666664</c:v>
                </c:pt>
                <c:pt idx="32">
                  <c:v>33867.333333333336</c:v>
                </c:pt>
                <c:pt idx="33">
                  <c:v>30340.666666666668</c:v>
                </c:pt>
                <c:pt idx="34">
                  <c:v>33865</c:v>
                </c:pt>
                <c:pt idx="35">
                  <c:v>32484.333333333332</c:v>
                </c:pt>
                <c:pt idx="36">
                  <c:v>35012.666666666664</c:v>
                </c:pt>
                <c:pt idx="37">
                  <c:v>30012</c:v>
                </c:pt>
                <c:pt idx="38">
                  <c:v>30604.666666666668</c:v>
                </c:pt>
                <c:pt idx="39">
                  <c:v>29000.666666666668</c:v>
                </c:pt>
                <c:pt idx="40">
                  <c:v>29219.333333333332</c:v>
                </c:pt>
                <c:pt idx="41">
                  <c:v>37558.333333333336</c:v>
                </c:pt>
                <c:pt idx="42">
                  <c:v>46525.333333333336</c:v>
                </c:pt>
                <c:pt idx="43">
                  <c:v>53996.333333333336</c:v>
                </c:pt>
                <c:pt idx="44">
                  <c:v>53517.666666666664</c:v>
                </c:pt>
                <c:pt idx="45">
                  <c:v>56782.333333333336</c:v>
                </c:pt>
                <c:pt idx="46">
                  <c:v>62515.666666666664</c:v>
                </c:pt>
                <c:pt idx="47">
                  <c:v>61601.666666666664</c:v>
                </c:pt>
                <c:pt idx="48">
                  <c:v>58360</c:v>
                </c:pt>
                <c:pt idx="49">
                  <c:v>59099.333333333336</c:v>
                </c:pt>
                <c:pt idx="50">
                  <c:v>61289.333333333336</c:v>
                </c:pt>
                <c:pt idx="51">
                  <c:v>57809.333333333336</c:v>
                </c:pt>
                <c:pt idx="52">
                  <c:v>56752.666666666664</c:v>
                </c:pt>
                <c:pt idx="53">
                  <c:v>52607.333333333336</c:v>
                </c:pt>
                <c:pt idx="54">
                  <c:v>51158.333333333336</c:v>
                </c:pt>
                <c:pt idx="55">
                  <c:v>41198</c:v>
                </c:pt>
                <c:pt idx="56">
                  <c:v>41467</c:v>
                </c:pt>
                <c:pt idx="57">
                  <c:v>42744.666666666664</c:v>
                </c:pt>
                <c:pt idx="58">
                  <c:v>48321.333333333336</c:v>
                </c:pt>
                <c:pt idx="59">
                  <c:v>46042.666666666664</c:v>
                </c:pt>
                <c:pt idx="60">
                  <c:v>43121.333333333336</c:v>
                </c:pt>
                <c:pt idx="61">
                  <c:v>39889.333333333336</c:v>
                </c:pt>
                <c:pt idx="62">
                  <c:v>39810</c:v>
                </c:pt>
                <c:pt idx="63">
                  <c:v>37499</c:v>
                </c:pt>
                <c:pt idx="64">
                  <c:v>33565.666666666664</c:v>
                </c:pt>
                <c:pt idx="65">
                  <c:v>28573.666666666668</c:v>
                </c:pt>
                <c:pt idx="66">
                  <c:v>23791</c:v>
                </c:pt>
                <c:pt idx="67">
                  <c:v>21860</c:v>
                </c:pt>
                <c:pt idx="68">
                  <c:v>21680</c:v>
                </c:pt>
                <c:pt idx="69">
                  <c:v>22566.333333333332</c:v>
                </c:pt>
                <c:pt idx="70">
                  <c:v>20528.333333333332</c:v>
                </c:pt>
                <c:pt idx="71">
                  <c:v>15261.333333333334</c:v>
                </c:pt>
                <c:pt idx="72">
                  <c:v>18140.333333333332</c:v>
                </c:pt>
                <c:pt idx="73">
                  <c:v>23211</c:v>
                </c:pt>
                <c:pt idx="74">
                  <c:v>32168.666666666668</c:v>
                </c:pt>
                <c:pt idx="75">
                  <c:v>30077</c:v>
                </c:pt>
                <c:pt idx="76">
                  <c:v>27116.666666666668</c:v>
                </c:pt>
                <c:pt idx="77">
                  <c:v>26431.333333333332</c:v>
                </c:pt>
                <c:pt idx="78">
                  <c:v>28074.333333333332</c:v>
                </c:pt>
                <c:pt idx="79">
                  <c:v>28976</c:v>
                </c:pt>
                <c:pt idx="80">
                  <c:v>24616</c:v>
                </c:pt>
                <c:pt idx="81">
                  <c:v>28520.666666666668</c:v>
                </c:pt>
                <c:pt idx="82">
                  <c:v>29304</c:v>
                </c:pt>
                <c:pt idx="83">
                  <c:v>29768.333333333332</c:v>
                </c:pt>
                <c:pt idx="84">
                  <c:v>28397</c:v>
                </c:pt>
                <c:pt idx="85">
                  <c:v>32343.666666666668</c:v>
                </c:pt>
                <c:pt idx="86">
                  <c:v>36972.333333333336</c:v>
                </c:pt>
                <c:pt idx="87">
                  <c:v>38243</c:v>
                </c:pt>
                <c:pt idx="88">
                  <c:v>31824.333333333332</c:v>
                </c:pt>
                <c:pt idx="89">
                  <c:v>28937.666666666668</c:v>
                </c:pt>
                <c:pt idx="90">
                  <c:v>25016.333333333332</c:v>
                </c:pt>
                <c:pt idx="91">
                  <c:v>27758</c:v>
                </c:pt>
                <c:pt idx="92">
                  <c:v>30538</c:v>
                </c:pt>
                <c:pt idx="93">
                  <c:v>42489.666666666664</c:v>
                </c:pt>
                <c:pt idx="94">
                  <c:v>55068.666666666664</c:v>
                </c:pt>
                <c:pt idx="95">
                  <c:v>62280</c:v>
                </c:pt>
                <c:pt idx="96">
                  <c:v>63289.333333333336</c:v>
                </c:pt>
                <c:pt idx="97">
                  <c:v>56018.333333333336</c:v>
                </c:pt>
                <c:pt idx="98">
                  <c:v>53964</c:v>
                </c:pt>
                <c:pt idx="99">
                  <c:v>51840</c:v>
                </c:pt>
                <c:pt idx="100">
                  <c:v>58983.333333333336</c:v>
                </c:pt>
                <c:pt idx="101">
                  <c:v>62598.333333333336</c:v>
                </c:pt>
                <c:pt idx="102">
                  <c:v>65305.666666666664</c:v>
                </c:pt>
                <c:pt idx="103">
                  <c:v>57418.333333333336</c:v>
                </c:pt>
                <c:pt idx="104">
                  <c:v>57797</c:v>
                </c:pt>
                <c:pt idx="105">
                  <c:v>48070.333333333336</c:v>
                </c:pt>
                <c:pt idx="106">
                  <c:v>49471.333333333336</c:v>
                </c:pt>
                <c:pt idx="107">
                  <c:v>42150</c:v>
                </c:pt>
                <c:pt idx="108">
                  <c:v>42988.666666666664</c:v>
                </c:pt>
                <c:pt idx="109">
                  <c:v>41912</c:v>
                </c:pt>
                <c:pt idx="110">
                  <c:v>37503</c:v>
                </c:pt>
                <c:pt idx="111">
                  <c:v>36093.666666666664</c:v>
                </c:pt>
                <c:pt idx="112">
                  <c:v>37448.333333333336</c:v>
                </c:pt>
                <c:pt idx="113">
                  <c:v>43799</c:v>
                </c:pt>
                <c:pt idx="114">
                  <c:v>46754</c:v>
                </c:pt>
                <c:pt idx="115">
                  <c:v>39843.333333333336</c:v>
                </c:pt>
                <c:pt idx="116">
                  <c:v>29408.333333333332</c:v>
                </c:pt>
                <c:pt idx="117">
                  <c:v>22073.666666666668</c:v>
                </c:pt>
                <c:pt idx="118">
                  <c:v>17171.333333333332</c:v>
                </c:pt>
                <c:pt idx="119">
                  <c:v>20361.666666666668</c:v>
                </c:pt>
                <c:pt idx="120">
                  <c:v>19313</c:v>
                </c:pt>
                <c:pt idx="121">
                  <c:v>22957.666666666668</c:v>
                </c:pt>
                <c:pt idx="122">
                  <c:v>17350</c:v>
                </c:pt>
                <c:pt idx="123">
                  <c:v>14658.666666666666</c:v>
                </c:pt>
                <c:pt idx="124">
                  <c:v>14960.666666666666</c:v>
                </c:pt>
                <c:pt idx="125">
                  <c:v>23892.666666666668</c:v>
                </c:pt>
                <c:pt idx="126">
                  <c:v>27330</c:v>
                </c:pt>
                <c:pt idx="127">
                  <c:v>26476.333333333332</c:v>
                </c:pt>
                <c:pt idx="128">
                  <c:v>25955.333333333332</c:v>
                </c:pt>
                <c:pt idx="129">
                  <c:v>27083</c:v>
                </c:pt>
                <c:pt idx="130">
                  <c:v>28312.333333333332</c:v>
                </c:pt>
                <c:pt idx="131">
                  <c:v>25835.666666666668</c:v>
                </c:pt>
                <c:pt idx="132">
                  <c:v>28995.333333333332</c:v>
                </c:pt>
                <c:pt idx="133">
                  <c:v>32146.333333333332</c:v>
                </c:pt>
                <c:pt idx="134">
                  <c:v>31280.333333333332</c:v>
                </c:pt>
                <c:pt idx="135">
                  <c:v>27901</c:v>
                </c:pt>
                <c:pt idx="136">
                  <c:v>27097</c:v>
                </c:pt>
                <c:pt idx="137">
                  <c:v>30267.666666666668</c:v>
                </c:pt>
                <c:pt idx="138">
                  <c:v>33063.333333333336</c:v>
                </c:pt>
                <c:pt idx="139">
                  <c:v>35134.333333333336</c:v>
                </c:pt>
                <c:pt idx="140">
                  <c:v>33362.666666666664</c:v>
                </c:pt>
                <c:pt idx="141">
                  <c:v>29979</c:v>
                </c:pt>
                <c:pt idx="142">
                  <c:v>29994.333333333332</c:v>
                </c:pt>
                <c:pt idx="143">
                  <c:v>26635.666666666668</c:v>
                </c:pt>
                <c:pt idx="144">
                  <c:v>27515.666666666668</c:v>
                </c:pt>
                <c:pt idx="145">
                  <c:v>35753.666666666664</c:v>
                </c:pt>
                <c:pt idx="146">
                  <c:v>49038.666666666664</c:v>
                </c:pt>
                <c:pt idx="147">
                  <c:v>55329</c:v>
                </c:pt>
                <c:pt idx="148">
                  <c:v>54943.333333333336</c:v>
                </c:pt>
                <c:pt idx="149">
                  <c:v>56879.666666666664</c:v>
                </c:pt>
                <c:pt idx="150">
                  <c:v>65440.666666666664</c:v>
                </c:pt>
                <c:pt idx="151">
                  <c:v>66137</c:v>
                </c:pt>
                <c:pt idx="152">
                  <c:v>63685</c:v>
                </c:pt>
                <c:pt idx="153">
                  <c:v>60234.666666666664</c:v>
                </c:pt>
                <c:pt idx="154">
                  <c:v>54646.666666666664</c:v>
                </c:pt>
                <c:pt idx="155">
                  <c:v>53734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F-491D-AD9B-1BF1BE86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572160"/>
        <c:axId val="1329574080"/>
      </c:lineChart>
      <c:catAx>
        <c:axId val="13295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74080"/>
        <c:crosses val="autoZero"/>
        <c:auto val="1"/>
        <c:lblAlgn val="ctr"/>
        <c:lblOffset val="100"/>
        <c:noMultiLvlLbl val="0"/>
      </c:catAx>
      <c:valAx>
        <c:axId val="132957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EXPONENTIAL</a:t>
            </a:r>
            <a:r>
              <a:rPr lang="en-GB" sz="1200" b="1" baseline="0"/>
              <a:t> SMOOTHENING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Smoothening'!$C$1</c:f>
              <c:strCache>
                <c:ptCount val="1"/>
                <c:pt idx="0">
                  <c:v>Deliveries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Smoothening'!$B$2:$B$157</c:f>
              <c:strCache>
                <c:ptCount val="156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1</c:v>
                </c:pt>
                <c:pt idx="105">
                  <c:v>Wk 2</c:v>
                </c:pt>
                <c:pt idx="106">
                  <c:v>Wk 3</c:v>
                </c:pt>
                <c:pt idx="107">
                  <c:v>Wk 4</c:v>
                </c:pt>
                <c:pt idx="108">
                  <c:v>Wk 5</c:v>
                </c:pt>
                <c:pt idx="109">
                  <c:v>Wk 6</c:v>
                </c:pt>
                <c:pt idx="110">
                  <c:v>Wk 7</c:v>
                </c:pt>
                <c:pt idx="111">
                  <c:v>Wk 8</c:v>
                </c:pt>
                <c:pt idx="112">
                  <c:v>Wk 9</c:v>
                </c:pt>
                <c:pt idx="113">
                  <c:v>Wk 10</c:v>
                </c:pt>
                <c:pt idx="114">
                  <c:v>Wk 11</c:v>
                </c:pt>
                <c:pt idx="115">
                  <c:v>Wk 12</c:v>
                </c:pt>
                <c:pt idx="116">
                  <c:v>Wk 13</c:v>
                </c:pt>
                <c:pt idx="117">
                  <c:v>Wk 14</c:v>
                </c:pt>
                <c:pt idx="118">
                  <c:v>Wk 15</c:v>
                </c:pt>
                <c:pt idx="119">
                  <c:v>Wk 16</c:v>
                </c:pt>
                <c:pt idx="120">
                  <c:v>Wk 17</c:v>
                </c:pt>
                <c:pt idx="121">
                  <c:v>Wk 18</c:v>
                </c:pt>
                <c:pt idx="122">
                  <c:v>Wk 19</c:v>
                </c:pt>
                <c:pt idx="123">
                  <c:v>Wk 20</c:v>
                </c:pt>
                <c:pt idx="124">
                  <c:v>Wk 21</c:v>
                </c:pt>
                <c:pt idx="125">
                  <c:v>Wk 22</c:v>
                </c:pt>
                <c:pt idx="126">
                  <c:v>Wk 23</c:v>
                </c:pt>
                <c:pt idx="127">
                  <c:v>Wk 24</c:v>
                </c:pt>
                <c:pt idx="128">
                  <c:v>Wk 25</c:v>
                </c:pt>
                <c:pt idx="129">
                  <c:v>Wk 26</c:v>
                </c:pt>
                <c:pt idx="130">
                  <c:v>Wk 27</c:v>
                </c:pt>
                <c:pt idx="131">
                  <c:v>Wk 28</c:v>
                </c:pt>
                <c:pt idx="132">
                  <c:v>Wk 29</c:v>
                </c:pt>
                <c:pt idx="133">
                  <c:v>Wk 30</c:v>
                </c:pt>
                <c:pt idx="134">
                  <c:v>Wk 31</c:v>
                </c:pt>
                <c:pt idx="135">
                  <c:v>Wk 32</c:v>
                </c:pt>
                <c:pt idx="136">
                  <c:v>Wk 33</c:v>
                </c:pt>
                <c:pt idx="137">
                  <c:v>Wk 34</c:v>
                </c:pt>
                <c:pt idx="138">
                  <c:v>Wk 35</c:v>
                </c:pt>
                <c:pt idx="139">
                  <c:v>Wk 36</c:v>
                </c:pt>
                <c:pt idx="140">
                  <c:v>Wk 37</c:v>
                </c:pt>
                <c:pt idx="141">
                  <c:v>Wk 38</c:v>
                </c:pt>
                <c:pt idx="142">
                  <c:v>Wk 39</c:v>
                </c:pt>
                <c:pt idx="143">
                  <c:v>Wk 40</c:v>
                </c:pt>
                <c:pt idx="144">
                  <c:v>Wk 41</c:v>
                </c:pt>
                <c:pt idx="145">
                  <c:v>Wk 42</c:v>
                </c:pt>
                <c:pt idx="146">
                  <c:v>Wk 43</c:v>
                </c:pt>
                <c:pt idx="147">
                  <c:v>Wk 44</c:v>
                </c:pt>
                <c:pt idx="148">
                  <c:v>Wk 45</c:v>
                </c:pt>
                <c:pt idx="149">
                  <c:v>Wk 46</c:v>
                </c:pt>
                <c:pt idx="150">
                  <c:v>Wk 47</c:v>
                </c:pt>
                <c:pt idx="151">
                  <c:v>Wk 48</c:v>
                </c:pt>
                <c:pt idx="152">
                  <c:v>Wk 49</c:v>
                </c:pt>
                <c:pt idx="153">
                  <c:v>Wk 50</c:v>
                </c:pt>
                <c:pt idx="154">
                  <c:v>Wk 51</c:v>
                </c:pt>
                <c:pt idx="155">
                  <c:v>Wk 52</c:v>
                </c:pt>
              </c:strCache>
            </c:strRef>
          </c:cat>
          <c:val>
            <c:numRef>
              <c:f>'Exponential Smoothening'!$C$2:$C$157</c:f>
              <c:numCache>
                <c:formatCode>General</c:formatCode>
                <c:ptCount val="156"/>
                <c:pt idx="0">
                  <c:v>36458</c:v>
                </c:pt>
                <c:pt idx="1">
                  <c:v>48999</c:v>
                </c:pt>
                <c:pt idx="2">
                  <c:v>40769</c:v>
                </c:pt>
                <c:pt idx="3">
                  <c:v>49314</c:v>
                </c:pt>
                <c:pt idx="4">
                  <c:v>37611</c:v>
                </c:pt>
                <c:pt idx="5">
                  <c:v>35416</c:v>
                </c:pt>
                <c:pt idx="6">
                  <c:v>43094</c:v>
                </c:pt>
                <c:pt idx="7">
                  <c:v>40144</c:v>
                </c:pt>
                <c:pt idx="8">
                  <c:v>34768</c:v>
                </c:pt>
                <c:pt idx="9">
                  <c:v>47517</c:v>
                </c:pt>
                <c:pt idx="10">
                  <c:v>16001</c:v>
                </c:pt>
                <c:pt idx="11">
                  <c:v>15765</c:v>
                </c:pt>
                <c:pt idx="12">
                  <c:v>17048</c:v>
                </c:pt>
                <c:pt idx="13">
                  <c:v>21419</c:v>
                </c:pt>
                <c:pt idx="14">
                  <c:v>14231</c:v>
                </c:pt>
                <c:pt idx="15">
                  <c:v>15215</c:v>
                </c:pt>
                <c:pt idx="16">
                  <c:v>25245</c:v>
                </c:pt>
                <c:pt idx="17">
                  <c:v>23390</c:v>
                </c:pt>
                <c:pt idx="18">
                  <c:v>17507</c:v>
                </c:pt>
                <c:pt idx="19">
                  <c:v>18246</c:v>
                </c:pt>
                <c:pt idx="20">
                  <c:v>27132</c:v>
                </c:pt>
                <c:pt idx="21">
                  <c:v>39077</c:v>
                </c:pt>
                <c:pt idx="22">
                  <c:v>27228</c:v>
                </c:pt>
                <c:pt idx="23">
                  <c:v>28879</c:v>
                </c:pt>
                <c:pt idx="24">
                  <c:v>36137</c:v>
                </c:pt>
                <c:pt idx="25">
                  <c:v>39142</c:v>
                </c:pt>
                <c:pt idx="26">
                  <c:v>26797</c:v>
                </c:pt>
                <c:pt idx="27">
                  <c:v>20736</c:v>
                </c:pt>
                <c:pt idx="28">
                  <c:v>37330</c:v>
                </c:pt>
                <c:pt idx="29">
                  <c:v>37063</c:v>
                </c:pt>
                <c:pt idx="30">
                  <c:v>28146</c:v>
                </c:pt>
                <c:pt idx="31">
                  <c:v>36393</c:v>
                </c:pt>
                <c:pt idx="32">
                  <c:v>26483</c:v>
                </c:pt>
                <c:pt idx="33">
                  <c:v>38719</c:v>
                </c:pt>
                <c:pt idx="34">
                  <c:v>32251</c:v>
                </c:pt>
                <c:pt idx="35">
                  <c:v>34068</c:v>
                </c:pt>
                <c:pt idx="36">
                  <c:v>23717</c:v>
                </c:pt>
                <c:pt idx="37">
                  <c:v>34029</c:v>
                </c:pt>
                <c:pt idx="38">
                  <c:v>29256</c:v>
                </c:pt>
                <c:pt idx="39">
                  <c:v>24373</c:v>
                </c:pt>
                <c:pt idx="40">
                  <c:v>59046</c:v>
                </c:pt>
                <c:pt idx="41">
                  <c:v>56157</c:v>
                </c:pt>
                <c:pt idx="42">
                  <c:v>46786</c:v>
                </c:pt>
                <c:pt idx="43">
                  <c:v>57610</c:v>
                </c:pt>
                <c:pt idx="44">
                  <c:v>65951</c:v>
                </c:pt>
                <c:pt idx="45">
                  <c:v>63986</c:v>
                </c:pt>
                <c:pt idx="46">
                  <c:v>54868</c:v>
                </c:pt>
                <c:pt idx="47">
                  <c:v>56226</c:v>
                </c:pt>
                <c:pt idx="48">
                  <c:v>66204</c:v>
                </c:pt>
                <c:pt idx="49">
                  <c:v>61438</c:v>
                </c:pt>
                <c:pt idx="50">
                  <c:v>45786</c:v>
                </c:pt>
                <c:pt idx="51">
                  <c:v>63034</c:v>
                </c:pt>
                <c:pt idx="52">
                  <c:v>49002</c:v>
                </c:pt>
                <c:pt idx="53">
                  <c:v>41439</c:v>
                </c:pt>
                <c:pt idx="54">
                  <c:v>33153</c:v>
                </c:pt>
                <c:pt idx="55">
                  <c:v>49809</c:v>
                </c:pt>
                <c:pt idx="56">
                  <c:v>45272</c:v>
                </c:pt>
                <c:pt idx="57">
                  <c:v>49883</c:v>
                </c:pt>
                <c:pt idx="58">
                  <c:v>42973</c:v>
                </c:pt>
                <c:pt idx="59">
                  <c:v>36508</c:v>
                </c:pt>
                <c:pt idx="60">
                  <c:v>40187</c:v>
                </c:pt>
                <c:pt idx="61">
                  <c:v>42735</c:v>
                </c:pt>
                <c:pt idx="62">
                  <c:v>29575</c:v>
                </c:pt>
                <c:pt idx="63">
                  <c:v>28387</c:v>
                </c:pt>
                <c:pt idx="64">
                  <c:v>27759</c:v>
                </c:pt>
                <c:pt idx="65">
                  <c:v>15227</c:v>
                </c:pt>
                <c:pt idx="66">
                  <c:v>22594</c:v>
                </c:pt>
                <c:pt idx="67">
                  <c:v>27219</c:v>
                </c:pt>
                <c:pt idx="68">
                  <c:v>17886</c:v>
                </c:pt>
                <c:pt idx="69">
                  <c:v>16480</c:v>
                </c:pt>
                <c:pt idx="70">
                  <c:v>11418</c:v>
                </c:pt>
                <c:pt idx="71">
                  <c:v>26523</c:v>
                </c:pt>
                <c:pt idx="72">
                  <c:v>31692</c:v>
                </c:pt>
                <c:pt idx="73">
                  <c:v>38291</c:v>
                </c:pt>
                <c:pt idx="74">
                  <c:v>20248</c:v>
                </c:pt>
                <c:pt idx="75">
                  <c:v>22811</c:v>
                </c:pt>
                <c:pt idx="76">
                  <c:v>36235</c:v>
                </c:pt>
                <c:pt idx="77">
                  <c:v>25177</c:v>
                </c:pt>
                <c:pt idx="78">
                  <c:v>25516</c:v>
                </c:pt>
                <c:pt idx="79">
                  <c:v>23155</c:v>
                </c:pt>
                <c:pt idx="80">
                  <c:v>36891</c:v>
                </c:pt>
                <c:pt idx="81">
                  <c:v>27866</c:v>
                </c:pt>
                <c:pt idx="82">
                  <c:v>24548</c:v>
                </c:pt>
                <c:pt idx="83">
                  <c:v>32777</c:v>
                </c:pt>
                <c:pt idx="84">
                  <c:v>39706</c:v>
                </c:pt>
                <c:pt idx="85">
                  <c:v>38434</c:v>
                </c:pt>
                <c:pt idx="86">
                  <c:v>36589</c:v>
                </c:pt>
                <c:pt idx="87">
                  <c:v>20450</c:v>
                </c:pt>
                <c:pt idx="88">
                  <c:v>29774</c:v>
                </c:pt>
                <c:pt idx="89">
                  <c:v>24825</c:v>
                </c:pt>
                <c:pt idx="90">
                  <c:v>28675</c:v>
                </c:pt>
                <c:pt idx="91">
                  <c:v>38114</c:v>
                </c:pt>
                <c:pt idx="92">
                  <c:v>60680</c:v>
                </c:pt>
                <c:pt idx="93">
                  <c:v>66412</c:v>
                </c:pt>
                <c:pt idx="94">
                  <c:v>59748</c:v>
                </c:pt>
                <c:pt idx="95">
                  <c:v>63708</c:v>
                </c:pt>
                <c:pt idx="96">
                  <c:v>44599</c:v>
                </c:pt>
                <c:pt idx="97">
                  <c:v>53585</c:v>
                </c:pt>
                <c:pt idx="98">
                  <c:v>57336</c:v>
                </c:pt>
                <c:pt idx="99">
                  <c:v>66029</c:v>
                </c:pt>
                <c:pt idx="100">
                  <c:v>64430</c:v>
                </c:pt>
                <c:pt idx="101">
                  <c:v>65458</c:v>
                </c:pt>
                <c:pt idx="102">
                  <c:v>42367</c:v>
                </c:pt>
                <c:pt idx="103">
                  <c:v>65566</c:v>
                </c:pt>
                <c:pt idx="104">
                  <c:v>36278</c:v>
                </c:pt>
                <c:pt idx="105">
                  <c:v>46570</c:v>
                </c:pt>
                <c:pt idx="106">
                  <c:v>43602</c:v>
                </c:pt>
                <c:pt idx="107">
                  <c:v>38794</c:v>
                </c:pt>
                <c:pt idx="108">
                  <c:v>43340</c:v>
                </c:pt>
                <c:pt idx="109">
                  <c:v>30375</c:v>
                </c:pt>
                <c:pt idx="110">
                  <c:v>34566</c:v>
                </c:pt>
                <c:pt idx="111">
                  <c:v>47404</c:v>
                </c:pt>
                <c:pt idx="112">
                  <c:v>49427</c:v>
                </c:pt>
                <c:pt idx="113">
                  <c:v>43431</c:v>
                </c:pt>
                <c:pt idx="114">
                  <c:v>26672</c:v>
                </c:pt>
                <c:pt idx="115">
                  <c:v>18122</c:v>
                </c:pt>
                <c:pt idx="116">
                  <c:v>21427</c:v>
                </c:pt>
                <c:pt idx="117">
                  <c:v>11965</c:v>
                </c:pt>
                <c:pt idx="118">
                  <c:v>27693</c:v>
                </c:pt>
                <c:pt idx="119">
                  <c:v>18281</c:v>
                </c:pt>
                <c:pt idx="120">
                  <c:v>22899</c:v>
                </c:pt>
                <c:pt idx="121">
                  <c:v>10870</c:v>
                </c:pt>
                <c:pt idx="122">
                  <c:v>10207</c:v>
                </c:pt>
                <c:pt idx="123">
                  <c:v>23805</c:v>
                </c:pt>
                <c:pt idx="124">
                  <c:v>37666</c:v>
                </c:pt>
                <c:pt idx="125">
                  <c:v>20519</c:v>
                </c:pt>
                <c:pt idx="126">
                  <c:v>21244</c:v>
                </c:pt>
                <c:pt idx="127">
                  <c:v>36103</c:v>
                </c:pt>
                <c:pt idx="128">
                  <c:v>23902</c:v>
                </c:pt>
                <c:pt idx="129">
                  <c:v>24932</c:v>
                </c:pt>
                <c:pt idx="130">
                  <c:v>28673</c:v>
                </c:pt>
                <c:pt idx="131">
                  <c:v>33381</c:v>
                </c:pt>
                <c:pt idx="132">
                  <c:v>34385</c:v>
                </c:pt>
                <c:pt idx="133">
                  <c:v>26075</c:v>
                </c:pt>
                <c:pt idx="134">
                  <c:v>23243</c:v>
                </c:pt>
                <c:pt idx="135">
                  <c:v>31973</c:v>
                </c:pt>
                <c:pt idx="136">
                  <c:v>35587</c:v>
                </c:pt>
                <c:pt idx="137">
                  <c:v>31630</c:v>
                </c:pt>
                <c:pt idx="138">
                  <c:v>38186</c:v>
                </c:pt>
                <c:pt idx="139">
                  <c:v>30272</c:v>
                </c:pt>
                <c:pt idx="140">
                  <c:v>21479</c:v>
                </c:pt>
                <c:pt idx="141">
                  <c:v>38232</c:v>
                </c:pt>
                <c:pt idx="142">
                  <c:v>20196</c:v>
                </c:pt>
                <c:pt idx="143">
                  <c:v>24119</c:v>
                </c:pt>
                <c:pt idx="144">
                  <c:v>62946</c:v>
                </c:pt>
                <c:pt idx="145">
                  <c:v>60051</c:v>
                </c:pt>
                <c:pt idx="146">
                  <c:v>42990</c:v>
                </c:pt>
                <c:pt idx="147">
                  <c:v>61789</c:v>
                </c:pt>
                <c:pt idx="148">
                  <c:v>65860</c:v>
                </c:pt>
                <c:pt idx="149">
                  <c:v>68673</c:v>
                </c:pt>
                <c:pt idx="150">
                  <c:v>63878</c:v>
                </c:pt>
                <c:pt idx="151">
                  <c:v>58504</c:v>
                </c:pt>
                <c:pt idx="152">
                  <c:v>58322</c:v>
                </c:pt>
                <c:pt idx="153">
                  <c:v>47114</c:v>
                </c:pt>
                <c:pt idx="154">
                  <c:v>55766</c:v>
                </c:pt>
                <c:pt idx="155">
                  <c:v>58188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1-412D-96E0-AF702836D949}"/>
            </c:ext>
          </c:extLst>
        </c:ser>
        <c:ser>
          <c:idx val="1"/>
          <c:order val="1"/>
          <c:tx>
            <c:strRef>
              <c:f>'Exponential Smoothening'!$D$1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Smoothening'!$B$2:$B$157</c:f>
              <c:strCache>
                <c:ptCount val="156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1</c:v>
                </c:pt>
                <c:pt idx="105">
                  <c:v>Wk 2</c:v>
                </c:pt>
                <c:pt idx="106">
                  <c:v>Wk 3</c:v>
                </c:pt>
                <c:pt idx="107">
                  <c:v>Wk 4</c:v>
                </c:pt>
                <c:pt idx="108">
                  <c:v>Wk 5</c:v>
                </c:pt>
                <c:pt idx="109">
                  <c:v>Wk 6</c:v>
                </c:pt>
                <c:pt idx="110">
                  <c:v>Wk 7</c:v>
                </c:pt>
                <c:pt idx="111">
                  <c:v>Wk 8</c:v>
                </c:pt>
                <c:pt idx="112">
                  <c:v>Wk 9</c:v>
                </c:pt>
                <c:pt idx="113">
                  <c:v>Wk 10</c:v>
                </c:pt>
                <c:pt idx="114">
                  <c:v>Wk 11</c:v>
                </c:pt>
                <c:pt idx="115">
                  <c:v>Wk 12</c:v>
                </c:pt>
                <c:pt idx="116">
                  <c:v>Wk 13</c:v>
                </c:pt>
                <c:pt idx="117">
                  <c:v>Wk 14</c:v>
                </c:pt>
                <c:pt idx="118">
                  <c:v>Wk 15</c:v>
                </c:pt>
                <c:pt idx="119">
                  <c:v>Wk 16</c:v>
                </c:pt>
                <c:pt idx="120">
                  <c:v>Wk 17</c:v>
                </c:pt>
                <c:pt idx="121">
                  <c:v>Wk 18</c:v>
                </c:pt>
                <c:pt idx="122">
                  <c:v>Wk 19</c:v>
                </c:pt>
                <c:pt idx="123">
                  <c:v>Wk 20</c:v>
                </c:pt>
                <c:pt idx="124">
                  <c:v>Wk 21</c:v>
                </c:pt>
                <c:pt idx="125">
                  <c:v>Wk 22</c:v>
                </c:pt>
                <c:pt idx="126">
                  <c:v>Wk 23</c:v>
                </c:pt>
                <c:pt idx="127">
                  <c:v>Wk 24</c:v>
                </c:pt>
                <c:pt idx="128">
                  <c:v>Wk 25</c:v>
                </c:pt>
                <c:pt idx="129">
                  <c:v>Wk 26</c:v>
                </c:pt>
                <c:pt idx="130">
                  <c:v>Wk 27</c:v>
                </c:pt>
                <c:pt idx="131">
                  <c:v>Wk 28</c:v>
                </c:pt>
                <c:pt idx="132">
                  <c:v>Wk 29</c:v>
                </c:pt>
                <c:pt idx="133">
                  <c:v>Wk 30</c:v>
                </c:pt>
                <c:pt idx="134">
                  <c:v>Wk 31</c:v>
                </c:pt>
                <c:pt idx="135">
                  <c:v>Wk 32</c:v>
                </c:pt>
                <c:pt idx="136">
                  <c:v>Wk 33</c:v>
                </c:pt>
                <c:pt idx="137">
                  <c:v>Wk 34</c:v>
                </c:pt>
                <c:pt idx="138">
                  <c:v>Wk 35</c:v>
                </c:pt>
                <c:pt idx="139">
                  <c:v>Wk 36</c:v>
                </c:pt>
                <c:pt idx="140">
                  <c:v>Wk 37</c:v>
                </c:pt>
                <c:pt idx="141">
                  <c:v>Wk 38</c:v>
                </c:pt>
                <c:pt idx="142">
                  <c:v>Wk 39</c:v>
                </c:pt>
                <c:pt idx="143">
                  <c:v>Wk 40</c:v>
                </c:pt>
                <c:pt idx="144">
                  <c:v>Wk 41</c:v>
                </c:pt>
                <c:pt idx="145">
                  <c:v>Wk 42</c:v>
                </c:pt>
                <c:pt idx="146">
                  <c:v>Wk 43</c:v>
                </c:pt>
                <c:pt idx="147">
                  <c:v>Wk 44</c:v>
                </c:pt>
                <c:pt idx="148">
                  <c:v>Wk 45</c:v>
                </c:pt>
                <c:pt idx="149">
                  <c:v>Wk 46</c:v>
                </c:pt>
                <c:pt idx="150">
                  <c:v>Wk 47</c:v>
                </c:pt>
                <c:pt idx="151">
                  <c:v>Wk 48</c:v>
                </c:pt>
                <c:pt idx="152">
                  <c:v>Wk 49</c:v>
                </c:pt>
                <c:pt idx="153">
                  <c:v>Wk 50</c:v>
                </c:pt>
                <c:pt idx="154">
                  <c:v>Wk 51</c:v>
                </c:pt>
                <c:pt idx="155">
                  <c:v>Wk 52</c:v>
                </c:pt>
              </c:strCache>
            </c:strRef>
          </c:cat>
          <c:val>
            <c:numRef>
              <c:f>'Exponential Smoothening'!$D$2:$D$157</c:f>
              <c:numCache>
                <c:formatCode>General</c:formatCode>
                <c:ptCount val="156"/>
                <c:pt idx="0">
                  <c:v>#N/A</c:v>
                </c:pt>
                <c:pt idx="1">
                  <c:v>36458</c:v>
                </c:pt>
                <c:pt idx="2">
                  <c:v>45236.7</c:v>
                </c:pt>
                <c:pt idx="3">
                  <c:v>42109.31</c:v>
                </c:pt>
                <c:pt idx="4">
                  <c:v>47152.592999999993</c:v>
                </c:pt>
                <c:pt idx="5">
                  <c:v>40473.477899999998</c:v>
                </c:pt>
                <c:pt idx="6">
                  <c:v>36933.243369999997</c:v>
                </c:pt>
                <c:pt idx="7">
                  <c:v>41245.773010999997</c:v>
                </c:pt>
                <c:pt idx="8">
                  <c:v>40474.531903299998</c:v>
                </c:pt>
                <c:pt idx="9">
                  <c:v>36479.959570989995</c:v>
                </c:pt>
                <c:pt idx="10">
                  <c:v>44205.887871297004</c:v>
                </c:pt>
                <c:pt idx="11">
                  <c:v>24462.466361389099</c:v>
                </c:pt>
                <c:pt idx="12">
                  <c:v>18374.23990841673</c:v>
                </c:pt>
                <c:pt idx="13">
                  <c:v>17445.871972525019</c:v>
                </c:pt>
                <c:pt idx="14">
                  <c:v>20227.061591757505</c:v>
                </c:pt>
                <c:pt idx="15">
                  <c:v>16029.818477527249</c:v>
                </c:pt>
                <c:pt idx="16">
                  <c:v>15459.445543258174</c:v>
                </c:pt>
                <c:pt idx="17">
                  <c:v>22309.333662977453</c:v>
                </c:pt>
                <c:pt idx="18">
                  <c:v>23065.800098893233</c:v>
                </c:pt>
                <c:pt idx="19">
                  <c:v>19174.640029667971</c:v>
                </c:pt>
                <c:pt idx="20">
                  <c:v>18524.592008900392</c:v>
                </c:pt>
                <c:pt idx="21">
                  <c:v>24549.777602670114</c:v>
                </c:pt>
                <c:pt idx="22">
                  <c:v>34718.833280801031</c:v>
                </c:pt>
                <c:pt idx="23">
                  <c:v>29475.249984240305</c:v>
                </c:pt>
                <c:pt idx="24">
                  <c:v>29057.87499527209</c:v>
                </c:pt>
                <c:pt idx="25">
                  <c:v>34013.262498581622</c:v>
                </c:pt>
                <c:pt idx="26">
                  <c:v>37603.378749574484</c:v>
                </c:pt>
                <c:pt idx="27">
                  <c:v>30038.913624872344</c:v>
                </c:pt>
                <c:pt idx="28">
                  <c:v>23526.8740874617</c:v>
                </c:pt>
                <c:pt idx="29">
                  <c:v>33189.062226238508</c:v>
                </c:pt>
                <c:pt idx="30">
                  <c:v>35900.81866787155</c:v>
                </c:pt>
                <c:pt idx="31">
                  <c:v>30472.445600361461</c:v>
                </c:pt>
                <c:pt idx="32">
                  <c:v>34616.833680108437</c:v>
                </c:pt>
                <c:pt idx="33">
                  <c:v>28923.150104032531</c:v>
                </c:pt>
                <c:pt idx="34">
                  <c:v>35780.245031209757</c:v>
                </c:pt>
                <c:pt idx="35">
                  <c:v>33309.773509362924</c:v>
                </c:pt>
                <c:pt idx="36">
                  <c:v>33840.532052808878</c:v>
                </c:pt>
                <c:pt idx="37">
                  <c:v>26754.059615842663</c:v>
                </c:pt>
                <c:pt idx="38">
                  <c:v>31846.517884752797</c:v>
                </c:pt>
                <c:pt idx="39">
                  <c:v>30033.155365425835</c:v>
                </c:pt>
                <c:pt idx="40">
                  <c:v>26071.046609627749</c:v>
                </c:pt>
                <c:pt idx="41">
                  <c:v>49153.513982888318</c:v>
                </c:pt>
                <c:pt idx="42">
                  <c:v>54055.954194866485</c:v>
                </c:pt>
                <c:pt idx="43">
                  <c:v>48966.98625845994</c:v>
                </c:pt>
                <c:pt idx="44">
                  <c:v>55017.095877537984</c:v>
                </c:pt>
                <c:pt idx="45">
                  <c:v>62670.828763261394</c:v>
                </c:pt>
                <c:pt idx="46">
                  <c:v>63591.448628978411</c:v>
                </c:pt>
                <c:pt idx="47">
                  <c:v>57485.034588693525</c:v>
                </c:pt>
                <c:pt idx="48">
                  <c:v>56603.710376608055</c:v>
                </c:pt>
                <c:pt idx="49">
                  <c:v>63323.913112982409</c:v>
                </c:pt>
                <c:pt idx="50">
                  <c:v>62003.773933894721</c:v>
                </c:pt>
                <c:pt idx="51">
                  <c:v>50651.332180168414</c:v>
                </c:pt>
                <c:pt idx="52">
                  <c:v>59319.199654050521</c:v>
                </c:pt>
                <c:pt idx="53">
                  <c:v>52097.159896215162</c:v>
                </c:pt>
                <c:pt idx="54">
                  <c:v>44636.447968864552</c:v>
                </c:pt>
                <c:pt idx="55">
                  <c:v>36598.034390659363</c:v>
                </c:pt>
                <c:pt idx="56">
                  <c:v>45845.710317197801</c:v>
                </c:pt>
                <c:pt idx="57">
                  <c:v>45444.113095159337</c:v>
                </c:pt>
                <c:pt idx="58">
                  <c:v>48551.3339285478</c:v>
                </c:pt>
                <c:pt idx="59">
                  <c:v>44646.50017856434</c:v>
                </c:pt>
                <c:pt idx="60">
                  <c:v>38949.550053569299</c:v>
                </c:pt>
                <c:pt idx="61">
                  <c:v>39815.765016070785</c:v>
                </c:pt>
                <c:pt idx="62">
                  <c:v>41859.229504821233</c:v>
                </c:pt>
                <c:pt idx="63">
                  <c:v>33260.268851446366</c:v>
                </c:pt>
                <c:pt idx="64">
                  <c:v>29848.980655433908</c:v>
                </c:pt>
                <c:pt idx="65">
                  <c:v>28385.99419663017</c:v>
                </c:pt>
                <c:pt idx="66">
                  <c:v>19174.69825898905</c:v>
                </c:pt>
                <c:pt idx="67">
                  <c:v>21568.209477696713</c:v>
                </c:pt>
                <c:pt idx="68">
                  <c:v>25523.762843309014</c:v>
                </c:pt>
                <c:pt idx="69">
                  <c:v>20177.328852992701</c:v>
                </c:pt>
                <c:pt idx="70">
                  <c:v>17589.19865589781</c:v>
                </c:pt>
                <c:pt idx="71">
                  <c:v>13269.359596769342</c:v>
                </c:pt>
                <c:pt idx="72">
                  <c:v>22546.907879030801</c:v>
                </c:pt>
                <c:pt idx="73">
                  <c:v>28948.472363709239</c:v>
                </c:pt>
                <c:pt idx="74">
                  <c:v>35488.241709112772</c:v>
                </c:pt>
                <c:pt idx="75">
                  <c:v>24820.07251273383</c:v>
                </c:pt>
                <c:pt idx="76">
                  <c:v>23413.721753820148</c:v>
                </c:pt>
                <c:pt idx="77">
                  <c:v>32388.616526146045</c:v>
                </c:pt>
                <c:pt idx="78">
                  <c:v>27340.484957843812</c:v>
                </c:pt>
                <c:pt idx="79">
                  <c:v>26063.345487353141</c:v>
                </c:pt>
                <c:pt idx="80">
                  <c:v>24027.50364620594</c:v>
                </c:pt>
                <c:pt idx="81">
                  <c:v>33031.951093861775</c:v>
                </c:pt>
                <c:pt idx="82">
                  <c:v>29415.785328158527</c:v>
                </c:pt>
                <c:pt idx="83">
                  <c:v>26008.335598447557</c:v>
                </c:pt>
                <c:pt idx="84">
                  <c:v>30746.400679534265</c:v>
                </c:pt>
                <c:pt idx="85">
                  <c:v>37018.120203860279</c:v>
                </c:pt>
                <c:pt idx="86">
                  <c:v>38009.236061158081</c:v>
                </c:pt>
                <c:pt idx="87">
                  <c:v>37015.07081834742</c:v>
                </c:pt>
                <c:pt idx="88">
                  <c:v>25419.521245504227</c:v>
                </c:pt>
                <c:pt idx="89">
                  <c:v>28467.656373651269</c:v>
                </c:pt>
                <c:pt idx="90">
                  <c:v>25917.796912095379</c:v>
                </c:pt>
                <c:pt idx="91">
                  <c:v>27847.839073628613</c:v>
                </c:pt>
                <c:pt idx="92">
                  <c:v>35034.151722088587</c:v>
                </c:pt>
                <c:pt idx="93">
                  <c:v>52986.245516626572</c:v>
                </c:pt>
                <c:pt idx="94">
                  <c:v>62384.273654987963</c:v>
                </c:pt>
                <c:pt idx="95">
                  <c:v>60538.882096496382</c:v>
                </c:pt>
                <c:pt idx="96">
                  <c:v>62757.264628948913</c:v>
                </c:pt>
                <c:pt idx="97">
                  <c:v>50046.479388684675</c:v>
                </c:pt>
                <c:pt idx="98">
                  <c:v>52523.443816605402</c:v>
                </c:pt>
                <c:pt idx="99">
                  <c:v>55892.233144981619</c:v>
                </c:pt>
                <c:pt idx="100">
                  <c:v>62987.969943494478</c:v>
                </c:pt>
                <c:pt idx="101">
                  <c:v>63997.390983048346</c:v>
                </c:pt>
                <c:pt idx="102">
                  <c:v>65019.817294914501</c:v>
                </c:pt>
                <c:pt idx="103">
                  <c:v>49162.845188474348</c:v>
                </c:pt>
                <c:pt idx="104">
                  <c:v>60645.053556542305</c:v>
                </c:pt>
                <c:pt idx="105">
                  <c:v>43588.116066962684</c:v>
                </c:pt>
                <c:pt idx="106">
                  <c:v>45675.434820088805</c:v>
                </c:pt>
                <c:pt idx="107">
                  <c:v>44224.030446026642</c:v>
                </c:pt>
                <c:pt idx="108">
                  <c:v>40423.009133807995</c:v>
                </c:pt>
                <c:pt idx="109">
                  <c:v>42464.902740142395</c:v>
                </c:pt>
                <c:pt idx="110">
                  <c:v>34001.97082204272</c:v>
                </c:pt>
                <c:pt idx="111">
                  <c:v>34396.791246612811</c:v>
                </c:pt>
                <c:pt idx="112">
                  <c:v>43501.837373983843</c:v>
                </c:pt>
                <c:pt idx="113">
                  <c:v>47649.451212195148</c:v>
                </c:pt>
                <c:pt idx="114">
                  <c:v>44696.535363658542</c:v>
                </c:pt>
                <c:pt idx="115">
                  <c:v>32079.360609097559</c:v>
                </c:pt>
                <c:pt idx="116">
                  <c:v>22309.208182729268</c:v>
                </c:pt>
                <c:pt idx="117">
                  <c:v>21691.662454818779</c:v>
                </c:pt>
                <c:pt idx="118">
                  <c:v>14882.998736445634</c:v>
                </c:pt>
                <c:pt idx="119">
                  <c:v>23849.99962093369</c:v>
                </c:pt>
                <c:pt idx="120">
                  <c:v>19951.699886280105</c:v>
                </c:pt>
                <c:pt idx="121">
                  <c:v>22014.809965884029</c:v>
                </c:pt>
                <c:pt idx="122">
                  <c:v>14213.442989765208</c:v>
                </c:pt>
                <c:pt idx="123">
                  <c:v>11408.932896929562</c:v>
                </c:pt>
                <c:pt idx="124">
                  <c:v>20086.179869078867</c:v>
                </c:pt>
                <c:pt idx="125">
                  <c:v>32392.053960723657</c:v>
                </c:pt>
                <c:pt idx="126">
                  <c:v>24080.916188217096</c:v>
                </c:pt>
                <c:pt idx="127">
                  <c:v>22095.074856465129</c:v>
                </c:pt>
                <c:pt idx="128">
                  <c:v>31900.622456939538</c:v>
                </c:pt>
                <c:pt idx="129">
                  <c:v>26301.58673708186</c:v>
                </c:pt>
                <c:pt idx="130">
                  <c:v>25342.876021124554</c:v>
                </c:pt>
                <c:pt idx="131">
                  <c:v>27673.962806337364</c:v>
                </c:pt>
                <c:pt idx="132">
                  <c:v>31668.888841901207</c:v>
                </c:pt>
                <c:pt idx="133">
                  <c:v>33570.166652570362</c:v>
                </c:pt>
                <c:pt idx="134">
                  <c:v>28323.549995771107</c:v>
                </c:pt>
                <c:pt idx="135">
                  <c:v>24767.164998731329</c:v>
                </c:pt>
                <c:pt idx="136">
                  <c:v>29811.249499619396</c:v>
                </c:pt>
                <c:pt idx="137">
                  <c:v>33854.274849885813</c:v>
                </c:pt>
                <c:pt idx="138">
                  <c:v>32297.282454965745</c:v>
                </c:pt>
                <c:pt idx="139">
                  <c:v>36419.384736489723</c:v>
                </c:pt>
                <c:pt idx="140">
                  <c:v>32116.215420946915</c:v>
                </c:pt>
                <c:pt idx="141">
                  <c:v>24670.164626284073</c:v>
                </c:pt>
                <c:pt idx="142">
                  <c:v>34163.449387885223</c:v>
                </c:pt>
                <c:pt idx="143">
                  <c:v>24386.234816365566</c:v>
                </c:pt>
                <c:pt idx="144">
                  <c:v>24199.170444909669</c:v>
                </c:pt>
                <c:pt idx="145">
                  <c:v>51321.951133472896</c:v>
                </c:pt>
                <c:pt idx="146">
                  <c:v>57432.285340041868</c:v>
                </c:pt>
                <c:pt idx="147">
                  <c:v>47322.685602012556</c:v>
                </c:pt>
                <c:pt idx="148">
                  <c:v>57449.10568060376</c:v>
                </c:pt>
                <c:pt idx="149">
                  <c:v>63336.731704181126</c:v>
                </c:pt>
                <c:pt idx="150">
                  <c:v>67072.119511254336</c:v>
                </c:pt>
                <c:pt idx="151">
                  <c:v>64836.235853376304</c:v>
                </c:pt>
                <c:pt idx="152">
                  <c:v>60403.670756012885</c:v>
                </c:pt>
                <c:pt idx="153">
                  <c:v>58946.501226803855</c:v>
                </c:pt>
                <c:pt idx="154">
                  <c:v>50663.750368041146</c:v>
                </c:pt>
                <c:pt idx="155">
                  <c:v>54235.325110412341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1-412D-96E0-AF702836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080352"/>
        <c:axId val="1279084672"/>
      </c:lineChart>
      <c:catAx>
        <c:axId val="12790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84672"/>
        <c:crosses val="autoZero"/>
        <c:auto val="1"/>
        <c:lblAlgn val="ctr"/>
        <c:lblOffset val="100"/>
        <c:noMultiLvlLbl val="0"/>
      </c:catAx>
      <c:valAx>
        <c:axId val="127908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S.L.R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Regression'!$D$3</c:f>
              <c:strCache>
                <c:ptCount val="1"/>
                <c:pt idx="0">
                  <c:v>Deliveries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'Simple Linear Regression'!$C$4:$C$159</c:f>
              <c:strCache>
                <c:ptCount val="156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1</c:v>
                </c:pt>
                <c:pt idx="105">
                  <c:v>Wk 2</c:v>
                </c:pt>
                <c:pt idx="106">
                  <c:v>Wk 3</c:v>
                </c:pt>
                <c:pt idx="107">
                  <c:v>Wk 4</c:v>
                </c:pt>
                <c:pt idx="108">
                  <c:v>Wk 5</c:v>
                </c:pt>
                <c:pt idx="109">
                  <c:v>Wk 6</c:v>
                </c:pt>
                <c:pt idx="110">
                  <c:v>Wk 7</c:v>
                </c:pt>
                <c:pt idx="111">
                  <c:v>Wk 8</c:v>
                </c:pt>
                <c:pt idx="112">
                  <c:v>Wk 9</c:v>
                </c:pt>
                <c:pt idx="113">
                  <c:v>Wk 10</c:v>
                </c:pt>
                <c:pt idx="114">
                  <c:v>Wk 11</c:v>
                </c:pt>
                <c:pt idx="115">
                  <c:v>Wk 12</c:v>
                </c:pt>
                <c:pt idx="116">
                  <c:v>Wk 13</c:v>
                </c:pt>
                <c:pt idx="117">
                  <c:v>Wk 14</c:v>
                </c:pt>
                <c:pt idx="118">
                  <c:v>Wk 15</c:v>
                </c:pt>
                <c:pt idx="119">
                  <c:v>Wk 16</c:v>
                </c:pt>
                <c:pt idx="120">
                  <c:v>Wk 17</c:v>
                </c:pt>
                <c:pt idx="121">
                  <c:v>Wk 18</c:v>
                </c:pt>
                <c:pt idx="122">
                  <c:v>Wk 19</c:v>
                </c:pt>
                <c:pt idx="123">
                  <c:v>Wk 20</c:v>
                </c:pt>
                <c:pt idx="124">
                  <c:v>Wk 21</c:v>
                </c:pt>
                <c:pt idx="125">
                  <c:v>Wk 22</c:v>
                </c:pt>
                <c:pt idx="126">
                  <c:v>Wk 23</c:v>
                </c:pt>
                <c:pt idx="127">
                  <c:v>Wk 24</c:v>
                </c:pt>
                <c:pt idx="128">
                  <c:v>Wk 25</c:v>
                </c:pt>
                <c:pt idx="129">
                  <c:v>Wk 26</c:v>
                </c:pt>
                <c:pt idx="130">
                  <c:v>Wk 27</c:v>
                </c:pt>
                <c:pt idx="131">
                  <c:v>Wk 28</c:v>
                </c:pt>
                <c:pt idx="132">
                  <c:v>Wk 29</c:v>
                </c:pt>
                <c:pt idx="133">
                  <c:v>Wk 30</c:v>
                </c:pt>
                <c:pt idx="134">
                  <c:v>Wk 31</c:v>
                </c:pt>
                <c:pt idx="135">
                  <c:v>Wk 32</c:v>
                </c:pt>
                <c:pt idx="136">
                  <c:v>Wk 33</c:v>
                </c:pt>
                <c:pt idx="137">
                  <c:v>Wk 34</c:v>
                </c:pt>
                <c:pt idx="138">
                  <c:v>Wk 35</c:v>
                </c:pt>
                <c:pt idx="139">
                  <c:v>Wk 36</c:v>
                </c:pt>
                <c:pt idx="140">
                  <c:v>Wk 37</c:v>
                </c:pt>
                <c:pt idx="141">
                  <c:v>Wk 38</c:v>
                </c:pt>
                <c:pt idx="142">
                  <c:v>Wk 39</c:v>
                </c:pt>
                <c:pt idx="143">
                  <c:v>Wk 40</c:v>
                </c:pt>
                <c:pt idx="144">
                  <c:v>Wk 41</c:v>
                </c:pt>
                <c:pt idx="145">
                  <c:v>Wk 42</c:v>
                </c:pt>
                <c:pt idx="146">
                  <c:v>Wk 43</c:v>
                </c:pt>
                <c:pt idx="147">
                  <c:v>Wk 44</c:v>
                </c:pt>
                <c:pt idx="148">
                  <c:v>Wk 45</c:v>
                </c:pt>
                <c:pt idx="149">
                  <c:v>Wk 46</c:v>
                </c:pt>
                <c:pt idx="150">
                  <c:v>Wk 47</c:v>
                </c:pt>
                <c:pt idx="151">
                  <c:v>Wk 48</c:v>
                </c:pt>
                <c:pt idx="152">
                  <c:v>Wk 49</c:v>
                </c:pt>
                <c:pt idx="153">
                  <c:v>Wk 50</c:v>
                </c:pt>
                <c:pt idx="154">
                  <c:v>Wk 51</c:v>
                </c:pt>
                <c:pt idx="155">
                  <c:v>Wk 52</c:v>
                </c:pt>
              </c:strCache>
            </c:strRef>
          </c:cat>
          <c:val>
            <c:numRef>
              <c:f>'Simple Linear Regression'!$D$4:$D$159</c:f>
              <c:numCache>
                <c:formatCode>General</c:formatCode>
                <c:ptCount val="156"/>
                <c:pt idx="0">
                  <c:v>36458</c:v>
                </c:pt>
                <c:pt idx="1">
                  <c:v>48999</c:v>
                </c:pt>
                <c:pt idx="2">
                  <c:v>40769</c:v>
                </c:pt>
                <c:pt idx="3">
                  <c:v>49314</c:v>
                </c:pt>
                <c:pt idx="4">
                  <c:v>37611</c:v>
                </c:pt>
                <c:pt idx="5">
                  <c:v>35416</c:v>
                </c:pt>
                <c:pt idx="6">
                  <c:v>43094</c:v>
                </c:pt>
                <c:pt idx="7">
                  <c:v>40144</c:v>
                </c:pt>
                <c:pt idx="8">
                  <c:v>34768</c:v>
                </c:pt>
                <c:pt idx="9">
                  <c:v>47517</c:v>
                </c:pt>
                <c:pt idx="10">
                  <c:v>16001</c:v>
                </c:pt>
                <c:pt idx="11">
                  <c:v>15765</c:v>
                </c:pt>
                <c:pt idx="12">
                  <c:v>17048</c:v>
                </c:pt>
                <c:pt idx="13">
                  <c:v>21419</c:v>
                </c:pt>
                <c:pt idx="14">
                  <c:v>14231</c:v>
                </c:pt>
                <c:pt idx="15">
                  <c:v>15215</c:v>
                </c:pt>
                <c:pt idx="16">
                  <c:v>25245</c:v>
                </c:pt>
                <c:pt idx="17">
                  <c:v>23390</c:v>
                </c:pt>
                <c:pt idx="18">
                  <c:v>17507</c:v>
                </c:pt>
                <c:pt idx="19">
                  <c:v>18246</c:v>
                </c:pt>
                <c:pt idx="20">
                  <c:v>27132</c:v>
                </c:pt>
                <c:pt idx="21">
                  <c:v>39077</c:v>
                </c:pt>
                <c:pt idx="22">
                  <c:v>27228</c:v>
                </c:pt>
                <c:pt idx="23">
                  <c:v>28879</c:v>
                </c:pt>
                <c:pt idx="24">
                  <c:v>36137</c:v>
                </c:pt>
                <c:pt idx="25">
                  <c:v>39142</c:v>
                </c:pt>
                <c:pt idx="26">
                  <c:v>26797</c:v>
                </c:pt>
                <c:pt idx="27">
                  <c:v>20736</c:v>
                </c:pt>
                <c:pt idx="28">
                  <c:v>37330</c:v>
                </c:pt>
                <c:pt idx="29">
                  <c:v>37063</c:v>
                </c:pt>
                <c:pt idx="30">
                  <c:v>28146</c:v>
                </c:pt>
                <c:pt idx="31">
                  <c:v>36393</c:v>
                </c:pt>
                <c:pt idx="32">
                  <c:v>26483</c:v>
                </c:pt>
                <c:pt idx="33">
                  <c:v>38719</c:v>
                </c:pt>
                <c:pt idx="34">
                  <c:v>32251</c:v>
                </c:pt>
                <c:pt idx="35">
                  <c:v>34068</c:v>
                </c:pt>
                <c:pt idx="36">
                  <c:v>23717</c:v>
                </c:pt>
                <c:pt idx="37">
                  <c:v>34029</c:v>
                </c:pt>
                <c:pt idx="38">
                  <c:v>29256</c:v>
                </c:pt>
                <c:pt idx="39">
                  <c:v>24373</c:v>
                </c:pt>
                <c:pt idx="40">
                  <c:v>59046</c:v>
                </c:pt>
                <c:pt idx="41">
                  <c:v>56157</c:v>
                </c:pt>
                <c:pt idx="42">
                  <c:v>46786</c:v>
                </c:pt>
                <c:pt idx="43">
                  <c:v>57610</c:v>
                </c:pt>
                <c:pt idx="44">
                  <c:v>65951</c:v>
                </c:pt>
                <c:pt idx="45">
                  <c:v>63986</c:v>
                </c:pt>
                <c:pt idx="46">
                  <c:v>54868</c:v>
                </c:pt>
                <c:pt idx="47">
                  <c:v>56226</c:v>
                </c:pt>
                <c:pt idx="48">
                  <c:v>66204</c:v>
                </c:pt>
                <c:pt idx="49">
                  <c:v>61438</c:v>
                </c:pt>
                <c:pt idx="50">
                  <c:v>45786</c:v>
                </c:pt>
                <c:pt idx="51">
                  <c:v>63034</c:v>
                </c:pt>
                <c:pt idx="52">
                  <c:v>49002</c:v>
                </c:pt>
                <c:pt idx="53">
                  <c:v>41439</c:v>
                </c:pt>
                <c:pt idx="54">
                  <c:v>33153</c:v>
                </c:pt>
                <c:pt idx="55">
                  <c:v>49809</c:v>
                </c:pt>
                <c:pt idx="56">
                  <c:v>45272</c:v>
                </c:pt>
                <c:pt idx="57">
                  <c:v>49883</c:v>
                </c:pt>
                <c:pt idx="58">
                  <c:v>42973</c:v>
                </c:pt>
                <c:pt idx="59">
                  <c:v>36508</c:v>
                </c:pt>
                <c:pt idx="60">
                  <c:v>40187</c:v>
                </c:pt>
                <c:pt idx="61">
                  <c:v>42735</c:v>
                </c:pt>
                <c:pt idx="62">
                  <c:v>29575</c:v>
                </c:pt>
                <c:pt idx="63">
                  <c:v>28387</c:v>
                </c:pt>
                <c:pt idx="64">
                  <c:v>27759</c:v>
                </c:pt>
                <c:pt idx="65">
                  <c:v>15227</c:v>
                </c:pt>
                <c:pt idx="66">
                  <c:v>22594</c:v>
                </c:pt>
                <c:pt idx="67">
                  <c:v>27219</c:v>
                </c:pt>
                <c:pt idx="68">
                  <c:v>17886</c:v>
                </c:pt>
                <c:pt idx="69">
                  <c:v>16480</c:v>
                </c:pt>
                <c:pt idx="70">
                  <c:v>11418</c:v>
                </c:pt>
                <c:pt idx="71">
                  <c:v>26523</c:v>
                </c:pt>
                <c:pt idx="72">
                  <c:v>31692</c:v>
                </c:pt>
                <c:pt idx="73">
                  <c:v>38291</c:v>
                </c:pt>
                <c:pt idx="74">
                  <c:v>20248</c:v>
                </c:pt>
                <c:pt idx="75">
                  <c:v>22811</c:v>
                </c:pt>
                <c:pt idx="76">
                  <c:v>36235</c:v>
                </c:pt>
                <c:pt idx="77">
                  <c:v>25177</c:v>
                </c:pt>
                <c:pt idx="78">
                  <c:v>25516</c:v>
                </c:pt>
                <c:pt idx="79">
                  <c:v>23155</c:v>
                </c:pt>
                <c:pt idx="80">
                  <c:v>36891</c:v>
                </c:pt>
                <c:pt idx="81">
                  <c:v>27866</c:v>
                </c:pt>
                <c:pt idx="82">
                  <c:v>24548</c:v>
                </c:pt>
                <c:pt idx="83">
                  <c:v>32777</c:v>
                </c:pt>
                <c:pt idx="84">
                  <c:v>39706</c:v>
                </c:pt>
                <c:pt idx="85">
                  <c:v>38434</c:v>
                </c:pt>
                <c:pt idx="86">
                  <c:v>36589</c:v>
                </c:pt>
                <c:pt idx="87">
                  <c:v>20450</c:v>
                </c:pt>
                <c:pt idx="88">
                  <c:v>29774</c:v>
                </c:pt>
                <c:pt idx="89">
                  <c:v>24825</c:v>
                </c:pt>
                <c:pt idx="90">
                  <c:v>28675</c:v>
                </c:pt>
                <c:pt idx="91">
                  <c:v>38114</c:v>
                </c:pt>
                <c:pt idx="92">
                  <c:v>60680</c:v>
                </c:pt>
                <c:pt idx="93">
                  <c:v>66412</c:v>
                </c:pt>
                <c:pt idx="94">
                  <c:v>59748</c:v>
                </c:pt>
                <c:pt idx="95">
                  <c:v>63708</c:v>
                </c:pt>
                <c:pt idx="96">
                  <c:v>44599</c:v>
                </c:pt>
                <c:pt idx="97">
                  <c:v>53585</c:v>
                </c:pt>
                <c:pt idx="98">
                  <c:v>57336</c:v>
                </c:pt>
                <c:pt idx="99">
                  <c:v>66029</c:v>
                </c:pt>
                <c:pt idx="100">
                  <c:v>64430</c:v>
                </c:pt>
                <c:pt idx="101">
                  <c:v>65458</c:v>
                </c:pt>
                <c:pt idx="102">
                  <c:v>42367</c:v>
                </c:pt>
                <c:pt idx="103">
                  <c:v>65566</c:v>
                </c:pt>
                <c:pt idx="104">
                  <c:v>36278</c:v>
                </c:pt>
                <c:pt idx="105">
                  <c:v>46570</c:v>
                </c:pt>
                <c:pt idx="106">
                  <c:v>43602</c:v>
                </c:pt>
                <c:pt idx="107">
                  <c:v>38794</c:v>
                </c:pt>
                <c:pt idx="108">
                  <c:v>43340</c:v>
                </c:pt>
                <c:pt idx="109">
                  <c:v>30375</c:v>
                </c:pt>
                <c:pt idx="110">
                  <c:v>34566</c:v>
                </c:pt>
                <c:pt idx="111">
                  <c:v>47404</c:v>
                </c:pt>
                <c:pt idx="112">
                  <c:v>49427</c:v>
                </c:pt>
                <c:pt idx="113">
                  <c:v>43431</c:v>
                </c:pt>
                <c:pt idx="114">
                  <c:v>26672</c:v>
                </c:pt>
                <c:pt idx="115">
                  <c:v>18122</c:v>
                </c:pt>
                <c:pt idx="116">
                  <c:v>21427</c:v>
                </c:pt>
                <c:pt idx="117">
                  <c:v>11965</c:v>
                </c:pt>
                <c:pt idx="118">
                  <c:v>27693</c:v>
                </c:pt>
                <c:pt idx="119">
                  <c:v>18281</c:v>
                </c:pt>
                <c:pt idx="120">
                  <c:v>22899</c:v>
                </c:pt>
                <c:pt idx="121">
                  <c:v>10870</c:v>
                </c:pt>
                <c:pt idx="122">
                  <c:v>10207</c:v>
                </c:pt>
                <c:pt idx="123">
                  <c:v>23805</c:v>
                </c:pt>
                <c:pt idx="124">
                  <c:v>37666</c:v>
                </c:pt>
                <c:pt idx="125">
                  <c:v>20519</c:v>
                </c:pt>
                <c:pt idx="126">
                  <c:v>21244</c:v>
                </c:pt>
                <c:pt idx="127">
                  <c:v>36103</c:v>
                </c:pt>
                <c:pt idx="128">
                  <c:v>23902</c:v>
                </c:pt>
                <c:pt idx="129">
                  <c:v>24932</c:v>
                </c:pt>
                <c:pt idx="130">
                  <c:v>28673</c:v>
                </c:pt>
                <c:pt idx="131">
                  <c:v>33381</c:v>
                </c:pt>
                <c:pt idx="132">
                  <c:v>34385</c:v>
                </c:pt>
                <c:pt idx="133">
                  <c:v>26075</c:v>
                </c:pt>
                <c:pt idx="134">
                  <c:v>23243</c:v>
                </c:pt>
                <c:pt idx="135">
                  <c:v>31973</c:v>
                </c:pt>
                <c:pt idx="136">
                  <c:v>35587</c:v>
                </c:pt>
                <c:pt idx="137">
                  <c:v>31630</c:v>
                </c:pt>
                <c:pt idx="138">
                  <c:v>38186</c:v>
                </c:pt>
                <c:pt idx="139">
                  <c:v>30272</c:v>
                </c:pt>
                <c:pt idx="140">
                  <c:v>21479</c:v>
                </c:pt>
                <c:pt idx="141">
                  <c:v>38232</c:v>
                </c:pt>
                <c:pt idx="142">
                  <c:v>20196</c:v>
                </c:pt>
                <c:pt idx="143">
                  <c:v>24119</c:v>
                </c:pt>
                <c:pt idx="144">
                  <c:v>62946</c:v>
                </c:pt>
                <c:pt idx="145">
                  <c:v>60051</c:v>
                </c:pt>
                <c:pt idx="146">
                  <c:v>42990</c:v>
                </c:pt>
                <c:pt idx="147">
                  <c:v>61789</c:v>
                </c:pt>
                <c:pt idx="148">
                  <c:v>65860</c:v>
                </c:pt>
                <c:pt idx="149">
                  <c:v>68673</c:v>
                </c:pt>
                <c:pt idx="150">
                  <c:v>63878</c:v>
                </c:pt>
                <c:pt idx="151">
                  <c:v>58504</c:v>
                </c:pt>
                <c:pt idx="152">
                  <c:v>58322</c:v>
                </c:pt>
                <c:pt idx="153">
                  <c:v>47114</c:v>
                </c:pt>
                <c:pt idx="154">
                  <c:v>55766</c:v>
                </c:pt>
                <c:pt idx="155">
                  <c:v>58188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1-4436-8A9E-788AD3E9ABDF}"/>
            </c:ext>
          </c:extLst>
        </c:ser>
        <c:ser>
          <c:idx val="1"/>
          <c:order val="1"/>
          <c:tx>
            <c:strRef>
              <c:f>'Simple Linear Regression'!$E$3</c:f>
              <c:strCache>
                <c:ptCount val="1"/>
                <c:pt idx="0">
                  <c:v>Linear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'Simple Linear Regression'!$C$4:$C$159</c:f>
              <c:strCache>
                <c:ptCount val="156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1</c:v>
                </c:pt>
                <c:pt idx="105">
                  <c:v>Wk 2</c:v>
                </c:pt>
                <c:pt idx="106">
                  <c:v>Wk 3</c:v>
                </c:pt>
                <c:pt idx="107">
                  <c:v>Wk 4</c:v>
                </c:pt>
                <c:pt idx="108">
                  <c:v>Wk 5</c:v>
                </c:pt>
                <c:pt idx="109">
                  <c:v>Wk 6</c:v>
                </c:pt>
                <c:pt idx="110">
                  <c:v>Wk 7</c:v>
                </c:pt>
                <c:pt idx="111">
                  <c:v>Wk 8</c:v>
                </c:pt>
                <c:pt idx="112">
                  <c:v>Wk 9</c:v>
                </c:pt>
                <c:pt idx="113">
                  <c:v>Wk 10</c:v>
                </c:pt>
                <c:pt idx="114">
                  <c:v>Wk 11</c:v>
                </c:pt>
                <c:pt idx="115">
                  <c:v>Wk 12</c:v>
                </c:pt>
                <c:pt idx="116">
                  <c:v>Wk 13</c:v>
                </c:pt>
                <c:pt idx="117">
                  <c:v>Wk 14</c:v>
                </c:pt>
                <c:pt idx="118">
                  <c:v>Wk 15</c:v>
                </c:pt>
                <c:pt idx="119">
                  <c:v>Wk 16</c:v>
                </c:pt>
                <c:pt idx="120">
                  <c:v>Wk 17</c:v>
                </c:pt>
                <c:pt idx="121">
                  <c:v>Wk 18</c:v>
                </c:pt>
                <c:pt idx="122">
                  <c:v>Wk 19</c:v>
                </c:pt>
                <c:pt idx="123">
                  <c:v>Wk 20</c:v>
                </c:pt>
                <c:pt idx="124">
                  <c:v>Wk 21</c:v>
                </c:pt>
                <c:pt idx="125">
                  <c:v>Wk 22</c:v>
                </c:pt>
                <c:pt idx="126">
                  <c:v>Wk 23</c:v>
                </c:pt>
                <c:pt idx="127">
                  <c:v>Wk 24</c:v>
                </c:pt>
                <c:pt idx="128">
                  <c:v>Wk 25</c:v>
                </c:pt>
                <c:pt idx="129">
                  <c:v>Wk 26</c:v>
                </c:pt>
                <c:pt idx="130">
                  <c:v>Wk 27</c:v>
                </c:pt>
                <c:pt idx="131">
                  <c:v>Wk 28</c:v>
                </c:pt>
                <c:pt idx="132">
                  <c:v>Wk 29</c:v>
                </c:pt>
                <c:pt idx="133">
                  <c:v>Wk 30</c:v>
                </c:pt>
                <c:pt idx="134">
                  <c:v>Wk 31</c:v>
                </c:pt>
                <c:pt idx="135">
                  <c:v>Wk 32</c:v>
                </c:pt>
                <c:pt idx="136">
                  <c:v>Wk 33</c:v>
                </c:pt>
                <c:pt idx="137">
                  <c:v>Wk 34</c:v>
                </c:pt>
                <c:pt idx="138">
                  <c:v>Wk 35</c:v>
                </c:pt>
                <c:pt idx="139">
                  <c:v>Wk 36</c:v>
                </c:pt>
                <c:pt idx="140">
                  <c:v>Wk 37</c:v>
                </c:pt>
                <c:pt idx="141">
                  <c:v>Wk 38</c:v>
                </c:pt>
                <c:pt idx="142">
                  <c:v>Wk 39</c:v>
                </c:pt>
                <c:pt idx="143">
                  <c:v>Wk 40</c:v>
                </c:pt>
                <c:pt idx="144">
                  <c:v>Wk 41</c:v>
                </c:pt>
                <c:pt idx="145">
                  <c:v>Wk 42</c:v>
                </c:pt>
                <c:pt idx="146">
                  <c:v>Wk 43</c:v>
                </c:pt>
                <c:pt idx="147">
                  <c:v>Wk 44</c:v>
                </c:pt>
                <c:pt idx="148">
                  <c:v>Wk 45</c:v>
                </c:pt>
                <c:pt idx="149">
                  <c:v>Wk 46</c:v>
                </c:pt>
                <c:pt idx="150">
                  <c:v>Wk 47</c:v>
                </c:pt>
                <c:pt idx="151">
                  <c:v>Wk 48</c:v>
                </c:pt>
                <c:pt idx="152">
                  <c:v>Wk 49</c:v>
                </c:pt>
                <c:pt idx="153">
                  <c:v>Wk 50</c:v>
                </c:pt>
                <c:pt idx="154">
                  <c:v>Wk 51</c:v>
                </c:pt>
                <c:pt idx="155">
                  <c:v>Wk 52</c:v>
                </c:pt>
              </c:strCache>
            </c:strRef>
          </c:cat>
          <c:val>
            <c:numRef>
              <c:f>'Simple Linear Regression'!$E$4:$E$159</c:f>
              <c:numCache>
                <c:formatCode>0.00</c:formatCode>
                <c:ptCount val="156"/>
                <c:pt idx="0">
                  <c:v>33446.020169851385</c:v>
                </c:pt>
                <c:pt idx="1">
                  <c:v>33492.500968321459</c:v>
                </c:pt>
                <c:pt idx="2">
                  <c:v>33538.981766791527</c:v>
                </c:pt>
                <c:pt idx="3">
                  <c:v>33585.462565261601</c:v>
                </c:pt>
                <c:pt idx="4">
                  <c:v>33631.943363731676</c:v>
                </c:pt>
                <c:pt idx="5">
                  <c:v>33678.424162201751</c:v>
                </c:pt>
                <c:pt idx="6">
                  <c:v>33724.904960671825</c:v>
                </c:pt>
                <c:pt idx="7">
                  <c:v>33771.385759141893</c:v>
                </c:pt>
                <c:pt idx="8">
                  <c:v>33817.866557611967</c:v>
                </c:pt>
                <c:pt idx="9">
                  <c:v>33864.347356082042</c:v>
                </c:pt>
                <c:pt idx="10">
                  <c:v>33910.828154552117</c:v>
                </c:pt>
                <c:pt idx="11">
                  <c:v>33957.308953022191</c:v>
                </c:pt>
                <c:pt idx="12">
                  <c:v>34003.789751492259</c:v>
                </c:pt>
                <c:pt idx="13">
                  <c:v>34050.270549962333</c:v>
                </c:pt>
                <c:pt idx="14">
                  <c:v>34096.751348432408</c:v>
                </c:pt>
                <c:pt idx="15">
                  <c:v>34143.232146902483</c:v>
                </c:pt>
                <c:pt idx="16">
                  <c:v>34189.712945372557</c:v>
                </c:pt>
                <c:pt idx="17">
                  <c:v>34236.193743842625</c:v>
                </c:pt>
                <c:pt idx="18">
                  <c:v>34282.674542312699</c:v>
                </c:pt>
                <c:pt idx="19">
                  <c:v>34329.155340782774</c:v>
                </c:pt>
                <c:pt idx="20">
                  <c:v>34375.636139252849</c:v>
                </c:pt>
                <c:pt idx="21">
                  <c:v>34422.116937722923</c:v>
                </c:pt>
                <c:pt idx="22">
                  <c:v>34468.597736192991</c:v>
                </c:pt>
                <c:pt idx="23">
                  <c:v>34515.078534663066</c:v>
                </c:pt>
                <c:pt idx="24">
                  <c:v>34561.55933313314</c:v>
                </c:pt>
                <c:pt idx="25">
                  <c:v>34608.040131603215</c:v>
                </c:pt>
                <c:pt idx="26">
                  <c:v>34654.520930073289</c:v>
                </c:pt>
                <c:pt idx="27">
                  <c:v>34701.001728543357</c:v>
                </c:pt>
                <c:pt idx="28">
                  <c:v>34747.482527013432</c:v>
                </c:pt>
                <c:pt idx="29">
                  <c:v>34793.963325483506</c:v>
                </c:pt>
                <c:pt idx="30">
                  <c:v>34840.444123953581</c:v>
                </c:pt>
                <c:pt idx="31">
                  <c:v>34886.924922423656</c:v>
                </c:pt>
                <c:pt idx="32">
                  <c:v>34933.405720893723</c:v>
                </c:pt>
                <c:pt idx="33">
                  <c:v>34979.886519363798</c:v>
                </c:pt>
                <c:pt idx="34">
                  <c:v>35026.367317833872</c:v>
                </c:pt>
                <c:pt idx="35">
                  <c:v>35072.848116303947</c:v>
                </c:pt>
                <c:pt idx="36">
                  <c:v>35119.328914774022</c:v>
                </c:pt>
                <c:pt idx="37">
                  <c:v>35165.809713244089</c:v>
                </c:pt>
                <c:pt idx="38">
                  <c:v>35212.290511714164</c:v>
                </c:pt>
                <c:pt idx="39">
                  <c:v>35258.771310184238</c:v>
                </c:pt>
                <c:pt idx="40">
                  <c:v>35305.252108654313</c:v>
                </c:pt>
                <c:pt idx="41">
                  <c:v>35351.732907124388</c:v>
                </c:pt>
                <c:pt idx="42">
                  <c:v>35398.213705594455</c:v>
                </c:pt>
                <c:pt idx="43">
                  <c:v>35444.69450406453</c:v>
                </c:pt>
                <c:pt idx="44">
                  <c:v>35491.175302534604</c:v>
                </c:pt>
                <c:pt idx="45">
                  <c:v>35537.656101004679</c:v>
                </c:pt>
                <c:pt idx="46">
                  <c:v>35584.136899474754</c:v>
                </c:pt>
                <c:pt idx="47">
                  <c:v>35630.617697944821</c:v>
                </c:pt>
                <c:pt idx="48">
                  <c:v>35677.098496414896</c:v>
                </c:pt>
                <c:pt idx="49">
                  <c:v>35723.57929488497</c:v>
                </c:pt>
                <c:pt idx="50">
                  <c:v>35770.060093355045</c:v>
                </c:pt>
                <c:pt idx="51">
                  <c:v>35816.54089182512</c:v>
                </c:pt>
                <c:pt idx="52">
                  <c:v>35863.021690295187</c:v>
                </c:pt>
                <c:pt idx="53">
                  <c:v>35909.502488765262</c:v>
                </c:pt>
                <c:pt idx="54">
                  <c:v>35955.983287235336</c:v>
                </c:pt>
                <c:pt idx="55">
                  <c:v>36002.464085705411</c:v>
                </c:pt>
                <c:pt idx="56">
                  <c:v>36048.944884175486</c:v>
                </c:pt>
                <c:pt idx="57">
                  <c:v>36095.425682645553</c:v>
                </c:pt>
                <c:pt idx="58">
                  <c:v>36141.906481115628</c:v>
                </c:pt>
                <c:pt idx="59">
                  <c:v>36188.387279585702</c:v>
                </c:pt>
                <c:pt idx="60">
                  <c:v>36234.868078055777</c:v>
                </c:pt>
                <c:pt idx="61">
                  <c:v>36281.348876525852</c:v>
                </c:pt>
                <c:pt idx="62">
                  <c:v>36327.829674995919</c:v>
                </c:pt>
                <c:pt idx="63">
                  <c:v>36374.310473465994</c:v>
                </c:pt>
                <c:pt idx="64">
                  <c:v>36420.791271936068</c:v>
                </c:pt>
                <c:pt idx="65">
                  <c:v>36467.272070406143</c:v>
                </c:pt>
                <c:pt idx="66">
                  <c:v>36513.75286887621</c:v>
                </c:pt>
                <c:pt idx="67">
                  <c:v>36560.233667346285</c:v>
                </c:pt>
                <c:pt idx="68">
                  <c:v>36606.71446581636</c:v>
                </c:pt>
                <c:pt idx="69">
                  <c:v>36653.195264286434</c:v>
                </c:pt>
                <c:pt idx="70">
                  <c:v>36699.676062756509</c:v>
                </c:pt>
                <c:pt idx="71">
                  <c:v>36746.156861226584</c:v>
                </c:pt>
                <c:pt idx="72">
                  <c:v>36792.637659696651</c:v>
                </c:pt>
                <c:pt idx="73">
                  <c:v>36839.118458166726</c:v>
                </c:pt>
                <c:pt idx="74">
                  <c:v>36885.5992566368</c:v>
                </c:pt>
                <c:pt idx="75">
                  <c:v>36932.080055106875</c:v>
                </c:pt>
                <c:pt idx="76">
                  <c:v>36978.560853576942</c:v>
                </c:pt>
                <c:pt idx="77">
                  <c:v>37025.041652047017</c:v>
                </c:pt>
                <c:pt idx="78">
                  <c:v>37071.522450517092</c:v>
                </c:pt>
                <c:pt idx="79">
                  <c:v>37118.003248987166</c:v>
                </c:pt>
                <c:pt idx="80">
                  <c:v>37164.484047457241</c:v>
                </c:pt>
                <c:pt idx="81">
                  <c:v>37210.964845927316</c:v>
                </c:pt>
                <c:pt idx="82">
                  <c:v>37257.445644397383</c:v>
                </c:pt>
                <c:pt idx="83">
                  <c:v>37303.926442867458</c:v>
                </c:pt>
                <c:pt idx="84">
                  <c:v>37350.407241337532</c:v>
                </c:pt>
                <c:pt idx="85">
                  <c:v>37396.888039807607</c:v>
                </c:pt>
                <c:pt idx="86">
                  <c:v>37443.368838277675</c:v>
                </c:pt>
                <c:pt idx="87">
                  <c:v>37489.849636747749</c:v>
                </c:pt>
                <c:pt idx="88">
                  <c:v>37536.330435217824</c:v>
                </c:pt>
                <c:pt idx="89">
                  <c:v>37582.811233687898</c:v>
                </c:pt>
                <c:pt idx="90">
                  <c:v>37629.292032157973</c:v>
                </c:pt>
                <c:pt idx="91">
                  <c:v>37675.772830628048</c:v>
                </c:pt>
                <c:pt idx="92">
                  <c:v>37722.253629098115</c:v>
                </c:pt>
                <c:pt idx="93">
                  <c:v>37768.73442756819</c:v>
                </c:pt>
                <c:pt idx="94">
                  <c:v>37815.215226038265</c:v>
                </c:pt>
                <c:pt idx="95">
                  <c:v>37861.696024508339</c:v>
                </c:pt>
                <c:pt idx="96">
                  <c:v>37908.176822978407</c:v>
                </c:pt>
                <c:pt idx="97">
                  <c:v>37954.657621448481</c:v>
                </c:pt>
                <c:pt idx="98">
                  <c:v>38001.138419918556</c:v>
                </c:pt>
                <c:pt idx="99">
                  <c:v>38047.619218388631</c:v>
                </c:pt>
                <c:pt idx="100">
                  <c:v>38094.100016858705</c:v>
                </c:pt>
                <c:pt idx="101">
                  <c:v>38140.58081532878</c:v>
                </c:pt>
                <c:pt idx="102">
                  <c:v>38187.061613798847</c:v>
                </c:pt>
                <c:pt idx="103">
                  <c:v>38233.542412268922</c:v>
                </c:pt>
                <c:pt idx="104">
                  <c:v>38280.023210738997</c:v>
                </c:pt>
                <c:pt idx="105">
                  <c:v>38326.504009209071</c:v>
                </c:pt>
                <c:pt idx="106">
                  <c:v>38372.984807679139</c:v>
                </c:pt>
                <c:pt idx="107">
                  <c:v>38419.465606149213</c:v>
                </c:pt>
                <c:pt idx="108">
                  <c:v>38465.946404619288</c:v>
                </c:pt>
                <c:pt idx="109">
                  <c:v>38512.427203089363</c:v>
                </c:pt>
                <c:pt idx="110">
                  <c:v>38558.908001559437</c:v>
                </c:pt>
                <c:pt idx="111">
                  <c:v>38605.388800029512</c:v>
                </c:pt>
                <c:pt idx="112">
                  <c:v>38651.869598499579</c:v>
                </c:pt>
                <c:pt idx="113">
                  <c:v>38698.350396969654</c:v>
                </c:pt>
                <c:pt idx="114">
                  <c:v>38744.831195439729</c:v>
                </c:pt>
                <c:pt idx="115">
                  <c:v>38791.311993909803</c:v>
                </c:pt>
                <c:pt idx="116">
                  <c:v>38837.792792379871</c:v>
                </c:pt>
                <c:pt idx="117">
                  <c:v>38884.273590849945</c:v>
                </c:pt>
                <c:pt idx="118">
                  <c:v>38930.75438932002</c:v>
                </c:pt>
                <c:pt idx="119">
                  <c:v>38977.235187790095</c:v>
                </c:pt>
                <c:pt idx="120">
                  <c:v>39023.715986260169</c:v>
                </c:pt>
                <c:pt idx="121">
                  <c:v>39070.196784730244</c:v>
                </c:pt>
                <c:pt idx="122">
                  <c:v>39116.677583200311</c:v>
                </c:pt>
                <c:pt idx="123">
                  <c:v>39163.158381670386</c:v>
                </c:pt>
                <c:pt idx="124">
                  <c:v>39209.639180140461</c:v>
                </c:pt>
                <c:pt idx="125">
                  <c:v>39256.119978610535</c:v>
                </c:pt>
                <c:pt idx="126">
                  <c:v>39302.600777080603</c:v>
                </c:pt>
                <c:pt idx="127">
                  <c:v>39349.081575550677</c:v>
                </c:pt>
                <c:pt idx="128">
                  <c:v>39395.562374020752</c:v>
                </c:pt>
                <c:pt idx="129">
                  <c:v>39442.043172490827</c:v>
                </c:pt>
                <c:pt idx="130">
                  <c:v>39488.523970960901</c:v>
                </c:pt>
                <c:pt idx="131">
                  <c:v>39535.004769430976</c:v>
                </c:pt>
                <c:pt idx="132">
                  <c:v>39581.485567901043</c:v>
                </c:pt>
                <c:pt idx="133">
                  <c:v>39627.966366371118</c:v>
                </c:pt>
                <c:pt idx="134">
                  <c:v>39674.447164841193</c:v>
                </c:pt>
                <c:pt idx="135">
                  <c:v>39720.927963311267</c:v>
                </c:pt>
                <c:pt idx="136">
                  <c:v>39767.408761781335</c:v>
                </c:pt>
                <c:pt idx="137">
                  <c:v>39813.889560251409</c:v>
                </c:pt>
                <c:pt idx="138">
                  <c:v>39860.370358721484</c:v>
                </c:pt>
                <c:pt idx="139">
                  <c:v>39906.851157191559</c:v>
                </c:pt>
                <c:pt idx="140">
                  <c:v>39953.331955661633</c:v>
                </c:pt>
                <c:pt idx="141">
                  <c:v>39999.812754131701</c:v>
                </c:pt>
                <c:pt idx="142">
                  <c:v>40046.293552601775</c:v>
                </c:pt>
                <c:pt idx="143">
                  <c:v>40092.77435107185</c:v>
                </c:pt>
                <c:pt idx="144">
                  <c:v>40139.255149541925</c:v>
                </c:pt>
                <c:pt idx="145">
                  <c:v>40185.735948011999</c:v>
                </c:pt>
                <c:pt idx="146">
                  <c:v>40232.216746482067</c:v>
                </c:pt>
                <c:pt idx="147">
                  <c:v>40278.697544952141</c:v>
                </c:pt>
                <c:pt idx="148">
                  <c:v>40325.178343422216</c:v>
                </c:pt>
                <c:pt idx="149">
                  <c:v>40371.659141892291</c:v>
                </c:pt>
                <c:pt idx="150">
                  <c:v>40418.139940362365</c:v>
                </c:pt>
                <c:pt idx="151">
                  <c:v>40464.620738832433</c:v>
                </c:pt>
                <c:pt idx="152">
                  <c:v>40511.101537302507</c:v>
                </c:pt>
                <c:pt idx="153">
                  <c:v>40557.582335772582</c:v>
                </c:pt>
                <c:pt idx="154">
                  <c:v>40604.063134242657</c:v>
                </c:pt>
                <c:pt idx="155">
                  <c:v>40650.543932712731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1-4436-8A9E-788AD3E9ABDF}"/>
            </c:ext>
          </c:extLst>
        </c:ser>
        <c:ser>
          <c:idx val="2"/>
          <c:order val="2"/>
          <c:tx>
            <c:strRef>
              <c:f>'Simple Linear Regression'!$G$3</c:f>
              <c:strCache>
                <c:ptCount val="1"/>
                <c:pt idx="0">
                  <c:v>S.Index*L.F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'Simple Linear Regression'!$C$4:$C$159</c:f>
              <c:strCache>
                <c:ptCount val="156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1</c:v>
                </c:pt>
                <c:pt idx="105">
                  <c:v>Wk 2</c:v>
                </c:pt>
                <c:pt idx="106">
                  <c:v>Wk 3</c:v>
                </c:pt>
                <c:pt idx="107">
                  <c:v>Wk 4</c:v>
                </c:pt>
                <c:pt idx="108">
                  <c:v>Wk 5</c:v>
                </c:pt>
                <c:pt idx="109">
                  <c:v>Wk 6</c:v>
                </c:pt>
                <c:pt idx="110">
                  <c:v>Wk 7</c:v>
                </c:pt>
                <c:pt idx="111">
                  <c:v>Wk 8</c:v>
                </c:pt>
                <c:pt idx="112">
                  <c:v>Wk 9</c:v>
                </c:pt>
                <c:pt idx="113">
                  <c:v>Wk 10</c:v>
                </c:pt>
                <c:pt idx="114">
                  <c:v>Wk 11</c:v>
                </c:pt>
                <c:pt idx="115">
                  <c:v>Wk 12</c:v>
                </c:pt>
                <c:pt idx="116">
                  <c:v>Wk 13</c:v>
                </c:pt>
                <c:pt idx="117">
                  <c:v>Wk 14</c:v>
                </c:pt>
                <c:pt idx="118">
                  <c:v>Wk 15</c:v>
                </c:pt>
                <c:pt idx="119">
                  <c:v>Wk 16</c:v>
                </c:pt>
                <c:pt idx="120">
                  <c:v>Wk 17</c:v>
                </c:pt>
                <c:pt idx="121">
                  <c:v>Wk 18</c:v>
                </c:pt>
                <c:pt idx="122">
                  <c:v>Wk 19</c:v>
                </c:pt>
                <c:pt idx="123">
                  <c:v>Wk 20</c:v>
                </c:pt>
                <c:pt idx="124">
                  <c:v>Wk 21</c:v>
                </c:pt>
                <c:pt idx="125">
                  <c:v>Wk 22</c:v>
                </c:pt>
                <c:pt idx="126">
                  <c:v>Wk 23</c:v>
                </c:pt>
                <c:pt idx="127">
                  <c:v>Wk 24</c:v>
                </c:pt>
                <c:pt idx="128">
                  <c:v>Wk 25</c:v>
                </c:pt>
                <c:pt idx="129">
                  <c:v>Wk 26</c:v>
                </c:pt>
                <c:pt idx="130">
                  <c:v>Wk 27</c:v>
                </c:pt>
                <c:pt idx="131">
                  <c:v>Wk 28</c:v>
                </c:pt>
                <c:pt idx="132">
                  <c:v>Wk 29</c:v>
                </c:pt>
                <c:pt idx="133">
                  <c:v>Wk 30</c:v>
                </c:pt>
                <c:pt idx="134">
                  <c:v>Wk 31</c:v>
                </c:pt>
                <c:pt idx="135">
                  <c:v>Wk 32</c:v>
                </c:pt>
                <c:pt idx="136">
                  <c:v>Wk 33</c:v>
                </c:pt>
                <c:pt idx="137">
                  <c:v>Wk 34</c:v>
                </c:pt>
                <c:pt idx="138">
                  <c:v>Wk 35</c:v>
                </c:pt>
                <c:pt idx="139">
                  <c:v>Wk 36</c:v>
                </c:pt>
                <c:pt idx="140">
                  <c:v>Wk 37</c:v>
                </c:pt>
                <c:pt idx="141">
                  <c:v>Wk 38</c:v>
                </c:pt>
                <c:pt idx="142">
                  <c:v>Wk 39</c:v>
                </c:pt>
                <c:pt idx="143">
                  <c:v>Wk 40</c:v>
                </c:pt>
                <c:pt idx="144">
                  <c:v>Wk 41</c:v>
                </c:pt>
                <c:pt idx="145">
                  <c:v>Wk 42</c:v>
                </c:pt>
                <c:pt idx="146">
                  <c:v>Wk 43</c:v>
                </c:pt>
                <c:pt idx="147">
                  <c:v>Wk 44</c:v>
                </c:pt>
                <c:pt idx="148">
                  <c:v>Wk 45</c:v>
                </c:pt>
                <c:pt idx="149">
                  <c:v>Wk 46</c:v>
                </c:pt>
                <c:pt idx="150">
                  <c:v>Wk 47</c:v>
                </c:pt>
                <c:pt idx="151">
                  <c:v>Wk 48</c:v>
                </c:pt>
                <c:pt idx="152">
                  <c:v>Wk 49</c:v>
                </c:pt>
                <c:pt idx="153">
                  <c:v>Wk 50</c:v>
                </c:pt>
                <c:pt idx="154">
                  <c:v>Wk 51</c:v>
                </c:pt>
                <c:pt idx="155">
                  <c:v>Wk 52</c:v>
                </c:pt>
              </c:strCache>
            </c:strRef>
          </c:cat>
          <c:val>
            <c:numRef>
              <c:f>'Simple Linear Regression'!$G$4:$G$159</c:f>
              <c:numCache>
                <c:formatCode>0.00</c:formatCode>
                <c:ptCount val="156"/>
                <c:pt idx="0">
                  <c:v>36633.741863310584</c:v>
                </c:pt>
                <c:pt idx="1">
                  <c:v>41286.130049755739</c:v>
                </c:pt>
                <c:pt idx="2">
                  <c:v>35463.950237552308</c:v>
                </c:pt>
                <c:pt idx="3">
                  <c:v>41675.402872046659</c:v>
                </c:pt>
                <c:pt idx="4">
                  <c:v>38194.526638907053</c:v>
                </c:pt>
                <c:pt idx="5">
                  <c:v>35050.820360541868</c:v>
                </c:pt>
                <c:pt idx="6">
                  <c:v>36603.914629467858</c:v>
                </c:pt>
                <c:pt idx="7">
                  <c:v>37694.442672914956</c:v>
                </c:pt>
                <c:pt idx="8">
                  <c:v>37845.514423102482</c:v>
                </c:pt>
                <c:pt idx="9">
                  <c:v>40731.421242301622</c:v>
                </c:pt>
                <c:pt idx="10">
                  <c:v>22043.212954011542</c:v>
                </c:pt>
                <c:pt idx="11">
                  <c:v>19026.140490701702</c:v>
                </c:pt>
                <c:pt idx="12">
                  <c:v>20263.710719279276</c:v>
                </c:pt>
                <c:pt idx="13">
                  <c:v>14892.437742125034</c:v>
                </c:pt>
                <c:pt idx="14">
                  <c:v>19792.67846979728</c:v>
                </c:pt>
                <c:pt idx="15">
                  <c:v>18651.39420796659</c:v>
                </c:pt>
                <c:pt idx="16">
                  <c:v>20311.753751119188</c:v>
                </c:pt>
                <c:pt idx="17">
                  <c:v>15629.554861752453</c:v>
                </c:pt>
                <c:pt idx="18">
                  <c:v>12070.281858439159</c:v>
                </c:pt>
                <c:pt idx="19">
                  <c:v>21180.356802872546</c:v>
                </c:pt>
                <c:pt idx="20">
                  <c:v>29843.085359848923</c:v>
                </c:pt>
                <c:pt idx="21">
                  <c:v>30316.095413177041</c:v>
                </c:pt>
                <c:pt idx="22">
                  <c:v>21311.667777671526</c:v>
                </c:pt>
                <c:pt idx="23">
                  <c:v>27263.363031690293</c:v>
                </c:pt>
                <c:pt idx="24">
                  <c:v>29937.326636201527</c:v>
                </c:pt>
                <c:pt idx="25">
                  <c:v>27790.781999106042</c:v>
                </c:pt>
                <c:pt idx="26">
                  <c:v>25251.112662103365</c:v>
                </c:pt>
                <c:pt idx="27">
                  <c:v>24125.417402228435</c:v>
                </c:pt>
                <c:pt idx="28">
                  <c:v>33953.756902998139</c:v>
                </c:pt>
                <c:pt idx="29">
                  <c:v>28488.858890401443</c:v>
                </c:pt>
                <c:pt idx="30">
                  <c:v>23803.882024169856</c:v>
                </c:pt>
                <c:pt idx="31">
                  <c:v>31747.475204963339</c:v>
                </c:pt>
                <c:pt idx="32">
                  <c:v>31988.728435759735</c:v>
                </c:pt>
                <c:pt idx="33">
                  <c:v>34236.558211334319</c:v>
                </c:pt>
                <c:pt idx="34">
                  <c:v>33728.347451842361</c:v>
                </c:pt>
                <c:pt idx="35">
                  <c:v>26756.31749640514</c:v>
                </c:pt>
                <c:pt idx="36">
                  <c:v>23688.872492532548</c:v>
                </c:pt>
                <c:pt idx="37">
                  <c:v>30717.643867122944</c:v>
                </c:pt>
                <c:pt idx="38">
                  <c:v>24751.76057197226</c:v>
                </c:pt>
                <c:pt idx="39">
                  <c:v>27474.248728213708</c:v>
                </c:pt>
                <c:pt idx="40">
                  <c:v>58025.911559273169</c:v>
                </c:pt>
                <c:pt idx="41">
                  <c:v>58085.765439476912</c:v>
                </c:pt>
                <c:pt idx="42">
                  <c:v>47621.48393987539</c:v>
                </c:pt>
                <c:pt idx="43">
                  <c:v>58393.815828149862</c:v>
                </c:pt>
                <c:pt idx="44">
                  <c:v>56331.880890398519</c:v>
                </c:pt>
                <c:pt idx="45">
                  <c:v>59549.996710724459</c:v>
                </c:pt>
                <c:pt idx="46">
                  <c:v>56374.417801256619</c:v>
                </c:pt>
                <c:pt idx="47">
                  <c:v>57947.399698118461</c:v>
                </c:pt>
                <c:pt idx="48">
                  <c:v>60654.200862873637</c:v>
                </c:pt>
                <c:pt idx="49">
                  <c:v>55929.359283996098</c:v>
                </c:pt>
                <c:pt idx="50">
                  <c:v>46317.85869269853</c:v>
                </c:pt>
                <c:pt idx="51">
                  <c:v>60192.624953943669</c:v>
                </c:pt>
                <c:pt idx="52">
                  <c:v>39281.106462551652</c:v>
                </c:pt>
                <c:pt idx="53">
                  <c:v>44265.56234708953</c:v>
                </c:pt>
                <c:pt idx="54">
                  <c:v>38019.675460253588</c:v>
                </c:pt>
                <c:pt idx="55">
                  <c:v>44674.602657105825</c:v>
                </c:pt>
                <c:pt idx="56">
                  <c:v>40939.423892106606</c:v>
                </c:pt>
                <c:pt idx="57">
                  <c:v>37566.314722635972</c:v>
                </c:pt>
                <c:pt idx="58">
                  <c:v>39227.249444400324</c:v>
                </c:pt>
                <c:pt idx="59">
                  <c:v>40392.215453176272</c:v>
                </c:pt>
                <c:pt idx="60">
                  <c:v>40550.376533395116</c:v>
                </c:pt>
                <c:pt idx="61">
                  <c:v>43638.546722598207</c:v>
                </c:pt>
                <c:pt idx="62">
                  <c:v>23614.347665982896</c:v>
                </c:pt>
                <c:pt idx="63">
                  <c:v>20380.376497972553</c:v>
                </c:pt>
                <c:pt idx="64">
                  <c:v>21704.062514660614</c:v>
                </c:pt>
                <c:pt idx="65">
                  <c:v>15949.55253400356</c:v>
                </c:pt>
                <c:pt idx="66">
                  <c:v>21195.71342366407</c:v>
                </c:pt>
                <c:pt idx="67">
                  <c:v>19971.727560271716</c:v>
                </c:pt>
                <c:pt idx="68">
                  <c:v>21747.669278628167</c:v>
                </c:pt>
                <c:pt idx="69">
                  <c:v>16732.967762945937</c:v>
                </c:pt>
                <c:pt idx="70">
                  <c:v>12921.262419130988</c:v>
                </c:pt>
                <c:pt idx="71">
                  <c:v>22671.595200319174</c:v>
                </c:pt>
                <c:pt idx="72">
                  <c:v>31941.396570652214</c:v>
                </c:pt>
                <c:pt idx="73">
                  <c:v>32444.786360341532</c:v>
                </c:pt>
                <c:pt idx="74">
                  <c:v>22806.081151144452</c:v>
                </c:pt>
                <c:pt idx="75">
                  <c:v>29172.545704817599</c:v>
                </c:pt>
                <c:pt idx="76">
                  <c:v>32030.940622198792</c:v>
                </c:pt>
                <c:pt idx="77">
                  <c:v>29731.670939674023</c:v>
                </c:pt>
                <c:pt idx="78">
                  <c:v>27012.267514607411</c:v>
                </c:pt>
                <c:pt idx="79">
                  <c:v>25805.806083762192</c:v>
                </c:pt>
                <c:pt idx="80">
                  <c:v>36315.547631161709</c:v>
                </c:pt>
                <c:pt idx="81">
                  <c:v>30467.869289696122</c:v>
                </c:pt>
                <c:pt idx="82">
                  <c:v>25455.239246833029</c:v>
                </c:pt>
                <c:pt idx="83">
                  <c:v>33946.972466796455</c:v>
                </c:pt>
                <c:pt idx="84">
                  <c:v>34201.991175843854</c:v>
                </c:pt>
                <c:pt idx="85">
                  <c:v>36602.198054269502</c:v>
                </c:pt>
                <c:pt idx="86">
                  <c:v>36055.778850406285</c:v>
                </c:pt>
                <c:pt idx="87">
                  <c:v>28600.195696881987</c:v>
                </c:pt>
                <c:pt idx="88">
                  <c:v>25319.200935624296</c:v>
                </c:pt>
                <c:pt idx="89">
                  <c:v>32828.915938965089</c:v>
                </c:pt>
                <c:pt idx="90">
                  <c:v>26450.742435029875</c:v>
                </c:pt>
                <c:pt idx="91">
                  <c:v>29357.618411319007</c:v>
                </c:pt>
                <c:pt idx="92">
                  <c:v>61998.371974858819</c:v>
                </c:pt>
                <c:pt idx="93">
                  <c:v>62057.095041683329</c:v>
                </c:pt>
                <c:pt idx="94">
                  <c:v>50873.094319025069</c:v>
                </c:pt>
                <c:pt idx="95">
                  <c:v>62375.735932580988</c:v>
                </c:pt>
                <c:pt idx="96">
                  <c:v>60168.165279431669</c:v>
                </c:pt>
                <c:pt idx="97">
                  <c:v>63600.135306898657</c:v>
                </c:pt>
                <c:pt idx="98">
                  <c:v>60203.569367436176</c:v>
                </c:pt>
                <c:pt idx="99">
                  <c:v>61878.259229195188</c:v>
                </c:pt>
                <c:pt idx="100">
                  <c:v>64763.315726056848</c:v>
                </c:pt>
                <c:pt idx="101">
                  <c:v>59713.452286295629</c:v>
                </c:pt>
                <c:pt idx="102">
                  <c:v>49447.580437414035</c:v>
                </c:pt>
                <c:pt idx="103">
                  <c:v>64254.593597777486</c:v>
                </c:pt>
                <c:pt idx="104">
                  <c:v>41928.471061792734</c:v>
                </c:pt>
                <c:pt idx="105">
                  <c:v>47244.994644423328</c:v>
                </c:pt>
                <c:pt idx="106">
                  <c:v>40575.400682954867</c:v>
                </c:pt>
                <c:pt idx="107">
                  <c:v>47673.802442164975</c:v>
                </c:pt>
                <c:pt idx="108">
                  <c:v>43684.321145306152</c:v>
                </c:pt>
                <c:pt idx="109">
                  <c:v>40081.809084730085</c:v>
                </c:pt>
                <c:pt idx="110">
                  <c:v>41850.584259332791</c:v>
                </c:pt>
                <c:pt idx="111">
                  <c:v>43089.98823343758</c:v>
                </c:pt>
                <c:pt idx="112">
                  <c:v>43255.238643687735</c:v>
                </c:pt>
                <c:pt idx="113">
                  <c:v>46545.672202894784</c:v>
                </c:pt>
                <c:pt idx="114">
                  <c:v>25185.48237795426</c:v>
                </c:pt>
                <c:pt idx="115">
                  <c:v>21734.612505243404</c:v>
                </c:pt>
                <c:pt idx="116">
                  <c:v>23144.414310041953</c:v>
                </c:pt>
                <c:pt idx="117">
                  <c:v>17006.667325882085</c:v>
                </c:pt>
                <c:pt idx="118">
                  <c:v>22598.748377530868</c:v>
                </c:pt>
                <c:pt idx="119">
                  <c:v>21292.06091257685</c:v>
                </c:pt>
                <c:pt idx="120">
                  <c:v>23183.584806137151</c:v>
                </c:pt>
                <c:pt idx="121">
                  <c:v>17836.380664139422</c:v>
                </c:pt>
                <c:pt idx="122">
                  <c:v>13772.242979822815</c:v>
                </c:pt>
                <c:pt idx="123">
                  <c:v>24162.833597765799</c:v>
                </c:pt>
                <c:pt idx="124">
                  <c:v>34039.707781455509</c:v>
                </c:pt>
                <c:pt idx="125">
                  <c:v>34573.477307506029</c:v>
                </c:pt>
                <c:pt idx="126">
                  <c:v>24300.494524617374</c:v>
                </c:pt>
                <c:pt idx="127">
                  <c:v>31081.728377944903</c:v>
                </c:pt>
                <c:pt idx="128">
                  <c:v>34124.554608196064</c:v>
                </c:pt>
                <c:pt idx="129">
                  <c:v>31672.55988024201</c:v>
                </c:pt>
                <c:pt idx="130">
                  <c:v>28773.42236711146</c:v>
                </c:pt>
                <c:pt idx="131">
                  <c:v>27486.194765295953</c:v>
                </c:pt>
                <c:pt idx="132">
                  <c:v>38677.338359325273</c:v>
                </c:pt>
                <c:pt idx="133">
                  <c:v>32446.87968899079</c:v>
                </c:pt>
                <c:pt idx="134">
                  <c:v>27106.596469496206</c:v>
                </c:pt>
                <c:pt idx="135">
                  <c:v>36146.469728629578</c:v>
                </c:pt>
                <c:pt idx="136">
                  <c:v>36415.253915927962</c:v>
                </c:pt>
                <c:pt idx="137">
                  <c:v>38967.83789720467</c:v>
                </c:pt>
                <c:pt idx="138">
                  <c:v>38383.210248970216</c:v>
                </c:pt>
                <c:pt idx="139">
                  <c:v>30444.073897358841</c:v>
                </c:pt>
                <c:pt idx="140">
                  <c:v>26949.529378716048</c:v>
                </c:pt>
                <c:pt idx="141">
                  <c:v>34940.188010807236</c:v>
                </c:pt>
                <c:pt idx="142">
                  <c:v>28149.724298087483</c:v>
                </c:pt>
                <c:pt idx="143">
                  <c:v>31240.988094424301</c:v>
                </c:pt>
                <c:pt idx="144">
                  <c:v>65970.83239044447</c:v>
                </c:pt>
                <c:pt idx="145">
                  <c:v>66028.424643889753</c:v>
                </c:pt>
                <c:pt idx="146">
                  <c:v>54124.704698174733</c:v>
                </c:pt>
                <c:pt idx="147">
                  <c:v>66357.656037012101</c:v>
                </c:pt>
                <c:pt idx="148">
                  <c:v>64004.449668464833</c:v>
                </c:pt>
                <c:pt idx="149">
                  <c:v>67650.27390307287</c:v>
                </c:pt>
                <c:pt idx="150">
                  <c:v>64032.720933615739</c:v>
                </c:pt>
                <c:pt idx="151">
                  <c:v>65809.1187602719</c:v>
                </c:pt>
                <c:pt idx="152">
                  <c:v>68872.430589240044</c:v>
                </c:pt>
                <c:pt idx="153">
                  <c:v>63497.545288595153</c:v>
                </c:pt>
                <c:pt idx="154">
                  <c:v>52577.302182129548</c:v>
                </c:pt>
                <c:pt idx="155">
                  <c:v>68316.562241611318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1-4436-8A9E-788AD3E9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00160"/>
        <c:axId val="2130101120"/>
      </c:lineChart>
      <c:catAx>
        <c:axId val="21301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01120"/>
        <c:crosses val="autoZero"/>
        <c:auto val="1"/>
        <c:lblAlgn val="ctr"/>
        <c:lblOffset val="100"/>
        <c:noMultiLvlLbl val="0"/>
      </c:catAx>
      <c:valAx>
        <c:axId val="213010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Forecast</a:t>
            </a:r>
            <a:r>
              <a:rPr lang="en-GB" b="1" baseline="0"/>
              <a:t> Sheet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37086731871518E-2"/>
          <c:y val="0.10211096326015381"/>
          <c:w val="0.86738870645653599"/>
          <c:h val="0.64597553851782019"/>
        </c:manualLayout>
      </c:layout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Deliveries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Sheet8!$B$2:$B$167</c:f>
              <c:numCache>
                <c:formatCode>General</c:formatCode>
                <c:ptCount val="166"/>
                <c:pt idx="0">
                  <c:v>36458</c:v>
                </c:pt>
                <c:pt idx="1">
                  <c:v>48999</c:v>
                </c:pt>
                <c:pt idx="2">
                  <c:v>40769</c:v>
                </c:pt>
                <c:pt idx="3">
                  <c:v>49314</c:v>
                </c:pt>
                <c:pt idx="4">
                  <c:v>37611</c:v>
                </c:pt>
                <c:pt idx="5">
                  <c:v>35416</c:v>
                </c:pt>
                <c:pt idx="6">
                  <c:v>43094</c:v>
                </c:pt>
                <c:pt idx="7">
                  <c:v>40144</c:v>
                </c:pt>
                <c:pt idx="8">
                  <c:v>34768</c:v>
                </c:pt>
                <c:pt idx="9">
                  <c:v>47517</c:v>
                </c:pt>
                <c:pt idx="10">
                  <c:v>16001</c:v>
                </c:pt>
                <c:pt idx="11">
                  <c:v>15765</c:v>
                </c:pt>
                <c:pt idx="12">
                  <c:v>17048</c:v>
                </c:pt>
                <c:pt idx="13">
                  <c:v>21419</c:v>
                </c:pt>
                <c:pt idx="14">
                  <c:v>14231</c:v>
                </c:pt>
                <c:pt idx="15">
                  <c:v>15215</c:v>
                </c:pt>
                <c:pt idx="16">
                  <c:v>25245</c:v>
                </c:pt>
                <c:pt idx="17">
                  <c:v>23390</c:v>
                </c:pt>
                <c:pt idx="18">
                  <c:v>17507</c:v>
                </c:pt>
                <c:pt idx="19">
                  <c:v>18246</c:v>
                </c:pt>
                <c:pt idx="20">
                  <c:v>27132</c:v>
                </c:pt>
                <c:pt idx="21">
                  <c:v>39077</c:v>
                </c:pt>
                <c:pt idx="22">
                  <c:v>27228</c:v>
                </c:pt>
                <c:pt idx="23">
                  <c:v>28879</c:v>
                </c:pt>
                <c:pt idx="24">
                  <c:v>36137</c:v>
                </c:pt>
                <c:pt idx="25">
                  <c:v>39142</c:v>
                </c:pt>
                <c:pt idx="26">
                  <c:v>26797</c:v>
                </c:pt>
                <c:pt idx="27">
                  <c:v>20736</c:v>
                </c:pt>
                <c:pt idx="28">
                  <c:v>37330</c:v>
                </c:pt>
                <c:pt idx="29">
                  <c:v>37063</c:v>
                </c:pt>
                <c:pt idx="30">
                  <c:v>28146</c:v>
                </c:pt>
                <c:pt idx="31">
                  <c:v>36393</c:v>
                </c:pt>
                <c:pt idx="32">
                  <c:v>26483</c:v>
                </c:pt>
                <c:pt idx="33">
                  <c:v>38719</c:v>
                </c:pt>
                <c:pt idx="34">
                  <c:v>32251</c:v>
                </c:pt>
                <c:pt idx="35">
                  <c:v>34068</c:v>
                </c:pt>
                <c:pt idx="36">
                  <c:v>23717</c:v>
                </c:pt>
                <c:pt idx="37">
                  <c:v>34029</c:v>
                </c:pt>
                <c:pt idx="38">
                  <c:v>29256</c:v>
                </c:pt>
                <c:pt idx="39">
                  <c:v>24373</c:v>
                </c:pt>
                <c:pt idx="40">
                  <c:v>59046</c:v>
                </c:pt>
                <c:pt idx="41">
                  <c:v>56157</c:v>
                </c:pt>
                <c:pt idx="42">
                  <c:v>46786</c:v>
                </c:pt>
                <c:pt idx="43">
                  <c:v>57610</c:v>
                </c:pt>
                <c:pt idx="44">
                  <c:v>65951</c:v>
                </c:pt>
                <c:pt idx="45">
                  <c:v>63986</c:v>
                </c:pt>
                <c:pt idx="46">
                  <c:v>54868</c:v>
                </c:pt>
                <c:pt idx="47">
                  <c:v>56226</c:v>
                </c:pt>
                <c:pt idx="48">
                  <c:v>66204</c:v>
                </c:pt>
                <c:pt idx="49">
                  <c:v>61438</c:v>
                </c:pt>
                <c:pt idx="50">
                  <c:v>45786</c:v>
                </c:pt>
                <c:pt idx="51">
                  <c:v>63034</c:v>
                </c:pt>
                <c:pt idx="52">
                  <c:v>49002</c:v>
                </c:pt>
                <c:pt idx="53">
                  <c:v>41439</c:v>
                </c:pt>
                <c:pt idx="54">
                  <c:v>33153</c:v>
                </c:pt>
                <c:pt idx="55">
                  <c:v>49809</c:v>
                </c:pt>
                <c:pt idx="56">
                  <c:v>45272</c:v>
                </c:pt>
                <c:pt idx="57">
                  <c:v>49883</c:v>
                </c:pt>
                <c:pt idx="58">
                  <c:v>42973</c:v>
                </c:pt>
                <c:pt idx="59">
                  <c:v>36508</c:v>
                </c:pt>
                <c:pt idx="60">
                  <c:v>40187</c:v>
                </c:pt>
                <c:pt idx="61">
                  <c:v>42735</c:v>
                </c:pt>
                <c:pt idx="62">
                  <c:v>29575</c:v>
                </c:pt>
                <c:pt idx="63">
                  <c:v>28387</c:v>
                </c:pt>
                <c:pt idx="64">
                  <c:v>27759</c:v>
                </c:pt>
                <c:pt idx="65">
                  <c:v>15227</c:v>
                </c:pt>
                <c:pt idx="66">
                  <c:v>22594</c:v>
                </c:pt>
                <c:pt idx="67">
                  <c:v>27219</c:v>
                </c:pt>
                <c:pt idx="68">
                  <c:v>17886</c:v>
                </c:pt>
                <c:pt idx="69">
                  <c:v>16480</c:v>
                </c:pt>
                <c:pt idx="70">
                  <c:v>11418</c:v>
                </c:pt>
                <c:pt idx="71">
                  <c:v>26523</c:v>
                </c:pt>
                <c:pt idx="72">
                  <c:v>31692</c:v>
                </c:pt>
                <c:pt idx="73">
                  <c:v>38291</c:v>
                </c:pt>
                <c:pt idx="74">
                  <c:v>20248</c:v>
                </c:pt>
                <c:pt idx="75">
                  <c:v>22811</c:v>
                </c:pt>
                <c:pt idx="76">
                  <c:v>36235</c:v>
                </c:pt>
                <c:pt idx="77">
                  <c:v>25177</c:v>
                </c:pt>
                <c:pt idx="78">
                  <c:v>25516</c:v>
                </c:pt>
                <c:pt idx="79">
                  <c:v>23155</c:v>
                </c:pt>
                <c:pt idx="80">
                  <c:v>36891</c:v>
                </c:pt>
                <c:pt idx="81">
                  <c:v>27866</c:v>
                </c:pt>
                <c:pt idx="82">
                  <c:v>24548</c:v>
                </c:pt>
                <c:pt idx="83">
                  <c:v>32777</c:v>
                </c:pt>
                <c:pt idx="84">
                  <c:v>39706</c:v>
                </c:pt>
                <c:pt idx="85">
                  <c:v>38434</c:v>
                </c:pt>
                <c:pt idx="86">
                  <c:v>36589</c:v>
                </c:pt>
                <c:pt idx="87">
                  <c:v>20450</c:v>
                </c:pt>
                <c:pt idx="88">
                  <c:v>29774</c:v>
                </c:pt>
                <c:pt idx="89">
                  <c:v>24825</c:v>
                </c:pt>
                <c:pt idx="90">
                  <c:v>28675</c:v>
                </c:pt>
                <c:pt idx="91">
                  <c:v>38114</c:v>
                </c:pt>
                <c:pt idx="92">
                  <c:v>60680</c:v>
                </c:pt>
                <c:pt idx="93">
                  <c:v>66412</c:v>
                </c:pt>
                <c:pt idx="94">
                  <c:v>59748</c:v>
                </c:pt>
                <c:pt idx="95">
                  <c:v>63708</c:v>
                </c:pt>
                <c:pt idx="96">
                  <c:v>44599</c:v>
                </c:pt>
                <c:pt idx="97">
                  <c:v>53585</c:v>
                </c:pt>
                <c:pt idx="98">
                  <c:v>57336</c:v>
                </c:pt>
                <c:pt idx="99">
                  <c:v>66029</c:v>
                </c:pt>
                <c:pt idx="100">
                  <c:v>64430</c:v>
                </c:pt>
                <c:pt idx="101">
                  <c:v>65458</c:v>
                </c:pt>
                <c:pt idx="102">
                  <c:v>42367</c:v>
                </c:pt>
                <c:pt idx="103">
                  <c:v>65566</c:v>
                </c:pt>
                <c:pt idx="104">
                  <c:v>36278</c:v>
                </c:pt>
                <c:pt idx="105">
                  <c:v>46570</c:v>
                </c:pt>
                <c:pt idx="106">
                  <c:v>43602</c:v>
                </c:pt>
                <c:pt idx="107">
                  <c:v>38794</c:v>
                </c:pt>
                <c:pt idx="108">
                  <c:v>43340</c:v>
                </c:pt>
                <c:pt idx="109">
                  <c:v>30375</c:v>
                </c:pt>
                <c:pt idx="110">
                  <c:v>34566</c:v>
                </c:pt>
                <c:pt idx="111">
                  <c:v>47404</c:v>
                </c:pt>
                <c:pt idx="112">
                  <c:v>49427</c:v>
                </c:pt>
                <c:pt idx="113">
                  <c:v>43431</c:v>
                </c:pt>
                <c:pt idx="114">
                  <c:v>26672</c:v>
                </c:pt>
                <c:pt idx="115">
                  <c:v>18122</c:v>
                </c:pt>
                <c:pt idx="116">
                  <c:v>21427</c:v>
                </c:pt>
                <c:pt idx="117">
                  <c:v>11965</c:v>
                </c:pt>
                <c:pt idx="118">
                  <c:v>27693</c:v>
                </c:pt>
                <c:pt idx="119">
                  <c:v>18281</c:v>
                </c:pt>
                <c:pt idx="120">
                  <c:v>22899</c:v>
                </c:pt>
                <c:pt idx="121">
                  <c:v>10870</c:v>
                </c:pt>
                <c:pt idx="122">
                  <c:v>10207</c:v>
                </c:pt>
                <c:pt idx="123">
                  <c:v>23805</c:v>
                </c:pt>
                <c:pt idx="124">
                  <c:v>37666</c:v>
                </c:pt>
                <c:pt idx="125">
                  <c:v>20519</c:v>
                </c:pt>
                <c:pt idx="126">
                  <c:v>21244</c:v>
                </c:pt>
                <c:pt idx="127">
                  <c:v>36103</c:v>
                </c:pt>
                <c:pt idx="128">
                  <c:v>23902</c:v>
                </c:pt>
                <c:pt idx="129">
                  <c:v>24932</c:v>
                </c:pt>
                <c:pt idx="130">
                  <c:v>28673</c:v>
                </c:pt>
                <c:pt idx="131">
                  <c:v>33381</c:v>
                </c:pt>
                <c:pt idx="132">
                  <c:v>34385</c:v>
                </c:pt>
                <c:pt idx="133">
                  <c:v>26075</c:v>
                </c:pt>
                <c:pt idx="134">
                  <c:v>23243</c:v>
                </c:pt>
                <c:pt idx="135">
                  <c:v>31973</c:v>
                </c:pt>
                <c:pt idx="136">
                  <c:v>35587</c:v>
                </c:pt>
                <c:pt idx="137">
                  <c:v>31630</c:v>
                </c:pt>
                <c:pt idx="138">
                  <c:v>38186</c:v>
                </c:pt>
                <c:pt idx="139">
                  <c:v>30272</c:v>
                </c:pt>
                <c:pt idx="140">
                  <c:v>21479</c:v>
                </c:pt>
                <c:pt idx="141">
                  <c:v>38232</c:v>
                </c:pt>
                <c:pt idx="142">
                  <c:v>20196</c:v>
                </c:pt>
                <c:pt idx="143">
                  <c:v>24119</c:v>
                </c:pt>
                <c:pt idx="144">
                  <c:v>62946</c:v>
                </c:pt>
                <c:pt idx="145">
                  <c:v>60051</c:v>
                </c:pt>
                <c:pt idx="146">
                  <c:v>42990</c:v>
                </c:pt>
                <c:pt idx="147">
                  <c:v>61789</c:v>
                </c:pt>
                <c:pt idx="148">
                  <c:v>65860</c:v>
                </c:pt>
                <c:pt idx="149">
                  <c:v>68673</c:v>
                </c:pt>
                <c:pt idx="150">
                  <c:v>63878</c:v>
                </c:pt>
                <c:pt idx="151">
                  <c:v>58504</c:v>
                </c:pt>
                <c:pt idx="152">
                  <c:v>58322</c:v>
                </c:pt>
                <c:pt idx="153">
                  <c:v>47114</c:v>
                </c:pt>
                <c:pt idx="154">
                  <c:v>55766</c:v>
                </c:pt>
                <c:pt idx="155">
                  <c:v>58188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3-464E-9FCF-BECBDEEDF581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Forecast(Deliveries)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Sheet8!$C$2:$C$167</c:f>
              <c:numCache>
                <c:formatCode>General</c:formatCode>
                <c:ptCount val="166"/>
                <c:pt idx="155">
                  <c:v>58188</c:v>
                </c:pt>
                <c:pt idx="156">
                  <c:v>48280.734592122688</c:v>
                </c:pt>
                <c:pt idx="157">
                  <c:v>40662.109707423653</c:v>
                </c:pt>
                <c:pt idx="158">
                  <c:v>32432.345582760128</c:v>
                </c:pt>
                <c:pt idx="159">
                  <c:v>49186.49045698253</c:v>
                </c:pt>
                <c:pt idx="160">
                  <c:v>44725.023500921656</c:v>
                </c:pt>
                <c:pt idx="161">
                  <c:v>49380.333959299242</c:v>
                </c:pt>
                <c:pt idx="162">
                  <c:v>42438.104820892033</c:v>
                </c:pt>
                <c:pt idx="163">
                  <c:v>36089.578583788949</c:v>
                </c:pt>
                <c:pt idx="164">
                  <c:v>39723.865788846117</c:v>
                </c:pt>
                <c:pt idx="165">
                  <c:v>42334.483072800904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64E-9FCF-BECBDEEDF581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Bound(Deliveries)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Sheet8!$D$2:$D$167</c:f>
              <c:numCache>
                <c:formatCode>General</c:formatCode>
                <c:ptCount val="166"/>
                <c:pt idx="155" formatCode="0.00">
                  <c:v>58188</c:v>
                </c:pt>
                <c:pt idx="156" formatCode="0.00">
                  <c:v>35055.745428124013</c:v>
                </c:pt>
                <c:pt idx="157" formatCode="0.00">
                  <c:v>27330.894235991931</c:v>
                </c:pt>
                <c:pt idx="158" formatCode="0.00">
                  <c:v>18994.084047506112</c:v>
                </c:pt>
                <c:pt idx="159" formatCode="0.00">
                  <c:v>35640.369624028164</c:v>
                </c:pt>
                <c:pt idx="160" formatCode="0.00">
                  <c:v>31070.236598895113</c:v>
                </c:pt>
                <c:pt idx="161" formatCode="0.00">
                  <c:v>35616.080617877844</c:v>
                </c:pt>
                <c:pt idx="162" formatCode="0.00">
                  <c:v>28563.591008044372</c:v>
                </c:pt>
                <c:pt idx="163" formatCode="0.00">
                  <c:v>22104.016541860001</c:v>
                </c:pt>
                <c:pt idx="164" formatCode="0.00">
                  <c:v>25626.47396962166</c:v>
                </c:pt>
                <c:pt idx="165" formatCode="0.00">
                  <c:v>28124.48607168033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64E-9FCF-BECBDEEDF581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Bound(Deliveries)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Sheet8!$E$2:$E$167</c:f>
              <c:numCache>
                <c:formatCode>General</c:formatCode>
                <c:ptCount val="166"/>
                <c:pt idx="155" formatCode="0.00">
                  <c:v>58188</c:v>
                </c:pt>
                <c:pt idx="156" formatCode="0.00">
                  <c:v>61505.723756121362</c:v>
                </c:pt>
                <c:pt idx="157" formatCode="0.00">
                  <c:v>53993.325178855375</c:v>
                </c:pt>
                <c:pt idx="158" formatCode="0.00">
                  <c:v>45870.607118014144</c:v>
                </c:pt>
                <c:pt idx="159" formatCode="0.00">
                  <c:v>62732.611289936896</c:v>
                </c:pt>
                <c:pt idx="160" formatCode="0.00">
                  <c:v>58379.810402948198</c:v>
                </c:pt>
                <c:pt idx="161" formatCode="0.00">
                  <c:v>63144.587300720639</c:v>
                </c:pt>
                <c:pt idx="162" formatCode="0.00">
                  <c:v>56312.618633739694</c:v>
                </c:pt>
                <c:pt idx="163" formatCode="0.00">
                  <c:v>50075.140625717897</c:v>
                </c:pt>
                <c:pt idx="164" formatCode="0.00">
                  <c:v>53821.257608070577</c:v>
                </c:pt>
                <c:pt idx="165" formatCode="0.00">
                  <c:v>56544.480073921477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64E-9FCF-BECBDEED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080832"/>
        <c:axId val="1279077952"/>
      </c:lineChart>
      <c:catAx>
        <c:axId val="12790808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77952"/>
        <c:crosses val="autoZero"/>
        <c:auto val="1"/>
        <c:lblAlgn val="ctr"/>
        <c:lblOffset val="100"/>
        <c:noMultiLvlLbl val="0"/>
      </c:catAx>
      <c:valAx>
        <c:axId val="12790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371476</xdr:colOff>
      <xdr:row>8</xdr:row>
      <xdr:rowOff>52386</xdr:rowOff>
    </xdr:from>
    <xdr:to>
      <xdr:col>17</xdr:col>
      <xdr:colOff>504825</xdr:colOff>
      <xdr:row>24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20B54-5D79-A0A6-AD38-1C456B2F5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138111</xdr:rowOff>
    </xdr:from>
    <xdr:to>
      <xdr:col>16</xdr:col>
      <xdr:colOff>371475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0D067-27D3-DE04-0A29-4B1621DB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7</xdr:row>
      <xdr:rowOff>157162</xdr:rowOff>
    </xdr:from>
    <xdr:to>
      <xdr:col>17</xdr:col>
      <xdr:colOff>123825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B79EC-5776-5F53-C907-C4A3E265F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4761</xdr:rowOff>
    </xdr:from>
    <xdr:to>
      <xdr:col>18</xdr:col>
      <xdr:colOff>142875</xdr:colOff>
      <xdr:row>28</xdr:row>
      <xdr:rowOff>85724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0E398EB-48C1-E58F-2DDF-FCD500B04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</xdr:row>
      <xdr:rowOff>9525</xdr:rowOff>
    </xdr:from>
    <xdr:to>
      <xdr:col>15</xdr:col>
      <xdr:colOff>485774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467DE-7C90-9535-A957-A0AE4DF7C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18C363-E821-4D4F-8909-68EA22805FA9}" name="Table3" displayName="Table3" ref="A1:E167" totalsRowShown="0">
  <autoFilter ref="A1:E167" xr:uid="{D018C363-E821-4D4F-8909-68EA22805FA9}"/>
  <tableColumns count="5">
    <tableColumn id="1" xr3:uid="{14B7D088-A4C3-4608-956E-FA09C5B3F75E}" name="Period"/>
    <tableColumn id="2" xr3:uid="{75A66952-DE6D-4513-8991-32DCA8E9FC8F}" name="Deliveries"/>
    <tableColumn id="3" xr3:uid="{0DE14681-68AE-4061-8171-84427F97D363}" name="Forecast(Deliveries)">
      <calculatedColumnFormula>_xlfn.FORECAST.ETS(A2,$B$2:$B$157,$A$2:$A$157,1,1)</calculatedColumnFormula>
    </tableColumn>
    <tableColumn id="4" xr3:uid="{65AED85F-B598-4071-8BFC-229397913422}" name="Lower Confidence Bound(Deliveries)" dataDxfId="1">
      <calculatedColumnFormula>C2-_xlfn.FORECAST.ETS.CONFINT(A2,$B$2:$B$157,$A$2:$A$157,0.95,1,1)</calculatedColumnFormula>
    </tableColumn>
    <tableColumn id="5" xr3:uid="{7FF9017C-FD88-4EBD-B824-EC8C47EECE3C}" name="Upper Confidence Bound(Deliveries)" dataDxfId="0">
      <calculatedColumnFormula>C2+_xlfn.FORECAST.ETS.CONFINT(A2,$B$2:$B$157,$A$2:$A$157,0.95,1,1)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E1AC-BE31-4942-8E5A-0477C0808CFD}">
  <dimension ref="A1:C157"/>
  <sheetViews>
    <sheetView workbookViewId="0">
      <selection activeCell="E17" sqref="E17"/>
    </sheetView>
  </sheetViews>
  <sheetFormatPr defaultRowHeight="15" x14ac:dyDescent="0.25"/>
  <cols>
    <col min="3" max="3" width="10.140625" bestFit="1" customWidth="1"/>
  </cols>
  <sheetData>
    <row r="1" spans="1:3" x14ac:dyDescent="0.25">
      <c r="A1" s="2" t="s">
        <v>54</v>
      </c>
      <c r="B1" s="2" t="s">
        <v>53</v>
      </c>
      <c r="C1" s="2" t="s">
        <v>52</v>
      </c>
    </row>
    <row r="2" spans="1:3" x14ac:dyDescent="0.25">
      <c r="A2">
        <v>2020</v>
      </c>
      <c r="B2" t="s">
        <v>51</v>
      </c>
      <c r="C2" s="1">
        <v>36458</v>
      </c>
    </row>
    <row r="3" spans="1:3" x14ac:dyDescent="0.25">
      <c r="A3">
        <v>2020</v>
      </c>
      <c r="B3" t="s">
        <v>50</v>
      </c>
      <c r="C3" s="1">
        <v>48999</v>
      </c>
    </row>
    <row r="4" spans="1:3" x14ac:dyDescent="0.25">
      <c r="A4">
        <v>2020</v>
      </c>
      <c r="B4" t="s">
        <v>49</v>
      </c>
      <c r="C4" s="1">
        <v>40769</v>
      </c>
    </row>
    <row r="5" spans="1:3" x14ac:dyDescent="0.25">
      <c r="A5">
        <v>2020</v>
      </c>
      <c r="B5" t="s">
        <v>48</v>
      </c>
      <c r="C5" s="1">
        <v>49314</v>
      </c>
    </row>
    <row r="6" spans="1:3" x14ac:dyDescent="0.25">
      <c r="A6">
        <v>2020</v>
      </c>
      <c r="B6" t="s">
        <v>47</v>
      </c>
      <c r="C6" s="1">
        <v>37611</v>
      </c>
    </row>
    <row r="7" spans="1:3" x14ac:dyDescent="0.25">
      <c r="A7">
        <v>2020</v>
      </c>
      <c r="B7" t="s">
        <v>46</v>
      </c>
      <c r="C7" s="1">
        <v>35416</v>
      </c>
    </row>
    <row r="8" spans="1:3" x14ac:dyDescent="0.25">
      <c r="A8">
        <v>2020</v>
      </c>
      <c r="B8" t="s">
        <v>45</v>
      </c>
      <c r="C8" s="1">
        <v>43094</v>
      </c>
    </row>
    <row r="9" spans="1:3" x14ac:dyDescent="0.25">
      <c r="A9">
        <v>2020</v>
      </c>
      <c r="B9" t="s">
        <v>44</v>
      </c>
      <c r="C9" s="1">
        <v>40144</v>
      </c>
    </row>
    <row r="10" spans="1:3" x14ac:dyDescent="0.25">
      <c r="A10">
        <v>2020</v>
      </c>
      <c r="B10" t="s">
        <v>43</v>
      </c>
      <c r="C10" s="1">
        <v>34768</v>
      </c>
    </row>
    <row r="11" spans="1:3" x14ac:dyDescent="0.25">
      <c r="A11">
        <v>2020</v>
      </c>
      <c r="B11" t="s">
        <v>42</v>
      </c>
      <c r="C11" s="1">
        <v>47517</v>
      </c>
    </row>
    <row r="12" spans="1:3" x14ac:dyDescent="0.25">
      <c r="A12">
        <v>2020</v>
      </c>
      <c r="B12" t="s">
        <v>41</v>
      </c>
      <c r="C12" s="1">
        <v>16001</v>
      </c>
    </row>
    <row r="13" spans="1:3" x14ac:dyDescent="0.25">
      <c r="A13">
        <v>2020</v>
      </c>
      <c r="B13" t="s">
        <v>40</v>
      </c>
      <c r="C13" s="1">
        <v>15765</v>
      </c>
    </row>
    <row r="14" spans="1:3" x14ac:dyDescent="0.25">
      <c r="A14">
        <v>2020</v>
      </c>
      <c r="B14" t="s">
        <v>39</v>
      </c>
      <c r="C14" s="1">
        <v>17048</v>
      </c>
    </row>
    <row r="15" spans="1:3" x14ac:dyDescent="0.25">
      <c r="A15">
        <v>2020</v>
      </c>
      <c r="B15" t="s">
        <v>38</v>
      </c>
      <c r="C15" s="1">
        <v>21419</v>
      </c>
    </row>
    <row r="16" spans="1:3" x14ac:dyDescent="0.25">
      <c r="A16">
        <v>2020</v>
      </c>
      <c r="B16" t="s">
        <v>37</v>
      </c>
      <c r="C16" s="1">
        <v>14231</v>
      </c>
    </row>
    <row r="17" spans="1:3" x14ac:dyDescent="0.25">
      <c r="A17">
        <v>2020</v>
      </c>
      <c r="B17" t="s">
        <v>36</v>
      </c>
      <c r="C17" s="1">
        <v>15215</v>
      </c>
    </row>
    <row r="18" spans="1:3" x14ac:dyDescent="0.25">
      <c r="A18">
        <v>2020</v>
      </c>
      <c r="B18" t="s">
        <v>35</v>
      </c>
      <c r="C18" s="1">
        <v>25245</v>
      </c>
    </row>
    <row r="19" spans="1:3" x14ac:dyDescent="0.25">
      <c r="A19">
        <v>2020</v>
      </c>
      <c r="B19" t="s">
        <v>34</v>
      </c>
      <c r="C19" s="1">
        <v>23390</v>
      </c>
    </row>
    <row r="20" spans="1:3" x14ac:dyDescent="0.25">
      <c r="A20">
        <v>2020</v>
      </c>
      <c r="B20" t="s">
        <v>33</v>
      </c>
      <c r="C20" s="1">
        <v>17507</v>
      </c>
    </row>
    <row r="21" spans="1:3" x14ac:dyDescent="0.25">
      <c r="A21">
        <v>2020</v>
      </c>
      <c r="B21" t="s">
        <v>32</v>
      </c>
      <c r="C21" s="1">
        <v>18246</v>
      </c>
    </row>
    <row r="22" spans="1:3" x14ac:dyDescent="0.25">
      <c r="A22">
        <v>2020</v>
      </c>
      <c r="B22" t="s">
        <v>31</v>
      </c>
      <c r="C22" s="1">
        <v>27132</v>
      </c>
    </row>
    <row r="23" spans="1:3" x14ac:dyDescent="0.25">
      <c r="A23">
        <v>2020</v>
      </c>
      <c r="B23" t="s">
        <v>30</v>
      </c>
      <c r="C23" s="1">
        <v>39077</v>
      </c>
    </row>
    <row r="24" spans="1:3" x14ac:dyDescent="0.25">
      <c r="A24">
        <v>2020</v>
      </c>
      <c r="B24" t="s">
        <v>29</v>
      </c>
      <c r="C24" s="1">
        <v>27228</v>
      </c>
    </row>
    <row r="25" spans="1:3" x14ac:dyDescent="0.25">
      <c r="A25">
        <v>2020</v>
      </c>
      <c r="B25" t="s">
        <v>28</v>
      </c>
      <c r="C25" s="1">
        <v>28879</v>
      </c>
    </row>
    <row r="26" spans="1:3" x14ac:dyDescent="0.25">
      <c r="A26">
        <v>2020</v>
      </c>
      <c r="B26" t="s">
        <v>27</v>
      </c>
      <c r="C26" s="1">
        <v>36137</v>
      </c>
    </row>
    <row r="27" spans="1:3" x14ac:dyDescent="0.25">
      <c r="A27">
        <v>2020</v>
      </c>
      <c r="B27" t="s">
        <v>26</v>
      </c>
      <c r="C27" s="1">
        <v>39142</v>
      </c>
    </row>
    <row r="28" spans="1:3" x14ac:dyDescent="0.25">
      <c r="A28">
        <v>2020</v>
      </c>
      <c r="B28" t="s">
        <v>25</v>
      </c>
      <c r="C28" s="1">
        <v>26797</v>
      </c>
    </row>
    <row r="29" spans="1:3" x14ac:dyDescent="0.25">
      <c r="A29">
        <v>2020</v>
      </c>
      <c r="B29" t="s">
        <v>24</v>
      </c>
      <c r="C29" s="1">
        <v>20736</v>
      </c>
    </row>
    <row r="30" spans="1:3" x14ac:dyDescent="0.25">
      <c r="A30">
        <v>2020</v>
      </c>
      <c r="B30" t="s">
        <v>23</v>
      </c>
      <c r="C30" s="1">
        <v>37330</v>
      </c>
    </row>
    <row r="31" spans="1:3" x14ac:dyDescent="0.25">
      <c r="A31">
        <v>2020</v>
      </c>
      <c r="B31" t="s">
        <v>22</v>
      </c>
      <c r="C31" s="1">
        <v>37063</v>
      </c>
    </row>
    <row r="32" spans="1:3" x14ac:dyDescent="0.25">
      <c r="A32">
        <v>2020</v>
      </c>
      <c r="B32" t="s">
        <v>21</v>
      </c>
      <c r="C32" s="1">
        <v>28146</v>
      </c>
    </row>
    <row r="33" spans="1:3" x14ac:dyDescent="0.25">
      <c r="A33">
        <v>2020</v>
      </c>
      <c r="B33" t="s">
        <v>20</v>
      </c>
      <c r="C33" s="1">
        <v>36393</v>
      </c>
    </row>
    <row r="34" spans="1:3" x14ac:dyDescent="0.25">
      <c r="A34">
        <v>2020</v>
      </c>
      <c r="B34" t="s">
        <v>19</v>
      </c>
      <c r="C34" s="1">
        <v>26483</v>
      </c>
    </row>
    <row r="35" spans="1:3" x14ac:dyDescent="0.25">
      <c r="A35">
        <v>2020</v>
      </c>
      <c r="B35" t="s">
        <v>18</v>
      </c>
      <c r="C35" s="1">
        <v>38719</v>
      </c>
    </row>
    <row r="36" spans="1:3" x14ac:dyDescent="0.25">
      <c r="A36">
        <v>2020</v>
      </c>
      <c r="B36" t="s">
        <v>17</v>
      </c>
      <c r="C36" s="1">
        <v>32251</v>
      </c>
    </row>
    <row r="37" spans="1:3" x14ac:dyDescent="0.25">
      <c r="A37">
        <v>2020</v>
      </c>
      <c r="B37" t="s">
        <v>16</v>
      </c>
      <c r="C37" s="1">
        <v>34068</v>
      </c>
    </row>
    <row r="38" spans="1:3" x14ac:dyDescent="0.25">
      <c r="A38">
        <v>2020</v>
      </c>
      <c r="B38" t="s">
        <v>15</v>
      </c>
      <c r="C38" s="1">
        <v>23717</v>
      </c>
    </row>
    <row r="39" spans="1:3" x14ac:dyDescent="0.25">
      <c r="A39">
        <v>2020</v>
      </c>
      <c r="B39" t="s">
        <v>14</v>
      </c>
      <c r="C39" s="1">
        <v>34029</v>
      </c>
    </row>
    <row r="40" spans="1:3" x14ac:dyDescent="0.25">
      <c r="A40">
        <v>2020</v>
      </c>
      <c r="B40" t="s">
        <v>13</v>
      </c>
      <c r="C40" s="1">
        <v>29256</v>
      </c>
    </row>
    <row r="41" spans="1:3" x14ac:dyDescent="0.25">
      <c r="A41">
        <v>2020</v>
      </c>
      <c r="B41" t="s">
        <v>12</v>
      </c>
      <c r="C41" s="1">
        <v>24373</v>
      </c>
    </row>
    <row r="42" spans="1:3" x14ac:dyDescent="0.25">
      <c r="A42">
        <v>2020</v>
      </c>
      <c r="B42" t="s">
        <v>11</v>
      </c>
      <c r="C42" s="1">
        <v>59046</v>
      </c>
    </row>
    <row r="43" spans="1:3" x14ac:dyDescent="0.25">
      <c r="A43">
        <v>2020</v>
      </c>
      <c r="B43" t="s">
        <v>10</v>
      </c>
      <c r="C43" s="1">
        <v>56157</v>
      </c>
    </row>
    <row r="44" spans="1:3" x14ac:dyDescent="0.25">
      <c r="A44">
        <v>2020</v>
      </c>
      <c r="B44" t="s">
        <v>9</v>
      </c>
      <c r="C44" s="1">
        <v>46786</v>
      </c>
    </row>
    <row r="45" spans="1:3" x14ac:dyDescent="0.25">
      <c r="A45">
        <v>2020</v>
      </c>
      <c r="B45" t="s">
        <v>8</v>
      </c>
      <c r="C45" s="1">
        <v>57610</v>
      </c>
    </row>
    <row r="46" spans="1:3" x14ac:dyDescent="0.25">
      <c r="A46">
        <v>2020</v>
      </c>
      <c r="B46" t="s">
        <v>7</v>
      </c>
      <c r="C46" s="1">
        <v>65951</v>
      </c>
    </row>
    <row r="47" spans="1:3" x14ac:dyDescent="0.25">
      <c r="A47">
        <v>2020</v>
      </c>
      <c r="B47" t="s">
        <v>6</v>
      </c>
      <c r="C47" s="1">
        <v>63986</v>
      </c>
    </row>
    <row r="48" spans="1:3" x14ac:dyDescent="0.25">
      <c r="A48">
        <v>2020</v>
      </c>
      <c r="B48" t="s">
        <v>5</v>
      </c>
      <c r="C48" s="1">
        <v>54868</v>
      </c>
    </row>
    <row r="49" spans="1:3" x14ac:dyDescent="0.25">
      <c r="A49">
        <v>2020</v>
      </c>
      <c r="B49" t="s">
        <v>4</v>
      </c>
      <c r="C49" s="1">
        <v>56226</v>
      </c>
    </row>
    <row r="50" spans="1:3" x14ac:dyDescent="0.25">
      <c r="A50">
        <v>2020</v>
      </c>
      <c r="B50" t="s">
        <v>3</v>
      </c>
      <c r="C50" s="1">
        <v>66204</v>
      </c>
    </row>
    <row r="51" spans="1:3" x14ac:dyDescent="0.25">
      <c r="A51">
        <v>2020</v>
      </c>
      <c r="B51" t="s">
        <v>2</v>
      </c>
      <c r="C51" s="1">
        <v>61438</v>
      </c>
    </row>
    <row r="52" spans="1:3" x14ac:dyDescent="0.25">
      <c r="A52">
        <v>2020</v>
      </c>
      <c r="B52" t="s">
        <v>1</v>
      </c>
      <c r="C52" s="1">
        <v>45786</v>
      </c>
    </row>
    <row r="53" spans="1:3" x14ac:dyDescent="0.25">
      <c r="A53">
        <v>2020</v>
      </c>
      <c r="B53" t="s">
        <v>0</v>
      </c>
      <c r="C53" s="1">
        <v>63034</v>
      </c>
    </row>
    <row r="54" spans="1:3" x14ac:dyDescent="0.25">
      <c r="A54">
        <v>2021</v>
      </c>
      <c r="B54" t="s">
        <v>51</v>
      </c>
      <c r="C54" s="1">
        <v>49002</v>
      </c>
    </row>
    <row r="55" spans="1:3" x14ac:dyDescent="0.25">
      <c r="A55">
        <v>2021</v>
      </c>
      <c r="B55" t="s">
        <v>50</v>
      </c>
      <c r="C55" s="1">
        <v>41439</v>
      </c>
    </row>
    <row r="56" spans="1:3" x14ac:dyDescent="0.25">
      <c r="A56">
        <v>2021</v>
      </c>
      <c r="B56" t="s">
        <v>49</v>
      </c>
      <c r="C56" s="1">
        <v>33153</v>
      </c>
    </row>
    <row r="57" spans="1:3" x14ac:dyDescent="0.25">
      <c r="A57">
        <v>2021</v>
      </c>
      <c r="B57" t="s">
        <v>48</v>
      </c>
      <c r="C57" s="1">
        <v>49809</v>
      </c>
    </row>
    <row r="58" spans="1:3" x14ac:dyDescent="0.25">
      <c r="A58">
        <v>2021</v>
      </c>
      <c r="B58" t="s">
        <v>47</v>
      </c>
      <c r="C58" s="1">
        <v>45272</v>
      </c>
    </row>
    <row r="59" spans="1:3" x14ac:dyDescent="0.25">
      <c r="A59">
        <v>2021</v>
      </c>
      <c r="B59" t="s">
        <v>46</v>
      </c>
      <c r="C59" s="1">
        <v>49883</v>
      </c>
    </row>
    <row r="60" spans="1:3" x14ac:dyDescent="0.25">
      <c r="A60">
        <v>2021</v>
      </c>
      <c r="B60" t="s">
        <v>45</v>
      </c>
      <c r="C60" s="1">
        <v>42973</v>
      </c>
    </row>
    <row r="61" spans="1:3" x14ac:dyDescent="0.25">
      <c r="A61">
        <v>2021</v>
      </c>
      <c r="B61" t="s">
        <v>44</v>
      </c>
      <c r="C61" s="1">
        <v>36508</v>
      </c>
    </row>
    <row r="62" spans="1:3" x14ac:dyDescent="0.25">
      <c r="A62">
        <v>2021</v>
      </c>
      <c r="B62" t="s">
        <v>43</v>
      </c>
      <c r="C62" s="1">
        <v>40187</v>
      </c>
    </row>
    <row r="63" spans="1:3" x14ac:dyDescent="0.25">
      <c r="A63">
        <v>2021</v>
      </c>
      <c r="B63" t="s">
        <v>42</v>
      </c>
      <c r="C63" s="1">
        <v>42735</v>
      </c>
    </row>
    <row r="64" spans="1:3" x14ac:dyDescent="0.25">
      <c r="A64">
        <v>2021</v>
      </c>
      <c r="B64" t="s">
        <v>41</v>
      </c>
      <c r="C64" s="1">
        <v>29575</v>
      </c>
    </row>
    <row r="65" spans="1:3" x14ac:dyDescent="0.25">
      <c r="A65">
        <v>2021</v>
      </c>
      <c r="B65" t="s">
        <v>40</v>
      </c>
      <c r="C65" s="1">
        <v>28387</v>
      </c>
    </row>
    <row r="66" spans="1:3" x14ac:dyDescent="0.25">
      <c r="A66">
        <v>2021</v>
      </c>
      <c r="B66" t="s">
        <v>39</v>
      </c>
      <c r="C66" s="1">
        <v>27759</v>
      </c>
    </row>
    <row r="67" spans="1:3" x14ac:dyDescent="0.25">
      <c r="A67">
        <v>2021</v>
      </c>
      <c r="B67" t="s">
        <v>38</v>
      </c>
      <c r="C67" s="1">
        <v>15227</v>
      </c>
    </row>
    <row r="68" spans="1:3" x14ac:dyDescent="0.25">
      <c r="A68">
        <v>2021</v>
      </c>
      <c r="B68" t="s">
        <v>37</v>
      </c>
      <c r="C68" s="1">
        <v>22594</v>
      </c>
    </row>
    <row r="69" spans="1:3" x14ac:dyDescent="0.25">
      <c r="A69">
        <v>2021</v>
      </c>
      <c r="B69" t="s">
        <v>36</v>
      </c>
      <c r="C69" s="1">
        <v>27219</v>
      </c>
    </row>
    <row r="70" spans="1:3" x14ac:dyDescent="0.25">
      <c r="A70">
        <v>2021</v>
      </c>
      <c r="B70" t="s">
        <v>35</v>
      </c>
      <c r="C70" s="1">
        <v>17886</v>
      </c>
    </row>
    <row r="71" spans="1:3" x14ac:dyDescent="0.25">
      <c r="A71">
        <v>2021</v>
      </c>
      <c r="B71" t="s">
        <v>34</v>
      </c>
      <c r="C71" s="1">
        <v>16480</v>
      </c>
    </row>
    <row r="72" spans="1:3" x14ac:dyDescent="0.25">
      <c r="A72">
        <v>2021</v>
      </c>
      <c r="B72" t="s">
        <v>33</v>
      </c>
      <c r="C72" s="1">
        <v>11418</v>
      </c>
    </row>
    <row r="73" spans="1:3" x14ac:dyDescent="0.25">
      <c r="A73">
        <v>2021</v>
      </c>
      <c r="B73" t="s">
        <v>32</v>
      </c>
      <c r="C73" s="1">
        <v>26523</v>
      </c>
    </row>
    <row r="74" spans="1:3" x14ac:dyDescent="0.25">
      <c r="A74">
        <v>2021</v>
      </c>
      <c r="B74" t="s">
        <v>31</v>
      </c>
      <c r="C74" s="1">
        <v>31692</v>
      </c>
    </row>
    <row r="75" spans="1:3" x14ac:dyDescent="0.25">
      <c r="A75">
        <v>2021</v>
      </c>
      <c r="B75" t="s">
        <v>30</v>
      </c>
      <c r="C75" s="1">
        <v>38291</v>
      </c>
    </row>
    <row r="76" spans="1:3" x14ac:dyDescent="0.25">
      <c r="A76">
        <v>2021</v>
      </c>
      <c r="B76" t="s">
        <v>29</v>
      </c>
      <c r="C76" s="1">
        <v>20248</v>
      </c>
    </row>
    <row r="77" spans="1:3" x14ac:dyDescent="0.25">
      <c r="A77">
        <v>2021</v>
      </c>
      <c r="B77" t="s">
        <v>28</v>
      </c>
      <c r="C77" s="1">
        <v>22811</v>
      </c>
    </row>
    <row r="78" spans="1:3" x14ac:dyDescent="0.25">
      <c r="A78">
        <v>2021</v>
      </c>
      <c r="B78" t="s">
        <v>27</v>
      </c>
      <c r="C78" s="1">
        <v>36235</v>
      </c>
    </row>
    <row r="79" spans="1:3" x14ac:dyDescent="0.25">
      <c r="A79">
        <v>2021</v>
      </c>
      <c r="B79" t="s">
        <v>26</v>
      </c>
      <c r="C79" s="1">
        <v>25177</v>
      </c>
    </row>
    <row r="80" spans="1:3" x14ac:dyDescent="0.25">
      <c r="A80">
        <v>2021</v>
      </c>
      <c r="B80" t="s">
        <v>25</v>
      </c>
      <c r="C80" s="1">
        <v>25516</v>
      </c>
    </row>
    <row r="81" spans="1:3" x14ac:dyDescent="0.25">
      <c r="A81">
        <v>2021</v>
      </c>
      <c r="B81" t="s">
        <v>24</v>
      </c>
      <c r="C81" s="1">
        <v>23155</v>
      </c>
    </row>
    <row r="82" spans="1:3" x14ac:dyDescent="0.25">
      <c r="A82">
        <v>2021</v>
      </c>
      <c r="B82" t="s">
        <v>23</v>
      </c>
      <c r="C82" s="1">
        <v>36891</v>
      </c>
    </row>
    <row r="83" spans="1:3" x14ac:dyDescent="0.25">
      <c r="A83">
        <v>2021</v>
      </c>
      <c r="B83" t="s">
        <v>22</v>
      </c>
      <c r="C83" s="1">
        <v>27866</v>
      </c>
    </row>
    <row r="84" spans="1:3" x14ac:dyDescent="0.25">
      <c r="A84">
        <v>2021</v>
      </c>
      <c r="B84" t="s">
        <v>21</v>
      </c>
      <c r="C84" s="1">
        <v>24548</v>
      </c>
    </row>
    <row r="85" spans="1:3" x14ac:dyDescent="0.25">
      <c r="A85">
        <v>2021</v>
      </c>
      <c r="B85" t="s">
        <v>20</v>
      </c>
      <c r="C85" s="1">
        <v>32777</v>
      </c>
    </row>
    <row r="86" spans="1:3" x14ac:dyDescent="0.25">
      <c r="A86">
        <v>2021</v>
      </c>
      <c r="B86" t="s">
        <v>19</v>
      </c>
      <c r="C86" s="1">
        <v>39706</v>
      </c>
    </row>
    <row r="87" spans="1:3" x14ac:dyDescent="0.25">
      <c r="A87">
        <v>2021</v>
      </c>
      <c r="B87" t="s">
        <v>18</v>
      </c>
      <c r="C87" s="1">
        <v>38434</v>
      </c>
    </row>
    <row r="88" spans="1:3" x14ac:dyDescent="0.25">
      <c r="A88">
        <v>2021</v>
      </c>
      <c r="B88" t="s">
        <v>17</v>
      </c>
      <c r="C88" s="1">
        <v>36589</v>
      </c>
    </row>
    <row r="89" spans="1:3" x14ac:dyDescent="0.25">
      <c r="A89">
        <v>2021</v>
      </c>
      <c r="B89" t="s">
        <v>16</v>
      </c>
      <c r="C89" s="1">
        <v>20450</v>
      </c>
    </row>
    <row r="90" spans="1:3" x14ac:dyDescent="0.25">
      <c r="A90">
        <v>2021</v>
      </c>
      <c r="B90" t="s">
        <v>15</v>
      </c>
      <c r="C90" s="1">
        <v>29774</v>
      </c>
    </row>
    <row r="91" spans="1:3" x14ac:dyDescent="0.25">
      <c r="A91">
        <v>2021</v>
      </c>
      <c r="B91" t="s">
        <v>14</v>
      </c>
      <c r="C91" s="1">
        <v>24825</v>
      </c>
    </row>
    <row r="92" spans="1:3" x14ac:dyDescent="0.25">
      <c r="A92">
        <v>2021</v>
      </c>
      <c r="B92" t="s">
        <v>13</v>
      </c>
      <c r="C92" s="1">
        <v>28675</v>
      </c>
    </row>
    <row r="93" spans="1:3" x14ac:dyDescent="0.25">
      <c r="A93">
        <v>2021</v>
      </c>
      <c r="B93" t="s">
        <v>12</v>
      </c>
      <c r="C93" s="1">
        <v>38114</v>
      </c>
    </row>
    <row r="94" spans="1:3" x14ac:dyDescent="0.25">
      <c r="A94">
        <v>2021</v>
      </c>
      <c r="B94" t="s">
        <v>11</v>
      </c>
      <c r="C94" s="1">
        <v>60680</v>
      </c>
    </row>
    <row r="95" spans="1:3" x14ac:dyDescent="0.25">
      <c r="A95">
        <v>2021</v>
      </c>
      <c r="B95" t="s">
        <v>10</v>
      </c>
      <c r="C95" s="1">
        <v>66412</v>
      </c>
    </row>
    <row r="96" spans="1:3" x14ac:dyDescent="0.25">
      <c r="A96">
        <v>2021</v>
      </c>
      <c r="B96" t="s">
        <v>9</v>
      </c>
      <c r="C96" s="1">
        <v>59748</v>
      </c>
    </row>
    <row r="97" spans="1:3" x14ac:dyDescent="0.25">
      <c r="A97">
        <v>2021</v>
      </c>
      <c r="B97" t="s">
        <v>8</v>
      </c>
      <c r="C97" s="1">
        <v>63708</v>
      </c>
    </row>
    <row r="98" spans="1:3" x14ac:dyDescent="0.25">
      <c r="A98">
        <v>2021</v>
      </c>
      <c r="B98" t="s">
        <v>7</v>
      </c>
      <c r="C98" s="1">
        <v>44599</v>
      </c>
    </row>
    <row r="99" spans="1:3" x14ac:dyDescent="0.25">
      <c r="A99">
        <v>2021</v>
      </c>
      <c r="B99" t="s">
        <v>6</v>
      </c>
      <c r="C99" s="1">
        <v>53585</v>
      </c>
    </row>
    <row r="100" spans="1:3" x14ac:dyDescent="0.25">
      <c r="A100">
        <v>2021</v>
      </c>
      <c r="B100" t="s">
        <v>5</v>
      </c>
      <c r="C100" s="1">
        <v>57336</v>
      </c>
    </row>
    <row r="101" spans="1:3" x14ac:dyDescent="0.25">
      <c r="A101">
        <v>2021</v>
      </c>
      <c r="B101" t="s">
        <v>4</v>
      </c>
      <c r="C101" s="1">
        <v>66029</v>
      </c>
    </row>
    <row r="102" spans="1:3" x14ac:dyDescent="0.25">
      <c r="A102">
        <v>2021</v>
      </c>
      <c r="B102" t="s">
        <v>3</v>
      </c>
      <c r="C102" s="1">
        <v>64430</v>
      </c>
    </row>
    <row r="103" spans="1:3" x14ac:dyDescent="0.25">
      <c r="A103">
        <v>2021</v>
      </c>
      <c r="B103" t="s">
        <v>2</v>
      </c>
      <c r="C103" s="1">
        <v>65458</v>
      </c>
    </row>
    <row r="104" spans="1:3" x14ac:dyDescent="0.25">
      <c r="A104">
        <v>2021</v>
      </c>
      <c r="B104" t="s">
        <v>1</v>
      </c>
      <c r="C104" s="1">
        <v>42367</v>
      </c>
    </row>
    <row r="105" spans="1:3" x14ac:dyDescent="0.25">
      <c r="A105">
        <v>2021</v>
      </c>
      <c r="B105" t="s">
        <v>0</v>
      </c>
      <c r="C105" s="1">
        <v>65566</v>
      </c>
    </row>
    <row r="106" spans="1:3" x14ac:dyDescent="0.25">
      <c r="A106">
        <v>2022</v>
      </c>
      <c r="B106" t="s">
        <v>51</v>
      </c>
      <c r="C106" s="1">
        <v>36278</v>
      </c>
    </row>
    <row r="107" spans="1:3" x14ac:dyDescent="0.25">
      <c r="A107">
        <v>2022</v>
      </c>
      <c r="B107" t="s">
        <v>50</v>
      </c>
      <c r="C107" s="1">
        <v>46570</v>
      </c>
    </row>
    <row r="108" spans="1:3" x14ac:dyDescent="0.25">
      <c r="A108">
        <v>2022</v>
      </c>
      <c r="B108" t="s">
        <v>49</v>
      </c>
      <c r="C108" s="1">
        <v>43602</v>
      </c>
    </row>
    <row r="109" spans="1:3" x14ac:dyDescent="0.25">
      <c r="A109">
        <v>2022</v>
      </c>
      <c r="B109" t="s">
        <v>48</v>
      </c>
      <c r="C109" s="1">
        <v>38794</v>
      </c>
    </row>
    <row r="110" spans="1:3" x14ac:dyDescent="0.25">
      <c r="A110">
        <v>2022</v>
      </c>
      <c r="B110" t="s">
        <v>47</v>
      </c>
      <c r="C110" s="1">
        <v>43340</v>
      </c>
    </row>
    <row r="111" spans="1:3" x14ac:dyDescent="0.25">
      <c r="A111">
        <v>2022</v>
      </c>
      <c r="B111" t="s">
        <v>46</v>
      </c>
      <c r="C111" s="1">
        <v>30375</v>
      </c>
    </row>
    <row r="112" spans="1:3" x14ac:dyDescent="0.25">
      <c r="A112">
        <v>2022</v>
      </c>
      <c r="B112" t="s">
        <v>45</v>
      </c>
      <c r="C112" s="1">
        <v>34566</v>
      </c>
    </row>
    <row r="113" spans="1:3" x14ac:dyDescent="0.25">
      <c r="A113">
        <v>2022</v>
      </c>
      <c r="B113" t="s">
        <v>44</v>
      </c>
      <c r="C113" s="1">
        <v>47404</v>
      </c>
    </row>
    <row r="114" spans="1:3" x14ac:dyDescent="0.25">
      <c r="A114">
        <v>2022</v>
      </c>
      <c r="B114" t="s">
        <v>43</v>
      </c>
      <c r="C114" s="1">
        <v>49427</v>
      </c>
    </row>
    <row r="115" spans="1:3" x14ac:dyDescent="0.25">
      <c r="A115">
        <v>2022</v>
      </c>
      <c r="B115" t="s">
        <v>42</v>
      </c>
      <c r="C115" s="1">
        <v>43431</v>
      </c>
    </row>
    <row r="116" spans="1:3" x14ac:dyDescent="0.25">
      <c r="A116">
        <v>2022</v>
      </c>
      <c r="B116" t="s">
        <v>41</v>
      </c>
      <c r="C116" s="1">
        <v>26672</v>
      </c>
    </row>
    <row r="117" spans="1:3" x14ac:dyDescent="0.25">
      <c r="A117">
        <v>2022</v>
      </c>
      <c r="B117" t="s">
        <v>40</v>
      </c>
      <c r="C117" s="1">
        <v>18122</v>
      </c>
    </row>
    <row r="118" spans="1:3" x14ac:dyDescent="0.25">
      <c r="A118">
        <v>2022</v>
      </c>
      <c r="B118" t="s">
        <v>39</v>
      </c>
      <c r="C118" s="1">
        <v>21427</v>
      </c>
    </row>
    <row r="119" spans="1:3" x14ac:dyDescent="0.25">
      <c r="A119">
        <v>2022</v>
      </c>
      <c r="B119" t="s">
        <v>38</v>
      </c>
      <c r="C119" s="1">
        <v>11965</v>
      </c>
    </row>
    <row r="120" spans="1:3" x14ac:dyDescent="0.25">
      <c r="A120">
        <v>2022</v>
      </c>
      <c r="B120" t="s">
        <v>37</v>
      </c>
      <c r="C120" s="1">
        <v>27693</v>
      </c>
    </row>
    <row r="121" spans="1:3" x14ac:dyDescent="0.25">
      <c r="A121">
        <v>2022</v>
      </c>
      <c r="B121" t="s">
        <v>36</v>
      </c>
      <c r="C121" s="1">
        <v>18281</v>
      </c>
    </row>
    <row r="122" spans="1:3" x14ac:dyDescent="0.25">
      <c r="A122">
        <v>2022</v>
      </c>
      <c r="B122" t="s">
        <v>35</v>
      </c>
      <c r="C122" s="1">
        <v>22899</v>
      </c>
    </row>
    <row r="123" spans="1:3" x14ac:dyDescent="0.25">
      <c r="A123">
        <v>2022</v>
      </c>
      <c r="B123" t="s">
        <v>34</v>
      </c>
      <c r="C123" s="1">
        <v>10870</v>
      </c>
    </row>
    <row r="124" spans="1:3" x14ac:dyDescent="0.25">
      <c r="A124">
        <v>2022</v>
      </c>
      <c r="B124" t="s">
        <v>33</v>
      </c>
      <c r="C124" s="1">
        <v>10207</v>
      </c>
    </row>
    <row r="125" spans="1:3" x14ac:dyDescent="0.25">
      <c r="A125">
        <v>2022</v>
      </c>
      <c r="B125" t="s">
        <v>32</v>
      </c>
      <c r="C125" s="1">
        <v>23805</v>
      </c>
    </row>
    <row r="126" spans="1:3" x14ac:dyDescent="0.25">
      <c r="A126">
        <v>2022</v>
      </c>
      <c r="B126" t="s">
        <v>31</v>
      </c>
      <c r="C126" s="1">
        <v>37666</v>
      </c>
    </row>
    <row r="127" spans="1:3" x14ac:dyDescent="0.25">
      <c r="A127">
        <v>2022</v>
      </c>
      <c r="B127" t="s">
        <v>30</v>
      </c>
      <c r="C127" s="1">
        <v>20519</v>
      </c>
    </row>
    <row r="128" spans="1:3" x14ac:dyDescent="0.25">
      <c r="A128">
        <v>2022</v>
      </c>
      <c r="B128" t="s">
        <v>29</v>
      </c>
      <c r="C128" s="1">
        <v>21244</v>
      </c>
    </row>
    <row r="129" spans="1:3" x14ac:dyDescent="0.25">
      <c r="A129">
        <v>2022</v>
      </c>
      <c r="B129" t="s">
        <v>28</v>
      </c>
      <c r="C129" s="1">
        <v>36103</v>
      </c>
    </row>
    <row r="130" spans="1:3" x14ac:dyDescent="0.25">
      <c r="A130">
        <v>2022</v>
      </c>
      <c r="B130" t="s">
        <v>27</v>
      </c>
      <c r="C130" s="1">
        <v>23902</v>
      </c>
    </row>
    <row r="131" spans="1:3" x14ac:dyDescent="0.25">
      <c r="A131">
        <v>2022</v>
      </c>
      <c r="B131" t="s">
        <v>26</v>
      </c>
      <c r="C131" s="1">
        <v>24932</v>
      </c>
    </row>
    <row r="132" spans="1:3" x14ac:dyDescent="0.25">
      <c r="A132">
        <v>2022</v>
      </c>
      <c r="B132" t="s">
        <v>25</v>
      </c>
      <c r="C132" s="1">
        <v>28673</v>
      </c>
    </row>
    <row r="133" spans="1:3" x14ac:dyDescent="0.25">
      <c r="A133">
        <v>2022</v>
      </c>
      <c r="B133" t="s">
        <v>24</v>
      </c>
      <c r="C133" s="1">
        <v>33381</v>
      </c>
    </row>
    <row r="134" spans="1:3" x14ac:dyDescent="0.25">
      <c r="A134">
        <v>2022</v>
      </c>
      <c r="B134" t="s">
        <v>23</v>
      </c>
      <c r="C134" s="1">
        <v>34385</v>
      </c>
    </row>
    <row r="135" spans="1:3" x14ac:dyDescent="0.25">
      <c r="A135">
        <v>2022</v>
      </c>
      <c r="B135" t="s">
        <v>22</v>
      </c>
      <c r="C135" s="1">
        <v>26075</v>
      </c>
    </row>
    <row r="136" spans="1:3" x14ac:dyDescent="0.25">
      <c r="A136">
        <v>2022</v>
      </c>
      <c r="B136" t="s">
        <v>21</v>
      </c>
      <c r="C136" s="1">
        <v>23243</v>
      </c>
    </row>
    <row r="137" spans="1:3" x14ac:dyDescent="0.25">
      <c r="A137">
        <v>2022</v>
      </c>
      <c r="B137" t="s">
        <v>20</v>
      </c>
      <c r="C137" s="1">
        <v>31973</v>
      </c>
    </row>
    <row r="138" spans="1:3" x14ac:dyDescent="0.25">
      <c r="A138">
        <v>2022</v>
      </c>
      <c r="B138" t="s">
        <v>19</v>
      </c>
      <c r="C138" s="1">
        <v>35587</v>
      </c>
    </row>
    <row r="139" spans="1:3" x14ac:dyDescent="0.25">
      <c r="A139">
        <v>2022</v>
      </c>
      <c r="B139" t="s">
        <v>18</v>
      </c>
      <c r="C139" s="1">
        <v>31630</v>
      </c>
    </row>
    <row r="140" spans="1:3" x14ac:dyDescent="0.25">
      <c r="A140">
        <v>2022</v>
      </c>
      <c r="B140" t="s">
        <v>17</v>
      </c>
      <c r="C140" s="1">
        <v>38186</v>
      </c>
    </row>
    <row r="141" spans="1:3" x14ac:dyDescent="0.25">
      <c r="A141">
        <v>2022</v>
      </c>
      <c r="B141" t="s">
        <v>16</v>
      </c>
      <c r="C141" s="1">
        <v>30272</v>
      </c>
    </row>
    <row r="142" spans="1:3" x14ac:dyDescent="0.25">
      <c r="A142">
        <v>2022</v>
      </c>
      <c r="B142" t="s">
        <v>15</v>
      </c>
      <c r="C142" s="1">
        <v>21479</v>
      </c>
    </row>
    <row r="143" spans="1:3" x14ac:dyDescent="0.25">
      <c r="A143">
        <v>2022</v>
      </c>
      <c r="B143" t="s">
        <v>14</v>
      </c>
      <c r="C143" s="1">
        <v>38232</v>
      </c>
    </row>
    <row r="144" spans="1:3" x14ac:dyDescent="0.25">
      <c r="A144">
        <v>2022</v>
      </c>
      <c r="B144" t="s">
        <v>13</v>
      </c>
      <c r="C144" s="1">
        <v>20196</v>
      </c>
    </row>
    <row r="145" spans="1:3" x14ac:dyDescent="0.25">
      <c r="A145">
        <v>2022</v>
      </c>
      <c r="B145" t="s">
        <v>12</v>
      </c>
      <c r="C145" s="1">
        <v>24119</v>
      </c>
    </row>
    <row r="146" spans="1:3" x14ac:dyDescent="0.25">
      <c r="A146">
        <v>2022</v>
      </c>
      <c r="B146" t="s">
        <v>11</v>
      </c>
      <c r="C146" s="1">
        <v>62946</v>
      </c>
    </row>
    <row r="147" spans="1:3" x14ac:dyDescent="0.25">
      <c r="A147">
        <v>2022</v>
      </c>
      <c r="B147" t="s">
        <v>10</v>
      </c>
      <c r="C147" s="1">
        <v>60051</v>
      </c>
    </row>
    <row r="148" spans="1:3" x14ac:dyDescent="0.25">
      <c r="A148">
        <v>2022</v>
      </c>
      <c r="B148" t="s">
        <v>9</v>
      </c>
      <c r="C148" s="1">
        <v>42990</v>
      </c>
    </row>
    <row r="149" spans="1:3" x14ac:dyDescent="0.25">
      <c r="A149">
        <v>2022</v>
      </c>
      <c r="B149" t="s">
        <v>8</v>
      </c>
      <c r="C149" s="1">
        <v>61789</v>
      </c>
    </row>
    <row r="150" spans="1:3" x14ac:dyDescent="0.25">
      <c r="A150">
        <v>2022</v>
      </c>
      <c r="B150" t="s">
        <v>7</v>
      </c>
      <c r="C150" s="1">
        <v>65860</v>
      </c>
    </row>
    <row r="151" spans="1:3" x14ac:dyDescent="0.25">
      <c r="A151">
        <v>2022</v>
      </c>
      <c r="B151" t="s">
        <v>6</v>
      </c>
      <c r="C151" s="1">
        <v>68673</v>
      </c>
    </row>
    <row r="152" spans="1:3" x14ac:dyDescent="0.25">
      <c r="A152">
        <v>2022</v>
      </c>
      <c r="B152" t="s">
        <v>5</v>
      </c>
      <c r="C152" s="1">
        <v>63878</v>
      </c>
    </row>
    <row r="153" spans="1:3" x14ac:dyDescent="0.25">
      <c r="A153">
        <v>2022</v>
      </c>
      <c r="B153" t="s">
        <v>4</v>
      </c>
      <c r="C153" s="1">
        <v>58504</v>
      </c>
    </row>
    <row r="154" spans="1:3" x14ac:dyDescent="0.25">
      <c r="A154">
        <v>2022</v>
      </c>
      <c r="B154" t="s">
        <v>3</v>
      </c>
      <c r="C154" s="1">
        <v>58322</v>
      </c>
    </row>
    <row r="155" spans="1:3" x14ac:dyDescent="0.25">
      <c r="A155">
        <v>2022</v>
      </c>
      <c r="B155" t="s">
        <v>2</v>
      </c>
      <c r="C155" s="1">
        <v>47114</v>
      </c>
    </row>
    <row r="156" spans="1:3" x14ac:dyDescent="0.25">
      <c r="A156">
        <v>2022</v>
      </c>
      <c r="B156" t="s">
        <v>1</v>
      </c>
      <c r="C156" s="1">
        <v>55766</v>
      </c>
    </row>
    <row r="157" spans="1:3" x14ac:dyDescent="0.25">
      <c r="A157">
        <v>2022</v>
      </c>
      <c r="B157" t="s">
        <v>0</v>
      </c>
      <c r="C157" s="1">
        <v>58188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5334-719A-4145-9ED8-9D9DE56E3F2C}">
  <dimension ref="A1:K157"/>
  <sheetViews>
    <sheetView workbookViewId="0">
      <selection activeCell="N4" sqref="N4"/>
    </sheetView>
  </sheetViews>
  <sheetFormatPr defaultRowHeight="15" x14ac:dyDescent="0.25"/>
  <cols>
    <col min="3" max="3" width="10" bestFit="1" customWidth="1"/>
    <col min="5" max="5" width="14.85546875" bestFit="1" customWidth="1"/>
    <col min="6" max="6" width="13.85546875" bestFit="1" customWidth="1"/>
    <col min="7" max="7" width="21.85546875" bestFit="1" customWidth="1"/>
    <col min="8" max="8" width="21.42578125" bestFit="1" customWidth="1"/>
    <col min="10" max="10" width="14.42578125" bestFit="1" customWidth="1"/>
    <col min="11" max="11" width="13.140625" customWidth="1"/>
  </cols>
  <sheetData>
    <row r="1" spans="1:11" x14ac:dyDescent="0.25">
      <c r="A1" s="3" t="s">
        <v>54</v>
      </c>
      <c r="B1" s="3" t="s">
        <v>53</v>
      </c>
      <c r="C1" s="3" t="s">
        <v>52</v>
      </c>
      <c r="D1" s="3" t="s">
        <v>55</v>
      </c>
      <c r="E1" s="3" t="s">
        <v>58</v>
      </c>
      <c r="F1" s="3" t="s">
        <v>57</v>
      </c>
      <c r="G1" s="3" t="s">
        <v>59</v>
      </c>
      <c r="H1" s="3" t="s">
        <v>60</v>
      </c>
    </row>
    <row r="2" spans="1:11" x14ac:dyDescent="0.25">
      <c r="A2" s="4">
        <v>2020</v>
      </c>
      <c r="B2" s="4" t="s">
        <v>51</v>
      </c>
      <c r="C2" s="4">
        <v>36458</v>
      </c>
      <c r="D2" s="4"/>
      <c r="E2" s="4"/>
      <c r="F2" s="4"/>
      <c r="G2" s="4"/>
      <c r="H2" s="4"/>
      <c r="J2" s="2" t="s">
        <v>61</v>
      </c>
    </row>
    <row r="3" spans="1:11" x14ac:dyDescent="0.25">
      <c r="A3" s="4">
        <v>2020</v>
      </c>
      <c r="B3" s="4" t="s">
        <v>50</v>
      </c>
      <c r="C3" s="4">
        <v>48999</v>
      </c>
      <c r="D3" s="4">
        <f>C2</f>
        <v>36458</v>
      </c>
      <c r="E3" s="4">
        <f>C3-D3</f>
        <v>12541</v>
      </c>
      <c r="F3" s="4">
        <f>ABS(E3)</f>
        <v>12541</v>
      </c>
      <c r="G3" s="12">
        <f>F3^2</f>
        <v>157276681</v>
      </c>
      <c r="H3" s="9">
        <f>F3/C3</f>
        <v>0.25594399885711955</v>
      </c>
      <c r="J3" s="3" t="s">
        <v>62</v>
      </c>
      <c r="K3" s="8">
        <f>AVERAGE(F:F)</f>
        <v>8396.9290322580637</v>
      </c>
    </row>
    <row r="4" spans="1:11" x14ac:dyDescent="0.25">
      <c r="A4" s="4">
        <v>2020</v>
      </c>
      <c r="B4" s="4" t="s">
        <v>49</v>
      </c>
      <c r="C4" s="4">
        <v>40769</v>
      </c>
      <c r="D4" s="4">
        <f t="shared" ref="D4:D67" si="0">C3</f>
        <v>48999</v>
      </c>
      <c r="E4" s="4">
        <f>C4-D4</f>
        <v>-8230</v>
      </c>
      <c r="F4" s="4">
        <f t="shared" ref="F4:F67" si="1">ABS(E4)</f>
        <v>8230</v>
      </c>
      <c r="G4" s="12">
        <f t="shared" ref="G4:G67" si="2">F4^2</f>
        <v>67732900</v>
      </c>
      <c r="H4" s="9">
        <f t="shared" ref="H4:H67" si="3">F4/C4</f>
        <v>0.20186906718339914</v>
      </c>
      <c r="J4" s="3" t="s">
        <v>63</v>
      </c>
      <c r="K4" s="8">
        <f>AVERAGE(G:G)</f>
        <v>115554292.77419356</v>
      </c>
    </row>
    <row r="5" spans="1:11" x14ac:dyDescent="0.25">
      <c r="A5" s="4">
        <v>2020</v>
      </c>
      <c r="B5" s="4" t="s">
        <v>48</v>
      </c>
      <c r="C5" s="4">
        <v>49314</v>
      </c>
      <c r="D5" s="4">
        <f t="shared" si="0"/>
        <v>40769</v>
      </c>
      <c r="E5" s="4">
        <f t="shared" ref="E5:E67" si="4">C5-D5</f>
        <v>8545</v>
      </c>
      <c r="F5" s="4">
        <f t="shared" si="1"/>
        <v>8545</v>
      </c>
      <c r="G5" s="12">
        <f t="shared" si="2"/>
        <v>73017025</v>
      </c>
      <c r="H5" s="9">
        <f t="shared" si="3"/>
        <v>0.17327736545402928</v>
      </c>
      <c r="J5" s="3" t="s">
        <v>64</v>
      </c>
      <c r="K5" s="9">
        <f>AVERAGE(H:H)</f>
        <v>0.26364839355492531</v>
      </c>
    </row>
    <row r="6" spans="1:11" x14ac:dyDescent="0.25">
      <c r="A6" s="4">
        <v>2020</v>
      </c>
      <c r="B6" s="4" t="s">
        <v>47</v>
      </c>
      <c r="C6" s="4">
        <v>37611</v>
      </c>
      <c r="D6" s="4">
        <f t="shared" si="0"/>
        <v>49314</v>
      </c>
      <c r="E6" s="4">
        <f t="shared" si="4"/>
        <v>-11703</v>
      </c>
      <c r="F6" s="4">
        <f t="shared" si="1"/>
        <v>11703</v>
      </c>
      <c r="G6" s="12">
        <f t="shared" si="2"/>
        <v>136960209</v>
      </c>
      <c r="H6" s="9">
        <f t="shared" si="3"/>
        <v>0.31115896945042676</v>
      </c>
    </row>
    <row r="7" spans="1:11" x14ac:dyDescent="0.25">
      <c r="A7" s="4">
        <v>2020</v>
      </c>
      <c r="B7" s="4" t="s">
        <v>46</v>
      </c>
      <c r="C7" s="4">
        <v>35416</v>
      </c>
      <c r="D7" s="4">
        <f t="shared" si="0"/>
        <v>37611</v>
      </c>
      <c r="E7" s="4">
        <f t="shared" si="4"/>
        <v>-2195</v>
      </c>
      <c r="F7" s="4">
        <f t="shared" si="1"/>
        <v>2195</v>
      </c>
      <c r="G7" s="12">
        <f t="shared" si="2"/>
        <v>4818025</v>
      </c>
      <c r="H7" s="9">
        <f t="shared" si="3"/>
        <v>6.1977637226112492E-2</v>
      </c>
      <c r="J7" s="10" t="s">
        <v>65</v>
      </c>
      <c r="K7" s="11">
        <f>100%-K5</f>
        <v>0.73635160644507469</v>
      </c>
    </row>
    <row r="8" spans="1:11" x14ac:dyDescent="0.25">
      <c r="A8" s="4">
        <v>2020</v>
      </c>
      <c r="B8" s="4" t="s">
        <v>45</v>
      </c>
      <c r="C8" s="4">
        <v>43094</v>
      </c>
      <c r="D8" s="4">
        <f t="shared" si="0"/>
        <v>35416</v>
      </c>
      <c r="E8" s="4">
        <f t="shared" si="4"/>
        <v>7678</v>
      </c>
      <c r="F8" s="4">
        <f t="shared" si="1"/>
        <v>7678</v>
      </c>
      <c r="G8" s="12">
        <f t="shared" si="2"/>
        <v>58951684</v>
      </c>
      <c r="H8" s="9">
        <f t="shared" si="3"/>
        <v>0.17816865456908154</v>
      </c>
    </row>
    <row r="9" spans="1:11" x14ac:dyDescent="0.25">
      <c r="A9" s="4">
        <v>2020</v>
      </c>
      <c r="B9" s="4" t="s">
        <v>44</v>
      </c>
      <c r="C9" s="4">
        <v>40144</v>
      </c>
      <c r="D9" s="4">
        <f t="shared" si="0"/>
        <v>43094</v>
      </c>
      <c r="E9" s="4">
        <f t="shared" si="4"/>
        <v>-2950</v>
      </c>
      <c r="F9" s="4">
        <f t="shared" si="1"/>
        <v>2950</v>
      </c>
      <c r="G9" s="12">
        <f t="shared" si="2"/>
        <v>8702500</v>
      </c>
      <c r="H9" s="9">
        <f t="shared" si="3"/>
        <v>7.3485452371462728E-2</v>
      </c>
    </row>
    <row r="10" spans="1:11" x14ac:dyDescent="0.25">
      <c r="A10" s="4">
        <v>2020</v>
      </c>
      <c r="B10" s="4" t="s">
        <v>43</v>
      </c>
      <c r="C10" s="4">
        <v>34768</v>
      </c>
      <c r="D10" s="4">
        <f>C9</f>
        <v>40144</v>
      </c>
      <c r="E10" s="4">
        <f t="shared" si="4"/>
        <v>-5376</v>
      </c>
      <c r="F10" s="4">
        <f t="shared" si="1"/>
        <v>5376</v>
      </c>
      <c r="G10" s="12">
        <f t="shared" si="2"/>
        <v>28901376</v>
      </c>
      <c r="H10" s="9">
        <f t="shared" si="3"/>
        <v>0.15462494247583985</v>
      </c>
    </row>
    <row r="11" spans="1:11" x14ac:dyDescent="0.25">
      <c r="A11" s="4">
        <v>2020</v>
      </c>
      <c r="B11" s="4" t="s">
        <v>42</v>
      </c>
      <c r="C11" s="4">
        <v>47517</v>
      </c>
      <c r="D11" s="4">
        <f t="shared" si="0"/>
        <v>34768</v>
      </c>
      <c r="E11" s="4">
        <f>C11-D11</f>
        <v>12749</v>
      </c>
      <c r="F11" s="4">
        <f t="shared" si="1"/>
        <v>12749</v>
      </c>
      <c r="G11" s="12">
        <f t="shared" si="2"/>
        <v>162537001</v>
      </c>
      <c r="H11" s="9">
        <f t="shared" si="3"/>
        <v>0.2683039754193236</v>
      </c>
    </row>
    <row r="12" spans="1:11" x14ac:dyDescent="0.25">
      <c r="A12" s="4">
        <v>2020</v>
      </c>
      <c r="B12" s="4" t="s">
        <v>41</v>
      </c>
      <c r="C12" s="4">
        <v>16001</v>
      </c>
      <c r="D12" s="4">
        <f t="shared" si="0"/>
        <v>47517</v>
      </c>
      <c r="E12" s="4">
        <f t="shared" si="4"/>
        <v>-31516</v>
      </c>
      <c r="F12" s="4">
        <f t="shared" si="1"/>
        <v>31516</v>
      </c>
      <c r="G12" s="12">
        <f t="shared" si="2"/>
        <v>993258256</v>
      </c>
      <c r="H12" s="9">
        <f t="shared" si="3"/>
        <v>1.9696268983188552</v>
      </c>
    </row>
    <row r="13" spans="1:11" x14ac:dyDescent="0.25">
      <c r="A13" s="4">
        <v>2020</v>
      </c>
      <c r="B13" s="4" t="s">
        <v>40</v>
      </c>
      <c r="C13" s="4">
        <v>15765</v>
      </c>
      <c r="D13" s="4">
        <f t="shared" si="0"/>
        <v>16001</v>
      </c>
      <c r="E13" s="4">
        <f t="shared" si="4"/>
        <v>-236</v>
      </c>
      <c r="F13" s="4">
        <f t="shared" si="1"/>
        <v>236</v>
      </c>
      <c r="G13" s="12">
        <f t="shared" si="2"/>
        <v>55696</v>
      </c>
      <c r="H13" s="9">
        <f t="shared" si="3"/>
        <v>1.4969869965112591E-2</v>
      </c>
    </row>
    <row r="14" spans="1:11" x14ac:dyDescent="0.25">
      <c r="A14" s="4">
        <v>2020</v>
      </c>
      <c r="B14" s="4" t="s">
        <v>39</v>
      </c>
      <c r="C14" s="4">
        <v>17048</v>
      </c>
      <c r="D14" s="4">
        <f t="shared" si="0"/>
        <v>15765</v>
      </c>
      <c r="E14" s="4">
        <f t="shared" si="4"/>
        <v>1283</v>
      </c>
      <c r="F14" s="4">
        <f t="shared" si="1"/>
        <v>1283</v>
      </c>
      <c r="G14" s="12">
        <f t="shared" si="2"/>
        <v>1646089</v>
      </c>
      <c r="H14" s="9">
        <f t="shared" si="3"/>
        <v>7.5258094791177857E-2</v>
      </c>
    </row>
    <row r="15" spans="1:11" x14ac:dyDescent="0.25">
      <c r="A15" s="4">
        <v>2020</v>
      </c>
      <c r="B15" s="4" t="s">
        <v>38</v>
      </c>
      <c r="C15" s="4">
        <v>21419</v>
      </c>
      <c r="D15" s="4">
        <f t="shared" si="0"/>
        <v>17048</v>
      </c>
      <c r="E15" s="4">
        <f t="shared" si="4"/>
        <v>4371</v>
      </c>
      <c r="F15" s="4">
        <f t="shared" si="1"/>
        <v>4371</v>
      </c>
      <c r="G15" s="12">
        <f t="shared" si="2"/>
        <v>19105641</v>
      </c>
      <c r="H15" s="9">
        <f t="shared" si="3"/>
        <v>0.20407115178112892</v>
      </c>
    </row>
    <row r="16" spans="1:11" x14ac:dyDescent="0.25">
      <c r="A16" s="4">
        <v>2020</v>
      </c>
      <c r="B16" s="4" t="s">
        <v>37</v>
      </c>
      <c r="C16" s="4">
        <v>14231</v>
      </c>
      <c r="D16" s="4">
        <f t="shared" si="0"/>
        <v>21419</v>
      </c>
      <c r="E16" s="4">
        <f t="shared" si="4"/>
        <v>-7188</v>
      </c>
      <c r="F16" s="4">
        <f t="shared" si="1"/>
        <v>7188</v>
      </c>
      <c r="G16" s="12">
        <f t="shared" si="2"/>
        <v>51667344</v>
      </c>
      <c r="H16" s="9">
        <f t="shared" si="3"/>
        <v>0.50509451198088684</v>
      </c>
    </row>
    <row r="17" spans="1:8" x14ac:dyDescent="0.25">
      <c r="A17" s="4">
        <v>2020</v>
      </c>
      <c r="B17" s="4" t="s">
        <v>36</v>
      </c>
      <c r="C17" s="4">
        <v>15215</v>
      </c>
      <c r="D17" s="4">
        <f t="shared" si="0"/>
        <v>14231</v>
      </c>
      <c r="E17" s="4">
        <f t="shared" si="4"/>
        <v>984</v>
      </c>
      <c r="F17" s="4">
        <f t="shared" si="1"/>
        <v>984</v>
      </c>
      <c r="G17" s="12">
        <f t="shared" si="2"/>
        <v>968256</v>
      </c>
      <c r="H17" s="9">
        <f t="shared" si="3"/>
        <v>6.4673020046007224E-2</v>
      </c>
    </row>
    <row r="18" spans="1:8" x14ac:dyDescent="0.25">
      <c r="A18" s="4">
        <v>2020</v>
      </c>
      <c r="B18" s="4" t="s">
        <v>35</v>
      </c>
      <c r="C18" s="4">
        <v>25245</v>
      </c>
      <c r="D18" s="4">
        <f t="shared" si="0"/>
        <v>15215</v>
      </c>
      <c r="E18" s="4">
        <f t="shared" si="4"/>
        <v>10030</v>
      </c>
      <c r="F18" s="4">
        <f t="shared" si="1"/>
        <v>10030</v>
      </c>
      <c r="G18" s="12">
        <f t="shared" si="2"/>
        <v>100600900</v>
      </c>
      <c r="H18" s="9">
        <f t="shared" si="3"/>
        <v>0.39730639730639733</v>
      </c>
    </row>
    <row r="19" spans="1:8" x14ac:dyDescent="0.25">
      <c r="A19" s="4">
        <v>2020</v>
      </c>
      <c r="B19" s="4" t="s">
        <v>34</v>
      </c>
      <c r="C19" s="4">
        <v>23390</v>
      </c>
      <c r="D19" s="4">
        <f t="shared" si="0"/>
        <v>25245</v>
      </c>
      <c r="E19" s="4">
        <f t="shared" si="4"/>
        <v>-1855</v>
      </c>
      <c r="F19" s="4">
        <f t="shared" si="1"/>
        <v>1855</v>
      </c>
      <c r="G19" s="12">
        <f t="shared" si="2"/>
        <v>3441025</v>
      </c>
      <c r="H19" s="9">
        <f t="shared" si="3"/>
        <v>7.9307396323215054E-2</v>
      </c>
    </row>
    <row r="20" spans="1:8" x14ac:dyDescent="0.25">
      <c r="A20" s="4">
        <v>2020</v>
      </c>
      <c r="B20" s="4" t="s">
        <v>33</v>
      </c>
      <c r="C20" s="4">
        <v>17507</v>
      </c>
      <c r="D20" s="4">
        <f t="shared" si="0"/>
        <v>23390</v>
      </c>
      <c r="E20" s="4">
        <f t="shared" si="4"/>
        <v>-5883</v>
      </c>
      <c r="F20" s="4">
        <f t="shared" si="1"/>
        <v>5883</v>
      </c>
      <c r="G20" s="12">
        <f t="shared" si="2"/>
        <v>34609689</v>
      </c>
      <c r="H20" s="9">
        <f t="shared" si="3"/>
        <v>0.33603701376592221</v>
      </c>
    </row>
    <row r="21" spans="1:8" x14ac:dyDescent="0.25">
      <c r="A21" s="4">
        <v>2020</v>
      </c>
      <c r="B21" s="4" t="s">
        <v>32</v>
      </c>
      <c r="C21" s="4">
        <v>18246</v>
      </c>
      <c r="D21" s="4">
        <f t="shared" si="0"/>
        <v>17507</v>
      </c>
      <c r="E21" s="4">
        <f t="shared" si="4"/>
        <v>739</v>
      </c>
      <c r="F21" s="4">
        <f t="shared" si="1"/>
        <v>739</v>
      </c>
      <c r="G21" s="12">
        <f t="shared" si="2"/>
        <v>546121</v>
      </c>
      <c r="H21" s="9">
        <f t="shared" si="3"/>
        <v>4.0502027841718732E-2</v>
      </c>
    </row>
    <row r="22" spans="1:8" x14ac:dyDescent="0.25">
      <c r="A22" s="4">
        <v>2020</v>
      </c>
      <c r="B22" s="4" t="s">
        <v>31</v>
      </c>
      <c r="C22" s="4">
        <v>27132</v>
      </c>
      <c r="D22" s="4">
        <f t="shared" si="0"/>
        <v>18246</v>
      </c>
      <c r="E22" s="4">
        <f t="shared" si="4"/>
        <v>8886</v>
      </c>
      <c r="F22" s="4">
        <f t="shared" si="1"/>
        <v>8886</v>
      </c>
      <c r="G22" s="12">
        <f t="shared" si="2"/>
        <v>78960996</v>
      </c>
      <c r="H22" s="9">
        <f t="shared" si="3"/>
        <v>0.32750995134896066</v>
      </c>
    </row>
    <row r="23" spans="1:8" x14ac:dyDescent="0.25">
      <c r="A23" s="4">
        <v>2020</v>
      </c>
      <c r="B23" s="4" t="s">
        <v>30</v>
      </c>
      <c r="C23" s="4">
        <v>39077</v>
      </c>
      <c r="D23" s="4">
        <f t="shared" si="0"/>
        <v>27132</v>
      </c>
      <c r="E23" s="4">
        <f t="shared" si="4"/>
        <v>11945</v>
      </c>
      <c r="F23" s="4">
        <f t="shared" si="1"/>
        <v>11945</v>
      </c>
      <c r="G23" s="12">
        <f t="shared" si="2"/>
        <v>142683025</v>
      </c>
      <c r="H23" s="9">
        <f t="shared" si="3"/>
        <v>0.30567853212887375</v>
      </c>
    </row>
    <row r="24" spans="1:8" x14ac:dyDescent="0.25">
      <c r="A24" s="4">
        <v>2020</v>
      </c>
      <c r="B24" s="4" t="s">
        <v>29</v>
      </c>
      <c r="C24" s="4">
        <v>27228</v>
      </c>
      <c r="D24" s="4">
        <f t="shared" si="0"/>
        <v>39077</v>
      </c>
      <c r="E24" s="4">
        <f t="shared" si="4"/>
        <v>-11849</v>
      </c>
      <c r="F24" s="4">
        <f t="shared" si="1"/>
        <v>11849</v>
      </c>
      <c r="G24" s="12">
        <f t="shared" si="2"/>
        <v>140398801</v>
      </c>
      <c r="H24" s="9">
        <f t="shared" si="3"/>
        <v>0.4351770236521228</v>
      </c>
    </row>
    <row r="25" spans="1:8" x14ac:dyDescent="0.25">
      <c r="A25" s="4">
        <v>2020</v>
      </c>
      <c r="B25" s="4" t="s">
        <v>28</v>
      </c>
      <c r="C25" s="4">
        <v>28879</v>
      </c>
      <c r="D25" s="4">
        <f t="shared" si="0"/>
        <v>27228</v>
      </c>
      <c r="E25" s="4">
        <f t="shared" si="4"/>
        <v>1651</v>
      </c>
      <c r="F25" s="4">
        <f t="shared" si="1"/>
        <v>1651</v>
      </c>
      <c r="G25" s="12">
        <f t="shared" si="2"/>
        <v>2725801</v>
      </c>
      <c r="H25" s="9">
        <f t="shared" si="3"/>
        <v>5.7169569583434332E-2</v>
      </c>
    </row>
    <row r="26" spans="1:8" x14ac:dyDescent="0.25">
      <c r="A26" s="4">
        <v>2020</v>
      </c>
      <c r="B26" s="4" t="s">
        <v>27</v>
      </c>
      <c r="C26" s="4">
        <v>36137</v>
      </c>
      <c r="D26" s="4">
        <f t="shared" si="0"/>
        <v>28879</v>
      </c>
      <c r="E26" s="4">
        <f t="shared" si="4"/>
        <v>7258</v>
      </c>
      <c r="F26" s="4">
        <f t="shared" si="1"/>
        <v>7258</v>
      </c>
      <c r="G26" s="12">
        <f t="shared" si="2"/>
        <v>52678564</v>
      </c>
      <c r="H26" s="9">
        <f t="shared" si="3"/>
        <v>0.20084677754102442</v>
      </c>
    </row>
    <row r="27" spans="1:8" x14ac:dyDescent="0.25">
      <c r="A27" s="4">
        <v>2020</v>
      </c>
      <c r="B27" s="4" t="s">
        <v>26</v>
      </c>
      <c r="C27" s="4">
        <v>39142</v>
      </c>
      <c r="D27" s="4">
        <f t="shared" si="0"/>
        <v>36137</v>
      </c>
      <c r="E27" s="4">
        <f t="shared" si="4"/>
        <v>3005</v>
      </c>
      <c r="F27" s="4">
        <f t="shared" si="1"/>
        <v>3005</v>
      </c>
      <c r="G27" s="12">
        <f t="shared" si="2"/>
        <v>9030025</v>
      </c>
      <c r="H27" s="9">
        <f t="shared" si="3"/>
        <v>7.6771754126002761E-2</v>
      </c>
    </row>
    <row r="28" spans="1:8" x14ac:dyDescent="0.25">
      <c r="A28" s="4">
        <v>2020</v>
      </c>
      <c r="B28" s="4" t="s">
        <v>25</v>
      </c>
      <c r="C28" s="4">
        <v>26797</v>
      </c>
      <c r="D28" s="4">
        <f t="shared" si="0"/>
        <v>39142</v>
      </c>
      <c r="E28" s="4">
        <f t="shared" si="4"/>
        <v>-12345</v>
      </c>
      <c r="F28" s="4">
        <f t="shared" si="1"/>
        <v>12345</v>
      </c>
      <c r="G28" s="12">
        <f t="shared" si="2"/>
        <v>152399025</v>
      </c>
      <c r="H28" s="9">
        <f t="shared" si="3"/>
        <v>0.46068589767511287</v>
      </c>
    </row>
    <row r="29" spans="1:8" x14ac:dyDescent="0.25">
      <c r="A29" s="4">
        <v>2020</v>
      </c>
      <c r="B29" s="4" t="s">
        <v>24</v>
      </c>
      <c r="C29" s="4">
        <v>20736</v>
      </c>
      <c r="D29" s="4">
        <f t="shared" si="0"/>
        <v>26797</v>
      </c>
      <c r="E29" s="4">
        <f t="shared" si="4"/>
        <v>-6061</v>
      </c>
      <c r="F29" s="4">
        <f t="shared" si="1"/>
        <v>6061</v>
      </c>
      <c r="G29" s="12">
        <f t="shared" si="2"/>
        <v>36735721</v>
      </c>
      <c r="H29" s="9">
        <f t="shared" si="3"/>
        <v>0.29229359567901236</v>
      </c>
    </row>
    <row r="30" spans="1:8" x14ac:dyDescent="0.25">
      <c r="A30" s="4">
        <v>2020</v>
      </c>
      <c r="B30" s="4" t="s">
        <v>23</v>
      </c>
      <c r="C30" s="4">
        <v>37330</v>
      </c>
      <c r="D30" s="4">
        <f t="shared" si="0"/>
        <v>20736</v>
      </c>
      <c r="E30" s="4">
        <f t="shared" si="4"/>
        <v>16594</v>
      </c>
      <c r="F30" s="4">
        <f t="shared" si="1"/>
        <v>16594</v>
      </c>
      <c r="G30" s="12">
        <f t="shared" si="2"/>
        <v>275360836</v>
      </c>
      <c r="H30" s="9">
        <f t="shared" si="3"/>
        <v>0.44452183230645592</v>
      </c>
    </row>
    <row r="31" spans="1:8" x14ac:dyDescent="0.25">
      <c r="A31" s="4">
        <v>2020</v>
      </c>
      <c r="B31" s="4" t="s">
        <v>22</v>
      </c>
      <c r="C31" s="4">
        <v>37063</v>
      </c>
      <c r="D31" s="4">
        <f t="shared" si="0"/>
        <v>37330</v>
      </c>
      <c r="E31" s="4">
        <f t="shared" si="4"/>
        <v>-267</v>
      </c>
      <c r="F31" s="4">
        <f t="shared" si="1"/>
        <v>267</v>
      </c>
      <c r="G31" s="12">
        <f t="shared" si="2"/>
        <v>71289</v>
      </c>
      <c r="H31" s="9">
        <f t="shared" si="3"/>
        <v>7.2039500310282492E-3</v>
      </c>
    </row>
    <row r="32" spans="1:8" x14ac:dyDescent="0.25">
      <c r="A32" s="4">
        <v>2020</v>
      </c>
      <c r="B32" s="4" t="s">
        <v>21</v>
      </c>
      <c r="C32" s="4">
        <v>28146</v>
      </c>
      <c r="D32" s="4">
        <f t="shared" si="0"/>
        <v>37063</v>
      </c>
      <c r="E32" s="4">
        <f t="shared" si="4"/>
        <v>-8917</v>
      </c>
      <c r="F32" s="4">
        <f t="shared" si="1"/>
        <v>8917</v>
      </c>
      <c r="G32" s="12">
        <f t="shared" si="2"/>
        <v>79512889</v>
      </c>
      <c r="H32" s="9">
        <f t="shared" si="3"/>
        <v>0.31681233567824912</v>
      </c>
    </row>
    <row r="33" spans="1:8" x14ac:dyDescent="0.25">
      <c r="A33" s="4">
        <v>2020</v>
      </c>
      <c r="B33" s="4" t="s">
        <v>20</v>
      </c>
      <c r="C33" s="4">
        <v>36393</v>
      </c>
      <c r="D33" s="4">
        <f t="shared" si="0"/>
        <v>28146</v>
      </c>
      <c r="E33" s="4">
        <f t="shared" si="4"/>
        <v>8247</v>
      </c>
      <c r="F33" s="4">
        <f t="shared" si="1"/>
        <v>8247</v>
      </c>
      <c r="G33" s="12">
        <f t="shared" si="2"/>
        <v>68013009</v>
      </c>
      <c r="H33" s="9">
        <f t="shared" si="3"/>
        <v>0.22660951281839914</v>
      </c>
    </row>
    <row r="34" spans="1:8" x14ac:dyDescent="0.25">
      <c r="A34" s="4">
        <v>2020</v>
      </c>
      <c r="B34" s="4" t="s">
        <v>19</v>
      </c>
      <c r="C34" s="4">
        <v>26483</v>
      </c>
      <c r="D34" s="4">
        <f t="shared" si="0"/>
        <v>36393</v>
      </c>
      <c r="E34" s="4">
        <f t="shared" si="4"/>
        <v>-9910</v>
      </c>
      <c r="F34" s="4">
        <f t="shared" si="1"/>
        <v>9910</v>
      </c>
      <c r="G34" s="12">
        <f t="shared" si="2"/>
        <v>98208100</v>
      </c>
      <c r="H34" s="9">
        <f t="shared" si="3"/>
        <v>0.37420231846845148</v>
      </c>
    </row>
    <row r="35" spans="1:8" x14ac:dyDescent="0.25">
      <c r="A35" s="4">
        <v>2020</v>
      </c>
      <c r="B35" s="4" t="s">
        <v>18</v>
      </c>
      <c r="C35" s="4">
        <v>38719</v>
      </c>
      <c r="D35" s="4">
        <f t="shared" si="0"/>
        <v>26483</v>
      </c>
      <c r="E35" s="4">
        <f t="shared" si="4"/>
        <v>12236</v>
      </c>
      <c r="F35" s="4">
        <f t="shared" si="1"/>
        <v>12236</v>
      </c>
      <c r="G35" s="12">
        <f t="shared" si="2"/>
        <v>149719696</v>
      </c>
      <c r="H35" s="9">
        <f t="shared" si="3"/>
        <v>0.31602055838218962</v>
      </c>
    </row>
    <row r="36" spans="1:8" x14ac:dyDescent="0.25">
      <c r="A36" s="4">
        <v>2020</v>
      </c>
      <c r="B36" s="4" t="s">
        <v>17</v>
      </c>
      <c r="C36" s="4">
        <v>32251</v>
      </c>
      <c r="D36" s="4">
        <f t="shared" si="0"/>
        <v>38719</v>
      </c>
      <c r="E36" s="4">
        <f t="shared" si="4"/>
        <v>-6468</v>
      </c>
      <c r="F36" s="4">
        <f t="shared" si="1"/>
        <v>6468</v>
      </c>
      <c r="G36" s="12">
        <f t="shared" si="2"/>
        <v>41835024</v>
      </c>
      <c r="H36" s="9">
        <f t="shared" si="3"/>
        <v>0.20055192087067067</v>
      </c>
    </row>
    <row r="37" spans="1:8" x14ac:dyDescent="0.25">
      <c r="A37" s="4">
        <v>2020</v>
      </c>
      <c r="B37" s="4" t="s">
        <v>16</v>
      </c>
      <c r="C37" s="4">
        <v>34068</v>
      </c>
      <c r="D37" s="4">
        <f t="shared" si="0"/>
        <v>32251</v>
      </c>
      <c r="E37" s="4">
        <f t="shared" si="4"/>
        <v>1817</v>
      </c>
      <c r="F37" s="4">
        <f t="shared" si="1"/>
        <v>1817</v>
      </c>
      <c r="G37" s="12">
        <f t="shared" si="2"/>
        <v>3301489</v>
      </c>
      <c r="H37" s="9">
        <f t="shared" si="3"/>
        <v>5.3334507455676881E-2</v>
      </c>
    </row>
    <row r="38" spans="1:8" x14ac:dyDescent="0.25">
      <c r="A38" s="4">
        <v>2020</v>
      </c>
      <c r="B38" s="4" t="s">
        <v>15</v>
      </c>
      <c r="C38" s="4">
        <v>23717</v>
      </c>
      <c r="D38" s="4">
        <f t="shared" si="0"/>
        <v>34068</v>
      </c>
      <c r="E38" s="4">
        <f t="shared" si="4"/>
        <v>-10351</v>
      </c>
      <c r="F38" s="4">
        <f t="shared" si="1"/>
        <v>10351</v>
      </c>
      <c r="G38" s="12">
        <f t="shared" si="2"/>
        <v>107143201</v>
      </c>
      <c r="H38" s="9">
        <f t="shared" si="3"/>
        <v>0.43643799806046296</v>
      </c>
    </row>
    <row r="39" spans="1:8" x14ac:dyDescent="0.25">
      <c r="A39" s="4">
        <v>2020</v>
      </c>
      <c r="B39" s="4" t="s">
        <v>14</v>
      </c>
      <c r="C39" s="4">
        <v>34029</v>
      </c>
      <c r="D39" s="4">
        <f t="shared" si="0"/>
        <v>23717</v>
      </c>
      <c r="E39" s="4">
        <f t="shared" si="4"/>
        <v>10312</v>
      </c>
      <c r="F39" s="4">
        <f t="shared" si="1"/>
        <v>10312</v>
      </c>
      <c r="G39" s="12">
        <f t="shared" si="2"/>
        <v>106337344</v>
      </c>
      <c r="H39" s="9">
        <f t="shared" si="3"/>
        <v>0.30303564606659028</v>
      </c>
    </row>
    <row r="40" spans="1:8" x14ac:dyDescent="0.25">
      <c r="A40" s="4">
        <v>2020</v>
      </c>
      <c r="B40" s="4" t="s">
        <v>13</v>
      </c>
      <c r="C40" s="4">
        <v>29256</v>
      </c>
      <c r="D40" s="4">
        <f t="shared" si="0"/>
        <v>34029</v>
      </c>
      <c r="E40" s="4">
        <f t="shared" si="4"/>
        <v>-4773</v>
      </c>
      <c r="F40" s="4">
        <f t="shared" si="1"/>
        <v>4773</v>
      </c>
      <c r="G40" s="12">
        <f t="shared" si="2"/>
        <v>22781529</v>
      </c>
      <c r="H40" s="9">
        <f t="shared" si="3"/>
        <v>0.16314602132895817</v>
      </c>
    </row>
    <row r="41" spans="1:8" x14ac:dyDescent="0.25">
      <c r="A41" s="4">
        <v>2020</v>
      </c>
      <c r="B41" s="4" t="s">
        <v>12</v>
      </c>
      <c r="C41" s="4">
        <v>24373</v>
      </c>
      <c r="D41" s="4">
        <f t="shared" si="0"/>
        <v>29256</v>
      </c>
      <c r="E41" s="4">
        <f t="shared" si="4"/>
        <v>-4883</v>
      </c>
      <c r="F41" s="4">
        <f t="shared" si="1"/>
        <v>4883</v>
      </c>
      <c r="G41" s="12">
        <f t="shared" si="2"/>
        <v>23843689</v>
      </c>
      <c r="H41" s="9">
        <f t="shared" si="3"/>
        <v>0.20034464366306978</v>
      </c>
    </row>
    <row r="42" spans="1:8" x14ac:dyDescent="0.25">
      <c r="A42" s="4">
        <v>2020</v>
      </c>
      <c r="B42" s="4" t="s">
        <v>11</v>
      </c>
      <c r="C42" s="4">
        <v>59046</v>
      </c>
      <c r="D42" s="4">
        <f t="shared" si="0"/>
        <v>24373</v>
      </c>
      <c r="E42" s="4">
        <f t="shared" si="4"/>
        <v>34673</v>
      </c>
      <c r="F42" s="4">
        <f t="shared" si="1"/>
        <v>34673</v>
      </c>
      <c r="G42" s="12">
        <f t="shared" si="2"/>
        <v>1202216929</v>
      </c>
      <c r="H42" s="9">
        <f t="shared" si="3"/>
        <v>0.58722013345527213</v>
      </c>
    </row>
    <row r="43" spans="1:8" x14ac:dyDescent="0.25">
      <c r="A43" s="4">
        <v>2020</v>
      </c>
      <c r="B43" s="4" t="s">
        <v>10</v>
      </c>
      <c r="C43" s="4">
        <v>56157</v>
      </c>
      <c r="D43" s="4">
        <f t="shared" si="0"/>
        <v>59046</v>
      </c>
      <c r="E43" s="4">
        <f t="shared" si="4"/>
        <v>-2889</v>
      </c>
      <c r="F43" s="4">
        <f t="shared" si="1"/>
        <v>2889</v>
      </c>
      <c r="G43" s="12">
        <f t="shared" si="2"/>
        <v>8346321</v>
      </c>
      <c r="H43" s="9">
        <f t="shared" si="3"/>
        <v>5.1445055825631712E-2</v>
      </c>
    </row>
    <row r="44" spans="1:8" x14ac:dyDescent="0.25">
      <c r="A44" s="4">
        <v>2020</v>
      </c>
      <c r="B44" s="4" t="s">
        <v>9</v>
      </c>
      <c r="C44" s="4">
        <v>46786</v>
      </c>
      <c r="D44" s="4">
        <f t="shared" si="0"/>
        <v>56157</v>
      </c>
      <c r="E44" s="4">
        <f t="shared" si="4"/>
        <v>-9371</v>
      </c>
      <c r="F44" s="4">
        <f t="shared" si="1"/>
        <v>9371</v>
      </c>
      <c r="G44" s="12">
        <f t="shared" si="2"/>
        <v>87815641</v>
      </c>
      <c r="H44" s="9">
        <f t="shared" si="3"/>
        <v>0.20029496003077843</v>
      </c>
    </row>
    <row r="45" spans="1:8" x14ac:dyDescent="0.25">
      <c r="A45" s="4">
        <v>2020</v>
      </c>
      <c r="B45" s="4" t="s">
        <v>8</v>
      </c>
      <c r="C45" s="4">
        <v>57610</v>
      </c>
      <c r="D45" s="4">
        <f t="shared" si="0"/>
        <v>46786</v>
      </c>
      <c r="E45" s="4">
        <f t="shared" si="4"/>
        <v>10824</v>
      </c>
      <c r="F45" s="4">
        <f t="shared" si="1"/>
        <v>10824</v>
      </c>
      <c r="G45" s="12">
        <f t="shared" si="2"/>
        <v>117158976</v>
      </c>
      <c r="H45" s="9">
        <f t="shared" si="3"/>
        <v>0.18788404790834926</v>
      </c>
    </row>
    <row r="46" spans="1:8" x14ac:dyDescent="0.25">
      <c r="A46" s="4">
        <v>2020</v>
      </c>
      <c r="B46" s="4" t="s">
        <v>7</v>
      </c>
      <c r="C46" s="4">
        <v>65951</v>
      </c>
      <c r="D46" s="4">
        <f t="shared" si="0"/>
        <v>57610</v>
      </c>
      <c r="E46" s="4">
        <f t="shared" si="4"/>
        <v>8341</v>
      </c>
      <c r="F46" s="4">
        <f t="shared" si="1"/>
        <v>8341</v>
      </c>
      <c r="G46" s="12">
        <f t="shared" si="2"/>
        <v>69572281</v>
      </c>
      <c r="H46" s="9">
        <f t="shared" si="3"/>
        <v>0.12647268426559113</v>
      </c>
    </row>
    <row r="47" spans="1:8" x14ac:dyDescent="0.25">
      <c r="A47" s="4">
        <v>2020</v>
      </c>
      <c r="B47" s="4" t="s">
        <v>6</v>
      </c>
      <c r="C47" s="4">
        <v>63986</v>
      </c>
      <c r="D47" s="4">
        <f t="shared" si="0"/>
        <v>65951</v>
      </c>
      <c r="E47" s="4">
        <f t="shared" si="4"/>
        <v>-1965</v>
      </c>
      <c r="F47" s="4">
        <f t="shared" si="1"/>
        <v>1965</v>
      </c>
      <c r="G47" s="12">
        <f t="shared" si="2"/>
        <v>3861225</v>
      </c>
      <c r="H47" s="9">
        <f t="shared" si="3"/>
        <v>3.0709842778107711E-2</v>
      </c>
    </row>
    <row r="48" spans="1:8" x14ac:dyDescent="0.25">
      <c r="A48" s="4">
        <v>2020</v>
      </c>
      <c r="B48" s="4" t="s">
        <v>5</v>
      </c>
      <c r="C48" s="4">
        <v>54868</v>
      </c>
      <c r="D48" s="4">
        <f t="shared" si="0"/>
        <v>63986</v>
      </c>
      <c r="E48" s="4">
        <f t="shared" si="4"/>
        <v>-9118</v>
      </c>
      <c r="F48" s="4">
        <f t="shared" si="1"/>
        <v>9118</v>
      </c>
      <c r="G48" s="12">
        <f t="shared" si="2"/>
        <v>83137924</v>
      </c>
      <c r="H48" s="9">
        <f t="shared" si="3"/>
        <v>0.1661806517460086</v>
      </c>
    </row>
    <row r="49" spans="1:8" x14ac:dyDescent="0.25">
      <c r="A49" s="4">
        <v>2020</v>
      </c>
      <c r="B49" s="4" t="s">
        <v>4</v>
      </c>
      <c r="C49" s="4">
        <v>56226</v>
      </c>
      <c r="D49" s="4">
        <f t="shared" si="0"/>
        <v>54868</v>
      </c>
      <c r="E49" s="4">
        <f t="shared" si="4"/>
        <v>1358</v>
      </c>
      <c r="F49" s="4">
        <f t="shared" si="1"/>
        <v>1358</v>
      </c>
      <c r="G49" s="12">
        <f t="shared" si="2"/>
        <v>1844164</v>
      </c>
      <c r="H49" s="9">
        <f t="shared" si="3"/>
        <v>2.415252730053712E-2</v>
      </c>
    </row>
    <row r="50" spans="1:8" x14ac:dyDescent="0.25">
      <c r="A50" s="4">
        <v>2020</v>
      </c>
      <c r="B50" s="4" t="s">
        <v>3</v>
      </c>
      <c r="C50" s="4">
        <v>66204</v>
      </c>
      <c r="D50" s="4">
        <f t="shared" si="0"/>
        <v>56226</v>
      </c>
      <c r="E50" s="4">
        <f t="shared" si="4"/>
        <v>9978</v>
      </c>
      <c r="F50" s="4">
        <f t="shared" si="1"/>
        <v>9978</v>
      </c>
      <c r="G50" s="12">
        <f t="shared" si="2"/>
        <v>99560484</v>
      </c>
      <c r="H50" s="9">
        <f t="shared" si="3"/>
        <v>0.15071596882363603</v>
      </c>
    </row>
    <row r="51" spans="1:8" x14ac:dyDescent="0.25">
      <c r="A51" s="4">
        <v>2020</v>
      </c>
      <c r="B51" s="4" t="s">
        <v>2</v>
      </c>
      <c r="C51" s="4">
        <v>61438</v>
      </c>
      <c r="D51" s="4">
        <f t="shared" si="0"/>
        <v>66204</v>
      </c>
      <c r="E51" s="4">
        <f t="shared" si="4"/>
        <v>-4766</v>
      </c>
      <c r="F51" s="4">
        <f t="shared" si="1"/>
        <v>4766</v>
      </c>
      <c r="G51" s="12">
        <f t="shared" si="2"/>
        <v>22714756</v>
      </c>
      <c r="H51" s="9">
        <f t="shared" si="3"/>
        <v>7.7574139783196064E-2</v>
      </c>
    </row>
    <row r="52" spans="1:8" x14ac:dyDescent="0.25">
      <c r="A52" s="4">
        <v>2020</v>
      </c>
      <c r="B52" s="4" t="s">
        <v>1</v>
      </c>
      <c r="C52" s="4">
        <v>45786</v>
      </c>
      <c r="D52" s="4">
        <f t="shared" si="0"/>
        <v>61438</v>
      </c>
      <c r="E52" s="4">
        <f t="shared" si="4"/>
        <v>-15652</v>
      </c>
      <c r="F52" s="4">
        <f t="shared" si="1"/>
        <v>15652</v>
      </c>
      <c r="G52" s="12">
        <f t="shared" si="2"/>
        <v>244985104</v>
      </c>
      <c r="H52" s="9">
        <f t="shared" si="3"/>
        <v>0.34185122089721748</v>
      </c>
    </row>
    <row r="53" spans="1:8" x14ac:dyDescent="0.25">
      <c r="A53" s="4">
        <v>2020</v>
      </c>
      <c r="B53" s="4" t="s">
        <v>0</v>
      </c>
      <c r="C53" s="4">
        <v>63034</v>
      </c>
      <c r="D53" s="4">
        <f t="shared" si="0"/>
        <v>45786</v>
      </c>
      <c r="E53" s="4">
        <f t="shared" si="4"/>
        <v>17248</v>
      </c>
      <c r="F53" s="4">
        <f t="shared" si="1"/>
        <v>17248</v>
      </c>
      <c r="G53" s="12">
        <f t="shared" si="2"/>
        <v>297493504</v>
      </c>
      <c r="H53" s="9">
        <f t="shared" si="3"/>
        <v>0.27363010438810803</v>
      </c>
    </row>
    <row r="54" spans="1:8" x14ac:dyDescent="0.25">
      <c r="A54" s="4">
        <v>2021</v>
      </c>
      <c r="B54" s="4" t="s">
        <v>51</v>
      </c>
      <c r="C54" s="4">
        <v>49002</v>
      </c>
      <c r="D54" s="4">
        <f t="shared" si="0"/>
        <v>63034</v>
      </c>
      <c r="E54" s="4">
        <f t="shared" si="4"/>
        <v>-14032</v>
      </c>
      <c r="F54" s="4">
        <f t="shared" si="1"/>
        <v>14032</v>
      </c>
      <c r="G54" s="12">
        <f t="shared" si="2"/>
        <v>196897024</v>
      </c>
      <c r="H54" s="9">
        <f t="shared" si="3"/>
        <v>0.28635565895269582</v>
      </c>
    </row>
    <row r="55" spans="1:8" x14ac:dyDescent="0.25">
      <c r="A55" s="4">
        <v>2021</v>
      </c>
      <c r="B55" s="4" t="s">
        <v>50</v>
      </c>
      <c r="C55" s="4">
        <v>41439</v>
      </c>
      <c r="D55" s="4">
        <f t="shared" si="0"/>
        <v>49002</v>
      </c>
      <c r="E55" s="4">
        <f t="shared" si="4"/>
        <v>-7563</v>
      </c>
      <c r="F55" s="4">
        <f t="shared" si="1"/>
        <v>7563</v>
      </c>
      <c r="G55" s="12">
        <f t="shared" si="2"/>
        <v>57198969</v>
      </c>
      <c r="H55" s="9">
        <f t="shared" si="3"/>
        <v>0.18250923043509737</v>
      </c>
    </row>
    <row r="56" spans="1:8" x14ac:dyDescent="0.25">
      <c r="A56" s="4">
        <v>2021</v>
      </c>
      <c r="B56" s="4" t="s">
        <v>49</v>
      </c>
      <c r="C56" s="4">
        <v>33153</v>
      </c>
      <c r="D56" s="4">
        <f t="shared" si="0"/>
        <v>41439</v>
      </c>
      <c r="E56" s="4">
        <f t="shared" si="4"/>
        <v>-8286</v>
      </c>
      <c r="F56" s="4">
        <f t="shared" si="1"/>
        <v>8286</v>
      </c>
      <c r="G56" s="12">
        <f t="shared" si="2"/>
        <v>68657796</v>
      </c>
      <c r="H56" s="9">
        <f t="shared" si="3"/>
        <v>0.24993213283865715</v>
      </c>
    </row>
    <row r="57" spans="1:8" x14ac:dyDescent="0.25">
      <c r="A57" s="4">
        <v>2021</v>
      </c>
      <c r="B57" s="4" t="s">
        <v>48</v>
      </c>
      <c r="C57" s="4">
        <v>49809</v>
      </c>
      <c r="D57" s="4">
        <f t="shared" si="0"/>
        <v>33153</v>
      </c>
      <c r="E57" s="4">
        <f t="shared" si="4"/>
        <v>16656</v>
      </c>
      <c r="F57" s="4">
        <f t="shared" si="1"/>
        <v>16656</v>
      </c>
      <c r="G57" s="12">
        <f t="shared" si="2"/>
        <v>277422336</v>
      </c>
      <c r="H57" s="9">
        <f t="shared" si="3"/>
        <v>0.33439739806059143</v>
      </c>
    </row>
    <row r="58" spans="1:8" x14ac:dyDescent="0.25">
      <c r="A58" s="4">
        <v>2021</v>
      </c>
      <c r="B58" s="4" t="s">
        <v>47</v>
      </c>
      <c r="C58" s="4">
        <v>45272</v>
      </c>
      <c r="D58" s="4">
        <f t="shared" si="0"/>
        <v>49809</v>
      </c>
      <c r="E58" s="4">
        <f t="shared" si="4"/>
        <v>-4537</v>
      </c>
      <c r="F58" s="4">
        <f t="shared" si="1"/>
        <v>4537</v>
      </c>
      <c r="G58" s="12">
        <f t="shared" si="2"/>
        <v>20584369</v>
      </c>
      <c r="H58" s="9">
        <f t="shared" si="3"/>
        <v>0.10021646934087294</v>
      </c>
    </row>
    <row r="59" spans="1:8" x14ac:dyDescent="0.25">
      <c r="A59" s="4">
        <v>2021</v>
      </c>
      <c r="B59" s="4" t="s">
        <v>46</v>
      </c>
      <c r="C59" s="4">
        <v>49883</v>
      </c>
      <c r="D59" s="4">
        <f t="shared" si="0"/>
        <v>45272</v>
      </c>
      <c r="E59" s="4">
        <f t="shared" si="4"/>
        <v>4611</v>
      </c>
      <c r="F59" s="4">
        <f t="shared" si="1"/>
        <v>4611</v>
      </c>
      <c r="G59" s="12">
        <f t="shared" si="2"/>
        <v>21261321</v>
      </c>
      <c r="H59" s="9">
        <f t="shared" si="3"/>
        <v>9.2436300944209446E-2</v>
      </c>
    </row>
    <row r="60" spans="1:8" x14ac:dyDescent="0.25">
      <c r="A60" s="4">
        <v>2021</v>
      </c>
      <c r="B60" s="4" t="s">
        <v>45</v>
      </c>
      <c r="C60" s="4">
        <v>42973</v>
      </c>
      <c r="D60" s="4">
        <f t="shared" si="0"/>
        <v>49883</v>
      </c>
      <c r="E60" s="4">
        <f t="shared" si="4"/>
        <v>-6910</v>
      </c>
      <c r="F60" s="4">
        <f t="shared" si="1"/>
        <v>6910</v>
      </c>
      <c r="G60" s="12">
        <f t="shared" si="2"/>
        <v>47748100</v>
      </c>
      <c r="H60" s="9">
        <f t="shared" si="3"/>
        <v>0.16079864100714403</v>
      </c>
    </row>
    <row r="61" spans="1:8" x14ac:dyDescent="0.25">
      <c r="A61" s="4">
        <v>2021</v>
      </c>
      <c r="B61" s="4" t="s">
        <v>44</v>
      </c>
      <c r="C61" s="4">
        <v>36508</v>
      </c>
      <c r="D61" s="4">
        <f t="shared" si="0"/>
        <v>42973</v>
      </c>
      <c r="E61" s="4">
        <f t="shared" si="4"/>
        <v>-6465</v>
      </c>
      <c r="F61" s="4">
        <f t="shared" si="1"/>
        <v>6465</v>
      </c>
      <c r="G61" s="12">
        <f t="shared" si="2"/>
        <v>41796225</v>
      </c>
      <c r="H61" s="9">
        <f t="shared" si="3"/>
        <v>0.17708447463569629</v>
      </c>
    </row>
    <row r="62" spans="1:8" x14ac:dyDescent="0.25">
      <c r="A62" s="4">
        <v>2021</v>
      </c>
      <c r="B62" s="4" t="s">
        <v>43</v>
      </c>
      <c r="C62" s="4">
        <v>40187</v>
      </c>
      <c r="D62" s="4">
        <f t="shared" si="0"/>
        <v>36508</v>
      </c>
      <c r="E62" s="4">
        <f t="shared" si="4"/>
        <v>3679</v>
      </c>
      <c r="F62" s="4">
        <f t="shared" si="1"/>
        <v>3679</v>
      </c>
      <c r="G62" s="12">
        <f t="shared" si="2"/>
        <v>13535041</v>
      </c>
      <c r="H62" s="9">
        <f t="shared" si="3"/>
        <v>9.1547017692288554E-2</v>
      </c>
    </row>
    <row r="63" spans="1:8" x14ac:dyDescent="0.25">
      <c r="A63" s="4">
        <v>2021</v>
      </c>
      <c r="B63" s="4" t="s">
        <v>42</v>
      </c>
      <c r="C63" s="4">
        <v>42735</v>
      </c>
      <c r="D63" s="4">
        <f t="shared" si="0"/>
        <v>40187</v>
      </c>
      <c r="E63" s="4">
        <f t="shared" si="4"/>
        <v>2548</v>
      </c>
      <c r="F63" s="4">
        <f t="shared" si="1"/>
        <v>2548</v>
      </c>
      <c r="G63" s="12">
        <f t="shared" si="2"/>
        <v>6492304</v>
      </c>
      <c r="H63" s="9">
        <f t="shared" si="3"/>
        <v>5.9623259623259622E-2</v>
      </c>
    </row>
    <row r="64" spans="1:8" x14ac:dyDescent="0.25">
      <c r="A64" s="4">
        <v>2021</v>
      </c>
      <c r="B64" s="4" t="s">
        <v>41</v>
      </c>
      <c r="C64" s="4">
        <v>29575</v>
      </c>
      <c r="D64" s="4">
        <f t="shared" si="0"/>
        <v>42735</v>
      </c>
      <c r="E64" s="4">
        <f t="shared" si="4"/>
        <v>-13160</v>
      </c>
      <c r="F64" s="4">
        <f t="shared" si="1"/>
        <v>13160</v>
      </c>
      <c r="G64" s="12">
        <f t="shared" si="2"/>
        <v>173185600</v>
      </c>
      <c r="H64" s="9">
        <f t="shared" si="3"/>
        <v>0.44497041420118344</v>
      </c>
    </row>
    <row r="65" spans="1:8" x14ac:dyDescent="0.25">
      <c r="A65" s="4">
        <v>2021</v>
      </c>
      <c r="B65" s="4" t="s">
        <v>40</v>
      </c>
      <c r="C65" s="4">
        <v>28387</v>
      </c>
      <c r="D65" s="4">
        <f t="shared" si="0"/>
        <v>29575</v>
      </c>
      <c r="E65" s="4">
        <f t="shared" si="4"/>
        <v>-1188</v>
      </c>
      <c r="F65" s="4">
        <f t="shared" si="1"/>
        <v>1188</v>
      </c>
      <c r="G65" s="12">
        <f t="shared" si="2"/>
        <v>1411344</v>
      </c>
      <c r="H65" s="9">
        <f t="shared" si="3"/>
        <v>4.1850142670940921E-2</v>
      </c>
    </row>
    <row r="66" spans="1:8" x14ac:dyDescent="0.25">
      <c r="A66" s="4">
        <v>2021</v>
      </c>
      <c r="B66" s="4" t="s">
        <v>39</v>
      </c>
      <c r="C66" s="4">
        <v>27759</v>
      </c>
      <c r="D66" s="4">
        <f t="shared" si="0"/>
        <v>28387</v>
      </c>
      <c r="E66" s="4">
        <f t="shared" si="4"/>
        <v>-628</v>
      </c>
      <c r="F66" s="4">
        <f t="shared" si="1"/>
        <v>628</v>
      </c>
      <c r="G66" s="12">
        <f t="shared" si="2"/>
        <v>394384</v>
      </c>
      <c r="H66" s="9">
        <f t="shared" si="3"/>
        <v>2.2623293346302101E-2</v>
      </c>
    </row>
    <row r="67" spans="1:8" x14ac:dyDescent="0.25">
      <c r="A67" s="4">
        <v>2021</v>
      </c>
      <c r="B67" s="4" t="s">
        <v>38</v>
      </c>
      <c r="C67" s="4">
        <v>15227</v>
      </c>
      <c r="D67" s="4">
        <f t="shared" si="0"/>
        <v>27759</v>
      </c>
      <c r="E67" s="4">
        <f t="shared" si="4"/>
        <v>-12532</v>
      </c>
      <c r="F67" s="4">
        <f t="shared" si="1"/>
        <v>12532</v>
      </c>
      <c r="G67" s="12">
        <f t="shared" si="2"/>
        <v>157051024</v>
      </c>
      <c r="H67" s="9">
        <f t="shared" si="3"/>
        <v>0.82301175543442573</v>
      </c>
    </row>
    <row r="68" spans="1:8" x14ac:dyDescent="0.25">
      <c r="A68" s="4">
        <v>2021</v>
      </c>
      <c r="B68" s="4" t="s">
        <v>37</v>
      </c>
      <c r="C68" s="4">
        <v>22594</v>
      </c>
      <c r="D68" s="4">
        <f t="shared" ref="D68:D131" si="5">C67</f>
        <v>15227</v>
      </c>
      <c r="E68" s="4">
        <f t="shared" ref="E68:E131" si="6">C68-D68</f>
        <v>7367</v>
      </c>
      <c r="F68" s="4">
        <f t="shared" ref="F68:F131" si="7">ABS(E68)</f>
        <v>7367</v>
      </c>
      <c r="G68" s="12">
        <f t="shared" ref="G68:G131" si="8">F68^2</f>
        <v>54272689</v>
      </c>
      <c r="H68" s="9">
        <f t="shared" ref="H68:H131" si="9">F68/C68</f>
        <v>0.32606001593343364</v>
      </c>
    </row>
    <row r="69" spans="1:8" x14ac:dyDescent="0.25">
      <c r="A69" s="4">
        <v>2021</v>
      </c>
      <c r="B69" s="4" t="s">
        <v>36</v>
      </c>
      <c r="C69" s="4">
        <v>27219</v>
      </c>
      <c r="D69" s="4">
        <f t="shared" si="5"/>
        <v>22594</v>
      </c>
      <c r="E69" s="4">
        <f t="shared" si="6"/>
        <v>4625</v>
      </c>
      <c r="F69" s="4">
        <f t="shared" si="7"/>
        <v>4625</v>
      </c>
      <c r="G69" s="12">
        <f t="shared" si="8"/>
        <v>21390625</v>
      </c>
      <c r="H69" s="9">
        <f t="shared" si="9"/>
        <v>0.16991807193504538</v>
      </c>
    </row>
    <row r="70" spans="1:8" x14ac:dyDescent="0.25">
      <c r="A70" s="4">
        <v>2021</v>
      </c>
      <c r="B70" s="4" t="s">
        <v>35</v>
      </c>
      <c r="C70" s="4">
        <v>17886</v>
      </c>
      <c r="D70" s="4">
        <f t="shared" si="5"/>
        <v>27219</v>
      </c>
      <c r="E70" s="4">
        <f t="shared" si="6"/>
        <v>-9333</v>
      </c>
      <c r="F70" s="4">
        <f t="shared" si="7"/>
        <v>9333</v>
      </c>
      <c r="G70" s="12">
        <f t="shared" si="8"/>
        <v>87104889</v>
      </c>
      <c r="H70" s="9">
        <f t="shared" si="9"/>
        <v>0.52180476350218052</v>
      </c>
    </row>
    <row r="71" spans="1:8" x14ac:dyDescent="0.25">
      <c r="A71" s="4">
        <v>2021</v>
      </c>
      <c r="B71" s="4" t="s">
        <v>34</v>
      </c>
      <c r="C71" s="4">
        <v>16480</v>
      </c>
      <c r="D71" s="4">
        <f t="shared" si="5"/>
        <v>17886</v>
      </c>
      <c r="E71" s="4">
        <f t="shared" si="6"/>
        <v>-1406</v>
      </c>
      <c r="F71" s="4">
        <f t="shared" si="7"/>
        <v>1406</v>
      </c>
      <c r="G71" s="12">
        <f t="shared" si="8"/>
        <v>1976836</v>
      </c>
      <c r="H71" s="9">
        <f t="shared" si="9"/>
        <v>8.5315533980582531E-2</v>
      </c>
    </row>
    <row r="72" spans="1:8" x14ac:dyDescent="0.25">
      <c r="A72" s="4">
        <v>2021</v>
      </c>
      <c r="B72" s="4" t="s">
        <v>33</v>
      </c>
      <c r="C72" s="4">
        <v>11418</v>
      </c>
      <c r="D72" s="4">
        <f t="shared" si="5"/>
        <v>16480</v>
      </c>
      <c r="E72" s="4">
        <f t="shared" si="6"/>
        <v>-5062</v>
      </c>
      <c r="F72" s="4">
        <f t="shared" si="7"/>
        <v>5062</v>
      </c>
      <c r="G72" s="12">
        <f t="shared" si="8"/>
        <v>25623844</v>
      </c>
      <c r="H72" s="9">
        <f t="shared" si="9"/>
        <v>0.44333508495358204</v>
      </c>
    </row>
    <row r="73" spans="1:8" x14ac:dyDescent="0.25">
      <c r="A73" s="4">
        <v>2021</v>
      </c>
      <c r="B73" s="4" t="s">
        <v>32</v>
      </c>
      <c r="C73" s="4">
        <v>26523</v>
      </c>
      <c r="D73" s="4">
        <f t="shared" si="5"/>
        <v>11418</v>
      </c>
      <c r="E73" s="4">
        <f t="shared" si="6"/>
        <v>15105</v>
      </c>
      <c r="F73" s="4">
        <f t="shared" si="7"/>
        <v>15105</v>
      </c>
      <c r="G73" s="12">
        <f t="shared" si="8"/>
        <v>228161025</v>
      </c>
      <c r="H73" s="9">
        <f t="shared" si="9"/>
        <v>0.56950571202352673</v>
      </c>
    </row>
    <row r="74" spans="1:8" x14ac:dyDescent="0.25">
      <c r="A74" s="4">
        <v>2021</v>
      </c>
      <c r="B74" s="4" t="s">
        <v>31</v>
      </c>
      <c r="C74" s="4">
        <v>31692</v>
      </c>
      <c r="D74" s="4">
        <f t="shared" si="5"/>
        <v>26523</v>
      </c>
      <c r="E74" s="4">
        <f t="shared" si="6"/>
        <v>5169</v>
      </c>
      <c r="F74" s="4">
        <f t="shared" si="7"/>
        <v>5169</v>
      </c>
      <c r="G74" s="12">
        <f t="shared" si="8"/>
        <v>26718561</v>
      </c>
      <c r="H74" s="9">
        <f t="shared" si="9"/>
        <v>0.16310109806891329</v>
      </c>
    </row>
    <row r="75" spans="1:8" x14ac:dyDescent="0.25">
      <c r="A75" s="4">
        <v>2021</v>
      </c>
      <c r="B75" s="4" t="s">
        <v>30</v>
      </c>
      <c r="C75" s="4">
        <v>38291</v>
      </c>
      <c r="D75" s="4">
        <f t="shared" si="5"/>
        <v>31692</v>
      </c>
      <c r="E75" s="4">
        <f t="shared" si="6"/>
        <v>6599</v>
      </c>
      <c r="F75" s="4">
        <f t="shared" si="7"/>
        <v>6599</v>
      </c>
      <c r="G75" s="12">
        <f t="shared" si="8"/>
        <v>43546801</v>
      </c>
      <c r="H75" s="9">
        <f t="shared" si="9"/>
        <v>0.17233814734532918</v>
      </c>
    </row>
    <row r="76" spans="1:8" x14ac:dyDescent="0.25">
      <c r="A76" s="4">
        <v>2021</v>
      </c>
      <c r="B76" s="4" t="s">
        <v>29</v>
      </c>
      <c r="C76" s="4">
        <v>20248</v>
      </c>
      <c r="D76" s="4">
        <f t="shared" si="5"/>
        <v>38291</v>
      </c>
      <c r="E76" s="4">
        <f t="shared" si="6"/>
        <v>-18043</v>
      </c>
      <c r="F76" s="4">
        <f t="shared" si="7"/>
        <v>18043</v>
      </c>
      <c r="G76" s="12">
        <f t="shared" si="8"/>
        <v>325549849</v>
      </c>
      <c r="H76" s="9">
        <f t="shared" si="9"/>
        <v>0.89110035559067557</v>
      </c>
    </row>
    <row r="77" spans="1:8" x14ac:dyDescent="0.25">
      <c r="A77" s="4">
        <v>2021</v>
      </c>
      <c r="B77" s="4" t="s">
        <v>28</v>
      </c>
      <c r="C77" s="4">
        <v>22811</v>
      </c>
      <c r="D77" s="4">
        <f t="shared" si="5"/>
        <v>20248</v>
      </c>
      <c r="E77" s="4">
        <f t="shared" si="6"/>
        <v>2563</v>
      </c>
      <c r="F77" s="4">
        <f t="shared" si="7"/>
        <v>2563</v>
      </c>
      <c r="G77" s="12">
        <f t="shared" si="8"/>
        <v>6568969</v>
      </c>
      <c r="H77" s="9">
        <f t="shared" si="9"/>
        <v>0.11235807285958528</v>
      </c>
    </row>
    <row r="78" spans="1:8" x14ac:dyDescent="0.25">
      <c r="A78" s="4">
        <v>2021</v>
      </c>
      <c r="B78" s="4" t="s">
        <v>27</v>
      </c>
      <c r="C78" s="4">
        <v>36235</v>
      </c>
      <c r="D78" s="4">
        <f t="shared" si="5"/>
        <v>22811</v>
      </c>
      <c r="E78" s="4">
        <f t="shared" si="6"/>
        <v>13424</v>
      </c>
      <c r="F78" s="4">
        <f t="shared" si="7"/>
        <v>13424</v>
      </c>
      <c r="G78" s="12">
        <f t="shared" si="8"/>
        <v>180203776</v>
      </c>
      <c r="H78" s="9">
        <f t="shared" si="9"/>
        <v>0.3704705395336001</v>
      </c>
    </row>
    <row r="79" spans="1:8" x14ac:dyDescent="0.25">
      <c r="A79" s="4">
        <v>2021</v>
      </c>
      <c r="B79" s="4" t="s">
        <v>26</v>
      </c>
      <c r="C79" s="4">
        <v>25177</v>
      </c>
      <c r="D79" s="4">
        <f t="shared" si="5"/>
        <v>36235</v>
      </c>
      <c r="E79" s="4">
        <f t="shared" si="6"/>
        <v>-11058</v>
      </c>
      <c r="F79" s="4">
        <f t="shared" si="7"/>
        <v>11058</v>
      </c>
      <c r="G79" s="12">
        <f t="shared" si="8"/>
        <v>122279364</v>
      </c>
      <c r="H79" s="9">
        <f t="shared" si="9"/>
        <v>0.43921039043571514</v>
      </c>
    </row>
    <row r="80" spans="1:8" x14ac:dyDescent="0.25">
      <c r="A80" s="4">
        <v>2021</v>
      </c>
      <c r="B80" s="4" t="s">
        <v>25</v>
      </c>
      <c r="C80" s="4">
        <v>25516</v>
      </c>
      <c r="D80" s="4">
        <f t="shared" si="5"/>
        <v>25177</v>
      </c>
      <c r="E80" s="4">
        <f t="shared" si="6"/>
        <v>339</v>
      </c>
      <c r="F80" s="4">
        <f t="shared" si="7"/>
        <v>339</v>
      </c>
      <c r="G80" s="12">
        <f t="shared" si="8"/>
        <v>114921</v>
      </c>
      <c r="H80" s="9">
        <f t="shared" si="9"/>
        <v>1.3285781470449913E-2</v>
      </c>
    </row>
    <row r="81" spans="1:8" x14ac:dyDescent="0.25">
      <c r="A81" s="4">
        <v>2021</v>
      </c>
      <c r="B81" s="4" t="s">
        <v>24</v>
      </c>
      <c r="C81" s="4">
        <v>23155</v>
      </c>
      <c r="D81" s="4">
        <f t="shared" si="5"/>
        <v>25516</v>
      </c>
      <c r="E81" s="4">
        <f t="shared" si="6"/>
        <v>-2361</v>
      </c>
      <c r="F81" s="4">
        <f t="shared" si="7"/>
        <v>2361</v>
      </c>
      <c r="G81" s="12">
        <f t="shared" si="8"/>
        <v>5574321</v>
      </c>
      <c r="H81" s="9">
        <f t="shared" si="9"/>
        <v>0.10196501835456705</v>
      </c>
    </row>
    <row r="82" spans="1:8" x14ac:dyDescent="0.25">
      <c r="A82" s="4">
        <v>2021</v>
      </c>
      <c r="B82" s="4" t="s">
        <v>23</v>
      </c>
      <c r="C82" s="4">
        <v>36891</v>
      </c>
      <c r="D82" s="4">
        <f t="shared" si="5"/>
        <v>23155</v>
      </c>
      <c r="E82" s="4">
        <f t="shared" si="6"/>
        <v>13736</v>
      </c>
      <c r="F82" s="4">
        <f t="shared" si="7"/>
        <v>13736</v>
      </c>
      <c r="G82" s="12">
        <f t="shared" si="8"/>
        <v>188677696</v>
      </c>
      <c r="H82" s="9">
        <f t="shared" si="9"/>
        <v>0.37234013716082515</v>
      </c>
    </row>
    <row r="83" spans="1:8" x14ac:dyDescent="0.25">
      <c r="A83" s="4">
        <v>2021</v>
      </c>
      <c r="B83" s="4" t="s">
        <v>22</v>
      </c>
      <c r="C83" s="4">
        <v>27866</v>
      </c>
      <c r="D83" s="4">
        <f t="shared" si="5"/>
        <v>36891</v>
      </c>
      <c r="E83" s="4">
        <f t="shared" si="6"/>
        <v>-9025</v>
      </c>
      <c r="F83" s="4">
        <f t="shared" si="7"/>
        <v>9025</v>
      </c>
      <c r="G83" s="12">
        <f t="shared" si="8"/>
        <v>81450625</v>
      </c>
      <c r="H83" s="9">
        <f t="shared" si="9"/>
        <v>0.32387138448288239</v>
      </c>
    </row>
    <row r="84" spans="1:8" x14ac:dyDescent="0.25">
      <c r="A84" s="4">
        <v>2021</v>
      </c>
      <c r="B84" s="4" t="s">
        <v>21</v>
      </c>
      <c r="C84" s="4">
        <v>24548</v>
      </c>
      <c r="D84" s="4">
        <f t="shared" si="5"/>
        <v>27866</v>
      </c>
      <c r="E84" s="4">
        <f t="shared" si="6"/>
        <v>-3318</v>
      </c>
      <c r="F84" s="4">
        <f t="shared" si="7"/>
        <v>3318</v>
      </c>
      <c r="G84" s="12">
        <f t="shared" si="8"/>
        <v>11009124</v>
      </c>
      <c r="H84" s="9">
        <f t="shared" si="9"/>
        <v>0.13516376079517681</v>
      </c>
    </row>
    <row r="85" spans="1:8" x14ac:dyDescent="0.25">
      <c r="A85" s="4">
        <v>2021</v>
      </c>
      <c r="B85" s="4" t="s">
        <v>20</v>
      </c>
      <c r="C85" s="4">
        <v>32777</v>
      </c>
      <c r="D85" s="4">
        <f t="shared" si="5"/>
        <v>24548</v>
      </c>
      <c r="E85" s="4">
        <f t="shared" si="6"/>
        <v>8229</v>
      </c>
      <c r="F85" s="4">
        <f t="shared" si="7"/>
        <v>8229</v>
      </c>
      <c r="G85" s="12">
        <f t="shared" si="8"/>
        <v>67716441</v>
      </c>
      <c r="H85" s="9">
        <f t="shared" si="9"/>
        <v>0.25106019464868656</v>
      </c>
    </row>
    <row r="86" spans="1:8" x14ac:dyDescent="0.25">
      <c r="A86" s="4">
        <v>2021</v>
      </c>
      <c r="B86" s="4" t="s">
        <v>19</v>
      </c>
      <c r="C86" s="4">
        <v>39706</v>
      </c>
      <c r="D86" s="4">
        <f t="shared" si="5"/>
        <v>32777</v>
      </c>
      <c r="E86" s="4">
        <f t="shared" si="6"/>
        <v>6929</v>
      </c>
      <c r="F86" s="4">
        <f t="shared" si="7"/>
        <v>6929</v>
      </c>
      <c r="G86" s="12">
        <f t="shared" si="8"/>
        <v>48011041</v>
      </c>
      <c r="H86" s="9">
        <f t="shared" si="9"/>
        <v>0.17450763108850048</v>
      </c>
    </row>
    <row r="87" spans="1:8" x14ac:dyDescent="0.25">
      <c r="A87" s="4">
        <v>2021</v>
      </c>
      <c r="B87" s="4" t="s">
        <v>18</v>
      </c>
      <c r="C87" s="4">
        <v>38434</v>
      </c>
      <c r="D87" s="4">
        <f t="shared" si="5"/>
        <v>39706</v>
      </c>
      <c r="E87" s="4">
        <f t="shared" si="6"/>
        <v>-1272</v>
      </c>
      <c r="F87" s="4">
        <f t="shared" si="7"/>
        <v>1272</v>
      </c>
      <c r="G87" s="12">
        <f t="shared" si="8"/>
        <v>1617984</v>
      </c>
      <c r="H87" s="9">
        <f t="shared" si="9"/>
        <v>3.3095696518707397E-2</v>
      </c>
    </row>
    <row r="88" spans="1:8" x14ac:dyDescent="0.25">
      <c r="A88" s="4">
        <v>2021</v>
      </c>
      <c r="B88" s="4" t="s">
        <v>17</v>
      </c>
      <c r="C88" s="4">
        <v>36589</v>
      </c>
      <c r="D88" s="4">
        <f t="shared" si="5"/>
        <v>38434</v>
      </c>
      <c r="E88" s="4">
        <f t="shared" si="6"/>
        <v>-1845</v>
      </c>
      <c r="F88" s="4">
        <f t="shared" si="7"/>
        <v>1845</v>
      </c>
      <c r="G88" s="12">
        <f t="shared" si="8"/>
        <v>3404025</v>
      </c>
      <c r="H88" s="9">
        <f t="shared" si="9"/>
        <v>5.0424991117548987E-2</v>
      </c>
    </row>
    <row r="89" spans="1:8" x14ac:dyDescent="0.25">
      <c r="A89" s="4">
        <v>2021</v>
      </c>
      <c r="B89" s="4" t="s">
        <v>16</v>
      </c>
      <c r="C89" s="4">
        <v>20450</v>
      </c>
      <c r="D89" s="4">
        <f t="shared" si="5"/>
        <v>36589</v>
      </c>
      <c r="E89" s="4">
        <f t="shared" si="6"/>
        <v>-16139</v>
      </c>
      <c r="F89" s="4">
        <f t="shared" si="7"/>
        <v>16139</v>
      </c>
      <c r="G89" s="12">
        <f t="shared" si="8"/>
        <v>260467321</v>
      </c>
      <c r="H89" s="9">
        <f t="shared" si="9"/>
        <v>0.78919315403422985</v>
      </c>
    </row>
    <row r="90" spans="1:8" x14ac:dyDescent="0.25">
      <c r="A90" s="4">
        <v>2021</v>
      </c>
      <c r="B90" s="4" t="s">
        <v>15</v>
      </c>
      <c r="C90" s="4">
        <v>29774</v>
      </c>
      <c r="D90" s="4">
        <f t="shared" si="5"/>
        <v>20450</v>
      </c>
      <c r="E90" s="4">
        <f t="shared" si="6"/>
        <v>9324</v>
      </c>
      <c r="F90" s="4">
        <f t="shared" si="7"/>
        <v>9324</v>
      </c>
      <c r="G90" s="12">
        <f t="shared" si="8"/>
        <v>86936976</v>
      </c>
      <c r="H90" s="9">
        <f t="shared" si="9"/>
        <v>0.31315913212870289</v>
      </c>
    </row>
    <row r="91" spans="1:8" x14ac:dyDescent="0.25">
      <c r="A91" s="4">
        <v>2021</v>
      </c>
      <c r="B91" s="4" t="s">
        <v>14</v>
      </c>
      <c r="C91" s="4">
        <v>24825</v>
      </c>
      <c r="D91" s="4">
        <f t="shared" si="5"/>
        <v>29774</v>
      </c>
      <c r="E91" s="4">
        <f t="shared" si="6"/>
        <v>-4949</v>
      </c>
      <c r="F91" s="4">
        <f t="shared" si="7"/>
        <v>4949</v>
      </c>
      <c r="G91" s="12">
        <f t="shared" si="8"/>
        <v>24492601</v>
      </c>
      <c r="H91" s="9">
        <f t="shared" si="9"/>
        <v>0.19935548841893252</v>
      </c>
    </row>
    <row r="92" spans="1:8" x14ac:dyDescent="0.25">
      <c r="A92" s="4">
        <v>2021</v>
      </c>
      <c r="B92" s="4" t="s">
        <v>13</v>
      </c>
      <c r="C92" s="4">
        <v>28675</v>
      </c>
      <c r="D92" s="4">
        <f t="shared" si="5"/>
        <v>24825</v>
      </c>
      <c r="E92" s="4">
        <f t="shared" si="6"/>
        <v>3850</v>
      </c>
      <c r="F92" s="4">
        <f t="shared" si="7"/>
        <v>3850</v>
      </c>
      <c r="G92" s="12">
        <f t="shared" si="8"/>
        <v>14822500</v>
      </c>
      <c r="H92" s="9">
        <f t="shared" si="9"/>
        <v>0.13426329555361813</v>
      </c>
    </row>
    <row r="93" spans="1:8" x14ac:dyDescent="0.25">
      <c r="A93" s="4">
        <v>2021</v>
      </c>
      <c r="B93" s="4" t="s">
        <v>12</v>
      </c>
      <c r="C93" s="4">
        <v>38114</v>
      </c>
      <c r="D93" s="4">
        <f t="shared" si="5"/>
        <v>28675</v>
      </c>
      <c r="E93" s="4">
        <f t="shared" si="6"/>
        <v>9439</v>
      </c>
      <c r="F93" s="4">
        <f t="shared" si="7"/>
        <v>9439</v>
      </c>
      <c r="G93" s="12">
        <f t="shared" si="8"/>
        <v>89094721</v>
      </c>
      <c r="H93" s="9">
        <f t="shared" si="9"/>
        <v>0.24765178149761244</v>
      </c>
    </row>
    <row r="94" spans="1:8" x14ac:dyDescent="0.25">
      <c r="A94" s="4">
        <v>2021</v>
      </c>
      <c r="B94" s="4" t="s">
        <v>11</v>
      </c>
      <c r="C94" s="4">
        <v>60680</v>
      </c>
      <c r="D94" s="4">
        <f t="shared" si="5"/>
        <v>38114</v>
      </c>
      <c r="E94" s="4">
        <f t="shared" si="6"/>
        <v>22566</v>
      </c>
      <c r="F94" s="4">
        <f t="shared" si="7"/>
        <v>22566</v>
      </c>
      <c r="G94" s="12">
        <f t="shared" si="8"/>
        <v>509224356</v>
      </c>
      <c r="H94" s="9">
        <f t="shared" si="9"/>
        <v>0.37188529993408043</v>
      </c>
    </row>
    <row r="95" spans="1:8" x14ac:dyDescent="0.25">
      <c r="A95" s="4">
        <v>2021</v>
      </c>
      <c r="B95" s="4" t="s">
        <v>10</v>
      </c>
      <c r="C95" s="4">
        <v>66412</v>
      </c>
      <c r="D95" s="4">
        <f t="shared" si="5"/>
        <v>60680</v>
      </c>
      <c r="E95" s="4">
        <f t="shared" si="6"/>
        <v>5732</v>
      </c>
      <c r="F95" s="4">
        <f t="shared" si="7"/>
        <v>5732</v>
      </c>
      <c r="G95" s="12">
        <f t="shared" si="8"/>
        <v>32855824</v>
      </c>
      <c r="H95" s="9">
        <f t="shared" si="9"/>
        <v>8.6309703065711021E-2</v>
      </c>
    </row>
    <row r="96" spans="1:8" x14ac:dyDescent="0.25">
      <c r="A96" s="4">
        <v>2021</v>
      </c>
      <c r="B96" s="4" t="s">
        <v>9</v>
      </c>
      <c r="C96" s="4">
        <v>59748</v>
      </c>
      <c r="D96" s="4">
        <f t="shared" si="5"/>
        <v>66412</v>
      </c>
      <c r="E96" s="4">
        <f t="shared" si="6"/>
        <v>-6664</v>
      </c>
      <c r="F96" s="4">
        <f t="shared" si="7"/>
        <v>6664</v>
      </c>
      <c r="G96" s="12">
        <f t="shared" si="8"/>
        <v>44408896</v>
      </c>
      <c r="H96" s="9">
        <f t="shared" si="9"/>
        <v>0.11153511414608021</v>
      </c>
    </row>
    <row r="97" spans="1:8" x14ac:dyDescent="0.25">
      <c r="A97" s="4">
        <v>2021</v>
      </c>
      <c r="B97" s="4" t="s">
        <v>8</v>
      </c>
      <c r="C97" s="4">
        <v>63708</v>
      </c>
      <c r="D97" s="4">
        <f t="shared" si="5"/>
        <v>59748</v>
      </c>
      <c r="E97" s="4">
        <f t="shared" si="6"/>
        <v>3960</v>
      </c>
      <c r="F97" s="4">
        <f t="shared" si="7"/>
        <v>3960</v>
      </c>
      <c r="G97" s="12">
        <f t="shared" si="8"/>
        <v>15681600</v>
      </c>
      <c r="H97" s="9">
        <f t="shared" si="9"/>
        <v>6.2158598606140515E-2</v>
      </c>
    </row>
    <row r="98" spans="1:8" x14ac:dyDescent="0.25">
      <c r="A98" s="4">
        <v>2021</v>
      </c>
      <c r="B98" s="4" t="s">
        <v>7</v>
      </c>
      <c r="C98" s="4">
        <v>44599</v>
      </c>
      <c r="D98" s="4">
        <f t="shared" si="5"/>
        <v>63708</v>
      </c>
      <c r="E98" s="4">
        <f t="shared" si="6"/>
        <v>-19109</v>
      </c>
      <c r="F98" s="4">
        <f t="shared" si="7"/>
        <v>19109</v>
      </c>
      <c r="G98" s="12">
        <f t="shared" si="8"/>
        <v>365153881</v>
      </c>
      <c r="H98" s="9">
        <f t="shared" si="9"/>
        <v>0.42846252158120135</v>
      </c>
    </row>
    <row r="99" spans="1:8" x14ac:dyDescent="0.25">
      <c r="A99" s="4">
        <v>2021</v>
      </c>
      <c r="B99" s="4" t="s">
        <v>6</v>
      </c>
      <c r="C99" s="4">
        <v>53585</v>
      </c>
      <c r="D99" s="4">
        <f t="shared" si="5"/>
        <v>44599</v>
      </c>
      <c r="E99" s="4">
        <f t="shared" si="6"/>
        <v>8986</v>
      </c>
      <c r="F99" s="4">
        <f t="shared" si="7"/>
        <v>8986</v>
      </c>
      <c r="G99" s="12">
        <f t="shared" si="8"/>
        <v>80748196</v>
      </c>
      <c r="H99" s="9">
        <f t="shared" si="9"/>
        <v>0.16769618363347952</v>
      </c>
    </row>
    <row r="100" spans="1:8" x14ac:dyDescent="0.25">
      <c r="A100" s="4">
        <v>2021</v>
      </c>
      <c r="B100" s="4" t="s">
        <v>5</v>
      </c>
      <c r="C100" s="4">
        <v>57336</v>
      </c>
      <c r="D100" s="4">
        <f t="shared" si="5"/>
        <v>53585</v>
      </c>
      <c r="E100" s="4">
        <f t="shared" si="6"/>
        <v>3751</v>
      </c>
      <c r="F100" s="4">
        <f t="shared" si="7"/>
        <v>3751</v>
      </c>
      <c r="G100" s="12">
        <f t="shared" si="8"/>
        <v>14070001</v>
      </c>
      <c r="H100" s="9">
        <f t="shared" si="9"/>
        <v>6.5421375749965122E-2</v>
      </c>
    </row>
    <row r="101" spans="1:8" x14ac:dyDescent="0.25">
      <c r="A101" s="4">
        <v>2021</v>
      </c>
      <c r="B101" s="4" t="s">
        <v>4</v>
      </c>
      <c r="C101" s="4">
        <v>66029</v>
      </c>
      <c r="D101" s="4">
        <f t="shared" si="5"/>
        <v>57336</v>
      </c>
      <c r="E101" s="4">
        <f t="shared" si="6"/>
        <v>8693</v>
      </c>
      <c r="F101" s="4">
        <f t="shared" si="7"/>
        <v>8693</v>
      </c>
      <c r="G101" s="12">
        <f t="shared" si="8"/>
        <v>75568249</v>
      </c>
      <c r="H101" s="9">
        <f t="shared" si="9"/>
        <v>0.1316542731224159</v>
      </c>
    </row>
    <row r="102" spans="1:8" x14ac:dyDescent="0.25">
      <c r="A102" s="4">
        <v>2021</v>
      </c>
      <c r="B102" s="4" t="s">
        <v>3</v>
      </c>
      <c r="C102" s="4">
        <v>64430</v>
      </c>
      <c r="D102" s="4">
        <f t="shared" si="5"/>
        <v>66029</v>
      </c>
      <c r="E102" s="4">
        <f t="shared" si="6"/>
        <v>-1599</v>
      </c>
      <c r="F102" s="4">
        <f t="shared" si="7"/>
        <v>1599</v>
      </c>
      <c r="G102" s="12">
        <f t="shared" si="8"/>
        <v>2556801</v>
      </c>
      <c r="H102" s="9">
        <f t="shared" si="9"/>
        <v>2.4817631538103367E-2</v>
      </c>
    </row>
    <row r="103" spans="1:8" x14ac:dyDescent="0.25">
      <c r="A103" s="4">
        <v>2021</v>
      </c>
      <c r="B103" s="4" t="s">
        <v>2</v>
      </c>
      <c r="C103" s="4">
        <v>65458</v>
      </c>
      <c r="D103" s="4">
        <f t="shared" si="5"/>
        <v>64430</v>
      </c>
      <c r="E103" s="4">
        <f t="shared" si="6"/>
        <v>1028</v>
      </c>
      <c r="F103" s="4">
        <f t="shared" si="7"/>
        <v>1028</v>
      </c>
      <c r="G103" s="12">
        <f t="shared" si="8"/>
        <v>1056784</v>
      </c>
      <c r="H103" s="9">
        <f t="shared" si="9"/>
        <v>1.5704726694979985E-2</v>
      </c>
    </row>
    <row r="104" spans="1:8" x14ac:dyDescent="0.25">
      <c r="A104" s="4">
        <v>2021</v>
      </c>
      <c r="B104" s="4" t="s">
        <v>1</v>
      </c>
      <c r="C104" s="4">
        <v>42367</v>
      </c>
      <c r="D104" s="4">
        <f t="shared" si="5"/>
        <v>65458</v>
      </c>
      <c r="E104" s="4">
        <f t="shared" si="6"/>
        <v>-23091</v>
      </c>
      <c r="F104" s="4">
        <f t="shared" si="7"/>
        <v>23091</v>
      </c>
      <c r="G104" s="12">
        <f t="shared" si="8"/>
        <v>533194281</v>
      </c>
      <c r="H104" s="9">
        <f t="shared" si="9"/>
        <v>0.54502324922699275</v>
      </c>
    </row>
    <row r="105" spans="1:8" x14ac:dyDescent="0.25">
      <c r="A105" s="4">
        <v>2021</v>
      </c>
      <c r="B105" s="4" t="s">
        <v>0</v>
      </c>
      <c r="C105" s="4">
        <v>65566</v>
      </c>
      <c r="D105" s="4">
        <f t="shared" si="5"/>
        <v>42367</v>
      </c>
      <c r="E105" s="4">
        <f t="shared" si="6"/>
        <v>23199</v>
      </c>
      <c r="F105" s="4">
        <f t="shared" si="7"/>
        <v>23199</v>
      </c>
      <c r="G105" s="12">
        <f t="shared" si="8"/>
        <v>538193601</v>
      </c>
      <c r="H105" s="9">
        <f t="shared" si="9"/>
        <v>0.35382667846139765</v>
      </c>
    </row>
    <row r="106" spans="1:8" x14ac:dyDescent="0.25">
      <c r="A106" s="4">
        <v>2022</v>
      </c>
      <c r="B106" s="4" t="s">
        <v>51</v>
      </c>
      <c r="C106" s="4">
        <v>36278</v>
      </c>
      <c r="D106" s="4">
        <f t="shared" si="5"/>
        <v>65566</v>
      </c>
      <c r="E106" s="4">
        <f t="shared" si="6"/>
        <v>-29288</v>
      </c>
      <c r="F106" s="4">
        <f t="shared" si="7"/>
        <v>29288</v>
      </c>
      <c r="G106" s="12">
        <f t="shared" si="8"/>
        <v>857786944</v>
      </c>
      <c r="H106" s="9">
        <f t="shared" si="9"/>
        <v>0.80732124152378848</v>
      </c>
    </row>
    <row r="107" spans="1:8" x14ac:dyDescent="0.25">
      <c r="A107" s="4">
        <v>2022</v>
      </c>
      <c r="B107" s="4" t="s">
        <v>50</v>
      </c>
      <c r="C107" s="4">
        <v>46570</v>
      </c>
      <c r="D107" s="4">
        <f t="shared" si="5"/>
        <v>36278</v>
      </c>
      <c r="E107" s="4">
        <f t="shared" si="6"/>
        <v>10292</v>
      </c>
      <c r="F107" s="4">
        <f t="shared" si="7"/>
        <v>10292</v>
      </c>
      <c r="G107" s="12">
        <f t="shared" si="8"/>
        <v>105925264</v>
      </c>
      <c r="H107" s="9">
        <f t="shared" si="9"/>
        <v>0.22100064419153961</v>
      </c>
    </row>
    <row r="108" spans="1:8" x14ac:dyDescent="0.25">
      <c r="A108" s="4">
        <v>2022</v>
      </c>
      <c r="B108" s="4" t="s">
        <v>49</v>
      </c>
      <c r="C108" s="4">
        <v>43602</v>
      </c>
      <c r="D108" s="4">
        <f t="shared" si="5"/>
        <v>46570</v>
      </c>
      <c r="E108" s="4">
        <f t="shared" si="6"/>
        <v>-2968</v>
      </c>
      <c r="F108" s="4">
        <f t="shared" si="7"/>
        <v>2968</v>
      </c>
      <c r="G108" s="12">
        <f t="shared" si="8"/>
        <v>8809024</v>
      </c>
      <c r="H108" s="9">
        <f t="shared" si="9"/>
        <v>6.8070272005871291E-2</v>
      </c>
    </row>
    <row r="109" spans="1:8" x14ac:dyDescent="0.25">
      <c r="A109" s="4">
        <v>2022</v>
      </c>
      <c r="B109" s="4" t="s">
        <v>48</v>
      </c>
      <c r="C109" s="4">
        <v>38794</v>
      </c>
      <c r="D109" s="4">
        <f t="shared" si="5"/>
        <v>43602</v>
      </c>
      <c r="E109" s="4">
        <f t="shared" si="6"/>
        <v>-4808</v>
      </c>
      <c r="F109" s="4">
        <f t="shared" si="7"/>
        <v>4808</v>
      </c>
      <c r="G109" s="12">
        <f t="shared" si="8"/>
        <v>23116864</v>
      </c>
      <c r="H109" s="9">
        <f t="shared" si="9"/>
        <v>0.12393669124091354</v>
      </c>
    </row>
    <row r="110" spans="1:8" x14ac:dyDescent="0.25">
      <c r="A110" s="4">
        <v>2022</v>
      </c>
      <c r="B110" s="4" t="s">
        <v>47</v>
      </c>
      <c r="C110" s="4">
        <v>43340</v>
      </c>
      <c r="D110" s="4">
        <f t="shared" si="5"/>
        <v>38794</v>
      </c>
      <c r="E110" s="4">
        <f t="shared" si="6"/>
        <v>4546</v>
      </c>
      <c r="F110" s="4">
        <f t="shared" si="7"/>
        <v>4546</v>
      </c>
      <c r="G110" s="12">
        <f t="shared" si="8"/>
        <v>20666116</v>
      </c>
      <c r="H110" s="9">
        <f t="shared" si="9"/>
        <v>0.10489155514536225</v>
      </c>
    </row>
    <row r="111" spans="1:8" x14ac:dyDescent="0.25">
      <c r="A111" s="4">
        <v>2022</v>
      </c>
      <c r="B111" s="4" t="s">
        <v>46</v>
      </c>
      <c r="C111" s="4">
        <v>30375</v>
      </c>
      <c r="D111" s="4">
        <f t="shared" si="5"/>
        <v>43340</v>
      </c>
      <c r="E111" s="4">
        <f t="shared" si="6"/>
        <v>-12965</v>
      </c>
      <c r="F111" s="4">
        <f t="shared" si="7"/>
        <v>12965</v>
      </c>
      <c r="G111" s="12">
        <f t="shared" si="8"/>
        <v>168091225</v>
      </c>
      <c r="H111" s="9">
        <f t="shared" si="9"/>
        <v>0.4268312757201646</v>
      </c>
    </row>
    <row r="112" spans="1:8" x14ac:dyDescent="0.25">
      <c r="A112" s="4">
        <v>2022</v>
      </c>
      <c r="B112" s="4" t="s">
        <v>45</v>
      </c>
      <c r="C112" s="4">
        <v>34566</v>
      </c>
      <c r="D112" s="4">
        <f t="shared" si="5"/>
        <v>30375</v>
      </c>
      <c r="E112" s="4">
        <f t="shared" si="6"/>
        <v>4191</v>
      </c>
      <c r="F112" s="4">
        <f t="shared" si="7"/>
        <v>4191</v>
      </c>
      <c r="G112" s="12">
        <f t="shared" si="8"/>
        <v>17564481</v>
      </c>
      <c r="H112" s="9">
        <f t="shared" si="9"/>
        <v>0.12124631140427009</v>
      </c>
    </row>
    <row r="113" spans="1:8" x14ac:dyDescent="0.25">
      <c r="A113" s="4">
        <v>2022</v>
      </c>
      <c r="B113" s="4" t="s">
        <v>44</v>
      </c>
      <c r="C113" s="4">
        <v>47404</v>
      </c>
      <c r="D113" s="4">
        <f t="shared" si="5"/>
        <v>34566</v>
      </c>
      <c r="E113" s="4">
        <f t="shared" si="6"/>
        <v>12838</v>
      </c>
      <c r="F113" s="4">
        <f t="shared" si="7"/>
        <v>12838</v>
      </c>
      <c r="G113" s="12">
        <f t="shared" si="8"/>
        <v>164814244</v>
      </c>
      <c r="H113" s="9">
        <f t="shared" si="9"/>
        <v>0.27082102776137035</v>
      </c>
    </row>
    <row r="114" spans="1:8" x14ac:dyDescent="0.25">
      <c r="A114" s="4">
        <v>2022</v>
      </c>
      <c r="B114" s="4" t="s">
        <v>43</v>
      </c>
      <c r="C114" s="4">
        <v>49427</v>
      </c>
      <c r="D114" s="4">
        <f t="shared" si="5"/>
        <v>47404</v>
      </c>
      <c r="E114" s="4">
        <f t="shared" si="6"/>
        <v>2023</v>
      </c>
      <c r="F114" s="4">
        <f t="shared" si="7"/>
        <v>2023</v>
      </c>
      <c r="G114" s="12">
        <f t="shared" si="8"/>
        <v>4092529</v>
      </c>
      <c r="H114" s="9">
        <f t="shared" si="9"/>
        <v>4.0929046877212862E-2</v>
      </c>
    </row>
    <row r="115" spans="1:8" x14ac:dyDescent="0.25">
      <c r="A115" s="4">
        <v>2022</v>
      </c>
      <c r="B115" s="4" t="s">
        <v>42</v>
      </c>
      <c r="C115" s="4">
        <v>43431</v>
      </c>
      <c r="D115" s="4">
        <f t="shared" si="5"/>
        <v>49427</v>
      </c>
      <c r="E115" s="4">
        <f t="shared" si="6"/>
        <v>-5996</v>
      </c>
      <c r="F115" s="4">
        <f t="shared" si="7"/>
        <v>5996</v>
      </c>
      <c r="G115" s="12">
        <f t="shared" si="8"/>
        <v>35952016</v>
      </c>
      <c r="H115" s="9">
        <f t="shared" si="9"/>
        <v>0.13805806912113466</v>
      </c>
    </row>
    <row r="116" spans="1:8" x14ac:dyDescent="0.25">
      <c r="A116" s="4">
        <v>2022</v>
      </c>
      <c r="B116" s="4" t="s">
        <v>41</v>
      </c>
      <c r="C116" s="4">
        <v>26672</v>
      </c>
      <c r="D116" s="4">
        <f t="shared" si="5"/>
        <v>43431</v>
      </c>
      <c r="E116" s="4">
        <f t="shared" si="6"/>
        <v>-16759</v>
      </c>
      <c r="F116" s="4">
        <f t="shared" si="7"/>
        <v>16759</v>
      </c>
      <c r="G116" s="12">
        <f t="shared" si="8"/>
        <v>280864081</v>
      </c>
      <c r="H116" s="9">
        <f t="shared" si="9"/>
        <v>0.62833683263347329</v>
      </c>
    </row>
    <row r="117" spans="1:8" x14ac:dyDescent="0.25">
      <c r="A117" s="4">
        <v>2022</v>
      </c>
      <c r="B117" s="4" t="s">
        <v>40</v>
      </c>
      <c r="C117" s="4">
        <v>18122</v>
      </c>
      <c r="D117" s="4">
        <f t="shared" si="5"/>
        <v>26672</v>
      </c>
      <c r="E117" s="4">
        <f t="shared" si="6"/>
        <v>-8550</v>
      </c>
      <c r="F117" s="4">
        <f t="shared" si="7"/>
        <v>8550</v>
      </c>
      <c r="G117" s="12">
        <f t="shared" si="8"/>
        <v>73102500</v>
      </c>
      <c r="H117" s="9">
        <f t="shared" si="9"/>
        <v>0.47180222933451055</v>
      </c>
    </row>
    <row r="118" spans="1:8" x14ac:dyDescent="0.25">
      <c r="A118" s="4">
        <v>2022</v>
      </c>
      <c r="B118" s="4" t="s">
        <v>39</v>
      </c>
      <c r="C118" s="4">
        <v>21427</v>
      </c>
      <c r="D118" s="4">
        <f t="shared" si="5"/>
        <v>18122</v>
      </c>
      <c r="E118" s="4">
        <f t="shared" si="6"/>
        <v>3305</v>
      </c>
      <c r="F118" s="4">
        <f t="shared" si="7"/>
        <v>3305</v>
      </c>
      <c r="G118" s="12">
        <f t="shared" si="8"/>
        <v>10923025</v>
      </c>
      <c r="H118" s="9">
        <f t="shared" si="9"/>
        <v>0.15424464460727119</v>
      </c>
    </row>
    <row r="119" spans="1:8" x14ac:dyDescent="0.25">
      <c r="A119" s="4">
        <v>2022</v>
      </c>
      <c r="B119" s="4" t="s">
        <v>38</v>
      </c>
      <c r="C119" s="4">
        <v>11965</v>
      </c>
      <c r="D119" s="4">
        <f t="shared" si="5"/>
        <v>21427</v>
      </c>
      <c r="E119" s="4">
        <f t="shared" si="6"/>
        <v>-9462</v>
      </c>
      <c r="F119" s="4">
        <f t="shared" si="7"/>
        <v>9462</v>
      </c>
      <c r="G119" s="12">
        <f t="shared" si="8"/>
        <v>89529444</v>
      </c>
      <c r="H119" s="9">
        <f t="shared" si="9"/>
        <v>0.79080651901379018</v>
      </c>
    </row>
    <row r="120" spans="1:8" x14ac:dyDescent="0.25">
      <c r="A120" s="4">
        <v>2022</v>
      </c>
      <c r="B120" s="4" t="s">
        <v>37</v>
      </c>
      <c r="C120" s="4">
        <v>27693</v>
      </c>
      <c r="D120" s="4">
        <f t="shared" si="5"/>
        <v>11965</v>
      </c>
      <c r="E120" s="4">
        <f t="shared" si="6"/>
        <v>15728</v>
      </c>
      <c r="F120" s="4">
        <f t="shared" si="7"/>
        <v>15728</v>
      </c>
      <c r="G120" s="12">
        <f t="shared" si="8"/>
        <v>247369984</v>
      </c>
      <c r="H120" s="9">
        <f t="shared" si="9"/>
        <v>0.56794135702163007</v>
      </c>
    </row>
    <row r="121" spans="1:8" x14ac:dyDescent="0.25">
      <c r="A121" s="4">
        <v>2022</v>
      </c>
      <c r="B121" s="4" t="s">
        <v>36</v>
      </c>
      <c r="C121" s="4">
        <v>18281</v>
      </c>
      <c r="D121" s="4">
        <f t="shared" si="5"/>
        <v>27693</v>
      </c>
      <c r="E121" s="4">
        <f t="shared" si="6"/>
        <v>-9412</v>
      </c>
      <c r="F121" s="4">
        <f t="shared" si="7"/>
        <v>9412</v>
      </c>
      <c r="G121" s="12">
        <f t="shared" si="8"/>
        <v>88585744</v>
      </c>
      <c r="H121" s="9">
        <f t="shared" si="9"/>
        <v>0.51485148514851486</v>
      </c>
    </row>
    <row r="122" spans="1:8" x14ac:dyDescent="0.25">
      <c r="A122" s="4">
        <v>2022</v>
      </c>
      <c r="B122" s="4" t="s">
        <v>35</v>
      </c>
      <c r="C122" s="4">
        <v>22899</v>
      </c>
      <c r="D122" s="4">
        <f t="shared" si="5"/>
        <v>18281</v>
      </c>
      <c r="E122" s="4">
        <f t="shared" si="6"/>
        <v>4618</v>
      </c>
      <c r="F122" s="4">
        <f t="shared" si="7"/>
        <v>4618</v>
      </c>
      <c r="G122" s="12">
        <f t="shared" si="8"/>
        <v>21325924</v>
      </c>
      <c r="H122" s="9">
        <f t="shared" si="9"/>
        <v>0.20166819511769074</v>
      </c>
    </row>
    <row r="123" spans="1:8" x14ac:dyDescent="0.25">
      <c r="A123" s="4">
        <v>2022</v>
      </c>
      <c r="B123" s="4" t="s">
        <v>34</v>
      </c>
      <c r="C123" s="4">
        <v>10870</v>
      </c>
      <c r="D123" s="4">
        <f t="shared" si="5"/>
        <v>22899</v>
      </c>
      <c r="E123" s="4">
        <f t="shared" si="6"/>
        <v>-12029</v>
      </c>
      <c r="F123" s="4">
        <f t="shared" si="7"/>
        <v>12029</v>
      </c>
      <c r="G123" s="12">
        <f t="shared" si="8"/>
        <v>144696841</v>
      </c>
      <c r="H123" s="9">
        <f t="shared" si="9"/>
        <v>1.1066237350505981</v>
      </c>
    </row>
    <row r="124" spans="1:8" x14ac:dyDescent="0.25">
      <c r="A124" s="4">
        <v>2022</v>
      </c>
      <c r="B124" s="4" t="s">
        <v>33</v>
      </c>
      <c r="C124" s="4">
        <v>10207</v>
      </c>
      <c r="D124" s="4">
        <f t="shared" si="5"/>
        <v>10870</v>
      </c>
      <c r="E124" s="4">
        <f t="shared" si="6"/>
        <v>-663</v>
      </c>
      <c r="F124" s="4">
        <f t="shared" si="7"/>
        <v>663</v>
      </c>
      <c r="G124" s="12">
        <f t="shared" si="8"/>
        <v>439569</v>
      </c>
      <c r="H124" s="9">
        <f t="shared" si="9"/>
        <v>6.4955422749093758E-2</v>
      </c>
    </row>
    <row r="125" spans="1:8" x14ac:dyDescent="0.25">
      <c r="A125" s="4">
        <v>2022</v>
      </c>
      <c r="B125" s="4" t="s">
        <v>32</v>
      </c>
      <c r="C125" s="4">
        <v>23805</v>
      </c>
      <c r="D125" s="4">
        <f t="shared" si="5"/>
        <v>10207</v>
      </c>
      <c r="E125" s="4">
        <f t="shared" si="6"/>
        <v>13598</v>
      </c>
      <c r="F125" s="4">
        <f t="shared" si="7"/>
        <v>13598</v>
      </c>
      <c r="G125" s="12">
        <f t="shared" si="8"/>
        <v>184905604</v>
      </c>
      <c r="H125" s="9">
        <f t="shared" si="9"/>
        <v>0.57122453266120565</v>
      </c>
    </row>
    <row r="126" spans="1:8" x14ac:dyDescent="0.25">
      <c r="A126" s="4">
        <v>2022</v>
      </c>
      <c r="B126" s="4" t="s">
        <v>31</v>
      </c>
      <c r="C126" s="4">
        <v>37666</v>
      </c>
      <c r="D126" s="4">
        <f t="shared" si="5"/>
        <v>23805</v>
      </c>
      <c r="E126" s="4">
        <f t="shared" si="6"/>
        <v>13861</v>
      </c>
      <c r="F126" s="4">
        <f t="shared" si="7"/>
        <v>13861</v>
      </c>
      <c r="G126" s="12">
        <f t="shared" si="8"/>
        <v>192127321</v>
      </c>
      <c r="H126" s="9">
        <f t="shared" si="9"/>
        <v>0.36799766367546327</v>
      </c>
    </row>
    <row r="127" spans="1:8" x14ac:dyDescent="0.25">
      <c r="A127" s="4">
        <v>2022</v>
      </c>
      <c r="B127" s="4" t="s">
        <v>30</v>
      </c>
      <c r="C127" s="4">
        <v>20519</v>
      </c>
      <c r="D127" s="4">
        <f t="shared" si="5"/>
        <v>37666</v>
      </c>
      <c r="E127" s="4">
        <f t="shared" si="6"/>
        <v>-17147</v>
      </c>
      <c r="F127" s="4">
        <f t="shared" si="7"/>
        <v>17147</v>
      </c>
      <c r="G127" s="12">
        <f t="shared" si="8"/>
        <v>294019609</v>
      </c>
      <c r="H127" s="9">
        <f t="shared" si="9"/>
        <v>0.83566450606754716</v>
      </c>
    </row>
    <row r="128" spans="1:8" x14ac:dyDescent="0.25">
      <c r="A128" s="4">
        <v>2022</v>
      </c>
      <c r="B128" s="4" t="s">
        <v>29</v>
      </c>
      <c r="C128" s="4">
        <v>21244</v>
      </c>
      <c r="D128" s="4">
        <f t="shared" si="5"/>
        <v>20519</v>
      </c>
      <c r="E128" s="4">
        <f t="shared" si="6"/>
        <v>725</v>
      </c>
      <c r="F128" s="4">
        <f t="shared" si="7"/>
        <v>725</v>
      </c>
      <c r="G128" s="12">
        <f t="shared" si="8"/>
        <v>525625</v>
      </c>
      <c r="H128" s="9">
        <f t="shared" si="9"/>
        <v>3.4127282997552251E-2</v>
      </c>
    </row>
    <row r="129" spans="1:8" x14ac:dyDescent="0.25">
      <c r="A129" s="4">
        <v>2022</v>
      </c>
      <c r="B129" s="4" t="s">
        <v>28</v>
      </c>
      <c r="C129" s="4">
        <v>36103</v>
      </c>
      <c r="D129" s="4">
        <f t="shared" si="5"/>
        <v>21244</v>
      </c>
      <c r="E129" s="4">
        <f t="shared" si="6"/>
        <v>14859</v>
      </c>
      <c r="F129" s="4">
        <f t="shared" si="7"/>
        <v>14859</v>
      </c>
      <c r="G129" s="12">
        <f t="shared" si="8"/>
        <v>220789881</v>
      </c>
      <c r="H129" s="9">
        <f t="shared" si="9"/>
        <v>0.41157244550314376</v>
      </c>
    </row>
    <row r="130" spans="1:8" x14ac:dyDescent="0.25">
      <c r="A130" s="4">
        <v>2022</v>
      </c>
      <c r="B130" s="4" t="s">
        <v>27</v>
      </c>
      <c r="C130" s="4">
        <v>23902</v>
      </c>
      <c r="D130" s="4">
        <f t="shared" si="5"/>
        <v>36103</v>
      </c>
      <c r="E130" s="4">
        <f t="shared" si="6"/>
        <v>-12201</v>
      </c>
      <c r="F130" s="4">
        <f t="shared" si="7"/>
        <v>12201</v>
      </c>
      <c r="G130" s="12">
        <f t="shared" si="8"/>
        <v>148864401</v>
      </c>
      <c r="H130" s="9">
        <f t="shared" si="9"/>
        <v>0.51045937578445322</v>
      </c>
    </row>
    <row r="131" spans="1:8" x14ac:dyDescent="0.25">
      <c r="A131" s="4">
        <v>2022</v>
      </c>
      <c r="B131" s="4" t="s">
        <v>26</v>
      </c>
      <c r="C131" s="4">
        <v>24932</v>
      </c>
      <c r="D131" s="4">
        <f t="shared" si="5"/>
        <v>23902</v>
      </c>
      <c r="E131" s="4">
        <f t="shared" si="6"/>
        <v>1030</v>
      </c>
      <c r="F131" s="4">
        <f t="shared" si="7"/>
        <v>1030</v>
      </c>
      <c r="G131" s="12">
        <f t="shared" si="8"/>
        <v>1060900</v>
      </c>
      <c r="H131" s="9">
        <f t="shared" si="9"/>
        <v>4.1312369645435582E-2</v>
      </c>
    </row>
    <row r="132" spans="1:8" x14ac:dyDescent="0.25">
      <c r="A132" s="4">
        <v>2022</v>
      </c>
      <c r="B132" s="4" t="s">
        <v>25</v>
      </c>
      <c r="C132" s="4">
        <v>28673</v>
      </c>
      <c r="D132" s="4">
        <f t="shared" ref="D132:D157" si="10">C131</f>
        <v>24932</v>
      </c>
      <c r="E132" s="4">
        <f t="shared" ref="E132:E157" si="11">C132-D132</f>
        <v>3741</v>
      </c>
      <c r="F132" s="4">
        <f t="shared" ref="F132:F157" si="12">ABS(E132)</f>
        <v>3741</v>
      </c>
      <c r="G132" s="12">
        <f t="shared" ref="G132:G157" si="13">F132^2</f>
        <v>13995081</v>
      </c>
      <c r="H132" s="9">
        <f t="shared" ref="H132:H157" si="14">F132/C132</f>
        <v>0.13047117497297109</v>
      </c>
    </row>
    <row r="133" spans="1:8" x14ac:dyDescent="0.25">
      <c r="A133" s="4">
        <v>2022</v>
      </c>
      <c r="B133" s="4" t="s">
        <v>24</v>
      </c>
      <c r="C133" s="4">
        <v>33381</v>
      </c>
      <c r="D133" s="4">
        <f t="shared" si="10"/>
        <v>28673</v>
      </c>
      <c r="E133" s="4">
        <f t="shared" si="11"/>
        <v>4708</v>
      </c>
      <c r="F133" s="4">
        <f t="shared" si="12"/>
        <v>4708</v>
      </c>
      <c r="G133" s="12">
        <f t="shared" si="13"/>
        <v>22165264</v>
      </c>
      <c r="H133" s="9">
        <f t="shared" si="14"/>
        <v>0.14103831520925078</v>
      </c>
    </row>
    <row r="134" spans="1:8" x14ac:dyDescent="0.25">
      <c r="A134" s="4">
        <v>2022</v>
      </c>
      <c r="B134" s="4" t="s">
        <v>23</v>
      </c>
      <c r="C134" s="4">
        <v>34385</v>
      </c>
      <c r="D134" s="4">
        <f t="shared" si="10"/>
        <v>33381</v>
      </c>
      <c r="E134" s="4">
        <f t="shared" si="11"/>
        <v>1004</v>
      </c>
      <c r="F134" s="4">
        <f t="shared" si="12"/>
        <v>1004</v>
      </c>
      <c r="G134" s="12">
        <f t="shared" si="13"/>
        <v>1008016</v>
      </c>
      <c r="H134" s="9">
        <f t="shared" si="14"/>
        <v>2.9198778537152827E-2</v>
      </c>
    </row>
    <row r="135" spans="1:8" x14ac:dyDescent="0.25">
      <c r="A135" s="4">
        <v>2022</v>
      </c>
      <c r="B135" s="4" t="s">
        <v>22</v>
      </c>
      <c r="C135" s="4">
        <v>26075</v>
      </c>
      <c r="D135" s="4">
        <f t="shared" si="10"/>
        <v>34385</v>
      </c>
      <c r="E135" s="4">
        <f t="shared" si="11"/>
        <v>-8310</v>
      </c>
      <c r="F135" s="4">
        <f t="shared" si="12"/>
        <v>8310</v>
      </c>
      <c r="G135" s="12">
        <f t="shared" si="13"/>
        <v>69056100</v>
      </c>
      <c r="H135" s="9">
        <f t="shared" si="14"/>
        <v>0.3186960690316395</v>
      </c>
    </row>
    <row r="136" spans="1:8" x14ac:dyDescent="0.25">
      <c r="A136" s="4">
        <v>2022</v>
      </c>
      <c r="B136" s="4" t="s">
        <v>21</v>
      </c>
      <c r="C136" s="4">
        <v>23243</v>
      </c>
      <c r="D136" s="4">
        <f t="shared" si="10"/>
        <v>26075</v>
      </c>
      <c r="E136" s="4">
        <f t="shared" si="11"/>
        <v>-2832</v>
      </c>
      <c r="F136" s="4">
        <f t="shared" si="12"/>
        <v>2832</v>
      </c>
      <c r="G136" s="12">
        <f t="shared" si="13"/>
        <v>8020224</v>
      </c>
      <c r="H136" s="9">
        <f t="shared" si="14"/>
        <v>0.1218431355676978</v>
      </c>
    </row>
    <row r="137" spans="1:8" x14ac:dyDescent="0.25">
      <c r="A137" s="4">
        <v>2022</v>
      </c>
      <c r="B137" s="4" t="s">
        <v>20</v>
      </c>
      <c r="C137" s="4">
        <v>31973</v>
      </c>
      <c r="D137" s="4">
        <f t="shared" si="10"/>
        <v>23243</v>
      </c>
      <c r="E137" s="4">
        <f t="shared" si="11"/>
        <v>8730</v>
      </c>
      <c r="F137" s="4">
        <f t="shared" si="12"/>
        <v>8730</v>
      </c>
      <c r="G137" s="12">
        <f t="shared" si="13"/>
        <v>76212900</v>
      </c>
      <c r="H137" s="9">
        <f t="shared" si="14"/>
        <v>0.27304287992994086</v>
      </c>
    </row>
    <row r="138" spans="1:8" x14ac:dyDescent="0.25">
      <c r="A138" s="4">
        <v>2022</v>
      </c>
      <c r="B138" s="4" t="s">
        <v>19</v>
      </c>
      <c r="C138" s="4">
        <v>35587</v>
      </c>
      <c r="D138" s="4">
        <f t="shared" si="10"/>
        <v>31973</v>
      </c>
      <c r="E138" s="4">
        <f t="shared" si="11"/>
        <v>3614</v>
      </c>
      <c r="F138" s="4">
        <f t="shared" si="12"/>
        <v>3614</v>
      </c>
      <c r="G138" s="12">
        <f t="shared" si="13"/>
        <v>13060996</v>
      </c>
      <c r="H138" s="9">
        <f t="shared" si="14"/>
        <v>0.10155393823587265</v>
      </c>
    </row>
    <row r="139" spans="1:8" x14ac:dyDescent="0.25">
      <c r="A139" s="4">
        <v>2022</v>
      </c>
      <c r="B139" s="4" t="s">
        <v>18</v>
      </c>
      <c r="C139" s="4">
        <v>31630</v>
      </c>
      <c r="D139" s="4">
        <f t="shared" si="10"/>
        <v>35587</v>
      </c>
      <c r="E139" s="4">
        <f t="shared" si="11"/>
        <v>-3957</v>
      </c>
      <c r="F139" s="4">
        <f t="shared" si="12"/>
        <v>3957</v>
      </c>
      <c r="G139" s="12">
        <f t="shared" si="13"/>
        <v>15657849</v>
      </c>
      <c r="H139" s="9">
        <f t="shared" si="14"/>
        <v>0.12510275055327222</v>
      </c>
    </row>
    <row r="140" spans="1:8" x14ac:dyDescent="0.25">
      <c r="A140" s="4">
        <v>2022</v>
      </c>
      <c r="B140" s="4" t="s">
        <v>17</v>
      </c>
      <c r="C140" s="4">
        <v>38186</v>
      </c>
      <c r="D140" s="4">
        <f t="shared" si="10"/>
        <v>31630</v>
      </c>
      <c r="E140" s="4">
        <f t="shared" si="11"/>
        <v>6556</v>
      </c>
      <c r="F140" s="4">
        <f t="shared" si="12"/>
        <v>6556</v>
      </c>
      <c r="G140" s="12">
        <f t="shared" si="13"/>
        <v>42981136</v>
      </c>
      <c r="H140" s="9">
        <f t="shared" si="14"/>
        <v>0.1716859582045776</v>
      </c>
    </row>
    <row r="141" spans="1:8" x14ac:dyDescent="0.25">
      <c r="A141" s="4">
        <v>2022</v>
      </c>
      <c r="B141" s="4" t="s">
        <v>16</v>
      </c>
      <c r="C141" s="4">
        <v>30272</v>
      </c>
      <c r="D141" s="4">
        <f t="shared" si="10"/>
        <v>38186</v>
      </c>
      <c r="E141" s="4">
        <f t="shared" si="11"/>
        <v>-7914</v>
      </c>
      <c r="F141" s="4">
        <f t="shared" si="12"/>
        <v>7914</v>
      </c>
      <c r="G141" s="12">
        <f t="shared" si="13"/>
        <v>62631396</v>
      </c>
      <c r="H141" s="9">
        <f t="shared" si="14"/>
        <v>0.26142970401691334</v>
      </c>
    </row>
    <row r="142" spans="1:8" x14ac:dyDescent="0.25">
      <c r="A142" s="4">
        <v>2022</v>
      </c>
      <c r="B142" s="4" t="s">
        <v>15</v>
      </c>
      <c r="C142" s="4">
        <v>21479</v>
      </c>
      <c r="D142" s="4">
        <f t="shared" si="10"/>
        <v>30272</v>
      </c>
      <c r="E142" s="4">
        <f t="shared" si="11"/>
        <v>-8793</v>
      </c>
      <c r="F142" s="4">
        <f t="shared" si="12"/>
        <v>8793</v>
      </c>
      <c r="G142" s="12">
        <f t="shared" si="13"/>
        <v>77316849</v>
      </c>
      <c r="H142" s="9">
        <f t="shared" si="14"/>
        <v>0.40937660040039109</v>
      </c>
    </row>
    <row r="143" spans="1:8" x14ac:dyDescent="0.25">
      <c r="A143" s="4">
        <v>2022</v>
      </c>
      <c r="B143" s="4" t="s">
        <v>14</v>
      </c>
      <c r="C143" s="4">
        <v>38232</v>
      </c>
      <c r="D143" s="4">
        <f t="shared" si="10"/>
        <v>21479</v>
      </c>
      <c r="E143" s="4">
        <f t="shared" si="11"/>
        <v>16753</v>
      </c>
      <c r="F143" s="4">
        <f t="shared" si="12"/>
        <v>16753</v>
      </c>
      <c r="G143" s="12">
        <f t="shared" si="13"/>
        <v>280663009</v>
      </c>
      <c r="H143" s="9">
        <f t="shared" si="14"/>
        <v>0.4381931366394643</v>
      </c>
    </row>
    <row r="144" spans="1:8" x14ac:dyDescent="0.25">
      <c r="A144" s="4">
        <v>2022</v>
      </c>
      <c r="B144" s="4" t="s">
        <v>13</v>
      </c>
      <c r="C144" s="4">
        <v>20196</v>
      </c>
      <c r="D144" s="4">
        <f t="shared" si="10"/>
        <v>38232</v>
      </c>
      <c r="E144" s="4">
        <f t="shared" si="11"/>
        <v>-18036</v>
      </c>
      <c r="F144" s="4">
        <f t="shared" si="12"/>
        <v>18036</v>
      </c>
      <c r="G144" s="12">
        <f t="shared" si="13"/>
        <v>325297296</v>
      </c>
      <c r="H144" s="9">
        <f t="shared" si="14"/>
        <v>0.89304812834224601</v>
      </c>
    </row>
    <row r="145" spans="1:8" x14ac:dyDescent="0.25">
      <c r="A145" s="4">
        <v>2022</v>
      </c>
      <c r="B145" s="4" t="s">
        <v>12</v>
      </c>
      <c r="C145" s="4">
        <v>24119</v>
      </c>
      <c r="D145" s="4">
        <f t="shared" si="10"/>
        <v>20196</v>
      </c>
      <c r="E145" s="4">
        <f t="shared" si="11"/>
        <v>3923</v>
      </c>
      <c r="F145" s="4">
        <f t="shared" si="12"/>
        <v>3923</v>
      </c>
      <c r="G145" s="12">
        <f t="shared" si="13"/>
        <v>15389929</v>
      </c>
      <c r="H145" s="9">
        <f t="shared" si="14"/>
        <v>0.1626518512376135</v>
      </c>
    </row>
    <row r="146" spans="1:8" x14ac:dyDescent="0.25">
      <c r="A146" s="4">
        <v>2022</v>
      </c>
      <c r="B146" s="4" t="s">
        <v>11</v>
      </c>
      <c r="C146" s="4">
        <v>62946</v>
      </c>
      <c r="D146" s="4">
        <f t="shared" si="10"/>
        <v>24119</v>
      </c>
      <c r="E146" s="4">
        <f t="shared" si="11"/>
        <v>38827</v>
      </c>
      <c r="F146" s="4">
        <f t="shared" si="12"/>
        <v>38827</v>
      </c>
      <c r="G146" s="12">
        <f t="shared" si="13"/>
        <v>1507535929</v>
      </c>
      <c r="H146" s="9">
        <f t="shared" si="14"/>
        <v>0.61683029898643282</v>
      </c>
    </row>
    <row r="147" spans="1:8" x14ac:dyDescent="0.25">
      <c r="A147" s="4">
        <v>2022</v>
      </c>
      <c r="B147" s="4" t="s">
        <v>10</v>
      </c>
      <c r="C147" s="4">
        <v>60051</v>
      </c>
      <c r="D147" s="4">
        <f t="shared" si="10"/>
        <v>62946</v>
      </c>
      <c r="E147" s="4">
        <f t="shared" si="11"/>
        <v>-2895</v>
      </c>
      <c r="F147" s="4">
        <f t="shared" si="12"/>
        <v>2895</v>
      </c>
      <c r="G147" s="12">
        <f t="shared" si="13"/>
        <v>8381025</v>
      </c>
      <c r="H147" s="9">
        <f t="shared" si="14"/>
        <v>4.8209022331018633E-2</v>
      </c>
    </row>
    <row r="148" spans="1:8" x14ac:dyDescent="0.25">
      <c r="A148" s="4">
        <v>2022</v>
      </c>
      <c r="B148" s="4" t="s">
        <v>9</v>
      </c>
      <c r="C148" s="4">
        <v>42990</v>
      </c>
      <c r="D148" s="4">
        <f t="shared" si="10"/>
        <v>60051</v>
      </c>
      <c r="E148" s="4">
        <f t="shared" si="11"/>
        <v>-17061</v>
      </c>
      <c r="F148" s="4">
        <f t="shared" si="12"/>
        <v>17061</v>
      </c>
      <c r="G148" s="12">
        <f t="shared" si="13"/>
        <v>291077721</v>
      </c>
      <c r="H148" s="9">
        <f t="shared" si="14"/>
        <v>0.39685973482205161</v>
      </c>
    </row>
    <row r="149" spans="1:8" x14ac:dyDescent="0.25">
      <c r="A149" s="4">
        <v>2022</v>
      </c>
      <c r="B149" s="4" t="s">
        <v>8</v>
      </c>
      <c r="C149" s="4">
        <v>61789</v>
      </c>
      <c r="D149" s="4">
        <f t="shared" si="10"/>
        <v>42990</v>
      </c>
      <c r="E149" s="4">
        <f t="shared" si="11"/>
        <v>18799</v>
      </c>
      <c r="F149" s="4">
        <f t="shared" si="12"/>
        <v>18799</v>
      </c>
      <c r="G149" s="12">
        <f t="shared" si="13"/>
        <v>353402401</v>
      </c>
      <c r="H149" s="9">
        <f t="shared" si="14"/>
        <v>0.30424509216850898</v>
      </c>
    </row>
    <row r="150" spans="1:8" x14ac:dyDescent="0.25">
      <c r="A150" s="4">
        <v>2022</v>
      </c>
      <c r="B150" s="4" t="s">
        <v>7</v>
      </c>
      <c r="C150" s="4">
        <v>65860</v>
      </c>
      <c r="D150" s="4">
        <f t="shared" si="10"/>
        <v>61789</v>
      </c>
      <c r="E150" s="4">
        <f t="shared" si="11"/>
        <v>4071</v>
      </c>
      <c r="F150" s="4">
        <f t="shared" si="12"/>
        <v>4071</v>
      </c>
      <c r="G150" s="12">
        <f t="shared" si="13"/>
        <v>16573041</v>
      </c>
      <c r="H150" s="9">
        <f t="shared" si="14"/>
        <v>6.1812936532037656E-2</v>
      </c>
    </row>
    <row r="151" spans="1:8" x14ac:dyDescent="0.25">
      <c r="A151" s="4">
        <v>2022</v>
      </c>
      <c r="B151" s="4" t="s">
        <v>6</v>
      </c>
      <c r="C151" s="4">
        <v>68673</v>
      </c>
      <c r="D151" s="4">
        <f t="shared" si="10"/>
        <v>65860</v>
      </c>
      <c r="E151" s="4">
        <f t="shared" si="11"/>
        <v>2813</v>
      </c>
      <c r="F151" s="4">
        <f t="shared" si="12"/>
        <v>2813</v>
      </c>
      <c r="G151" s="12">
        <f t="shared" si="13"/>
        <v>7912969</v>
      </c>
      <c r="H151" s="9">
        <f t="shared" si="14"/>
        <v>4.096224134667191E-2</v>
      </c>
    </row>
    <row r="152" spans="1:8" x14ac:dyDescent="0.25">
      <c r="A152" s="4">
        <v>2022</v>
      </c>
      <c r="B152" s="4" t="s">
        <v>5</v>
      </c>
      <c r="C152" s="4">
        <v>63878</v>
      </c>
      <c r="D152" s="4">
        <f t="shared" si="10"/>
        <v>68673</v>
      </c>
      <c r="E152" s="4">
        <f t="shared" si="11"/>
        <v>-4795</v>
      </c>
      <c r="F152" s="4">
        <f t="shared" si="12"/>
        <v>4795</v>
      </c>
      <c r="G152" s="12">
        <f t="shared" si="13"/>
        <v>22992025</v>
      </c>
      <c r="H152" s="9">
        <f t="shared" si="14"/>
        <v>7.5064967594476978E-2</v>
      </c>
    </row>
    <row r="153" spans="1:8" x14ac:dyDescent="0.25">
      <c r="A153" s="4">
        <v>2022</v>
      </c>
      <c r="B153" s="4" t="s">
        <v>4</v>
      </c>
      <c r="C153" s="4">
        <v>58504</v>
      </c>
      <c r="D153" s="4">
        <f t="shared" si="10"/>
        <v>63878</v>
      </c>
      <c r="E153" s="4">
        <f t="shared" si="11"/>
        <v>-5374</v>
      </c>
      <c r="F153" s="4">
        <f t="shared" si="12"/>
        <v>5374</v>
      </c>
      <c r="G153" s="12">
        <f t="shared" si="13"/>
        <v>28879876</v>
      </c>
      <c r="H153" s="9">
        <f t="shared" si="14"/>
        <v>9.1856967044988372E-2</v>
      </c>
    </row>
    <row r="154" spans="1:8" x14ac:dyDescent="0.25">
      <c r="A154" s="4">
        <v>2022</v>
      </c>
      <c r="B154" s="4" t="s">
        <v>3</v>
      </c>
      <c r="C154" s="4">
        <v>58322</v>
      </c>
      <c r="D154" s="4">
        <f t="shared" si="10"/>
        <v>58504</v>
      </c>
      <c r="E154" s="4">
        <f t="shared" si="11"/>
        <v>-182</v>
      </c>
      <c r="F154" s="4">
        <f t="shared" si="12"/>
        <v>182</v>
      </c>
      <c r="G154" s="12">
        <f t="shared" si="13"/>
        <v>33124</v>
      </c>
      <c r="H154" s="9">
        <f t="shared" si="14"/>
        <v>3.1206062892219061E-3</v>
      </c>
    </row>
    <row r="155" spans="1:8" x14ac:dyDescent="0.25">
      <c r="A155" s="4">
        <v>2022</v>
      </c>
      <c r="B155" s="4" t="s">
        <v>2</v>
      </c>
      <c r="C155" s="4">
        <v>47114</v>
      </c>
      <c r="D155" s="4">
        <f t="shared" si="10"/>
        <v>58322</v>
      </c>
      <c r="E155" s="4">
        <f t="shared" si="11"/>
        <v>-11208</v>
      </c>
      <c r="F155" s="4">
        <f t="shared" si="12"/>
        <v>11208</v>
      </c>
      <c r="G155" s="12">
        <f t="shared" si="13"/>
        <v>125619264</v>
      </c>
      <c r="H155" s="9">
        <f t="shared" si="14"/>
        <v>0.23789107271723903</v>
      </c>
    </row>
    <row r="156" spans="1:8" x14ac:dyDescent="0.25">
      <c r="A156" s="4">
        <v>2022</v>
      </c>
      <c r="B156" s="4" t="s">
        <v>1</v>
      </c>
      <c r="C156" s="4">
        <v>55766</v>
      </c>
      <c r="D156" s="4">
        <f t="shared" si="10"/>
        <v>47114</v>
      </c>
      <c r="E156" s="4">
        <f t="shared" si="11"/>
        <v>8652</v>
      </c>
      <c r="F156" s="4">
        <f t="shared" si="12"/>
        <v>8652</v>
      </c>
      <c r="G156" s="12">
        <f t="shared" si="13"/>
        <v>74857104</v>
      </c>
      <c r="H156" s="9">
        <f t="shared" si="14"/>
        <v>0.15514829824624324</v>
      </c>
    </row>
    <row r="157" spans="1:8" x14ac:dyDescent="0.25">
      <c r="A157" s="4">
        <v>2022</v>
      </c>
      <c r="B157" s="4" t="s">
        <v>0</v>
      </c>
      <c r="C157" s="4">
        <v>58188</v>
      </c>
      <c r="D157" s="4">
        <f t="shared" si="10"/>
        <v>55766</v>
      </c>
      <c r="E157" s="4">
        <f t="shared" si="11"/>
        <v>2422</v>
      </c>
      <c r="F157" s="4">
        <f t="shared" si="12"/>
        <v>2422</v>
      </c>
      <c r="G157" s="12">
        <f t="shared" si="13"/>
        <v>5866084</v>
      </c>
      <c r="H157" s="9">
        <f t="shared" si="14"/>
        <v>4.1623702481611326E-2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5BFC-4504-481A-A60D-11FD06F13BD8}">
  <dimension ref="A1:K157"/>
  <sheetViews>
    <sheetView topLeftCell="E1" workbookViewId="0">
      <selection activeCell="O4" sqref="O4"/>
    </sheetView>
  </sheetViews>
  <sheetFormatPr defaultRowHeight="15" x14ac:dyDescent="0.25"/>
  <cols>
    <col min="1" max="2" width="9.140625" style="4"/>
    <col min="3" max="3" width="10" style="14" bestFit="1" customWidth="1"/>
    <col min="4" max="4" width="9.140625" style="14"/>
    <col min="5" max="5" width="14.85546875" bestFit="1" customWidth="1"/>
    <col min="6" max="6" width="13.85546875" bestFit="1" customWidth="1"/>
    <col min="7" max="7" width="21.85546875" bestFit="1" customWidth="1"/>
    <col min="8" max="8" width="21.42578125" bestFit="1" customWidth="1"/>
    <col min="10" max="10" width="14.85546875" bestFit="1" customWidth="1"/>
    <col min="11" max="11" width="20.42578125" bestFit="1" customWidth="1"/>
  </cols>
  <sheetData>
    <row r="1" spans="1:11" x14ac:dyDescent="0.25">
      <c r="A1" s="3" t="s">
        <v>54</v>
      </c>
      <c r="B1" s="3" t="s">
        <v>53</v>
      </c>
      <c r="C1" s="13" t="s">
        <v>52</v>
      </c>
      <c r="D1" s="13" t="s">
        <v>55</v>
      </c>
      <c r="E1" s="3" t="s">
        <v>58</v>
      </c>
      <c r="F1" s="3" t="s">
        <v>57</v>
      </c>
      <c r="G1" s="3" t="s">
        <v>59</v>
      </c>
      <c r="H1" s="3" t="s">
        <v>60</v>
      </c>
    </row>
    <row r="2" spans="1:11" x14ac:dyDescent="0.25">
      <c r="A2" s="4">
        <v>2020</v>
      </c>
      <c r="B2" s="4" t="s">
        <v>51</v>
      </c>
      <c r="C2" s="14">
        <v>36458</v>
      </c>
      <c r="E2" s="4"/>
      <c r="F2" s="4"/>
      <c r="G2" s="4"/>
      <c r="H2" s="4"/>
      <c r="J2" s="2" t="s">
        <v>66</v>
      </c>
    </row>
    <row r="3" spans="1:11" x14ac:dyDescent="0.25">
      <c r="A3" s="4">
        <v>2020</v>
      </c>
      <c r="B3" s="4" t="s">
        <v>50</v>
      </c>
      <c r="C3" s="14">
        <v>48999</v>
      </c>
      <c r="E3" s="4"/>
      <c r="F3" s="4"/>
      <c r="G3" s="4"/>
      <c r="H3" s="4"/>
      <c r="J3" s="3" t="s">
        <v>62</v>
      </c>
      <c r="K3" s="12">
        <f>AVERAGE(F:F)</f>
        <v>8053.0871459694999</v>
      </c>
    </row>
    <row r="4" spans="1:11" x14ac:dyDescent="0.25">
      <c r="A4" s="4">
        <v>2020</v>
      </c>
      <c r="B4" s="4" t="s">
        <v>49</v>
      </c>
      <c r="C4" s="14">
        <v>40769</v>
      </c>
      <c r="E4" s="4"/>
      <c r="F4" s="4"/>
      <c r="G4" s="4"/>
      <c r="H4" s="4"/>
      <c r="J4" s="3" t="s">
        <v>63</v>
      </c>
      <c r="K4" s="12">
        <f>AVERAGE(G:G)</f>
        <v>106923116.7690632</v>
      </c>
    </row>
    <row r="5" spans="1:11" x14ac:dyDescent="0.25">
      <c r="A5" s="4">
        <v>2020</v>
      </c>
      <c r="B5" s="4" t="s">
        <v>48</v>
      </c>
      <c r="C5" s="14">
        <v>49314</v>
      </c>
      <c r="D5" s="14">
        <f>AVERAGE(C2:C4)</f>
        <v>42075.333333333336</v>
      </c>
      <c r="E5" s="15">
        <f>C5-D5</f>
        <v>7238.6666666666642</v>
      </c>
      <c r="F5" s="15">
        <f>ABS(E5)</f>
        <v>7238.6666666666642</v>
      </c>
      <c r="G5" s="15">
        <f>F5^2</f>
        <v>52398295.111111075</v>
      </c>
      <c r="H5" s="9">
        <f>F5/C5</f>
        <v>0.14678725446458743</v>
      </c>
      <c r="J5" s="3" t="s">
        <v>67</v>
      </c>
      <c r="K5" s="9">
        <f>AVERAGE(H:H)</f>
        <v>0.25954079373503586</v>
      </c>
    </row>
    <row r="6" spans="1:11" x14ac:dyDescent="0.25">
      <c r="A6" s="4">
        <v>2020</v>
      </c>
      <c r="B6" s="4" t="s">
        <v>47</v>
      </c>
      <c r="C6" s="14">
        <v>37611</v>
      </c>
      <c r="D6" s="14">
        <f>AVERAGE(C3:C5)</f>
        <v>46360.666666666664</v>
      </c>
      <c r="E6" s="15">
        <f t="shared" ref="E6:E69" si="0">C6-D6</f>
        <v>-8749.6666666666642</v>
      </c>
      <c r="F6" s="15">
        <f t="shared" ref="F6:F69" si="1">ABS(E6)</f>
        <v>8749.6666666666642</v>
      </c>
      <c r="G6" s="15">
        <f t="shared" ref="G6:G69" si="2">F6^2</f>
        <v>76556666.777777731</v>
      </c>
      <c r="H6" s="9">
        <f t="shared" ref="H6:H69" si="3">F6/C6</f>
        <v>0.23263584235108517</v>
      </c>
    </row>
    <row r="7" spans="1:11" x14ac:dyDescent="0.25">
      <c r="A7" s="4">
        <v>2020</v>
      </c>
      <c r="B7" s="4" t="s">
        <v>46</v>
      </c>
      <c r="C7" s="14">
        <v>35416</v>
      </c>
      <c r="D7" s="14">
        <f t="shared" ref="D7:D69" si="4">AVERAGE(C4:C6)</f>
        <v>42564.666666666664</v>
      </c>
      <c r="E7" s="15">
        <f t="shared" si="0"/>
        <v>-7148.6666666666642</v>
      </c>
      <c r="F7" s="15">
        <f t="shared" si="1"/>
        <v>7148.6666666666642</v>
      </c>
      <c r="G7" s="15">
        <f t="shared" si="2"/>
        <v>51103435.111111075</v>
      </c>
      <c r="H7" s="9">
        <f t="shared" si="3"/>
        <v>0.20184850538363069</v>
      </c>
      <c r="J7" s="10" t="s">
        <v>68</v>
      </c>
      <c r="K7" s="11">
        <f>100%-K5</f>
        <v>0.7404592062649642</v>
      </c>
    </row>
    <row r="8" spans="1:11" x14ac:dyDescent="0.25">
      <c r="A8" s="4">
        <v>2020</v>
      </c>
      <c r="B8" s="4" t="s">
        <v>45</v>
      </c>
      <c r="C8" s="14">
        <v>43094</v>
      </c>
      <c r="D8" s="14">
        <f t="shared" si="4"/>
        <v>40780.333333333336</v>
      </c>
      <c r="E8" s="15">
        <f t="shared" si="0"/>
        <v>2313.6666666666642</v>
      </c>
      <c r="F8" s="15">
        <f t="shared" si="1"/>
        <v>2313.6666666666642</v>
      </c>
      <c r="G8" s="15">
        <f t="shared" si="2"/>
        <v>5353053.4444444329</v>
      </c>
      <c r="H8" s="9">
        <f t="shared" si="3"/>
        <v>5.3688835259355458E-2</v>
      </c>
    </row>
    <row r="9" spans="1:11" x14ac:dyDescent="0.25">
      <c r="A9" s="4">
        <v>2020</v>
      </c>
      <c r="B9" s="4" t="s">
        <v>44</v>
      </c>
      <c r="C9" s="14">
        <v>40144</v>
      </c>
      <c r="D9" s="14">
        <f>AVERAGE(C6:C8)</f>
        <v>38707</v>
      </c>
      <c r="E9" s="15">
        <f t="shared" si="0"/>
        <v>1437</v>
      </c>
      <c r="F9" s="15">
        <f t="shared" si="1"/>
        <v>1437</v>
      </c>
      <c r="G9" s="15">
        <f>F9^2</f>
        <v>2064969</v>
      </c>
      <c r="H9" s="9">
        <f t="shared" si="3"/>
        <v>3.5796133917895573E-2</v>
      </c>
    </row>
    <row r="10" spans="1:11" x14ac:dyDescent="0.25">
      <c r="A10" s="4">
        <v>2020</v>
      </c>
      <c r="B10" s="4" t="s">
        <v>43</v>
      </c>
      <c r="C10" s="14">
        <v>34768</v>
      </c>
      <c r="D10" s="14">
        <f t="shared" si="4"/>
        <v>39551.333333333336</v>
      </c>
      <c r="E10" s="15">
        <f t="shared" si="0"/>
        <v>-4783.3333333333358</v>
      </c>
      <c r="F10" s="15">
        <f t="shared" si="1"/>
        <v>4783.3333333333358</v>
      </c>
      <c r="G10" s="15">
        <f t="shared" si="2"/>
        <v>22880277.777777802</v>
      </c>
      <c r="H10" s="9">
        <f t="shared" si="3"/>
        <v>0.13757861635220134</v>
      </c>
    </row>
    <row r="11" spans="1:11" x14ac:dyDescent="0.25">
      <c r="A11" s="4">
        <v>2020</v>
      </c>
      <c r="B11" s="4" t="s">
        <v>42</v>
      </c>
      <c r="C11" s="14">
        <v>47517</v>
      </c>
      <c r="D11" s="14">
        <f t="shared" si="4"/>
        <v>39335.333333333336</v>
      </c>
      <c r="E11" s="15">
        <f t="shared" si="0"/>
        <v>8181.6666666666642</v>
      </c>
      <c r="F11" s="15">
        <f t="shared" si="1"/>
        <v>8181.6666666666642</v>
      </c>
      <c r="G11" s="15">
        <f t="shared" si="2"/>
        <v>66939669.444444403</v>
      </c>
      <c r="H11" s="9">
        <f t="shared" si="3"/>
        <v>0.17218399029119397</v>
      </c>
    </row>
    <row r="12" spans="1:11" x14ac:dyDescent="0.25">
      <c r="A12" s="4">
        <v>2020</v>
      </c>
      <c r="B12" s="4" t="s">
        <v>41</v>
      </c>
      <c r="C12" s="14">
        <v>16001</v>
      </c>
      <c r="D12" s="14">
        <f t="shared" si="4"/>
        <v>40809.666666666664</v>
      </c>
      <c r="E12" s="15">
        <f t="shared" si="0"/>
        <v>-24808.666666666664</v>
      </c>
      <c r="F12" s="15">
        <f t="shared" si="1"/>
        <v>24808.666666666664</v>
      </c>
      <c r="G12" s="15">
        <f t="shared" si="2"/>
        <v>615469941.77777767</v>
      </c>
      <c r="H12" s="9">
        <f t="shared" si="3"/>
        <v>1.5504447638689247</v>
      </c>
    </row>
    <row r="13" spans="1:11" x14ac:dyDescent="0.25">
      <c r="A13" s="4">
        <v>2020</v>
      </c>
      <c r="B13" s="4" t="s">
        <v>40</v>
      </c>
      <c r="C13" s="14">
        <v>15765</v>
      </c>
      <c r="D13" s="14">
        <f t="shared" si="4"/>
        <v>32762</v>
      </c>
      <c r="E13" s="15">
        <f t="shared" si="0"/>
        <v>-16997</v>
      </c>
      <c r="F13" s="15">
        <f t="shared" si="1"/>
        <v>16997</v>
      </c>
      <c r="G13" s="15">
        <f t="shared" si="2"/>
        <v>288898009</v>
      </c>
      <c r="H13" s="9">
        <f t="shared" si="3"/>
        <v>1.0781477957500794</v>
      </c>
    </row>
    <row r="14" spans="1:11" x14ac:dyDescent="0.25">
      <c r="A14" s="4">
        <v>2020</v>
      </c>
      <c r="B14" s="4" t="s">
        <v>39</v>
      </c>
      <c r="C14" s="14">
        <v>17048</v>
      </c>
      <c r="D14" s="14">
        <f t="shared" si="4"/>
        <v>26427.666666666668</v>
      </c>
      <c r="E14" s="15">
        <f t="shared" si="0"/>
        <v>-9379.6666666666679</v>
      </c>
      <c r="F14" s="15">
        <f t="shared" si="1"/>
        <v>9379.6666666666679</v>
      </c>
      <c r="G14" s="15">
        <f t="shared" si="2"/>
        <v>87978146.777777806</v>
      </c>
      <c r="H14" s="9">
        <f t="shared" si="3"/>
        <v>0.55019161582981391</v>
      </c>
    </row>
    <row r="15" spans="1:11" x14ac:dyDescent="0.25">
      <c r="A15" s="4">
        <v>2020</v>
      </c>
      <c r="B15" s="4" t="s">
        <v>38</v>
      </c>
      <c r="C15" s="14">
        <v>21419</v>
      </c>
      <c r="D15" s="14">
        <f t="shared" si="4"/>
        <v>16271.333333333334</v>
      </c>
      <c r="E15" s="15">
        <f t="shared" si="0"/>
        <v>5147.6666666666661</v>
      </c>
      <c r="F15" s="15">
        <f t="shared" si="1"/>
        <v>5147.6666666666661</v>
      </c>
      <c r="G15" s="15">
        <f t="shared" si="2"/>
        <v>26498472.111111104</v>
      </c>
      <c r="H15" s="9">
        <f t="shared" si="3"/>
        <v>0.24033179264515925</v>
      </c>
    </row>
    <row r="16" spans="1:11" x14ac:dyDescent="0.25">
      <c r="A16" s="4">
        <v>2020</v>
      </c>
      <c r="B16" s="4" t="s">
        <v>37</v>
      </c>
      <c r="C16" s="14">
        <v>14231</v>
      </c>
      <c r="D16" s="14">
        <f t="shared" si="4"/>
        <v>18077.333333333332</v>
      </c>
      <c r="E16" s="15">
        <f t="shared" si="0"/>
        <v>-3846.3333333333321</v>
      </c>
      <c r="F16" s="15">
        <f t="shared" si="1"/>
        <v>3846.3333333333321</v>
      </c>
      <c r="G16" s="15">
        <f>F16^2</f>
        <v>14794280.111111103</v>
      </c>
      <c r="H16" s="9">
        <f t="shared" si="3"/>
        <v>0.2702784999882884</v>
      </c>
    </row>
    <row r="17" spans="1:8" x14ac:dyDescent="0.25">
      <c r="A17" s="4">
        <v>2020</v>
      </c>
      <c r="B17" s="4" t="s">
        <v>36</v>
      </c>
      <c r="C17" s="14">
        <v>15215</v>
      </c>
      <c r="D17" s="14">
        <f t="shared" si="4"/>
        <v>17566</v>
      </c>
      <c r="E17" s="15">
        <f t="shared" si="0"/>
        <v>-2351</v>
      </c>
      <c r="F17" s="15">
        <f t="shared" si="1"/>
        <v>2351</v>
      </c>
      <c r="G17" s="15">
        <f t="shared" si="2"/>
        <v>5527201</v>
      </c>
      <c r="H17" s="9">
        <f t="shared" si="3"/>
        <v>0.15451856720341767</v>
      </c>
    </row>
    <row r="18" spans="1:8" x14ac:dyDescent="0.25">
      <c r="A18" s="4">
        <v>2020</v>
      </c>
      <c r="B18" s="4" t="s">
        <v>35</v>
      </c>
      <c r="C18" s="14">
        <v>25245</v>
      </c>
      <c r="D18" s="14">
        <f t="shared" si="4"/>
        <v>16955</v>
      </c>
      <c r="E18" s="15">
        <f t="shared" si="0"/>
        <v>8290</v>
      </c>
      <c r="F18" s="15">
        <f t="shared" si="1"/>
        <v>8290</v>
      </c>
      <c r="G18" s="15">
        <f t="shared" si="2"/>
        <v>68724100</v>
      </c>
      <c r="H18" s="9">
        <f t="shared" si="3"/>
        <v>0.3283818577936225</v>
      </c>
    </row>
    <row r="19" spans="1:8" x14ac:dyDescent="0.25">
      <c r="A19" s="4">
        <v>2020</v>
      </c>
      <c r="B19" s="4" t="s">
        <v>34</v>
      </c>
      <c r="C19" s="14">
        <v>23390</v>
      </c>
      <c r="D19" s="14">
        <f>AVERAGE(C16:C18)</f>
        <v>18230.333333333332</v>
      </c>
      <c r="E19" s="15">
        <f t="shared" si="0"/>
        <v>5159.6666666666679</v>
      </c>
      <c r="F19" s="15">
        <f t="shared" si="1"/>
        <v>5159.6666666666679</v>
      </c>
      <c r="G19" s="15">
        <f t="shared" si="2"/>
        <v>26622160.111111123</v>
      </c>
      <c r="H19" s="9">
        <f t="shared" si="3"/>
        <v>0.22059284594556083</v>
      </c>
    </row>
    <row r="20" spans="1:8" x14ac:dyDescent="0.25">
      <c r="A20" s="4">
        <v>2020</v>
      </c>
      <c r="B20" s="4" t="s">
        <v>33</v>
      </c>
      <c r="C20" s="14">
        <v>17507</v>
      </c>
      <c r="D20" s="14">
        <f t="shared" si="4"/>
        <v>21283.333333333332</v>
      </c>
      <c r="E20" s="15">
        <f t="shared" si="0"/>
        <v>-3776.3333333333321</v>
      </c>
      <c r="F20" s="15">
        <f t="shared" si="1"/>
        <v>3776.3333333333321</v>
      </c>
      <c r="G20" s="15">
        <f t="shared" si="2"/>
        <v>14260693.444444435</v>
      </c>
      <c r="H20" s="9">
        <f t="shared" si="3"/>
        <v>0.21570419451267106</v>
      </c>
    </row>
    <row r="21" spans="1:8" x14ac:dyDescent="0.25">
      <c r="A21" s="4">
        <v>2020</v>
      </c>
      <c r="B21" s="4" t="s">
        <v>32</v>
      </c>
      <c r="C21" s="14">
        <v>18246</v>
      </c>
      <c r="D21" s="14">
        <f t="shared" si="4"/>
        <v>22047.333333333332</v>
      </c>
      <c r="E21" s="15">
        <f t="shared" si="0"/>
        <v>-3801.3333333333321</v>
      </c>
      <c r="F21" s="15">
        <f t="shared" si="1"/>
        <v>3801.3333333333321</v>
      </c>
      <c r="G21" s="15">
        <f t="shared" si="2"/>
        <v>14450135.111111103</v>
      </c>
      <c r="H21" s="9">
        <f t="shared" si="3"/>
        <v>0.20833790054441148</v>
      </c>
    </row>
    <row r="22" spans="1:8" x14ac:dyDescent="0.25">
      <c r="A22" s="4">
        <v>2020</v>
      </c>
      <c r="B22" s="4" t="s">
        <v>31</v>
      </c>
      <c r="C22" s="14">
        <v>27132</v>
      </c>
      <c r="D22" s="14">
        <f t="shared" si="4"/>
        <v>19714.333333333332</v>
      </c>
      <c r="E22" s="15">
        <f t="shared" si="0"/>
        <v>7417.6666666666679</v>
      </c>
      <c r="F22" s="15">
        <f t="shared" si="1"/>
        <v>7417.6666666666679</v>
      </c>
      <c r="G22" s="15">
        <f t="shared" si="2"/>
        <v>55021778.777777798</v>
      </c>
      <c r="H22" s="9">
        <f t="shared" si="3"/>
        <v>0.27339181286549713</v>
      </c>
    </row>
    <row r="23" spans="1:8" x14ac:dyDescent="0.25">
      <c r="A23" s="4">
        <v>2020</v>
      </c>
      <c r="B23" s="4" t="s">
        <v>30</v>
      </c>
      <c r="C23" s="14">
        <v>39077</v>
      </c>
      <c r="D23" s="14">
        <f t="shared" si="4"/>
        <v>20961.666666666668</v>
      </c>
      <c r="E23" s="15">
        <f t="shared" si="0"/>
        <v>18115.333333333332</v>
      </c>
      <c r="F23" s="15">
        <f t="shared" si="1"/>
        <v>18115.333333333332</v>
      </c>
      <c r="G23" s="15">
        <f t="shared" si="2"/>
        <v>328165301.77777773</v>
      </c>
      <c r="H23" s="9">
        <f t="shared" si="3"/>
        <v>0.46358045226945088</v>
      </c>
    </row>
    <row r="24" spans="1:8" x14ac:dyDescent="0.25">
      <c r="A24" s="4">
        <v>2020</v>
      </c>
      <c r="B24" s="4" t="s">
        <v>29</v>
      </c>
      <c r="C24" s="14">
        <v>27228</v>
      </c>
      <c r="D24" s="14">
        <f t="shared" si="4"/>
        <v>28151.666666666668</v>
      </c>
      <c r="E24" s="15">
        <f t="shared" si="0"/>
        <v>-923.66666666666788</v>
      </c>
      <c r="F24" s="15">
        <f t="shared" si="1"/>
        <v>923.66666666666788</v>
      </c>
      <c r="G24" s="15">
        <f t="shared" si="2"/>
        <v>853160.11111111334</v>
      </c>
      <c r="H24" s="9">
        <f t="shared" si="3"/>
        <v>3.3923412173742763E-2</v>
      </c>
    </row>
    <row r="25" spans="1:8" x14ac:dyDescent="0.25">
      <c r="A25" s="4">
        <v>2020</v>
      </c>
      <c r="B25" s="4" t="s">
        <v>28</v>
      </c>
      <c r="C25" s="14">
        <v>28879</v>
      </c>
      <c r="D25" s="14">
        <f t="shared" si="4"/>
        <v>31145.666666666668</v>
      </c>
      <c r="E25" s="15">
        <f t="shared" si="0"/>
        <v>-2266.6666666666679</v>
      </c>
      <c r="F25" s="15">
        <f t="shared" si="1"/>
        <v>2266.6666666666679</v>
      </c>
      <c r="G25" s="15">
        <f t="shared" si="2"/>
        <v>5137777.7777777836</v>
      </c>
      <c r="H25" s="9">
        <f t="shared" si="3"/>
        <v>7.8488405646548284E-2</v>
      </c>
    </row>
    <row r="26" spans="1:8" x14ac:dyDescent="0.25">
      <c r="A26" s="4">
        <v>2020</v>
      </c>
      <c r="B26" s="4" t="s">
        <v>27</v>
      </c>
      <c r="C26" s="14">
        <v>36137</v>
      </c>
      <c r="D26" s="14">
        <f t="shared" si="4"/>
        <v>31728</v>
      </c>
      <c r="E26" s="15">
        <f t="shared" si="0"/>
        <v>4409</v>
      </c>
      <c r="F26" s="15">
        <f t="shared" si="1"/>
        <v>4409</v>
      </c>
      <c r="G26" s="15">
        <f t="shared" si="2"/>
        <v>19439281</v>
      </c>
      <c r="H26" s="9">
        <f t="shared" si="3"/>
        <v>0.12200791432603703</v>
      </c>
    </row>
    <row r="27" spans="1:8" x14ac:dyDescent="0.25">
      <c r="A27" s="4">
        <v>2020</v>
      </c>
      <c r="B27" s="4" t="s">
        <v>26</v>
      </c>
      <c r="C27" s="14">
        <v>39142</v>
      </c>
      <c r="D27" s="14">
        <f t="shared" si="4"/>
        <v>30748</v>
      </c>
      <c r="E27" s="15">
        <f t="shared" si="0"/>
        <v>8394</v>
      </c>
      <c r="F27" s="15">
        <f t="shared" si="1"/>
        <v>8394</v>
      </c>
      <c r="G27" s="15">
        <f t="shared" si="2"/>
        <v>70459236</v>
      </c>
      <c r="H27" s="9">
        <f t="shared" si="3"/>
        <v>0.21444995145879106</v>
      </c>
    </row>
    <row r="28" spans="1:8" x14ac:dyDescent="0.25">
      <c r="A28" s="4">
        <v>2020</v>
      </c>
      <c r="B28" s="4" t="s">
        <v>25</v>
      </c>
      <c r="C28" s="14">
        <v>26797</v>
      </c>
      <c r="D28" s="14">
        <f t="shared" si="4"/>
        <v>34719.333333333336</v>
      </c>
      <c r="E28" s="15">
        <f t="shared" si="0"/>
        <v>-7922.3333333333358</v>
      </c>
      <c r="F28" s="15">
        <f t="shared" si="1"/>
        <v>7922.3333333333358</v>
      </c>
      <c r="G28" s="15">
        <f t="shared" si="2"/>
        <v>62763365.444444485</v>
      </c>
      <c r="H28" s="9">
        <f t="shared" si="3"/>
        <v>0.29564254705128695</v>
      </c>
    </row>
    <row r="29" spans="1:8" x14ac:dyDescent="0.25">
      <c r="A29" s="4">
        <v>2020</v>
      </c>
      <c r="B29" s="4" t="s">
        <v>24</v>
      </c>
      <c r="C29" s="14">
        <v>20736</v>
      </c>
      <c r="D29" s="14">
        <f t="shared" si="4"/>
        <v>34025.333333333336</v>
      </c>
      <c r="E29" s="15">
        <f t="shared" si="0"/>
        <v>-13289.333333333336</v>
      </c>
      <c r="F29" s="15">
        <f t="shared" si="1"/>
        <v>13289.333333333336</v>
      </c>
      <c r="G29" s="15">
        <f t="shared" si="2"/>
        <v>176606380.44444451</v>
      </c>
      <c r="H29" s="9">
        <f t="shared" si="3"/>
        <v>0.64088220164609067</v>
      </c>
    </row>
    <row r="30" spans="1:8" x14ac:dyDescent="0.25">
      <c r="A30" s="4">
        <v>2020</v>
      </c>
      <c r="B30" s="4" t="s">
        <v>23</v>
      </c>
      <c r="C30" s="14">
        <v>37330</v>
      </c>
      <c r="D30" s="14">
        <f t="shared" si="4"/>
        <v>28891.666666666668</v>
      </c>
      <c r="E30" s="15">
        <f t="shared" si="0"/>
        <v>8438.3333333333321</v>
      </c>
      <c r="F30" s="15">
        <f t="shared" si="1"/>
        <v>8438.3333333333321</v>
      </c>
      <c r="G30" s="15">
        <f t="shared" si="2"/>
        <v>71205469.444444418</v>
      </c>
      <c r="H30" s="9">
        <f t="shared" si="3"/>
        <v>0.22604696847932848</v>
      </c>
    </row>
    <row r="31" spans="1:8" x14ac:dyDescent="0.25">
      <c r="A31" s="4">
        <v>2020</v>
      </c>
      <c r="B31" s="4" t="s">
        <v>22</v>
      </c>
      <c r="C31" s="14">
        <v>37063</v>
      </c>
      <c r="D31" s="14">
        <f t="shared" si="4"/>
        <v>28287.666666666668</v>
      </c>
      <c r="E31" s="15">
        <f t="shared" si="0"/>
        <v>8775.3333333333321</v>
      </c>
      <c r="F31" s="15">
        <f t="shared" si="1"/>
        <v>8775.3333333333321</v>
      </c>
      <c r="G31" s="15">
        <f t="shared" si="2"/>
        <v>77006475.11111109</v>
      </c>
      <c r="H31" s="9">
        <f t="shared" si="3"/>
        <v>0.23676802561404453</v>
      </c>
    </row>
    <row r="32" spans="1:8" x14ac:dyDescent="0.25">
      <c r="A32" s="4">
        <v>2020</v>
      </c>
      <c r="B32" s="4" t="s">
        <v>21</v>
      </c>
      <c r="C32" s="14">
        <v>28146</v>
      </c>
      <c r="D32" s="14">
        <f t="shared" si="4"/>
        <v>31709.666666666668</v>
      </c>
      <c r="E32" s="15">
        <f t="shared" si="0"/>
        <v>-3563.6666666666679</v>
      </c>
      <c r="F32" s="15">
        <f t="shared" si="1"/>
        <v>3563.6666666666679</v>
      </c>
      <c r="G32" s="15">
        <f t="shared" si="2"/>
        <v>12699720.111111119</v>
      </c>
      <c r="H32" s="9">
        <f t="shared" si="3"/>
        <v>0.12661360998602531</v>
      </c>
    </row>
    <row r="33" spans="1:8" x14ac:dyDescent="0.25">
      <c r="A33" s="4">
        <v>2020</v>
      </c>
      <c r="B33" s="4" t="s">
        <v>20</v>
      </c>
      <c r="C33" s="14">
        <v>36393</v>
      </c>
      <c r="D33" s="14">
        <f t="shared" si="4"/>
        <v>34179.666666666664</v>
      </c>
      <c r="E33" s="15">
        <f t="shared" si="0"/>
        <v>2213.3333333333358</v>
      </c>
      <c r="F33" s="15">
        <f t="shared" si="1"/>
        <v>2213.3333333333358</v>
      </c>
      <c r="G33" s="15">
        <f t="shared" si="2"/>
        <v>4898844.4444444552</v>
      </c>
      <c r="H33" s="9">
        <f t="shared" si="3"/>
        <v>6.0817556489801222E-2</v>
      </c>
    </row>
    <row r="34" spans="1:8" x14ac:dyDescent="0.25">
      <c r="A34" s="4">
        <v>2020</v>
      </c>
      <c r="B34" s="4" t="s">
        <v>19</v>
      </c>
      <c r="C34" s="14">
        <v>26483</v>
      </c>
      <c r="D34" s="14">
        <f t="shared" si="4"/>
        <v>33867.333333333336</v>
      </c>
      <c r="E34" s="15">
        <f t="shared" si="0"/>
        <v>-7384.3333333333358</v>
      </c>
      <c r="F34" s="15">
        <f t="shared" si="1"/>
        <v>7384.3333333333358</v>
      </c>
      <c r="G34" s="15">
        <f t="shared" si="2"/>
        <v>54528378.777777813</v>
      </c>
      <c r="H34" s="9">
        <f t="shared" si="3"/>
        <v>0.27883296202595387</v>
      </c>
    </row>
    <row r="35" spans="1:8" x14ac:dyDescent="0.25">
      <c r="A35" s="4">
        <v>2020</v>
      </c>
      <c r="B35" s="4" t="s">
        <v>18</v>
      </c>
      <c r="C35" s="14">
        <v>38719</v>
      </c>
      <c r="D35" s="14">
        <f t="shared" si="4"/>
        <v>30340.666666666668</v>
      </c>
      <c r="E35" s="15">
        <f t="shared" si="0"/>
        <v>8378.3333333333321</v>
      </c>
      <c r="F35" s="15">
        <f t="shared" si="1"/>
        <v>8378.3333333333321</v>
      </c>
      <c r="G35" s="15">
        <f t="shared" si="2"/>
        <v>70196469.444444418</v>
      </c>
      <c r="H35" s="9">
        <f t="shared" si="3"/>
        <v>0.21638816429487673</v>
      </c>
    </row>
    <row r="36" spans="1:8" x14ac:dyDescent="0.25">
      <c r="A36" s="4">
        <v>2020</v>
      </c>
      <c r="B36" s="4" t="s">
        <v>17</v>
      </c>
      <c r="C36" s="14">
        <v>32251</v>
      </c>
      <c r="D36" s="14">
        <f t="shared" si="4"/>
        <v>33865</v>
      </c>
      <c r="E36" s="15">
        <f t="shared" si="0"/>
        <v>-1614</v>
      </c>
      <c r="F36" s="15">
        <f t="shared" si="1"/>
        <v>1614</v>
      </c>
      <c r="G36" s="15">
        <f t="shared" si="2"/>
        <v>2604996</v>
      </c>
      <c r="H36" s="9">
        <f t="shared" si="3"/>
        <v>5.004495984620632E-2</v>
      </c>
    </row>
    <row r="37" spans="1:8" x14ac:dyDescent="0.25">
      <c r="A37" s="4">
        <v>2020</v>
      </c>
      <c r="B37" s="4" t="s">
        <v>16</v>
      </c>
      <c r="C37" s="14">
        <v>34068</v>
      </c>
      <c r="D37" s="14">
        <f t="shared" si="4"/>
        <v>32484.333333333332</v>
      </c>
      <c r="E37" s="15">
        <f t="shared" si="0"/>
        <v>1583.6666666666679</v>
      </c>
      <c r="F37" s="15">
        <f t="shared" si="1"/>
        <v>1583.6666666666679</v>
      </c>
      <c r="G37" s="15">
        <f t="shared" si="2"/>
        <v>2508000.1111111147</v>
      </c>
      <c r="H37" s="9">
        <f t="shared" si="3"/>
        <v>4.6485460451645762E-2</v>
      </c>
    </row>
    <row r="38" spans="1:8" x14ac:dyDescent="0.25">
      <c r="A38" s="4">
        <v>2020</v>
      </c>
      <c r="B38" s="4" t="s">
        <v>15</v>
      </c>
      <c r="C38" s="14">
        <v>23717</v>
      </c>
      <c r="D38" s="14">
        <f t="shared" si="4"/>
        <v>35012.666666666664</v>
      </c>
      <c r="E38" s="15">
        <f t="shared" si="0"/>
        <v>-11295.666666666664</v>
      </c>
      <c r="F38" s="15">
        <f t="shared" si="1"/>
        <v>11295.666666666664</v>
      </c>
      <c r="G38" s="15">
        <f t="shared" si="2"/>
        <v>127592085.44444439</v>
      </c>
      <c r="H38" s="9">
        <f t="shared" si="3"/>
        <v>0.47626878048094884</v>
      </c>
    </row>
    <row r="39" spans="1:8" x14ac:dyDescent="0.25">
      <c r="A39" s="4">
        <v>2020</v>
      </c>
      <c r="B39" s="4" t="s">
        <v>14</v>
      </c>
      <c r="C39" s="14">
        <v>34029</v>
      </c>
      <c r="D39" s="14">
        <f t="shared" si="4"/>
        <v>30012</v>
      </c>
      <c r="E39" s="15">
        <f t="shared" si="0"/>
        <v>4017</v>
      </c>
      <c r="F39" s="15">
        <f t="shared" si="1"/>
        <v>4017</v>
      </c>
      <c r="G39" s="15">
        <f t="shared" si="2"/>
        <v>16136289</v>
      </c>
      <c r="H39" s="9">
        <f t="shared" si="3"/>
        <v>0.11804637221193688</v>
      </c>
    </row>
    <row r="40" spans="1:8" x14ac:dyDescent="0.25">
      <c r="A40" s="4">
        <v>2020</v>
      </c>
      <c r="B40" s="4" t="s">
        <v>13</v>
      </c>
      <c r="C40" s="14">
        <v>29256</v>
      </c>
      <c r="D40" s="14">
        <f t="shared" si="4"/>
        <v>30604.666666666668</v>
      </c>
      <c r="E40" s="15">
        <f t="shared" si="0"/>
        <v>-1348.6666666666679</v>
      </c>
      <c r="F40" s="15">
        <f t="shared" si="1"/>
        <v>1348.6666666666679</v>
      </c>
      <c r="G40" s="15">
        <f t="shared" si="2"/>
        <v>1818901.777777781</v>
      </c>
      <c r="H40" s="9">
        <f t="shared" si="3"/>
        <v>4.6098805942940524E-2</v>
      </c>
    </row>
    <row r="41" spans="1:8" x14ac:dyDescent="0.25">
      <c r="A41" s="4">
        <v>2020</v>
      </c>
      <c r="B41" s="4" t="s">
        <v>12</v>
      </c>
      <c r="C41" s="14">
        <v>24373</v>
      </c>
      <c r="D41" s="14">
        <f t="shared" si="4"/>
        <v>29000.666666666668</v>
      </c>
      <c r="E41" s="15">
        <f t="shared" si="0"/>
        <v>-4627.6666666666679</v>
      </c>
      <c r="F41" s="15">
        <f t="shared" si="1"/>
        <v>4627.6666666666679</v>
      </c>
      <c r="G41" s="15">
        <f t="shared" si="2"/>
        <v>21415298.777777787</v>
      </c>
      <c r="H41" s="9">
        <f t="shared" si="3"/>
        <v>0.1898685704126151</v>
      </c>
    </row>
    <row r="42" spans="1:8" x14ac:dyDescent="0.25">
      <c r="A42" s="4">
        <v>2020</v>
      </c>
      <c r="B42" s="4" t="s">
        <v>11</v>
      </c>
      <c r="C42" s="14">
        <v>59046</v>
      </c>
      <c r="D42" s="14">
        <f t="shared" si="4"/>
        <v>29219.333333333332</v>
      </c>
      <c r="E42" s="15">
        <f t="shared" si="0"/>
        <v>29826.666666666668</v>
      </c>
      <c r="F42" s="15">
        <f t="shared" si="1"/>
        <v>29826.666666666668</v>
      </c>
      <c r="G42" s="15">
        <f t="shared" si="2"/>
        <v>889630044.44444454</v>
      </c>
      <c r="H42" s="9">
        <f t="shared" si="3"/>
        <v>0.50514288295001641</v>
      </c>
    </row>
    <row r="43" spans="1:8" x14ac:dyDescent="0.25">
      <c r="A43" s="4">
        <v>2020</v>
      </c>
      <c r="B43" s="4" t="s">
        <v>10</v>
      </c>
      <c r="C43" s="14">
        <v>56157</v>
      </c>
      <c r="D43" s="14">
        <f t="shared" si="4"/>
        <v>37558.333333333336</v>
      </c>
      <c r="E43" s="15">
        <f t="shared" si="0"/>
        <v>18598.666666666664</v>
      </c>
      <c r="F43" s="15">
        <f t="shared" si="1"/>
        <v>18598.666666666664</v>
      </c>
      <c r="G43" s="15">
        <f t="shared" si="2"/>
        <v>345910401.77777767</v>
      </c>
      <c r="H43" s="9">
        <f t="shared" si="3"/>
        <v>0.33119053130805892</v>
      </c>
    </row>
    <row r="44" spans="1:8" x14ac:dyDescent="0.25">
      <c r="A44" s="4">
        <v>2020</v>
      </c>
      <c r="B44" s="4" t="s">
        <v>9</v>
      </c>
      <c r="C44" s="14">
        <v>46786</v>
      </c>
      <c r="D44" s="14">
        <f t="shared" si="4"/>
        <v>46525.333333333336</v>
      </c>
      <c r="E44" s="15">
        <f t="shared" si="0"/>
        <v>260.66666666666424</v>
      </c>
      <c r="F44" s="15">
        <f t="shared" si="1"/>
        <v>260.66666666666424</v>
      </c>
      <c r="G44" s="15">
        <f t="shared" si="2"/>
        <v>67947.111111109843</v>
      </c>
      <c r="H44" s="9">
        <f t="shared" si="3"/>
        <v>5.57146724803711E-3</v>
      </c>
    </row>
    <row r="45" spans="1:8" x14ac:dyDescent="0.25">
      <c r="A45" s="4">
        <v>2020</v>
      </c>
      <c r="B45" s="4" t="s">
        <v>8</v>
      </c>
      <c r="C45" s="14">
        <v>57610</v>
      </c>
      <c r="D45" s="14">
        <f t="shared" si="4"/>
        <v>53996.333333333336</v>
      </c>
      <c r="E45" s="15">
        <f t="shared" si="0"/>
        <v>3613.6666666666642</v>
      </c>
      <c r="F45" s="15">
        <f t="shared" si="1"/>
        <v>3613.6666666666642</v>
      </c>
      <c r="G45" s="15">
        <f t="shared" si="2"/>
        <v>13058586.777777759</v>
      </c>
      <c r="H45" s="9">
        <f t="shared" si="3"/>
        <v>6.2726378522247259E-2</v>
      </c>
    </row>
    <row r="46" spans="1:8" x14ac:dyDescent="0.25">
      <c r="A46" s="4">
        <v>2020</v>
      </c>
      <c r="B46" s="4" t="s">
        <v>7</v>
      </c>
      <c r="C46" s="14">
        <v>65951</v>
      </c>
      <c r="D46" s="14">
        <f t="shared" si="4"/>
        <v>53517.666666666664</v>
      </c>
      <c r="E46" s="15">
        <f t="shared" si="0"/>
        <v>12433.333333333336</v>
      </c>
      <c r="F46" s="15">
        <f t="shared" si="1"/>
        <v>12433.333333333336</v>
      </c>
      <c r="G46" s="15">
        <f t="shared" si="2"/>
        <v>154587777.77777785</v>
      </c>
      <c r="H46" s="9">
        <f t="shared" si="3"/>
        <v>0.18852380302547855</v>
      </c>
    </row>
    <row r="47" spans="1:8" x14ac:dyDescent="0.25">
      <c r="A47" s="4">
        <v>2020</v>
      </c>
      <c r="B47" s="4" t="s">
        <v>6</v>
      </c>
      <c r="C47" s="14">
        <v>63986</v>
      </c>
      <c r="D47" s="14">
        <f t="shared" si="4"/>
        <v>56782.333333333336</v>
      </c>
      <c r="E47" s="15">
        <f t="shared" si="0"/>
        <v>7203.6666666666642</v>
      </c>
      <c r="F47" s="15">
        <f t="shared" si="1"/>
        <v>7203.6666666666642</v>
      </c>
      <c r="G47" s="15">
        <f t="shared" si="2"/>
        <v>51892813.444444411</v>
      </c>
      <c r="H47" s="9">
        <f t="shared" si="3"/>
        <v>0.11258191896143944</v>
      </c>
    </row>
    <row r="48" spans="1:8" x14ac:dyDescent="0.25">
      <c r="A48" s="4">
        <v>2020</v>
      </c>
      <c r="B48" s="4" t="s">
        <v>5</v>
      </c>
      <c r="C48" s="14">
        <v>54868</v>
      </c>
      <c r="D48" s="14">
        <f t="shared" si="4"/>
        <v>62515.666666666664</v>
      </c>
      <c r="E48" s="15">
        <f t="shared" si="0"/>
        <v>-7647.6666666666642</v>
      </c>
      <c r="F48" s="15">
        <f t="shared" si="1"/>
        <v>7647.6666666666642</v>
      </c>
      <c r="G48" s="15">
        <f t="shared" si="2"/>
        <v>58486805.444444411</v>
      </c>
      <c r="H48" s="9">
        <f t="shared" si="3"/>
        <v>0.13938300405822454</v>
      </c>
    </row>
    <row r="49" spans="1:8" x14ac:dyDescent="0.25">
      <c r="A49" s="4">
        <v>2020</v>
      </c>
      <c r="B49" s="4" t="s">
        <v>4</v>
      </c>
      <c r="C49" s="14">
        <v>56226</v>
      </c>
      <c r="D49" s="14">
        <f t="shared" si="4"/>
        <v>61601.666666666664</v>
      </c>
      <c r="E49" s="15">
        <f t="shared" si="0"/>
        <v>-5375.6666666666642</v>
      </c>
      <c r="F49" s="15">
        <f t="shared" si="1"/>
        <v>5375.6666666666642</v>
      </c>
      <c r="G49" s="15">
        <f t="shared" si="2"/>
        <v>28897792.111111086</v>
      </c>
      <c r="H49" s="9">
        <f t="shared" si="3"/>
        <v>9.5608200239509555E-2</v>
      </c>
    </row>
    <row r="50" spans="1:8" x14ac:dyDescent="0.25">
      <c r="A50" s="4">
        <v>2020</v>
      </c>
      <c r="B50" s="4" t="s">
        <v>3</v>
      </c>
      <c r="C50" s="14">
        <v>66204</v>
      </c>
      <c r="D50" s="14">
        <f t="shared" si="4"/>
        <v>58360</v>
      </c>
      <c r="E50" s="15">
        <f t="shared" si="0"/>
        <v>7844</v>
      </c>
      <c r="F50" s="15">
        <f t="shared" si="1"/>
        <v>7844</v>
      </c>
      <c r="G50" s="15">
        <f t="shared" si="2"/>
        <v>61528336</v>
      </c>
      <c r="H50" s="9">
        <f t="shared" si="3"/>
        <v>0.11848226693251163</v>
      </c>
    </row>
    <row r="51" spans="1:8" x14ac:dyDescent="0.25">
      <c r="A51" s="4">
        <v>2020</v>
      </c>
      <c r="B51" s="4" t="s">
        <v>2</v>
      </c>
      <c r="C51" s="14">
        <v>61438</v>
      </c>
      <c r="D51" s="14">
        <f t="shared" si="4"/>
        <v>59099.333333333336</v>
      </c>
      <c r="E51" s="15">
        <f t="shared" si="0"/>
        <v>2338.6666666666642</v>
      </c>
      <c r="F51" s="15">
        <f t="shared" si="1"/>
        <v>2338.6666666666642</v>
      </c>
      <c r="G51" s="15">
        <f t="shared" si="2"/>
        <v>5469361.7777777668</v>
      </c>
      <c r="H51" s="9">
        <f t="shared" si="3"/>
        <v>3.8065475221632609E-2</v>
      </c>
    </row>
    <row r="52" spans="1:8" x14ac:dyDescent="0.25">
      <c r="A52" s="4">
        <v>2020</v>
      </c>
      <c r="B52" s="4" t="s">
        <v>1</v>
      </c>
      <c r="C52" s="14">
        <v>45786</v>
      </c>
      <c r="D52" s="14">
        <f t="shared" si="4"/>
        <v>61289.333333333336</v>
      </c>
      <c r="E52" s="15">
        <f t="shared" si="0"/>
        <v>-15503.333333333336</v>
      </c>
      <c r="F52" s="15">
        <f t="shared" si="1"/>
        <v>15503.333333333336</v>
      </c>
      <c r="G52" s="15">
        <f t="shared" si="2"/>
        <v>240353344.44444451</v>
      </c>
      <c r="H52" s="9">
        <f t="shared" si="3"/>
        <v>0.33860423127884803</v>
      </c>
    </row>
    <row r="53" spans="1:8" x14ac:dyDescent="0.25">
      <c r="A53" s="4">
        <v>2020</v>
      </c>
      <c r="B53" s="4" t="s">
        <v>0</v>
      </c>
      <c r="C53" s="14">
        <v>63034</v>
      </c>
      <c r="D53" s="14">
        <f t="shared" si="4"/>
        <v>57809.333333333336</v>
      </c>
      <c r="E53" s="15">
        <f t="shared" si="0"/>
        <v>5224.6666666666642</v>
      </c>
      <c r="F53" s="15">
        <f t="shared" si="1"/>
        <v>5224.6666666666642</v>
      </c>
      <c r="G53" s="15">
        <f t="shared" si="2"/>
        <v>27297141.777777754</v>
      </c>
      <c r="H53" s="9">
        <f t="shared" si="3"/>
        <v>8.2886484542733507E-2</v>
      </c>
    </row>
    <row r="54" spans="1:8" x14ac:dyDescent="0.25">
      <c r="A54" s="4">
        <v>2021</v>
      </c>
      <c r="B54" s="4" t="s">
        <v>51</v>
      </c>
      <c r="C54" s="14">
        <v>49002</v>
      </c>
      <c r="D54" s="14">
        <f t="shared" si="4"/>
        <v>56752.666666666664</v>
      </c>
      <c r="E54" s="15">
        <f t="shared" si="0"/>
        <v>-7750.6666666666642</v>
      </c>
      <c r="F54" s="15">
        <f t="shared" si="1"/>
        <v>7750.6666666666642</v>
      </c>
      <c r="G54" s="15">
        <f t="shared" si="2"/>
        <v>60072833.777777739</v>
      </c>
      <c r="H54" s="9">
        <f t="shared" si="3"/>
        <v>0.15817041481300079</v>
      </c>
    </row>
    <row r="55" spans="1:8" x14ac:dyDescent="0.25">
      <c r="A55" s="4">
        <v>2021</v>
      </c>
      <c r="B55" s="4" t="s">
        <v>50</v>
      </c>
      <c r="C55" s="14">
        <v>41439</v>
      </c>
      <c r="D55" s="14">
        <f t="shared" si="4"/>
        <v>52607.333333333336</v>
      </c>
      <c r="E55" s="15">
        <f t="shared" si="0"/>
        <v>-11168.333333333336</v>
      </c>
      <c r="F55" s="15">
        <f t="shared" si="1"/>
        <v>11168.333333333336</v>
      </c>
      <c r="G55" s="15">
        <f t="shared" si="2"/>
        <v>124731669.44444449</v>
      </c>
      <c r="H55" s="9">
        <f t="shared" si="3"/>
        <v>0.26951261693895451</v>
      </c>
    </row>
    <row r="56" spans="1:8" x14ac:dyDescent="0.25">
      <c r="A56" s="4">
        <v>2021</v>
      </c>
      <c r="B56" s="4" t="s">
        <v>49</v>
      </c>
      <c r="C56" s="14">
        <v>33153</v>
      </c>
      <c r="D56" s="14">
        <f t="shared" si="4"/>
        <v>51158.333333333336</v>
      </c>
      <c r="E56" s="15">
        <f t="shared" si="0"/>
        <v>-18005.333333333336</v>
      </c>
      <c r="F56" s="15">
        <f t="shared" si="1"/>
        <v>18005.333333333336</v>
      </c>
      <c r="G56" s="15">
        <f t="shared" si="2"/>
        <v>324192028.44444454</v>
      </c>
      <c r="H56" s="9">
        <f t="shared" si="3"/>
        <v>0.5430981610512875</v>
      </c>
    </row>
    <row r="57" spans="1:8" x14ac:dyDescent="0.25">
      <c r="A57" s="4">
        <v>2021</v>
      </c>
      <c r="B57" s="4" t="s">
        <v>48</v>
      </c>
      <c r="C57" s="14">
        <v>49809</v>
      </c>
      <c r="D57" s="14">
        <f t="shared" si="4"/>
        <v>41198</v>
      </c>
      <c r="E57" s="15">
        <f t="shared" si="0"/>
        <v>8611</v>
      </c>
      <c r="F57" s="15">
        <f t="shared" si="1"/>
        <v>8611</v>
      </c>
      <c r="G57" s="15">
        <f t="shared" si="2"/>
        <v>74149321</v>
      </c>
      <c r="H57" s="9">
        <f t="shared" si="3"/>
        <v>0.17288040313999478</v>
      </c>
    </row>
    <row r="58" spans="1:8" x14ac:dyDescent="0.25">
      <c r="A58" s="4">
        <v>2021</v>
      </c>
      <c r="B58" s="4" t="s">
        <v>47</v>
      </c>
      <c r="C58" s="14">
        <v>45272</v>
      </c>
      <c r="D58" s="14">
        <f t="shared" si="4"/>
        <v>41467</v>
      </c>
      <c r="E58" s="15">
        <f t="shared" si="0"/>
        <v>3805</v>
      </c>
      <c r="F58" s="15">
        <f t="shared" si="1"/>
        <v>3805</v>
      </c>
      <c r="G58" s="15">
        <f t="shared" si="2"/>
        <v>14478025</v>
      </c>
      <c r="H58" s="9">
        <f t="shared" si="3"/>
        <v>8.4047534900159038E-2</v>
      </c>
    </row>
    <row r="59" spans="1:8" x14ac:dyDescent="0.25">
      <c r="A59" s="4">
        <v>2021</v>
      </c>
      <c r="B59" s="4" t="s">
        <v>46</v>
      </c>
      <c r="C59" s="14">
        <v>49883</v>
      </c>
      <c r="D59" s="14">
        <f t="shared" si="4"/>
        <v>42744.666666666664</v>
      </c>
      <c r="E59" s="15">
        <f t="shared" si="0"/>
        <v>7138.3333333333358</v>
      </c>
      <c r="F59" s="15">
        <f t="shared" si="1"/>
        <v>7138.3333333333358</v>
      </c>
      <c r="G59" s="15">
        <f t="shared" si="2"/>
        <v>50955802.777777813</v>
      </c>
      <c r="H59" s="9">
        <f t="shared" si="3"/>
        <v>0.1431015242333728</v>
      </c>
    </row>
    <row r="60" spans="1:8" x14ac:dyDescent="0.25">
      <c r="A60" s="4">
        <v>2021</v>
      </c>
      <c r="B60" s="4" t="s">
        <v>45</v>
      </c>
      <c r="C60" s="14">
        <v>42973</v>
      </c>
      <c r="D60" s="14">
        <f t="shared" si="4"/>
        <v>48321.333333333336</v>
      </c>
      <c r="E60" s="15">
        <f t="shared" si="0"/>
        <v>-5348.3333333333358</v>
      </c>
      <c r="F60" s="15">
        <f t="shared" si="1"/>
        <v>5348.3333333333358</v>
      </c>
      <c r="G60" s="15">
        <f t="shared" si="2"/>
        <v>28604669.44444447</v>
      </c>
      <c r="H60" s="9">
        <f t="shared" si="3"/>
        <v>0.12445799300335876</v>
      </c>
    </row>
    <row r="61" spans="1:8" x14ac:dyDescent="0.25">
      <c r="A61" s="4">
        <v>2021</v>
      </c>
      <c r="B61" s="4" t="s">
        <v>44</v>
      </c>
      <c r="C61" s="14">
        <v>36508</v>
      </c>
      <c r="D61" s="14">
        <f t="shared" si="4"/>
        <v>46042.666666666664</v>
      </c>
      <c r="E61" s="15">
        <f t="shared" si="0"/>
        <v>-9534.6666666666642</v>
      </c>
      <c r="F61" s="15">
        <f t="shared" si="1"/>
        <v>9534.6666666666642</v>
      </c>
      <c r="G61" s="15">
        <f t="shared" si="2"/>
        <v>90909868.444444403</v>
      </c>
      <c r="H61" s="9">
        <f t="shared" si="3"/>
        <v>0.26116650231912636</v>
      </c>
    </row>
    <row r="62" spans="1:8" x14ac:dyDescent="0.25">
      <c r="A62" s="4">
        <v>2021</v>
      </c>
      <c r="B62" s="4" t="s">
        <v>43</v>
      </c>
      <c r="C62" s="14">
        <v>40187</v>
      </c>
      <c r="D62" s="14">
        <f t="shared" si="4"/>
        <v>43121.333333333336</v>
      </c>
      <c r="E62" s="15">
        <f t="shared" si="0"/>
        <v>-2934.3333333333358</v>
      </c>
      <c r="F62" s="15">
        <f t="shared" si="1"/>
        <v>2934.3333333333358</v>
      </c>
      <c r="G62" s="15">
        <f t="shared" si="2"/>
        <v>8610312.111111125</v>
      </c>
      <c r="H62" s="9">
        <f t="shared" si="3"/>
        <v>7.3016978956710776E-2</v>
      </c>
    </row>
    <row r="63" spans="1:8" x14ac:dyDescent="0.25">
      <c r="A63" s="4">
        <v>2021</v>
      </c>
      <c r="B63" s="4" t="s">
        <v>42</v>
      </c>
      <c r="C63" s="14">
        <v>42735</v>
      </c>
      <c r="D63" s="14">
        <f t="shared" si="4"/>
        <v>39889.333333333336</v>
      </c>
      <c r="E63" s="15">
        <f t="shared" si="0"/>
        <v>2845.6666666666642</v>
      </c>
      <c r="F63" s="15">
        <f t="shared" si="1"/>
        <v>2845.6666666666642</v>
      </c>
      <c r="G63" s="15">
        <f t="shared" si="2"/>
        <v>8097818.777777764</v>
      </c>
      <c r="H63" s="9">
        <f t="shared" si="3"/>
        <v>6.6588666588666537E-2</v>
      </c>
    </row>
    <row r="64" spans="1:8" x14ac:dyDescent="0.25">
      <c r="A64" s="4">
        <v>2021</v>
      </c>
      <c r="B64" s="4" t="s">
        <v>41</v>
      </c>
      <c r="C64" s="14">
        <v>29575</v>
      </c>
      <c r="D64" s="14">
        <f t="shared" si="4"/>
        <v>39810</v>
      </c>
      <c r="E64" s="15">
        <f t="shared" si="0"/>
        <v>-10235</v>
      </c>
      <c r="F64" s="15">
        <f t="shared" si="1"/>
        <v>10235</v>
      </c>
      <c r="G64" s="15">
        <f t="shared" si="2"/>
        <v>104755225</v>
      </c>
      <c r="H64" s="9">
        <f t="shared" si="3"/>
        <v>0.34606931530008456</v>
      </c>
    </row>
    <row r="65" spans="1:8" x14ac:dyDescent="0.25">
      <c r="A65" s="4">
        <v>2021</v>
      </c>
      <c r="B65" s="4" t="s">
        <v>40</v>
      </c>
      <c r="C65" s="14">
        <v>28387</v>
      </c>
      <c r="D65" s="14">
        <f t="shared" si="4"/>
        <v>37499</v>
      </c>
      <c r="E65" s="15">
        <f t="shared" si="0"/>
        <v>-9112</v>
      </c>
      <c r="F65" s="15">
        <f t="shared" si="1"/>
        <v>9112</v>
      </c>
      <c r="G65" s="15">
        <f t="shared" si="2"/>
        <v>83028544</v>
      </c>
      <c r="H65" s="9">
        <f t="shared" si="3"/>
        <v>0.3209920033818297</v>
      </c>
    </row>
    <row r="66" spans="1:8" x14ac:dyDescent="0.25">
      <c r="A66" s="4">
        <v>2021</v>
      </c>
      <c r="B66" s="4" t="s">
        <v>39</v>
      </c>
      <c r="C66" s="14">
        <v>27759</v>
      </c>
      <c r="D66" s="14">
        <f t="shared" si="4"/>
        <v>33565.666666666664</v>
      </c>
      <c r="E66" s="15">
        <f t="shared" si="0"/>
        <v>-5806.6666666666642</v>
      </c>
      <c r="F66" s="15">
        <f t="shared" si="1"/>
        <v>5806.6666666666642</v>
      </c>
      <c r="G66" s="15">
        <f t="shared" si="2"/>
        <v>33717377.777777746</v>
      </c>
      <c r="H66" s="9">
        <f t="shared" si="3"/>
        <v>0.20918140663088239</v>
      </c>
    </row>
    <row r="67" spans="1:8" x14ac:dyDescent="0.25">
      <c r="A67" s="4">
        <v>2021</v>
      </c>
      <c r="B67" s="4" t="s">
        <v>38</v>
      </c>
      <c r="C67" s="14">
        <v>15227</v>
      </c>
      <c r="D67" s="14">
        <f t="shared" si="4"/>
        <v>28573.666666666668</v>
      </c>
      <c r="E67" s="15">
        <f t="shared" si="0"/>
        <v>-13346.666666666668</v>
      </c>
      <c r="F67" s="15">
        <f t="shared" si="1"/>
        <v>13346.666666666668</v>
      </c>
      <c r="G67" s="15">
        <f t="shared" si="2"/>
        <v>178133511.11111113</v>
      </c>
      <c r="H67" s="9">
        <f t="shared" si="3"/>
        <v>0.87651321118189185</v>
      </c>
    </row>
    <row r="68" spans="1:8" x14ac:dyDescent="0.25">
      <c r="A68" s="4">
        <v>2021</v>
      </c>
      <c r="B68" s="4" t="s">
        <v>37</v>
      </c>
      <c r="C68" s="14">
        <v>22594</v>
      </c>
      <c r="D68" s="14">
        <f t="shared" si="4"/>
        <v>23791</v>
      </c>
      <c r="E68" s="15">
        <f t="shared" si="0"/>
        <v>-1197</v>
      </c>
      <c r="F68" s="15">
        <f t="shared" si="1"/>
        <v>1197</v>
      </c>
      <c r="G68" s="15">
        <f t="shared" si="2"/>
        <v>1432809</v>
      </c>
      <c r="H68" s="9">
        <f t="shared" si="3"/>
        <v>5.2978666902717533E-2</v>
      </c>
    </row>
    <row r="69" spans="1:8" x14ac:dyDescent="0.25">
      <c r="A69" s="4">
        <v>2021</v>
      </c>
      <c r="B69" s="4" t="s">
        <v>36</v>
      </c>
      <c r="C69" s="14">
        <v>27219</v>
      </c>
      <c r="D69" s="14">
        <f t="shared" si="4"/>
        <v>21860</v>
      </c>
      <c r="E69" s="15">
        <f t="shared" si="0"/>
        <v>5359</v>
      </c>
      <c r="F69" s="15">
        <f t="shared" si="1"/>
        <v>5359</v>
      </c>
      <c r="G69" s="15">
        <f t="shared" si="2"/>
        <v>28718881</v>
      </c>
      <c r="H69" s="9">
        <f t="shared" si="3"/>
        <v>0.19688452918916932</v>
      </c>
    </row>
    <row r="70" spans="1:8" x14ac:dyDescent="0.25">
      <c r="A70" s="4">
        <v>2021</v>
      </c>
      <c r="B70" s="4" t="s">
        <v>35</v>
      </c>
      <c r="C70" s="14">
        <v>17886</v>
      </c>
      <c r="D70" s="14">
        <f t="shared" ref="D70:D133" si="5">AVERAGE(C67:C69)</f>
        <v>21680</v>
      </c>
      <c r="E70" s="15">
        <f t="shared" ref="E70:E133" si="6">C70-D70</f>
        <v>-3794</v>
      </c>
      <c r="F70" s="15">
        <f t="shared" ref="F70:F133" si="7">ABS(E70)</f>
        <v>3794</v>
      </c>
      <c r="G70" s="15">
        <f t="shared" ref="G70:G133" si="8">F70^2</f>
        <v>14394436</v>
      </c>
      <c r="H70" s="9">
        <f t="shared" ref="H70:H133" si="9">F70/C70</f>
        <v>0.21212121212121213</v>
      </c>
    </row>
    <row r="71" spans="1:8" x14ac:dyDescent="0.25">
      <c r="A71" s="4">
        <v>2021</v>
      </c>
      <c r="B71" s="4" t="s">
        <v>34</v>
      </c>
      <c r="C71" s="14">
        <v>16480</v>
      </c>
      <c r="D71" s="14">
        <f t="shared" si="5"/>
        <v>22566.333333333332</v>
      </c>
      <c r="E71" s="15">
        <f t="shared" si="6"/>
        <v>-6086.3333333333321</v>
      </c>
      <c r="F71" s="15">
        <f t="shared" si="7"/>
        <v>6086.3333333333321</v>
      </c>
      <c r="G71" s="15">
        <f t="shared" si="8"/>
        <v>37043453.444444433</v>
      </c>
      <c r="H71" s="9">
        <f t="shared" si="9"/>
        <v>0.36931634304207112</v>
      </c>
    </row>
    <row r="72" spans="1:8" x14ac:dyDescent="0.25">
      <c r="A72" s="4">
        <v>2021</v>
      </c>
      <c r="B72" s="4" t="s">
        <v>33</v>
      </c>
      <c r="C72" s="14">
        <v>11418</v>
      </c>
      <c r="D72" s="14">
        <f t="shared" si="5"/>
        <v>20528.333333333332</v>
      </c>
      <c r="E72" s="15">
        <f t="shared" si="6"/>
        <v>-9110.3333333333321</v>
      </c>
      <c r="F72" s="15">
        <f t="shared" si="7"/>
        <v>9110.3333333333321</v>
      </c>
      <c r="G72" s="15">
        <f t="shared" si="8"/>
        <v>82998173.444444418</v>
      </c>
      <c r="H72" s="9">
        <f t="shared" si="9"/>
        <v>0.79789221696736135</v>
      </c>
    </row>
    <row r="73" spans="1:8" x14ac:dyDescent="0.25">
      <c r="A73" s="4">
        <v>2021</v>
      </c>
      <c r="B73" s="4" t="s">
        <v>32</v>
      </c>
      <c r="C73" s="14">
        <v>26523</v>
      </c>
      <c r="D73" s="14">
        <f t="shared" si="5"/>
        <v>15261.333333333334</v>
      </c>
      <c r="E73" s="15">
        <f t="shared" si="6"/>
        <v>11261.666666666666</v>
      </c>
      <c r="F73" s="15">
        <f t="shared" si="7"/>
        <v>11261.666666666666</v>
      </c>
      <c r="G73" s="15">
        <f t="shared" si="8"/>
        <v>126825136.1111111</v>
      </c>
      <c r="H73" s="9">
        <f t="shared" si="9"/>
        <v>0.42460003267604213</v>
      </c>
    </row>
    <row r="74" spans="1:8" x14ac:dyDescent="0.25">
      <c r="A74" s="4">
        <v>2021</v>
      </c>
      <c r="B74" s="4" t="s">
        <v>31</v>
      </c>
      <c r="C74" s="14">
        <v>31692</v>
      </c>
      <c r="D74" s="14">
        <f t="shared" si="5"/>
        <v>18140.333333333332</v>
      </c>
      <c r="E74" s="15">
        <f t="shared" si="6"/>
        <v>13551.666666666668</v>
      </c>
      <c r="F74" s="15">
        <f t="shared" si="7"/>
        <v>13551.666666666668</v>
      </c>
      <c r="G74" s="15">
        <f t="shared" si="8"/>
        <v>183647669.44444448</v>
      </c>
      <c r="H74" s="9">
        <f t="shared" si="9"/>
        <v>0.4276052841936977</v>
      </c>
    </row>
    <row r="75" spans="1:8" x14ac:dyDescent="0.25">
      <c r="A75" s="4">
        <v>2021</v>
      </c>
      <c r="B75" s="4" t="s">
        <v>30</v>
      </c>
      <c r="C75" s="14">
        <v>38291</v>
      </c>
      <c r="D75" s="14">
        <f t="shared" si="5"/>
        <v>23211</v>
      </c>
      <c r="E75" s="15">
        <f t="shared" si="6"/>
        <v>15080</v>
      </c>
      <c r="F75" s="15">
        <f t="shared" si="7"/>
        <v>15080</v>
      </c>
      <c r="G75" s="15">
        <f t="shared" si="8"/>
        <v>227406400</v>
      </c>
      <c r="H75" s="9">
        <f t="shared" si="9"/>
        <v>0.39382622548379514</v>
      </c>
    </row>
    <row r="76" spans="1:8" x14ac:dyDescent="0.25">
      <c r="A76" s="4">
        <v>2021</v>
      </c>
      <c r="B76" s="4" t="s">
        <v>29</v>
      </c>
      <c r="C76" s="14">
        <v>20248</v>
      </c>
      <c r="D76" s="14">
        <f t="shared" si="5"/>
        <v>32168.666666666668</v>
      </c>
      <c r="E76" s="15">
        <f t="shared" si="6"/>
        <v>-11920.666666666668</v>
      </c>
      <c r="F76" s="15">
        <f t="shared" si="7"/>
        <v>11920.666666666668</v>
      </c>
      <c r="G76" s="15">
        <f t="shared" si="8"/>
        <v>142102293.77777782</v>
      </c>
      <c r="H76" s="9">
        <f t="shared" si="9"/>
        <v>0.58873304359278289</v>
      </c>
    </row>
    <row r="77" spans="1:8" x14ac:dyDescent="0.25">
      <c r="A77" s="4">
        <v>2021</v>
      </c>
      <c r="B77" s="4" t="s">
        <v>28</v>
      </c>
      <c r="C77" s="14">
        <v>22811</v>
      </c>
      <c r="D77" s="14">
        <f t="shared" si="5"/>
        <v>30077</v>
      </c>
      <c r="E77" s="15">
        <f t="shared" si="6"/>
        <v>-7266</v>
      </c>
      <c r="F77" s="15">
        <f t="shared" si="7"/>
        <v>7266</v>
      </c>
      <c r="G77" s="15">
        <f t="shared" si="8"/>
        <v>52794756</v>
      </c>
      <c r="H77" s="9">
        <f t="shared" si="9"/>
        <v>0.31853053351453248</v>
      </c>
    </row>
    <row r="78" spans="1:8" x14ac:dyDescent="0.25">
      <c r="A78" s="4">
        <v>2021</v>
      </c>
      <c r="B78" s="4" t="s">
        <v>27</v>
      </c>
      <c r="C78" s="14">
        <v>36235</v>
      </c>
      <c r="D78" s="14">
        <f t="shared" si="5"/>
        <v>27116.666666666668</v>
      </c>
      <c r="E78" s="15">
        <f t="shared" si="6"/>
        <v>9118.3333333333321</v>
      </c>
      <c r="F78" s="15">
        <f t="shared" si="7"/>
        <v>9118.3333333333321</v>
      </c>
      <c r="G78" s="15">
        <f t="shared" si="8"/>
        <v>83144002.777777761</v>
      </c>
      <c r="H78" s="9">
        <f t="shared" si="9"/>
        <v>0.25164435858516165</v>
      </c>
    </row>
    <row r="79" spans="1:8" x14ac:dyDescent="0.25">
      <c r="A79" s="4">
        <v>2021</v>
      </c>
      <c r="B79" s="4" t="s">
        <v>26</v>
      </c>
      <c r="C79" s="14">
        <v>25177</v>
      </c>
      <c r="D79" s="14">
        <f t="shared" si="5"/>
        <v>26431.333333333332</v>
      </c>
      <c r="E79" s="15">
        <f t="shared" si="6"/>
        <v>-1254.3333333333321</v>
      </c>
      <c r="F79" s="15">
        <f t="shared" si="7"/>
        <v>1254.3333333333321</v>
      </c>
      <c r="G79" s="15">
        <f t="shared" si="8"/>
        <v>1573352.111111108</v>
      </c>
      <c r="H79" s="9">
        <f t="shared" si="9"/>
        <v>4.9820603460830601E-2</v>
      </c>
    </row>
    <row r="80" spans="1:8" x14ac:dyDescent="0.25">
      <c r="A80" s="4">
        <v>2021</v>
      </c>
      <c r="B80" s="4" t="s">
        <v>25</v>
      </c>
      <c r="C80" s="14">
        <v>25516</v>
      </c>
      <c r="D80" s="14">
        <f t="shared" si="5"/>
        <v>28074.333333333332</v>
      </c>
      <c r="E80" s="15">
        <f t="shared" si="6"/>
        <v>-2558.3333333333321</v>
      </c>
      <c r="F80" s="15">
        <f t="shared" si="7"/>
        <v>2558.3333333333321</v>
      </c>
      <c r="G80" s="15">
        <f t="shared" si="8"/>
        <v>6545069.4444444384</v>
      </c>
      <c r="H80" s="9">
        <f t="shared" si="9"/>
        <v>0.10026388671160574</v>
      </c>
    </row>
    <row r="81" spans="1:8" x14ac:dyDescent="0.25">
      <c r="A81" s="4">
        <v>2021</v>
      </c>
      <c r="B81" s="4" t="s">
        <v>24</v>
      </c>
      <c r="C81" s="14">
        <v>23155</v>
      </c>
      <c r="D81" s="14">
        <f t="shared" si="5"/>
        <v>28976</v>
      </c>
      <c r="E81" s="15">
        <f t="shared" si="6"/>
        <v>-5821</v>
      </c>
      <c r="F81" s="15">
        <f t="shared" si="7"/>
        <v>5821</v>
      </c>
      <c r="G81" s="15">
        <f t="shared" si="8"/>
        <v>33884041</v>
      </c>
      <c r="H81" s="9">
        <f t="shared" si="9"/>
        <v>0.25139278773483048</v>
      </c>
    </row>
    <row r="82" spans="1:8" x14ac:dyDescent="0.25">
      <c r="A82" s="4">
        <v>2021</v>
      </c>
      <c r="B82" s="4" t="s">
        <v>23</v>
      </c>
      <c r="C82" s="14">
        <v>36891</v>
      </c>
      <c r="D82" s="14">
        <f t="shared" si="5"/>
        <v>24616</v>
      </c>
      <c r="E82" s="15">
        <f t="shared" si="6"/>
        <v>12275</v>
      </c>
      <c r="F82" s="15">
        <f t="shared" si="7"/>
        <v>12275</v>
      </c>
      <c r="G82" s="15">
        <f t="shared" si="8"/>
        <v>150675625</v>
      </c>
      <c r="H82" s="9">
        <f t="shared" si="9"/>
        <v>0.33273698191970941</v>
      </c>
    </row>
    <row r="83" spans="1:8" x14ac:dyDescent="0.25">
      <c r="A83" s="4">
        <v>2021</v>
      </c>
      <c r="B83" s="4" t="s">
        <v>22</v>
      </c>
      <c r="C83" s="14">
        <v>27866</v>
      </c>
      <c r="D83" s="14">
        <f t="shared" si="5"/>
        <v>28520.666666666668</v>
      </c>
      <c r="E83" s="15">
        <f t="shared" si="6"/>
        <v>-654.66666666666788</v>
      </c>
      <c r="F83" s="15">
        <f t="shared" si="7"/>
        <v>654.66666666666788</v>
      </c>
      <c r="G83" s="15">
        <f t="shared" si="8"/>
        <v>428588.44444444601</v>
      </c>
      <c r="H83" s="9">
        <f t="shared" si="9"/>
        <v>2.349338500921079E-2</v>
      </c>
    </row>
    <row r="84" spans="1:8" x14ac:dyDescent="0.25">
      <c r="A84" s="4">
        <v>2021</v>
      </c>
      <c r="B84" s="4" t="s">
        <v>21</v>
      </c>
      <c r="C84" s="14">
        <v>24548</v>
      </c>
      <c r="D84" s="14">
        <f t="shared" si="5"/>
        <v>29304</v>
      </c>
      <c r="E84" s="15">
        <f t="shared" si="6"/>
        <v>-4756</v>
      </c>
      <c r="F84" s="15">
        <f t="shared" si="7"/>
        <v>4756</v>
      </c>
      <c r="G84" s="15">
        <f t="shared" si="8"/>
        <v>22619536</v>
      </c>
      <c r="H84" s="9">
        <f t="shared" si="9"/>
        <v>0.19374287110966271</v>
      </c>
    </row>
    <row r="85" spans="1:8" x14ac:dyDescent="0.25">
      <c r="A85" s="4">
        <v>2021</v>
      </c>
      <c r="B85" s="4" t="s">
        <v>20</v>
      </c>
      <c r="C85" s="14">
        <v>32777</v>
      </c>
      <c r="D85" s="14">
        <f t="shared" si="5"/>
        <v>29768.333333333332</v>
      </c>
      <c r="E85" s="15">
        <f t="shared" si="6"/>
        <v>3008.6666666666679</v>
      </c>
      <c r="F85" s="15">
        <f t="shared" si="7"/>
        <v>3008.6666666666679</v>
      </c>
      <c r="G85" s="15">
        <f t="shared" si="8"/>
        <v>9052075.1111111175</v>
      </c>
      <c r="H85" s="9">
        <f t="shared" si="9"/>
        <v>9.1792008623933483E-2</v>
      </c>
    </row>
    <row r="86" spans="1:8" x14ac:dyDescent="0.25">
      <c r="A86" s="4">
        <v>2021</v>
      </c>
      <c r="B86" s="4" t="s">
        <v>19</v>
      </c>
      <c r="C86" s="14">
        <v>39706</v>
      </c>
      <c r="D86" s="14">
        <f t="shared" si="5"/>
        <v>28397</v>
      </c>
      <c r="E86" s="15">
        <f t="shared" si="6"/>
        <v>11309</v>
      </c>
      <c r="F86" s="15">
        <f t="shared" si="7"/>
        <v>11309</v>
      </c>
      <c r="G86" s="15">
        <f t="shared" si="8"/>
        <v>127893481</v>
      </c>
      <c r="H86" s="9">
        <f t="shared" si="9"/>
        <v>0.28481841535284341</v>
      </c>
    </row>
    <row r="87" spans="1:8" x14ac:dyDescent="0.25">
      <c r="A87" s="4">
        <v>2021</v>
      </c>
      <c r="B87" s="4" t="s">
        <v>18</v>
      </c>
      <c r="C87" s="14">
        <v>38434</v>
      </c>
      <c r="D87" s="14">
        <f t="shared" si="5"/>
        <v>32343.666666666668</v>
      </c>
      <c r="E87" s="15">
        <f t="shared" si="6"/>
        <v>6090.3333333333321</v>
      </c>
      <c r="F87" s="15">
        <f t="shared" si="7"/>
        <v>6090.3333333333321</v>
      </c>
      <c r="G87" s="15">
        <f t="shared" si="8"/>
        <v>37092160.111111097</v>
      </c>
      <c r="H87" s="9">
        <f t="shared" si="9"/>
        <v>0.1584621255485594</v>
      </c>
    </row>
    <row r="88" spans="1:8" x14ac:dyDescent="0.25">
      <c r="A88" s="4">
        <v>2021</v>
      </c>
      <c r="B88" s="4" t="s">
        <v>17</v>
      </c>
      <c r="C88" s="14">
        <v>36589</v>
      </c>
      <c r="D88" s="14">
        <f t="shared" si="5"/>
        <v>36972.333333333336</v>
      </c>
      <c r="E88" s="15">
        <f t="shared" si="6"/>
        <v>-383.33333333333576</v>
      </c>
      <c r="F88" s="15">
        <f t="shared" si="7"/>
        <v>383.33333333333576</v>
      </c>
      <c r="G88" s="15">
        <f t="shared" si="8"/>
        <v>146944.4444444463</v>
      </c>
      <c r="H88" s="9">
        <f t="shared" si="9"/>
        <v>1.0476737088560381E-2</v>
      </c>
    </row>
    <row r="89" spans="1:8" x14ac:dyDescent="0.25">
      <c r="A89" s="4">
        <v>2021</v>
      </c>
      <c r="B89" s="4" t="s">
        <v>16</v>
      </c>
      <c r="C89" s="14">
        <v>20450</v>
      </c>
      <c r="D89" s="14">
        <f t="shared" si="5"/>
        <v>38243</v>
      </c>
      <c r="E89" s="15">
        <f t="shared" si="6"/>
        <v>-17793</v>
      </c>
      <c r="F89" s="15">
        <f t="shared" si="7"/>
        <v>17793</v>
      </c>
      <c r="G89" s="15">
        <f t="shared" si="8"/>
        <v>316590849</v>
      </c>
      <c r="H89" s="9">
        <f t="shared" si="9"/>
        <v>0.87007334963325178</v>
      </c>
    </row>
    <row r="90" spans="1:8" x14ac:dyDescent="0.25">
      <c r="A90" s="4">
        <v>2021</v>
      </c>
      <c r="B90" s="4" t="s">
        <v>15</v>
      </c>
      <c r="C90" s="14">
        <v>29774</v>
      </c>
      <c r="D90" s="14">
        <f t="shared" si="5"/>
        <v>31824.333333333332</v>
      </c>
      <c r="E90" s="15">
        <f t="shared" si="6"/>
        <v>-2050.3333333333321</v>
      </c>
      <c r="F90" s="15">
        <f t="shared" si="7"/>
        <v>2050.3333333333321</v>
      </c>
      <c r="G90" s="15">
        <f t="shared" si="8"/>
        <v>4203866.7777777724</v>
      </c>
      <c r="H90" s="9">
        <f t="shared" si="9"/>
        <v>6.8863213989834485E-2</v>
      </c>
    </row>
    <row r="91" spans="1:8" x14ac:dyDescent="0.25">
      <c r="A91" s="4">
        <v>2021</v>
      </c>
      <c r="B91" s="4" t="s">
        <v>14</v>
      </c>
      <c r="C91" s="14">
        <v>24825</v>
      </c>
      <c r="D91" s="14">
        <f t="shared" si="5"/>
        <v>28937.666666666668</v>
      </c>
      <c r="E91" s="15">
        <f t="shared" si="6"/>
        <v>-4112.6666666666679</v>
      </c>
      <c r="F91" s="15">
        <f t="shared" si="7"/>
        <v>4112.6666666666679</v>
      </c>
      <c r="G91" s="15">
        <f t="shared" si="8"/>
        <v>16914027.111111119</v>
      </c>
      <c r="H91" s="9">
        <f t="shared" si="9"/>
        <v>0.16566633098355157</v>
      </c>
    </row>
    <row r="92" spans="1:8" x14ac:dyDescent="0.25">
      <c r="A92" s="4">
        <v>2021</v>
      </c>
      <c r="B92" s="4" t="s">
        <v>13</v>
      </c>
      <c r="C92" s="14">
        <v>28675</v>
      </c>
      <c r="D92" s="14">
        <f t="shared" si="5"/>
        <v>25016.333333333332</v>
      </c>
      <c r="E92" s="15">
        <f t="shared" si="6"/>
        <v>3658.6666666666679</v>
      </c>
      <c r="F92" s="15">
        <f t="shared" si="7"/>
        <v>3658.6666666666679</v>
      </c>
      <c r="G92" s="15">
        <f t="shared" si="8"/>
        <v>13385841.777777787</v>
      </c>
      <c r="H92" s="9">
        <f t="shared" si="9"/>
        <v>0.12759081662307473</v>
      </c>
    </row>
    <row r="93" spans="1:8" x14ac:dyDescent="0.25">
      <c r="A93" s="4">
        <v>2021</v>
      </c>
      <c r="B93" s="4" t="s">
        <v>12</v>
      </c>
      <c r="C93" s="14">
        <v>38114</v>
      </c>
      <c r="D93" s="14">
        <f t="shared" si="5"/>
        <v>27758</v>
      </c>
      <c r="E93" s="15">
        <f t="shared" si="6"/>
        <v>10356</v>
      </c>
      <c r="F93" s="15">
        <f t="shared" si="7"/>
        <v>10356</v>
      </c>
      <c r="G93" s="15">
        <f t="shared" si="8"/>
        <v>107246736</v>
      </c>
      <c r="H93" s="9">
        <f t="shared" si="9"/>
        <v>0.27171118224274543</v>
      </c>
    </row>
    <row r="94" spans="1:8" x14ac:dyDescent="0.25">
      <c r="A94" s="4">
        <v>2021</v>
      </c>
      <c r="B94" s="4" t="s">
        <v>11</v>
      </c>
      <c r="C94" s="14">
        <v>60680</v>
      </c>
      <c r="D94" s="14">
        <f t="shared" si="5"/>
        <v>30538</v>
      </c>
      <c r="E94" s="15">
        <f t="shared" si="6"/>
        <v>30142</v>
      </c>
      <c r="F94" s="15">
        <f t="shared" si="7"/>
        <v>30142</v>
      </c>
      <c r="G94" s="15">
        <f t="shared" si="8"/>
        <v>908540164</v>
      </c>
      <c r="H94" s="9">
        <f t="shared" si="9"/>
        <v>0.49673698088332235</v>
      </c>
    </row>
    <row r="95" spans="1:8" x14ac:dyDescent="0.25">
      <c r="A95" s="4">
        <v>2021</v>
      </c>
      <c r="B95" s="4" t="s">
        <v>10</v>
      </c>
      <c r="C95" s="14">
        <v>66412</v>
      </c>
      <c r="D95" s="14">
        <f t="shared" si="5"/>
        <v>42489.666666666664</v>
      </c>
      <c r="E95" s="15">
        <f t="shared" si="6"/>
        <v>23922.333333333336</v>
      </c>
      <c r="F95" s="15">
        <f t="shared" si="7"/>
        <v>23922.333333333336</v>
      </c>
      <c r="G95" s="15">
        <f t="shared" si="8"/>
        <v>572278032.11111128</v>
      </c>
      <c r="H95" s="9">
        <f t="shared" si="9"/>
        <v>0.36021100604308465</v>
      </c>
    </row>
    <row r="96" spans="1:8" x14ac:dyDescent="0.25">
      <c r="A96" s="4">
        <v>2021</v>
      </c>
      <c r="B96" s="4" t="s">
        <v>9</v>
      </c>
      <c r="C96" s="14">
        <v>59748</v>
      </c>
      <c r="D96" s="14">
        <f t="shared" si="5"/>
        <v>55068.666666666664</v>
      </c>
      <c r="E96" s="15">
        <f t="shared" si="6"/>
        <v>4679.3333333333358</v>
      </c>
      <c r="F96" s="15">
        <f t="shared" si="7"/>
        <v>4679.3333333333358</v>
      </c>
      <c r="G96" s="15">
        <f t="shared" si="8"/>
        <v>21896160.444444466</v>
      </c>
      <c r="H96" s="9">
        <f t="shared" si="9"/>
        <v>7.8317823748633192E-2</v>
      </c>
    </row>
    <row r="97" spans="1:8" x14ac:dyDescent="0.25">
      <c r="A97" s="4">
        <v>2021</v>
      </c>
      <c r="B97" s="4" t="s">
        <v>8</v>
      </c>
      <c r="C97" s="14">
        <v>63708</v>
      </c>
      <c r="D97" s="14">
        <f t="shared" si="5"/>
        <v>62280</v>
      </c>
      <c r="E97" s="15">
        <f t="shared" si="6"/>
        <v>1428</v>
      </c>
      <c r="F97" s="15">
        <f t="shared" si="7"/>
        <v>1428</v>
      </c>
      <c r="G97" s="15">
        <f t="shared" si="8"/>
        <v>2039184</v>
      </c>
      <c r="H97" s="9">
        <f t="shared" si="9"/>
        <v>2.2414767376153701E-2</v>
      </c>
    </row>
    <row r="98" spans="1:8" x14ac:dyDescent="0.25">
      <c r="A98" s="4">
        <v>2021</v>
      </c>
      <c r="B98" s="4" t="s">
        <v>7</v>
      </c>
      <c r="C98" s="14">
        <v>44599</v>
      </c>
      <c r="D98" s="14">
        <f t="shared" si="5"/>
        <v>63289.333333333336</v>
      </c>
      <c r="E98" s="15">
        <f t="shared" si="6"/>
        <v>-18690.333333333336</v>
      </c>
      <c r="F98" s="15">
        <f t="shared" si="7"/>
        <v>18690.333333333336</v>
      </c>
      <c r="G98" s="15">
        <f t="shared" si="8"/>
        <v>349328560.11111122</v>
      </c>
      <c r="H98" s="9">
        <f t="shared" si="9"/>
        <v>0.41907516610985301</v>
      </c>
    </row>
    <row r="99" spans="1:8" x14ac:dyDescent="0.25">
      <c r="A99" s="4">
        <v>2021</v>
      </c>
      <c r="B99" s="4" t="s">
        <v>6</v>
      </c>
      <c r="C99" s="14">
        <v>53585</v>
      </c>
      <c r="D99" s="14">
        <f t="shared" si="5"/>
        <v>56018.333333333336</v>
      </c>
      <c r="E99" s="15">
        <f t="shared" si="6"/>
        <v>-2433.3333333333358</v>
      </c>
      <c r="F99" s="15">
        <f t="shared" si="7"/>
        <v>2433.3333333333358</v>
      </c>
      <c r="G99" s="15">
        <f t="shared" si="8"/>
        <v>5921111.1111111231</v>
      </c>
      <c r="H99" s="9">
        <f t="shared" si="9"/>
        <v>4.5410718173618282E-2</v>
      </c>
    </row>
    <row r="100" spans="1:8" x14ac:dyDescent="0.25">
      <c r="A100" s="4">
        <v>2021</v>
      </c>
      <c r="B100" s="4" t="s">
        <v>5</v>
      </c>
      <c r="C100" s="14">
        <v>57336</v>
      </c>
      <c r="D100" s="14">
        <f t="shared" si="5"/>
        <v>53964</v>
      </c>
      <c r="E100" s="15">
        <f t="shared" si="6"/>
        <v>3372</v>
      </c>
      <c r="F100" s="15">
        <f t="shared" si="7"/>
        <v>3372</v>
      </c>
      <c r="G100" s="15">
        <f t="shared" si="8"/>
        <v>11370384</v>
      </c>
      <c r="H100" s="9">
        <f t="shared" si="9"/>
        <v>5.8811218082879868E-2</v>
      </c>
    </row>
    <row r="101" spans="1:8" x14ac:dyDescent="0.25">
      <c r="A101" s="4">
        <v>2021</v>
      </c>
      <c r="B101" s="4" t="s">
        <v>4</v>
      </c>
      <c r="C101" s="14">
        <v>66029</v>
      </c>
      <c r="D101" s="14">
        <f t="shared" si="5"/>
        <v>51840</v>
      </c>
      <c r="E101" s="15">
        <f t="shared" si="6"/>
        <v>14189</v>
      </c>
      <c r="F101" s="15">
        <f t="shared" si="7"/>
        <v>14189</v>
      </c>
      <c r="G101" s="15">
        <f t="shared" si="8"/>
        <v>201327721</v>
      </c>
      <c r="H101" s="9">
        <f t="shared" si="9"/>
        <v>0.21489042693362007</v>
      </c>
    </row>
    <row r="102" spans="1:8" x14ac:dyDescent="0.25">
      <c r="A102" s="4">
        <v>2021</v>
      </c>
      <c r="B102" s="4" t="s">
        <v>3</v>
      </c>
      <c r="C102" s="14">
        <v>64430</v>
      </c>
      <c r="D102" s="14">
        <f t="shared" si="5"/>
        <v>58983.333333333336</v>
      </c>
      <c r="E102" s="15">
        <f t="shared" si="6"/>
        <v>5446.6666666666642</v>
      </c>
      <c r="F102" s="15">
        <f t="shared" si="7"/>
        <v>5446.6666666666642</v>
      </c>
      <c r="G102" s="15">
        <f t="shared" si="8"/>
        <v>29666177.77777775</v>
      </c>
      <c r="H102" s="9">
        <f t="shared" si="9"/>
        <v>8.4536189145843002E-2</v>
      </c>
    </row>
    <row r="103" spans="1:8" x14ac:dyDescent="0.25">
      <c r="A103" s="4">
        <v>2021</v>
      </c>
      <c r="B103" s="4" t="s">
        <v>2</v>
      </c>
      <c r="C103" s="14">
        <v>65458</v>
      </c>
      <c r="D103" s="14">
        <f t="shared" si="5"/>
        <v>62598.333333333336</v>
      </c>
      <c r="E103" s="15">
        <f t="shared" si="6"/>
        <v>2859.6666666666642</v>
      </c>
      <c r="F103" s="15">
        <f t="shared" si="7"/>
        <v>2859.6666666666642</v>
      </c>
      <c r="G103" s="15">
        <f t="shared" si="8"/>
        <v>8177693.444444431</v>
      </c>
      <c r="H103" s="9">
        <f t="shared" si="9"/>
        <v>4.3687046146638521E-2</v>
      </c>
    </row>
    <row r="104" spans="1:8" x14ac:dyDescent="0.25">
      <c r="A104" s="4">
        <v>2021</v>
      </c>
      <c r="B104" s="4" t="s">
        <v>1</v>
      </c>
      <c r="C104" s="14">
        <v>42367</v>
      </c>
      <c r="D104" s="14">
        <f t="shared" si="5"/>
        <v>65305.666666666664</v>
      </c>
      <c r="E104" s="15">
        <f t="shared" si="6"/>
        <v>-22938.666666666664</v>
      </c>
      <c r="F104" s="15">
        <f t="shared" si="7"/>
        <v>22938.666666666664</v>
      </c>
      <c r="G104" s="15">
        <f t="shared" si="8"/>
        <v>526182428.44444436</v>
      </c>
      <c r="H104" s="9">
        <f t="shared" si="9"/>
        <v>0.5414276834958025</v>
      </c>
    </row>
    <row r="105" spans="1:8" x14ac:dyDescent="0.25">
      <c r="A105" s="4">
        <v>2021</v>
      </c>
      <c r="B105" s="4" t="s">
        <v>0</v>
      </c>
      <c r="C105" s="14">
        <v>65566</v>
      </c>
      <c r="D105" s="14">
        <f t="shared" si="5"/>
        <v>57418.333333333336</v>
      </c>
      <c r="E105" s="15">
        <f t="shared" si="6"/>
        <v>8147.6666666666642</v>
      </c>
      <c r="F105" s="15">
        <f t="shared" si="7"/>
        <v>8147.6666666666642</v>
      </c>
      <c r="G105" s="15">
        <f t="shared" si="8"/>
        <v>66384472.111111075</v>
      </c>
      <c r="H105" s="9">
        <f t="shared" si="9"/>
        <v>0.12426664226377489</v>
      </c>
    </row>
    <row r="106" spans="1:8" x14ac:dyDescent="0.25">
      <c r="A106" s="4">
        <v>2022</v>
      </c>
      <c r="B106" s="4" t="s">
        <v>51</v>
      </c>
      <c r="C106" s="14">
        <v>36278</v>
      </c>
      <c r="D106" s="14">
        <f t="shared" si="5"/>
        <v>57797</v>
      </c>
      <c r="E106" s="15">
        <f t="shared" si="6"/>
        <v>-21519</v>
      </c>
      <c r="F106" s="15">
        <f t="shared" si="7"/>
        <v>21519</v>
      </c>
      <c r="G106" s="15">
        <f t="shared" si="8"/>
        <v>463067361</v>
      </c>
      <c r="H106" s="9">
        <f t="shared" si="9"/>
        <v>0.59316941396989908</v>
      </c>
    </row>
    <row r="107" spans="1:8" x14ac:dyDescent="0.25">
      <c r="A107" s="4">
        <v>2022</v>
      </c>
      <c r="B107" s="4" t="s">
        <v>50</v>
      </c>
      <c r="C107" s="14">
        <v>46570</v>
      </c>
      <c r="D107" s="14">
        <f t="shared" si="5"/>
        <v>48070.333333333336</v>
      </c>
      <c r="E107" s="15">
        <f t="shared" si="6"/>
        <v>-1500.3333333333358</v>
      </c>
      <c r="F107" s="15">
        <f t="shared" si="7"/>
        <v>1500.3333333333358</v>
      </c>
      <c r="G107" s="15">
        <f t="shared" si="8"/>
        <v>2251000.1111111185</v>
      </c>
      <c r="H107" s="9">
        <f t="shared" si="9"/>
        <v>3.2216734664662565E-2</v>
      </c>
    </row>
    <row r="108" spans="1:8" x14ac:dyDescent="0.25">
      <c r="A108" s="4">
        <v>2022</v>
      </c>
      <c r="B108" s="4" t="s">
        <v>49</v>
      </c>
      <c r="C108" s="14">
        <v>43602</v>
      </c>
      <c r="D108" s="14">
        <f t="shared" si="5"/>
        <v>49471.333333333336</v>
      </c>
      <c r="E108" s="15">
        <f t="shared" si="6"/>
        <v>-5869.3333333333358</v>
      </c>
      <c r="F108" s="15">
        <f t="shared" si="7"/>
        <v>5869.3333333333358</v>
      </c>
      <c r="G108" s="15">
        <f t="shared" si="8"/>
        <v>34449073.777777806</v>
      </c>
      <c r="H108" s="9">
        <f t="shared" si="9"/>
        <v>0.1346115621607572</v>
      </c>
    </row>
    <row r="109" spans="1:8" x14ac:dyDescent="0.25">
      <c r="A109" s="4">
        <v>2022</v>
      </c>
      <c r="B109" s="4" t="s">
        <v>48</v>
      </c>
      <c r="C109" s="14">
        <v>38794</v>
      </c>
      <c r="D109" s="14">
        <f t="shared" si="5"/>
        <v>42150</v>
      </c>
      <c r="E109" s="15">
        <f t="shared" si="6"/>
        <v>-3356</v>
      </c>
      <c r="F109" s="15">
        <f t="shared" si="7"/>
        <v>3356</v>
      </c>
      <c r="G109" s="15">
        <f t="shared" si="8"/>
        <v>11262736</v>
      </c>
      <c r="H109" s="9">
        <f t="shared" si="9"/>
        <v>8.6508222921070271E-2</v>
      </c>
    </row>
    <row r="110" spans="1:8" x14ac:dyDescent="0.25">
      <c r="A110" s="4">
        <v>2022</v>
      </c>
      <c r="B110" s="4" t="s">
        <v>47</v>
      </c>
      <c r="C110" s="14">
        <v>43340</v>
      </c>
      <c r="D110" s="14">
        <f t="shared" si="5"/>
        <v>42988.666666666664</v>
      </c>
      <c r="E110" s="15">
        <f t="shared" si="6"/>
        <v>351.33333333333576</v>
      </c>
      <c r="F110" s="15">
        <f t="shared" si="7"/>
        <v>351.33333333333576</v>
      </c>
      <c r="G110" s="15">
        <f t="shared" si="8"/>
        <v>123435.11111111281</v>
      </c>
      <c r="H110" s="9">
        <f t="shared" si="9"/>
        <v>8.1064451622827813E-3</v>
      </c>
    </row>
    <row r="111" spans="1:8" x14ac:dyDescent="0.25">
      <c r="A111" s="4">
        <v>2022</v>
      </c>
      <c r="B111" s="4" t="s">
        <v>46</v>
      </c>
      <c r="C111" s="14">
        <v>30375</v>
      </c>
      <c r="D111" s="14">
        <f t="shared" si="5"/>
        <v>41912</v>
      </c>
      <c r="E111" s="15">
        <f t="shared" si="6"/>
        <v>-11537</v>
      </c>
      <c r="F111" s="15">
        <f t="shared" si="7"/>
        <v>11537</v>
      </c>
      <c r="G111" s="15">
        <f t="shared" si="8"/>
        <v>133102369</v>
      </c>
      <c r="H111" s="9">
        <f t="shared" si="9"/>
        <v>0.37981893004115225</v>
      </c>
    </row>
    <row r="112" spans="1:8" x14ac:dyDescent="0.25">
      <c r="A112" s="4">
        <v>2022</v>
      </c>
      <c r="B112" s="4" t="s">
        <v>45</v>
      </c>
      <c r="C112" s="14">
        <v>34566</v>
      </c>
      <c r="D112" s="14">
        <f t="shared" si="5"/>
        <v>37503</v>
      </c>
      <c r="E112" s="15">
        <f t="shared" si="6"/>
        <v>-2937</v>
      </c>
      <c r="F112" s="15">
        <f t="shared" si="7"/>
        <v>2937</v>
      </c>
      <c r="G112" s="15">
        <f t="shared" si="8"/>
        <v>8625969</v>
      </c>
      <c r="H112" s="9">
        <f t="shared" si="9"/>
        <v>8.4967887519527857E-2</v>
      </c>
    </row>
    <row r="113" spans="1:8" x14ac:dyDescent="0.25">
      <c r="A113" s="4">
        <v>2022</v>
      </c>
      <c r="B113" s="4" t="s">
        <v>44</v>
      </c>
      <c r="C113" s="14">
        <v>47404</v>
      </c>
      <c r="D113" s="14">
        <f t="shared" si="5"/>
        <v>36093.666666666664</v>
      </c>
      <c r="E113" s="15">
        <f t="shared" si="6"/>
        <v>11310.333333333336</v>
      </c>
      <c r="F113" s="15">
        <f t="shared" si="7"/>
        <v>11310.333333333336</v>
      </c>
      <c r="G113" s="15">
        <f t="shared" si="8"/>
        <v>127923640.11111116</v>
      </c>
      <c r="H113" s="9">
        <f t="shared" si="9"/>
        <v>0.23859449272916497</v>
      </c>
    </row>
    <row r="114" spans="1:8" x14ac:dyDescent="0.25">
      <c r="A114" s="4">
        <v>2022</v>
      </c>
      <c r="B114" s="4" t="s">
        <v>43</v>
      </c>
      <c r="C114" s="14">
        <v>49427</v>
      </c>
      <c r="D114" s="14">
        <f t="shared" si="5"/>
        <v>37448.333333333336</v>
      </c>
      <c r="E114" s="15">
        <f t="shared" si="6"/>
        <v>11978.666666666664</v>
      </c>
      <c r="F114" s="15">
        <f t="shared" si="7"/>
        <v>11978.666666666664</v>
      </c>
      <c r="G114" s="15">
        <f t="shared" si="8"/>
        <v>143488455.11111104</v>
      </c>
      <c r="H114" s="9">
        <f t="shared" si="9"/>
        <v>0.24235067203485269</v>
      </c>
    </row>
    <row r="115" spans="1:8" x14ac:dyDescent="0.25">
      <c r="A115" s="4">
        <v>2022</v>
      </c>
      <c r="B115" s="4" t="s">
        <v>42</v>
      </c>
      <c r="C115" s="14">
        <v>43431</v>
      </c>
      <c r="D115" s="14">
        <f t="shared" si="5"/>
        <v>43799</v>
      </c>
      <c r="E115" s="15">
        <f t="shared" si="6"/>
        <v>-368</v>
      </c>
      <c r="F115" s="15">
        <f t="shared" si="7"/>
        <v>368</v>
      </c>
      <c r="G115" s="15">
        <f t="shared" si="8"/>
        <v>135424</v>
      </c>
      <c r="H115" s="9">
        <f t="shared" si="9"/>
        <v>8.4732103796827159E-3</v>
      </c>
    </row>
    <row r="116" spans="1:8" x14ac:dyDescent="0.25">
      <c r="A116" s="4">
        <v>2022</v>
      </c>
      <c r="B116" s="4" t="s">
        <v>41</v>
      </c>
      <c r="C116" s="14">
        <v>26672</v>
      </c>
      <c r="D116" s="14">
        <f t="shared" si="5"/>
        <v>46754</v>
      </c>
      <c r="E116" s="15">
        <f t="shared" si="6"/>
        <v>-20082</v>
      </c>
      <c r="F116" s="15">
        <f t="shared" si="7"/>
        <v>20082</v>
      </c>
      <c r="G116" s="15">
        <f t="shared" si="8"/>
        <v>403286724</v>
      </c>
      <c r="H116" s="9">
        <f t="shared" si="9"/>
        <v>0.75292441511697661</v>
      </c>
    </row>
    <row r="117" spans="1:8" x14ac:dyDescent="0.25">
      <c r="A117" s="4">
        <v>2022</v>
      </c>
      <c r="B117" s="4" t="s">
        <v>40</v>
      </c>
      <c r="C117" s="14">
        <v>18122</v>
      </c>
      <c r="D117" s="14">
        <f t="shared" si="5"/>
        <v>39843.333333333336</v>
      </c>
      <c r="E117" s="15">
        <f t="shared" si="6"/>
        <v>-21721.333333333336</v>
      </c>
      <c r="F117" s="15">
        <f t="shared" si="7"/>
        <v>21721.333333333336</v>
      </c>
      <c r="G117" s="15">
        <f t="shared" si="8"/>
        <v>471816321.77777791</v>
      </c>
      <c r="H117" s="9">
        <f t="shared" si="9"/>
        <v>1.1986167825479161</v>
      </c>
    </row>
    <row r="118" spans="1:8" x14ac:dyDescent="0.25">
      <c r="A118" s="4">
        <v>2022</v>
      </c>
      <c r="B118" s="4" t="s">
        <v>39</v>
      </c>
      <c r="C118" s="14">
        <v>21427</v>
      </c>
      <c r="D118" s="14">
        <f t="shared" si="5"/>
        <v>29408.333333333332</v>
      </c>
      <c r="E118" s="15">
        <f t="shared" si="6"/>
        <v>-7981.3333333333321</v>
      </c>
      <c r="F118" s="15">
        <f t="shared" si="7"/>
        <v>7981.3333333333321</v>
      </c>
      <c r="G118" s="15">
        <f t="shared" si="8"/>
        <v>63701681.777777761</v>
      </c>
      <c r="H118" s="9">
        <f t="shared" si="9"/>
        <v>0.37248953812168445</v>
      </c>
    </row>
    <row r="119" spans="1:8" x14ac:dyDescent="0.25">
      <c r="A119" s="4">
        <v>2022</v>
      </c>
      <c r="B119" s="4" t="s">
        <v>38</v>
      </c>
      <c r="C119" s="14">
        <v>11965</v>
      </c>
      <c r="D119" s="14">
        <f t="shared" si="5"/>
        <v>22073.666666666668</v>
      </c>
      <c r="E119" s="15">
        <f t="shared" si="6"/>
        <v>-10108.666666666668</v>
      </c>
      <c r="F119" s="15">
        <f t="shared" si="7"/>
        <v>10108.666666666668</v>
      </c>
      <c r="G119" s="15">
        <f t="shared" si="8"/>
        <v>102185141.77777781</v>
      </c>
      <c r="H119" s="9">
        <f t="shared" si="9"/>
        <v>0.84485304359938718</v>
      </c>
    </row>
    <row r="120" spans="1:8" x14ac:dyDescent="0.25">
      <c r="A120" s="4">
        <v>2022</v>
      </c>
      <c r="B120" s="4" t="s">
        <v>37</v>
      </c>
      <c r="C120" s="14">
        <v>27693</v>
      </c>
      <c r="D120" s="14">
        <f t="shared" si="5"/>
        <v>17171.333333333332</v>
      </c>
      <c r="E120" s="15">
        <f t="shared" si="6"/>
        <v>10521.666666666668</v>
      </c>
      <c r="F120" s="15">
        <f t="shared" si="7"/>
        <v>10521.666666666668</v>
      </c>
      <c r="G120" s="15">
        <f t="shared" si="8"/>
        <v>110705469.44444446</v>
      </c>
      <c r="H120" s="9">
        <f t="shared" si="9"/>
        <v>0.3799395755846845</v>
      </c>
    </row>
    <row r="121" spans="1:8" x14ac:dyDescent="0.25">
      <c r="A121" s="4">
        <v>2022</v>
      </c>
      <c r="B121" s="4" t="s">
        <v>36</v>
      </c>
      <c r="C121" s="14">
        <v>18281</v>
      </c>
      <c r="D121" s="14">
        <f t="shared" si="5"/>
        <v>20361.666666666668</v>
      </c>
      <c r="E121" s="15">
        <f t="shared" si="6"/>
        <v>-2080.6666666666679</v>
      </c>
      <c r="F121" s="15">
        <f t="shared" si="7"/>
        <v>2080.6666666666679</v>
      </c>
      <c r="G121" s="15">
        <f t="shared" si="8"/>
        <v>4329173.7777777826</v>
      </c>
      <c r="H121" s="9">
        <f t="shared" si="9"/>
        <v>0.1138158014696498</v>
      </c>
    </row>
    <row r="122" spans="1:8" x14ac:dyDescent="0.25">
      <c r="A122" s="4">
        <v>2022</v>
      </c>
      <c r="B122" s="4" t="s">
        <v>35</v>
      </c>
      <c r="C122" s="14">
        <v>22899</v>
      </c>
      <c r="D122" s="14">
        <f t="shared" si="5"/>
        <v>19313</v>
      </c>
      <c r="E122" s="15">
        <f t="shared" si="6"/>
        <v>3586</v>
      </c>
      <c r="F122" s="15">
        <f t="shared" si="7"/>
        <v>3586</v>
      </c>
      <c r="G122" s="15">
        <f t="shared" si="8"/>
        <v>12859396</v>
      </c>
      <c r="H122" s="9">
        <f t="shared" si="9"/>
        <v>0.1566007249224857</v>
      </c>
    </row>
    <row r="123" spans="1:8" x14ac:dyDescent="0.25">
      <c r="A123" s="4">
        <v>2022</v>
      </c>
      <c r="B123" s="4" t="s">
        <v>34</v>
      </c>
      <c r="C123" s="14">
        <v>10870</v>
      </c>
      <c r="D123" s="14">
        <f t="shared" si="5"/>
        <v>22957.666666666668</v>
      </c>
      <c r="E123" s="15">
        <f t="shared" si="6"/>
        <v>-12087.666666666668</v>
      </c>
      <c r="F123" s="15">
        <f t="shared" si="7"/>
        <v>12087.666666666668</v>
      </c>
      <c r="G123" s="15">
        <f t="shared" si="8"/>
        <v>146111685.44444448</v>
      </c>
      <c r="H123" s="9">
        <f t="shared" si="9"/>
        <v>1.1120208524992334</v>
      </c>
    </row>
    <row r="124" spans="1:8" x14ac:dyDescent="0.25">
      <c r="A124" s="4">
        <v>2022</v>
      </c>
      <c r="B124" s="4" t="s">
        <v>33</v>
      </c>
      <c r="C124" s="14">
        <v>10207</v>
      </c>
      <c r="D124" s="14">
        <f t="shared" si="5"/>
        <v>17350</v>
      </c>
      <c r="E124" s="15">
        <f t="shared" si="6"/>
        <v>-7143</v>
      </c>
      <c r="F124" s="15">
        <f t="shared" si="7"/>
        <v>7143</v>
      </c>
      <c r="G124" s="15">
        <f t="shared" si="8"/>
        <v>51022449</v>
      </c>
      <c r="H124" s="9">
        <f t="shared" si="9"/>
        <v>0.69981385323797396</v>
      </c>
    </row>
    <row r="125" spans="1:8" x14ac:dyDescent="0.25">
      <c r="A125" s="4">
        <v>2022</v>
      </c>
      <c r="B125" s="4" t="s">
        <v>32</v>
      </c>
      <c r="C125" s="14">
        <v>23805</v>
      </c>
      <c r="D125" s="14">
        <f t="shared" si="5"/>
        <v>14658.666666666666</v>
      </c>
      <c r="E125" s="15">
        <f t="shared" si="6"/>
        <v>9146.3333333333339</v>
      </c>
      <c r="F125" s="15">
        <f t="shared" si="7"/>
        <v>9146.3333333333339</v>
      </c>
      <c r="G125" s="15">
        <f t="shared" si="8"/>
        <v>83655413.444444463</v>
      </c>
      <c r="H125" s="9">
        <f t="shared" si="9"/>
        <v>0.38421900161030598</v>
      </c>
    </row>
    <row r="126" spans="1:8" x14ac:dyDescent="0.25">
      <c r="A126" s="4">
        <v>2022</v>
      </c>
      <c r="B126" s="4" t="s">
        <v>31</v>
      </c>
      <c r="C126" s="14">
        <v>37666</v>
      </c>
      <c r="D126" s="14">
        <f t="shared" si="5"/>
        <v>14960.666666666666</v>
      </c>
      <c r="E126" s="15">
        <f t="shared" si="6"/>
        <v>22705.333333333336</v>
      </c>
      <c r="F126" s="15">
        <f t="shared" si="7"/>
        <v>22705.333333333336</v>
      </c>
      <c r="G126" s="15">
        <f t="shared" si="8"/>
        <v>515532161.77777791</v>
      </c>
      <c r="H126" s="9">
        <f t="shared" si="9"/>
        <v>0.60280712932972269</v>
      </c>
    </row>
    <row r="127" spans="1:8" x14ac:dyDescent="0.25">
      <c r="A127" s="4">
        <v>2022</v>
      </c>
      <c r="B127" s="4" t="s">
        <v>30</v>
      </c>
      <c r="C127" s="14">
        <v>20519</v>
      </c>
      <c r="D127" s="14">
        <f t="shared" si="5"/>
        <v>23892.666666666668</v>
      </c>
      <c r="E127" s="15">
        <f t="shared" si="6"/>
        <v>-3373.6666666666679</v>
      </c>
      <c r="F127" s="15">
        <f t="shared" si="7"/>
        <v>3373.6666666666679</v>
      </c>
      <c r="G127" s="15">
        <f t="shared" si="8"/>
        <v>11381626.777777785</v>
      </c>
      <c r="H127" s="9">
        <f t="shared" si="9"/>
        <v>0.16441671946326175</v>
      </c>
    </row>
    <row r="128" spans="1:8" x14ac:dyDescent="0.25">
      <c r="A128" s="4">
        <v>2022</v>
      </c>
      <c r="B128" s="4" t="s">
        <v>29</v>
      </c>
      <c r="C128" s="14">
        <v>21244</v>
      </c>
      <c r="D128" s="14">
        <f t="shared" si="5"/>
        <v>27330</v>
      </c>
      <c r="E128" s="15">
        <f t="shared" si="6"/>
        <v>-6086</v>
      </c>
      <c r="F128" s="15">
        <f t="shared" si="7"/>
        <v>6086</v>
      </c>
      <c r="G128" s="15">
        <f t="shared" si="8"/>
        <v>37039396</v>
      </c>
      <c r="H128" s="9">
        <f t="shared" si="9"/>
        <v>0.28648088872152139</v>
      </c>
    </row>
    <row r="129" spans="1:8" x14ac:dyDescent="0.25">
      <c r="A129" s="4">
        <v>2022</v>
      </c>
      <c r="B129" s="4" t="s">
        <v>28</v>
      </c>
      <c r="C129" s="14">
        <v>36103</v>
      </c>
      <c r="D129" s="14">
        <f t="shared" si="5"/>
        <v>26476.333333333332</v>
      </c>
      <c r="E129" s="15">
        <f t="shared" si="6"/>
        <v>9626.6666666666679</v>
      </c>
      <c r="F129" s="15">
        <f t="shared" si="7"/>
        <v>9626.6666666666679</v>
      </c>
      <c r="G129" s="15">
        <f t="shared" si="8"/>
        <v>92672711.111111134</v>
      </c>
      <c r="H129" s="9">
        <f t="shared" si="9"/>
        <v>0.26664450784330024</v>
      </c>
    </row>
    <row r="130" spans="1:8" x14ac:dyDescent="0.25">
      <c r="A130" s="4">
        <v>2022</v>
      </c>
      <c r="B130" s="4" t="s">
        <v>27</v>
      </c>
      <c r="C130" s="14">
        <v>23902</v>
      </c>
      <c r="D130" s="14">
        <f t="shared" si="5"/>
        <v>25955.333333333332</v>
      </c>
      <c r="E130" s="15">
        <f t="shared" si="6"/>
        <v>-2053.3333333333321</v>
      </c>
      <c r="F130" s="15">
        <f t="shared" si="7"/>
        <v>2053.3333333333321</v>
      </c>
      <c r="G130" s="15">
        <f t="shared" si="8"/>
        <v>4216177.7777777724</v>
      </c>
      <c r="H130" s="9">
        <f t="shared" si="9"/>
        <v>8.5906339776308765E-2</v>
      </c>
    </row>
    <row r="131" spans="1:8" x14ac:dyDescent="0.25">
      <c r="A131" s="4">
        <v>2022</v>
      </c>
      <c r="B131" s="4" t="s">
        <v>26</v>
      </c>
      <c r="C131" s="14">
        <v>24932</v>
      </c>
      <c r="D131" s="14">
        <f t="shared" si="5"/>
        <v>27083</v>
      </c>
      <c r="E131" s="15">
        <f t="shared" si="6"/>
        <v>-2151</v>
      </c>
      <c r="F131" s="15">
        <f t="shared" si="7"/>
        <v>2151</v>
      </c>
      <c r="G131" s="15">
        <f t="shared" si="8"/>
        <v>4626801</v>
      </c>
      <c r="H131" s="9">
        <f t="shared" si="9"/>
        <v>8.6274667094497035E-2</v>
      </c>
    </row>
    <row r="132" spans="1:8" x14ac:dyDescent="0.25">
      <c r="A132" s="4">
        <v>2022</v>
      </c>
      <c r="B132" s="4" t="s">
        <v>25</v>
      </c>
      <c r="C132" s="14">
        <v>28673</v>
      </c>
      <c r="D132" s="14">
        <f t="shared" si="5"/>
        <v>28312.333333333332</v>
      </c>
      <c r="E132" s="15">
        <f t="shared" si="6"/>
        <v>360.66666666666788</v>
      </c>
      <c r="F132" s="15">
        <f t="shared" si="7"/>
        <v>360.66666666666788</v>
      </c>
      <c r="G132" s="15">
        <f t="shared" si="8"/>
        <v>130080.44444444533</v>
      </c>
      <c r="H132" s="9">
        <f t="shared" si="9"/>
        <v>1.25786163522013E-2</v>
      </c>
    </row>
    <row r="133" spans="1:8" x14ac:dyDescent="0.25">
      <c r="A133" s="4">
        <v>2022</v>
      </c>
      <c r="B133" s="4" t="s">
        <v>24</v>
      </c>
      <c r="C133" s="14">
        <v>33381</v>
      </c>
      <c r="D133" s="14">
        <f t="shared" si="5"/>
        <v>25835.666666666668</v>
      </c>
      <c r="E133" s="15">
        <f t="shared" si="6"/>
        <v>7545.3333333333321</v>
      </c>
      <c r="F133" s="15">
        <f t="shared" si="7"/>
        <v>7545.3333333333321</v>
      </c>
      <c r="G133" s="15">
        <f t="shared" si="8"/>
        <v>56932055.11111109</v>
      </c>
      <c r="H133" s="9">
        <f t="shared" si="9"/>
        <v>0.22603676742258566</v>
      </c>
    </row>
    <row r="134" spans="1:8" x14ac:dyDescent="0.25">
      <c r="A134" s="4">
        <v>2022</v>
      </c>
      <c r="B134" s="4" t="s">
        <v>23</v>
      </c>
      <c r="C134" s="14">
        <v>34385</v>
      </c>
      <c r="D134" s="14">
        <f t="shared" ref="D134:D156" si="10">AVERAGE(C131:C133)</f>
        <v>28995.333333333332</v>
      </c>
      <c r="E134" s="15">
        <f t="shared" ref="E134:E157" si="11">C134-D134</f>
        <v>5389.6666666666679</v>
      </c>
      <c r="F134" s="15">
        <f t="shared" ref="F134:F157" si="12">ABS(E134)</f>
        <v>5389.6666666666679</v>
      </c>
      <c r="G134" s="15">
        <f t="shared" ref="G134:G157" si="13">F134^2</f>
        <v>29048506.777777791</v>
      </c>
      <c r="H134" s="9">
        <f t="shared" ref="H134:H157" si="14">F134/C134</f>
        <v>0.15674470457079157</v>
      </c>
    </row>
    <row r="135" spans="1:8" x14ac:dyDescent="0.25">
      <c r="A135" s="4">
        <v>2022</v>
      </c>
      <c r="B135" s="4" t="s">
        <v>22</v>
      </c>
      <c r="C135" s="14">
        <v>26075</v>
      </c>
      <c r="D135" s="14">
        <f t="shared" si="10"/>
        <v>32146.333333333332</v>
      </c>
      <c r="E135" s="15">
        <f t="shared" si="11"/>
        <v>-6071.3333333333321</v>
      </c>
      <c r="F135" s="15">
        <f t="shared" si="12"/>
        <v>6071.3333333333321</v>
      </c>
      <c r="G135" s="15">
        <f t="shared" si="13"/>
        <v>36861088.444444433</v>
      </c>
      <c r="H135" s="9">
        <f t="shared" si="14"/>
        <v>0.23284116331096191</v>
      </c>
    </row>
    <row r="136" spans="1:8" x14ac:dyDescent="0.25">
      <c r="A136" s="4">
        <v>2022</v>
      </c>
      <c r="B136" s="4" t="s">
        <v>21</v>
      </c>
      <c r="C136" s="14">
        <v>23243</v>
      </c>
      <c r="D136" s="14">
        <f t="shared" si="10"/>
        <v>31280.333333333332</v>
      </c>
      <c r="E136" s="15">
        <f t="shared" si="11"/>
        <v>-8037.3333333333321</v>
      </c>
      <c r="F136" s="15">
        <f t="shared" si="12"/>
        <v>8037.3333333333321</v>
      </c>
      <c r="G136" s="15">
        <f t="shared" si="13"/>
        <v>64598727.11111109</v>
      </c>
      <c r="H136" s="9">
        <f t="shared" si="14"/>
        <v>0.34579586685597091</v>
      </c>
    </row>
    <row r="137" spans="1:8" x14ac:dyDescent="0.25">
      <c r="A137" s="4">
        <v>2022</v>
      </c>
      <c r="B137" s="4" t="s">
        <v>20</v>
      </c>
      <c r="C137" s="14">
        <v>31973</v>
      </c>
      <c r="D137" s="14">
        <f t="shared" si="10"/>
        <v>27901</v>
      </c>
      <c r="E137" s="15">
        <f t="shared" si="11"/>
        <v>4072</v>
      </c>
      <c r="F137" s="15">
        <f t="shared" si="12"/>
        <v>4072</v>
      </c>
      <c r="G137" s="15">
        <f t="shared" si="13"/>
        <v>16581184</v>
      </c>
      <c r="H137" s="9">
        <f t="shared" si="14"/>
        <v>0.12735745785506522</v>
      </c>
    </row>
    <row r="138" spans="1:8" x14ac:dyDescent="0.25">
      <c r="A138" s="4">
        <v>2022</v>
      </c>
      <c r="B138" s="4" t="s">
        <v>19</v>
      </c>
      <c r="C138" s="14">
        <v>35587</v>
      </c>
      <c r="D138" s="14">
        <f t="shared" si="10"/>
        <v>27097</v>
      </c>
      <c r="E138" s="15">
        <f t="shared" si="11"/>
        <v>8490</v>
      </c>
      <c r="F138" s="15">
        <f t="shared" si="12"/>
        <v>8490</v>
      </c>
      <c r="G138" s="15">
        <f t="shared" si="13"/>
        <v>72080100</v>
      </c>
      <c r="H138" s="9">
        <f t="shared" si="14"/>
        <v>0.23857026442240145</v>
      </c>
    </row>
    <row r="139" spans="1:8" x14ac:dyDescent="0.25">
      <c r="A139" s="4">
        <v>2022</v>
      </c>
      <c r="B139" s="4" t="s">
        <v>18</v>
      </c>
      <c r="C139" s="14">
        <v>31630</v>
      </c>
      <c r="D139" s="14">
        <f t="shared" si="10"/>
        <v>30267.666666666668</v>
      </c>
      <c r="E139" s="15">
        <f t="shared" si="11"/>
        <v>1362.3333333333321</v>
      </c>
      <c r="F139" s="15">
        <f t="shared" si="12"/>
        <v>1362.3333333333321</v>
      </c>
      <c r="G139" s="15">
        <f t="shared" si="13"/>
        <v>1855952.1111111077</v>
      </c>
      <c r="H139" s="9">
        <f t="shared" si="14"/>
        <v>4.3070924228053496E-2</v>
      </c>
    </row>
    <row r="140" spans="1:8" x14ac:dyDescent="0.25">
      <c r="A140" s="4">
        <v>2022</v>
      </c>
      <c r="B140" s="4" t="s">
        <v>17</v>
      </c>
      <c r="C140" s="14">
        <v>38186</v>
      </c>
      <c r="D140" s="14">
        <f t="shared" si="10"/>
        <v>33063.333333333336</v>
      </c>
      <c r="E140" s="15">
        <f t="shared" si="11"/>
        <v>5122.6666666666642</v>
      </c>
      <c r="F140" s="15">
        <f t="shared" si="12"/>
        <v>5122.6666666666642</v>
      </c>
      <c r="G140" s="15">
        <f t="shared" si="13"/>
        <v>26241713.777777754</v>
      </c>
      <c r="H140" s="9">
        <f t="shared" si="14"/>
        <v>0.13415038670367843</v>
      </c>
    </row>
    <row r="141" spans="1:8" x14ac:dyDescent="0.25">
      <c r="A141" s="4">
        <v>2022</v>
      </c>
      <c r="B141" s="4" t="s">
        <v>16</v>
      </c>
      <c r="C141" s="14">
        <v>30272</v>
      </c>
      <c r="D141" s="14">
        <f t="shared" si="10"/>
        <v>35134.333333333336</v>
      </c>
      <c r="E141" s="15">
        <f t="shared" si="11"/>
        <v>-4862.3333333333358</v>
      </c>
      <c r="F141" s="15">
        <f t="shared" si="12"/>
        <v>4862.3333333333358</v>
      </c>
      <c r="G141" s="15">
        <f t="shared" si="13"/>
        <v>23642285.444444466</v>
      </c>
      <c r="H141" s="9">
        <f t="shared" si="14"/>
        <v>0.16062147639182531</v>
      </c>
    </row>
    <row r="142" spans="1:8" x14ac:dyDescent="0.25">
      <c r="A142" s="4">
        <v>2022</v>
      </c>
      <c r="B142" s="4" t="s">
        <v>15</v>
      </c>
      <c r="C142" s="14">
        <v>21479</v>
      </c>
      <c r="D142" s="14">
        <f t="shared" si="10"/>
        <v>33362.666666666664</v>
      </c>
      <c r="E142" s="15">
        <f t="shared" si="11"/>
        <v>-11883.666666666664</v>
      </c>
      <c r="F142" s="15">
        <f t="shared" si="12"/>
        <v>11883.666666666664</v>
      </c>
      <c r="G142" s="15">
        <f t="shared" si="13"/>
        <v>141221533.44444439</v>
      </c>
      <c r="H142" s="9">
        <f t="shared" si="14"/>
        <v>0.5532690845321786</v>
      </c>
    </row>
    <row r="143" spans="1:8" x14ac:dyDescent="0.25">
      <c r="A143" s="4">
        <v>2022</v>
      </c>
      <c r="B143" s="4" t="s">
        <v>14</v>
      </c>
      <c r="C143" s="14">
        <v>38232</v>
      </c>
      <c r="D143" s="14">
        <f t="shared" si="10"/>
        <v>29979</v>
      </c>
      <c r="E143" s="15">
        <f t="shared" si="11"/>
        <v>8253</v>
      </c>
      <c r="F143" s="15">
        <f t="shared" si="12"/>
        <v>8253</v>
      </c>
      <c r="G143" s="15">
        <f t="shared" si="13"/>
        <v>68112009</v>
      </c>
      <c r="H143" s="9">
        <f t="shared" si="14"/>
        <v>0.2158662900188324</v>
      </c>
    </row>
    <row r="144" spans="1:8" x14ac:dyDescent="0.25">
      <c r="A144" s="4">
        <v>2022</v>
      </c>
      <c r="B144" s="4" t="s">
        <v>13</v>
      </c>
      <c r="C144" s="14">
        <v>20196</v>
      </c>
      <c r="D144" s="14">
        <f t="shared" si="10"/>
        <v>29994.333333333332</v>
      </c>
      <c r="E144" s="15">
        <f t="shared" si="11"/>
        <v>-9798.3333333333321</v>
      </c>
      <c r="F144" s="15">
        <f t="shared" si="12"/>
        <v>9798.3333333333321</v>
      </c>
      <c r="G144" s="15">
        <f t="shared" si="13"/>
        <v>96007336.11111109</v>
      </c>
      <c r="H144" s="9">
        <f t="shared" si="14"/>
        <v>0.48516207829933317</v>
      </c>
    </row>
    <row r="145" spans="1:8" x14ac:dyDescent="0.25">
      <c r="A145" s="4">
        <v>2022</v>
      </c>
      <c r="B145" s="4" t="s">
        <v>12</v>
      </c>
      <c r="C145" s="14">
        <v>24119</v>
      </c>
      <c r="D145" s="14">
        <f t="shared" si="10"/>
        <v>26635.666666666668</v>
      </c>
      <c r="E145" s="15">
        <f t="shared" si="11"/>
        <v>-2516.6666666666679</v>
      </c>
      <c r="F145" s="15">
        <f t="shared" si="12"/>
        <v>2516.6666666666679</v>
      </c>
      <c r="G145" s="15">
        <f t="shared" si="13"/>
        <v>6333611.1111111175</v>
      </c>
      <c r="H145" s="9">
        <f t="shared" si="14"/>
        <v>0.1043437400666142</v>
      </c>
    </row>
    <row r="146" spans="1:8" x14ac:dyDescent="0.25">
      <c r="A146" s="4">
        <v>2022</v>
      </c>
      <c r="B146" s="4" t="s">
        <v>11</v>
      </c>
      <c r="C146" s="14">
        <v>62946</v>
      </c>
      <c r="D146" s="14">
        <f t="shared" si="10"/>
        <v>27515.666666666668</v>
      </c>
      <c r="E146" s="15">
        <f t="shared" si="11"/>
        <v>35430.333333333328</v>
      </c>
      <c r="F146" s="15">
        <f t="shared" si="12"/>
        <v>35430.333333333328</v>
      </c>
      <c r="G146" s="15">
        <f t="shared" si="13"/>
        <v>1255308520.1111107</v>
      </c>
      <c r="H146" s="9">
        <f t="shared" si="14"/>
        <v>0.56286870227390662</v>
      </c>
    </row>
    <row r="147" spans="1:8" x14ac:dyDescent="0.25">
      <c r="A147" s="4">
        <v>2022</v>
      </c>
      <c r="B147" s="4" t="s">
        <v>10</v>
      </c>
      <c r="C147" s="14">
        <v>60051</v>
      </c>
      <c r="D147" s="14">
        <f t="shared" si="10"/>
        <v>35753.666666666664</v>
      </c>
      <c r="E147" s="15">
        <f t="shared" si="11"/>
        <v>24297.333333333336</v>
      </c>
      <c r="F147" s="15">
        <f t="shared" si="12"/>
        <v>24297.333333333336</v>
      </c>
      <c r="G147" s="15">
        <f t="shared" si="13"/>
        <v>590360407.11111128</v>
      </c>
      <c r="H147" s="9">
        <f t="shared" si="14"/>
        <v>0.40461163566524017</v>
      </c>
    </row>
    <row r="148" spans="1:8" x14ac:dyDescent="0.25">
      <c r="A148" s="4">
        <v>2022</v>
      </c>
      <c r="B148" s="4" t="s">
        <v>9</v>
      </c>
      <c r="C148" s="14">
        <v>42990</v>
      </c>
      <c r="D148" s="14">
        <f t="shared" si="10"/>
        <v>49038.666666666664</v>
      </c>
      <c r="E148" s="15">
        <f t="shared" si="11"/>
        <v>-6048.6666666666642</v>
      </c>
      <c r="F148" s="15">
        <f t="shared" si="12"/>
        <v>6048.6666666666642</v>
      </c>
      <c r="G148" s="15">
        <f t="shared" si="13"/>
        <v>36586368.444444418</v>
      </c>
      <c r="H148" s="9">
        <f t="shared" si="14"/>
        <v>0.14069938745444671</v>
      </c>
    </row>
    <row r="149" spans="1:8" x14ac:dyDescent="0.25">
      <c r="A149" s="4">
        <v>2022</v>
      </c>
      <c r="B149" s="4" t="s">
        <v>8</v>
      </c>
      <c r="C149" s="14">
        <v>61789</v>
      </c>
      <c r="D149" s="14">
        <f t="shared" si="10"/>
        <v>55329</v>
      </c>
      <c r="E149" s="15">
        <f t="shared" si="11"/>
        <v>6460</v>
      </c>
      <c r="F149" s="15">
        <f t="shared" si="12"/>
        <v>6460</v>
      </c>
      <c r="G149" s="15">
        <f t="shared" si="13"/>
        <v>41731600</v>
      </c>
      <c r="H149" s="9">
        <f t="shared" si="14"/>
        <v>0.10454935344478791</v>
      </c>
    </row>
    <row r="150" spans="1:8" x14ac:dyDescent="0.25">
      <c r="A150" s="4">
        <v>2022</v>
      </c>
      <c r="B150" s="4" t="s">
        <v>7</v>
      </c>
      <c r="C150" s="14">
        <v>65860</v>
      </c>
      <c r="D150" s="14">
        <f t="shared" si="10"/>
        <v>54943.333333333336</v>
      </c>
      <c r="E150" s="15">
        <f t="shared" si="11"/>
        <v>10916.666666666664</v>
      </c>
      <c r="F150" s="15">
        <f t="shared" si="12"/>
        <v>10916.666666666664</v>
      </c>
      <c r="G150" s="15">
        <f t="shared" si="13"/>
        <v>119173611.11111106</v>
      </c>
      <c r="H150" s="9">
        <f t="shared" si="14"/>
        <v>0.16575564328373313</v>
      </c>
    </row>
    <row r="151" spans="1:8" x14ac:dyDescent="0.25">
      <c r="A151" s="4">
        <v>2022</v>
      </c>
      <c r="B151" s="4" t="s">
        <v>6</v>
      </c>
      <c r="C151" s="14">
        <v>68673</v>
      </c>
      <c r="D151" s="14">
        <f t="shared" si="10"/>
        <v>56879.666666666664</v>
      </c>
      <c r="E151" s="15">
        <f t="shared" si="11"/>
        <v>11793.333333333336</v>
      </c>
      <c r="F151" s="15">
        <f t="shared" si="12"/>
        <v>11793.333333333336</v>
      </c>
      <c r="G151" s="15">
        <f t="shared" si="13"/>
        <v>139082711.11111116</v>
      </c>
      <c r="H151" s="9">
        <f t="shared" si="14"/>
        <v>0.17173173348089257</v>
      </c>
    </row>
    <row r="152" spans="1:8" x14ac:dyDescent="0.25">
      <c r="A152" s="4">
        <v>2022</v>
      </c>
      <c r="B152" s="4" t="s">
        <v>5</v>
      </c>
      <c r="C152" s="14">
        <v>63878</v>
      </c>
      <c r="D152" s="14">
        <f t="shared" si="10"/>
        <v>65440.666666666664</v>
      </c>
      <c r="E152" s="15">
        <f t="shared" si="11"/>
        <v>-1562.6666666666642</v>
      </c>
      <c r="F152" s="15">
        <f t="shared" si="12"/>
        <v>1562.6666666666642</v>
      </c>
      <c r="G152" s="15">
        <f t="shared" si="13"/>
        <v>2441927.1111111036</v>
      </c>
      <c r="H152" s="9">
        <f t="shared" si="14"/>
        <v>2.4463299831971323E-2</v>
      </c>
    </row>
    <row r="153" spans="1:8" x14ac:dyDescent="0.25">
      <c r="A153" s="4">
        <v>2022</v>
      </c>
      <c r="B153" s="4" t="s">
        <v>4</v>
      </c>
      <c r="C153" s="14">
        <v>58504</v>
      </c>
      <c r="D153" s="14">
        <f t="shared" si="10"/>
        <v>66137</v>
      </c>
      <c r="E153" s="15">
        <f t="shared" si="11"/>
        <v>-7633</v>
      </c>
      <c r="F153" s="15">
        <f t="shared" si="12"/>
        <v>7633</v>
      </c>
      <c r="G153" s="15">
        <f t="shared" si="13"/>
        <v>58262689</v>
      </c>
      <c r="H153" s="9">
        <f t="shared" si="14"/>
        <v>0.13046971147271982</v>
      </c>
    </row>
    <row r="154" spans="1:8" x14ac:dyDescent="0.25">
      <c r="A154" s="4">
        <v>2022</v>
      </c>
      <c r="B154" s="4" t="s">
        <v>3</v>
      </c>
      <c r="C154" s="14">
        <v>58322</v>
      </c>
      <c r="D154" s="14">
        <f t="shared" si="10"/>
        <v>63685</v>
      </c>
      <c r="E154" s="15">
        <f t="shared" si="11"/>
        <v>-5363</v>
      </c>
      <c r="F154" s="15">
        <f t="shared" si="12"/>
        <v>5363</v>
      </c>
      <c r="G154" s="15">
        <f t="shared" si="13"/>
        <v>28761769</v>
      </c>
      <c r="H154" s="9">
        <f t="shared" si="14"/>
        <v>9.1955008401632315E-2</v>
      </c>
    </row>
    <row r="155" spans="1:8" x14ac:dyDescent="0.25">
      <c r="A155" s="4">
        <v>2022</v>
      </c>
      <c r="B155" s="4" t="s">
        <v>2</v>
      </c>
      <c r="C155" s="14">
        <v>47114</v>
      </c>
      <c r="D155" s="14">
        <f t="shared" si="10"/>
        <v>60234.666666666664</v>
      </c>
      <c r="E155" s="15">
        <f t="shared" si="11"/>
        <v>-13120.666666666664</v>
      </c>
      <c r="F155" s="15">
        <f t="shared" si="12"/>
        <v>13120.666666666664</v>
      </c>
      <c r="G155" s="15">
        <f t="shared" si="13"/>
        <v>172151893.7777777</v>
      </c>
      <c r="H155" s="9">
        <f t="shared" si="14"/>
        <v>0.27848763990887349</v>
      </c>
    </row>
    <row r="156" spans="1:8" x14ac:dyDescent="0.25">
      <c r="A156" s="4">
        <v>2022</v>
      </c>
      <c r="B156" s="4" t="s">
        <v>1</v>
      </c>
      <c r="C156" s="14">
        <v>55766</v>
      </c>
      <c r="D156" s="14">
        <f t="shared" si="10"/>
        <v>54646.666666666664</v>
      </c>
      <c r="E156" s="15">
        <f t="shared" si="11"/>
        <v>1119.3333333333358</v>
      </c>
      <c r="F156" s="15">
        <f t="shared" si="12"/>
        <v>1119.3333333333358</v>
      </c>
      <c r="G156" s="15">
        <f t="shared" si="13"/>
        <v>1252907.1111111166</v>
      </c>
      <c r="H156" s="9">
        <f t="shared" si="14"/>
        <v>2.0071967387536058E-2</v>
      </c>
    </row>
    <row r="157" spans="1:8" x14ac:dyDescent="0.25">
      <c r="A157" s="4">
        <v>2022</v>
      </c>
      <c r="B157" s="4" t="s">
        <v>0</v>
      </c>
      <c r="C157" s="14">
        <v>58188</v>
      </c>
      <c r="D157" s="14">
        <f>AVERAGE(C154:C156)</f>
        <v>53734</v>
      </c>
      <c r="E157" s="15">
        <f t="shared" si="11"/>
        <v>4454</v>
      </c>
      <c r="F157" s="15">
        <f t="shared" si="12"/>
        <v>4454</v>
      </c>
      <c r="G157" s="15">
        <f t="shared" si="13"/>
        <v>19838116</v>
      </c>
      <c r="H157" s="9">
        <f t="shared" si="14"/>
        <v>7.6544992094589953E-2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43B7-FD9D-4275-9B74-77E4C50EF0AB}">
  <dimension ref="A1:K157"/>
  <sheetViews>
    <sheetView workbookViewId="0">
      <selection activeCell="H5" sqref="H5"/>
    </sheetView>
  </sheetViews>
  <sheetFormatPr defaultRowHeight="15" x14ac:dyDescent="0.25"/>
  <cols>
    <col min="3" max="3" width="10" bestFit="1" customWidth="1"/>
    <col min="5" max="5" width="14.85546875" bestFit="1" customWidth="1"/>
    <col min="6" max="6" width="13.85546875" bestFit="1" customWidth="1"/>
    <col min="7" max="7" width="21.85546875" bestFit="1" customWidth="1"/>
    <col min="8" max="8" width="21.42578125" bestFit="1" customWidth="1"/>
    <col min="10" max="10" width="14.85546875" bestFit="1" customWidth="1"/>
    <col min="11" max="11" width="20.42578125" bestFit="1" customWidth="1"/>
  </cols>
  <sheetData>
    <row r="1" spans="1:11" x14ac:dyDescent="0.25">
      <c r="A1" s="3" t="s">
        <v>54</v>
      </c>
      <c r="B1" s="3" t="s">
        <v>53</v>
      </c>
      <c r="C1" s="3" t="s">
        <v>52</v>
      </c>
      <c r="D1" s="3" t="s">
        <v>55</v>
      </c>
      <c r="E1" s="3" t="s">
        <v>58</v>
      </c>
      <c r="F1" s="3" t="s">
        <v>57</v>
      </c>
      <c r="G1" s="3" t="s">
        <v>59</v>
      </c>
      <c r="H1" s="3" t="s">
        <v>60</v>
      </c>
    </row>
    <row r="2" spans="1:11" x14ac:dyDescent="0.25">
      <c r="A2" s="4">
        <v>2020</v>
      </c>
      <c r="B2" s="4" t="s">
        <v>51</v>
      </c>
      <c r="C2" s="4">
        <v>36458</v>
      </c>
      <c r="D2" s="4" t="e">
        <v>#N/A</v>
      </c>
      <c r="E2" s="4"/>
      <c r="F2" s="4"/>
      <c r="G2" s="4"/>
      <c r="H2" s="4"/>
      <c r="J2" s="2" t="s">
        <v>66</v>
      </c>
    </row>
    <row r="3" spans="1:11" x14ac:dyDescent="0.25">
      <c r="A3" s="4">
        <v>2020</v>
      </c>
      <c r="B3" s="4" t="s">
        <v>50</v>
      </c>
      <c r="C3" s="4">
        <v>48999</v>
      </c>
      <c r="D3" s="4">
        <f>C2</f>
        <v>36458</v>
      </c>
      <c r="E3" s="15">
        <f>C3-D3</f>
        <v>12541</v>
      </c>
      <c r="F3" s="15">
        <f>ABS(E3)</f>
        <v>12541</v>
      </c>
      <c r="G3" s="12">
        <f>F3^2</f>
        <v>157276681</v>
      </c>
      <c r="H3" s="9">
        <f>F3/C3</f>
        <v>0.25594399885711955</v>
      </c>
      <c r="J3" s="3" t="s">
        <v>62</v>
      </c>
      <c r="K3" s="12">
        <f>AVERAGE(F:F)</f>
        <v>7918.143374801828</v>
      </c>
    </row>
    <row r="4" spans="1:11" x14ac:dyDescent="0.25">
      <c r="A4" s="4">
        <v>2020</v>
      </c>
      <c r="B4" s="4" t="s">
        <v>49</v>
      </c>
      <c r="C4" s="4">
        <v>40769</v>
      </c>
      <c r="D4" s="4">
        <f t="shared" ref="D4:D35" si="0">0.7*C3+0.3*D3</f>
        <v>45236.7</v>
      </c>
      <c r="E4" s="15">
        <f t="shared" ref="E4:E67" si="1">C4-D4</f>
        <v>-4467.6999999999971</v>
      </c>
      <c r="F4" s="15">
        <f t="shared" ref="F4:F67" si="2">ABS(E4)</f>
        <v>4467.6999999999971</v>
      </c>
      <c r="G4" s="12">
        <f t="shared" ref="G4:G67" si="3">F4^2</f>
        <v>19960343.289999973</v>
      </c>
      <c r="H4" s="9">
        <f t="shared" ref="H4:H67" si="4">F4/C4</f>
        <v>0.1095857146361205</v>
      </c>
      <c r="J4" s="3" t="s">
        <v>63</v>
      </c>
      <c r="K4" s="12">
        <f>AVERAGE(G:G)</f>
        <v>101102734.09689194</v>
      </c>
    </row>
    <row r="5" spans="1:11" x14ac:dyDescent="0.25">
      <c r="A5" s="4">
        <v>2020</v>
      </c>
      <c r="B5" s="4" t="s">
        <v>48</v>
      </c>
      <c r="C5" s="4">
        <v>49314</v>
      </c>
      <c r="D5" s="4">
        <f t="shared" si="0"/>
        <v>42109.31</v>
      </c>
      <c r="E5" s="15">
        <f t="shared" si="1"/>
        <v>7204.6900000000023</v>
      </c>
      <c r="F5" s="15">
        <f t="shared" si="2"/>
        <v>7204.6900000000023</v>
      </c>
      <c r="G5" s="12">
        <f t="shared" si="3"/>
        <v>51907557.996100031</v>
      </c>
      <c r="H5" s="9">
        <f t="shared" si="4"/>
        <v>0.14609826824025637</v>
      </c>
      <c r="J5" s="3" t="s">
        <v>64</v>
      </c>
      <c r="K5" s="9">
        <f>AVERAGE(H:H)</f>
        <v>0.2509551879421188</v>
      </c>
    </row>
    <row r="6" spans="1:11" x14ac:dyDescent="0.25">
      <c r="A6" s="4">
        <v>2020</v>
      </c>
      <c r="B6" s="4" t="s">
        <v>47</v>
      </c>
      <c r="C6" s="4">
        <v>37611</v>
      </c>
      <c r="D6" s="4">
        <f t="shared" si="0"/>
        <v>47152.592999999993</v>
      </c>
      <c r="E6" s="15">
        <f t="shared" si="1"/>
        <v>-9541.5929999999935</v>
      </c>
      <c r="F6" s="15">
        <f t="shared" si="2"/>
        <v>9541.5929999999935</v>
      </c>
      <c r="G6" s="12">
        <f t="shared" si="3"/>
        <v>91041996.977648869</v>
      </c>
      <c r="H6" s="9">
        <f t="shared" si="4"/>
        <v>0.25369155300311064</v>
      </c>
    </row>
    <row r="7" spans="1:11" x14ac:dyDescent="0.25">
      <c r="A7" s="4">
        <v>2020</v>
      </c>
      <c r="B7" s="4" t="s">
        <v>46</v>
      </c>
      <c r="C7" s="4">
        <v>35416</v>
      </c>
      <c r="D7" s="4">
        <f t="shared" si="0"/>
        <v>40473.477899999998</v>
      </c>
      <c r="E7" s="15">
        <f t="shared" si="1"/>
        <v>-5057.477899999998</v>
      </c>
      <c r="F7" s="15">
        <f t="shared" si="2"/>
        <v>5057.477899999998</v>
      </c>
      <c r="G7" s="12">
        <f t="shared" si="3"/>
        <v>25578082.708988391</v>
      </c>
      <c r="H7" s="9">
        <f t="shared" si="4"/>
        <v>0.14280206403885243</v>
      </c>
      <c r="J7" s="10" t="s">
        <v>69</v>
      </c>
      <c r="K7" s="11">
        <f>100%-K5</f>
        <v>0.7490448120578812</v>
      </c>
    </row>
    <row r="8" spans="1:11" x14ac:dyDescent="0.25">
      <c r="A8" s="4">
        <v>2020</v>
      </c>
      <c r="B8" s="4" t="s">
        <v>45</v>
      </c>
      <c r="C8" s="4">
        <v>43094</v>
      </c>
      <c r="D8" s="4">
        <f t="shared" si="0"/>
        <v>36933.243369999997</v>
      </c>
      <c r="E8" s="15">
        <f t="shared" si="1"/>
        <v>6160.7566300000035</v>
      </c>
      <c r="F8" s="15">
        <f t="shared" si="2"/>
        <v>6160.7566300000035</v>
      </c>
      <c r="G8" s="12">
        <f t="shared" si="3"/>
        <v>37954922.254088998</v>
      </c>
      <c r="H8" s="9">
        <f t="shared" si="4"/>
        <v>0.14296089084327293</v>
      </c>
      <c r="K8" s="7"/>
    </row>
    <row r="9" spans="1:11" x14ac:dyDescent="0.25">
      <c r="A9" s="4">
        <v>2020</v>
      </c>
      <c r="B9" s="4" t="s">
        <v>44</v>
      </c>
      <c r="C9" s="4">
        <v>40144</v>
      </c>
      <c r="D9" s="4">
        <f t="shared" si="0"/>
        <v>41245.773010999997</v>
      </c>
      <c r="E9" s="15">
        <f t="shared" si="1"/>
        <v>-1101.7730109999975</v>
      </c>
      <c r="F9" s="15">
        <f t="shared" si="2"/>
        <v>1101.7730109999975</v>
      </c>
      <c r="G9" s="12">
        <f t="shared" si="3"/>
        <v>1213903.7677680007</v>
      </c>
      <c r="H9" s="9">
        <f t="shared" si="4"/>
        <v>2.7445521397967257E-2</v>
      </c>
    </row>
    <row r="10" spans="1:11" x14ac:dyDescent="0.25">
      <c r="A10" s="4">
        <v>2020</v>
      </c>
      <c r="B10" s="4" t="s">
        <v>43</v>
      </c>
      <c r="C10" s="4">
        <v>34768</v>
      </c>
      <c r="D10" s="4">
        <f t="shared" si="0"/>
        <v>40474.531903299998</v>
      </c>
      <c r="E10" s="15">
        <f t="shared" si="1"/>
        <v>-5706.5319032999978</v>
      </c>
      <c r="F10" s="15">
        <f t="shared" si="2"/>
        <v>5706.5319032999978</v>
      </c>
      <c r="G10" s="12">
        <f t="shared" si="3"/>
        <v>32564506.363380697</v>
      </c>
      <c r="H10" s="9">
        <f t="shared" si="4"/>
        <v>0.16413172754544403</v>
      </c>
    </row>
    <row r="11" spans="1:11" x14ac:dyDescent="0.25">
      <c r="A11" s="4">
        <v>2020</v>
      </c>
      <c r="B11" s="4" t="s">
        <v>42</v>
      </c>
      <c r="C11" s="4">
        <v>47517</v>
      </c>
      <c r="D11" s="4">
        <f t="shared" si="0"/>
        <v>36479.959570989995</v>
      </c>
      <c r="E11" s="15">
        <f t="shared" si="1"/>
        <v>11037.040429010005</v>
      </c>
      <c r="F11" s="15">
        <f t="shared" si="2"/>
        <v>11037.040429010005</v>
      </c>
      <c r="G11" s="12">
        <f t="shared" si="3"/>
        <v>121816261.43160136</v>
      </c>
      <c r="H11" s="9">
        <f t="shared" si="4"/>
        <v>0.23227561565355567</v>
      </c>
    </row>
    <row r="12" spans="1:11" x14ac:dyDescent="0.25">
      <c r="A12" s="4">
        <v>2020</v>
      </c>
      <c r="B12" s="4" t="s">
        <v>41</v>
      </c>
      <c r="C12" s="4">
        <v>16001</v>
      </c>
      <c r="D12" s="4">
        <f t="shared" si="0"/>
        <v>44205.887871297004</v>
      </c>
      <c r="E12" s="15">
        <f t="shared" si="1"/>
        <v>-28204.887871297004</v>
      </c>
      <c r="F12" s="15">
        <f t="shared" si="2"/>
        <v>28204.887871297004</v>
      </c>
      <c r="G12" s="12">
        <f t="shared" si="3"/>
        <v>795515699.8324368</v>
      </c>
      <c r="H12" s="9">
        <f t="shared" si="4"/>
        <v>1.762695323498344</v>
      </c>
    </row>
    <row r="13" spans="1:11" x14ac:dyDescent="0.25">
      <c r="A13" s="4">
        <v>2020</v>
      </c>
      <c r="B13" s="4" t="s">
        <v>40</v>
      </c>
      <c r="C13" s="4">
        <v>15765</v>
      </c>
      <c r="D13" s="4">
        <f t="shared" si="0"/>
        <v>24462.466361389099</v>
      </c>
      <c r="E13" s="15">
        <f t="shared" si="1"/>
        <v>-8697.4663613890989</v>
      </c>
      <c r="F13" s="15">
        <f t="shared" si="2"/>
        <v>8697.4663613890989</v>
      </c>
      <c r="G13" s="12">
        <f t="shared" si="3"/>
        <v>75645921.107494935</v>
      </c>
      <c r="H13" s="9">
        <f t="shared" si="4"/>
        <v>0.55169466294888037</v>
      </c>
    </row>
    <row r="14" spans="1:11" x14ac:dyDescent="0.25">
      <c r="A14" s="4">
        <v>2020</v>
      </c>
      <c r="B14" s="4" t="s">
        <v>39</v>
      </c>
      <c r="C14" s="4">
        <v>17048</v>
      </c>
      <c r="D14" s="4">
        <f t="shared" si="0"/>
        <v>18374.23990841673</v>
      </c>
      <c r="E14" s="15">
        <f t="shared" si="1"/>
        <v>-1326.23990841673</v>
      </c>
      <c r="F14" s="15">
        <f t="shared" si="2"/>
        <v>1326.23990841673</v>
      </c>
      <c r="G14" s="12">
        <f t="shared" si="3"/>
        <v>1758912.2946772166</v>
      </c>
      <c r="H14" s="9">
        <f t="shared" si="4"/>
        <v>7.7794457321488153E-2</v>
      </c>
    </row>
    <row r="15" spans="1:11" x14ac:dyDescent="0.25">
      <c r="A15" s="4">
        <v>2020</v>
      </c>
      <c r="B15" s="4" t="s">
        <v>38</v>
      </c>
      <c r="C15" s="4">
        <v>21419</v>
      </c>
      <c r="D15" s="4">
        <f t="shared" si="0"/>
        <v>17445.871972525019</v>
      </c>
      <c r="E15" s="15">
        <f t="shared" si="1"/>
        <v>3973.1280274749806</v>
      </c>
      <c r="F15" s="15">
        <f t="shared" si="2"/>
        <v>3973.1280274749806</v>
      </c>
      <c r="G15" s="12">
        <f t="shared" si="3"/>
        <v>15785746.32270723</v>
      </c>
      <c r="H15" s="9">
        <f t="shared" si="4"/>
        <v>0.18549549593701764</v>
      </c>
    </row>
    <row r="16" spans="1:11" x14ac:dyDescent="0.25">
      <c r="A16" s="4">
        <v>2020</v>
      </c>
      <c r="B16" s="4" t="s">
        <v>37</v>
      </c>
      <c r="C16" s="4">
        <v>14231</v>
      </c>
      <c r="D16" s="4">
        <f t="shared" si="0"/>
        <v>20227.061591757505</v>
      </c>
      <c r="E16" s="15">
        <f t="shared" si="1"/>
        <v>-5996.0615917575051</v>
      </c>
      <c r="F16" s="15">
        <f t="shared" si="2"/>
        <v>5996.0615917575051</v>
      </c>
      <c r="G16" s="12">
        <f t="shared" si="3"/>
        <v>35952754.612149544</v>
      </c>
      <c r="H16" s="9">
        <f t="shared" si="4"/>
        <v>0.42133803610129333</v>
      </c>
    </row>
    <row r="17" spans="1:8" x14ac:dyDescent="0.25">
      <c r="A17" s="4">
        <v>2020</v>
      </c>
      <c r="B17" s="4" t="s">
        <v>36</v>
      </c>
      <c r="C17" s="4">
        <v>15215</v>
      </c>
      <c r="D17" s="4">
        <f t="shared" si="0"/>
        <v>16029.818477527249</v>
      </c>
      <c r="E17" s="15">
        <f t="shared" si="1"/>
        <v>-814.81847752724934</v>
      </c>
      <c r="F17" s="15">
        <f t="shared" si="2"/>
        <v>814.81847752724934</v>
      </c>
      <c r="G17" s="12">
        <f t="shared" si="3"/>
        <v>663929.15131982451</v>
      </c>
      <c r="H17" s="9">
        <f t="shared" si="4"/>
        <v>5.355362980790334E-2</v>
      </c>
    </row>
    <row r="18" spans="1:8" x14ac:dyDescent="0.25">
      <c r="A18" s="4">
        <v>2020</v>
      </c>
      <c r="B18" s="4" t="s">
        <v>35</v>
      </c>
      <c r="C18" s="4">
        <v>25245</v>
      </c>
      <c r="D18" s="4">
        <f t="shared" si="0"/>
        <v>15459.445543258174</v>
      </c>
      <c r="E18" s="15">
        <f t="shared" si="1"/>
        <v>9785.5544567418256</v>
      </c>
      <c r="F18" s="15">
        <f t="shared" si="2"/>
        <v>9785.5544567418256</v>
      </c>
      <c r="G18" s="12">
        <f t="shared" si="3"/>
        <v>95757076.025859803</v>
      </c>
      <c r="H18" s="9">
        <f t="shared" si="4"/>
        <v>0.38762346828052391</v>
      </c>
    </row>
    <row r="19" spans="1:8" x14ac:dyDescent="0.25">
      <c r="A19" s="4">
        <v>2020</v>
      </c>
      <c r="B19" s="4" t="s">
        <v>34</v>
      </c>
      <c r="C19" s="4">
        <v>23390</v>
      </c>
      <c r="D19" s="4">
        <f t="shared" si="0"/>
        <v>22309.333662977453</v>
      </c>
      <c r="E19" s="15">
        <f t="shared" si="1"/>
        <v>1080.6663370225469</v>
      </c>
      <c r="F19" s="15">
        <f t="shared" si="2"/>
        <v>1080.6663370225469</v>
      </c>
      <c r="G19" s="12">
        <f t="shared" si="3"/>
        <v>1167839.7319737291</v>
      </c>
      <c r="H19" s="9">
        <f t="shared" si="4"/>
        <v>4.6202066567872895E-2</v>
      </c>
    </row>
    <row r="20" spans="1:8" x14ac:dyDescent="0.25">
      <c r="A20" s="4">
        <v>2020</v>
      </c>
      <c r="B20" s="4" t="s">
        <v>33</v>
      </c>
      <c r="C20" s="4">
        <v>17507</v>
      </c>
      <c r="D20" s="4">
        <f t="shared" si="0"/>
        <v>23065.800098893233</v>
      </c>
      <c r="E20" s="15">
        <f t="shared" si="1"/>
        <v>-5558.8000988932326</v>
      </c>
      <c r="F20" s="15">
        <f t="shared" si="2"/>
        <v>5558.8000988932326</v>
      </c>
      <c r="G20" s="12">
        <f t="shared" si="3"/>
        <v>30900258.539455414</v>
      </c>
      <c r="H20" s="9">
        <f t="shared" si="4"/>
        <v>0.31751871245177543</v>
      </c>
    </row>
    <row r="21" spans="1:8" x14ac:dyDescent="0.25">
      <c r="A21" s="4">
        <v>2020</v>
      </c>
      <c r="B21" s="4" t="s">
        <v>32</v>
      </c>
      <c r="C21" s="4">
        <v>18246</v>
      </c>
      <c r="D21" s="4">
        <f t="shared" si="0"/>
        <v>19174.640029667971</v>
      </c>
      <c r="E21" s="15">
        <f t="shared" si="1"/>
        <v>-928.64002966797125</v>
      </c>
      <c r="F21" s="15">
        <f t="shared" si="2"/>
        <v>928.64002966797125</v>
      </c>
      <c r="G21" s="12">
        <f t="shared" si="3"/>
        <v>862372.30470173049</v>
      </c>
      <c r="H21" s="9">
        <f t="shared" si="4"/>
        <v>5.0895540374217431E-2</v>
      </c>
    </row>
    <row r="22" spans="1:8" x14ac:dyDescent="0.25">
      <c r="A22" s="4">
        <v>2020</v>
      </c>
      <c r="B22" s="4" t="s">
        <v>31</v>
      </c>
      <c r="C22" s="4">
        <v>27132</v>
      </c>
      <c r="D22" s="4">
        <f t="shared" si="0"/>
        <v>18524.592008900392</v>
      </c>
      <c r="E22" s="15">
        <f t="shared" si="1"/>
        <v>8607.4079910996079</v>
      </c>
      <c r="F22" s="15">
        <f t="shared" si="2"/>
        <v>8607.4079910996079</v>
      </c>
      <c r="G22" s="12">
        <f t="shared" si="3"/>
        <v>74087472.32524538</v>
      </c>
      <c r="H22" s="9">
        <f t="shared" si="4"/>
        <v>0.3172419280222471</v>
      </c>
    </row>
    <row r="23" spans="1:8" x14ac:dyDescent="0.25">
      <c r="A23" s="4">
        <v>2020</v>
      </c>
      <c r="B23" s="4" t="s">
        <v>30</v>
      </c>
      <c r="C23" s="4">
        <v>39077</v>
      </c>
      <c r="D23" s="4">
        <f t="shared" si="0"/>
        <v>24549.777602670114</v>
      </c>
      <c r="E23" s="15">
        <f t="shared" si="1"/>
        <v>14527.222397329886</v>
      </c>
      <c r="F23" s="15">
        <f t="shared" si="2"/>
        <v>14527.222397329886</v>
      </c>
      <c r="G23" s="12">
        <f t="shared" si="3"/>
        <v>211040190.58148307</v>
      </c>
      <c r="H23" s="9">
        <f t="shared" si="4"/>
        <v>0.37175889646927568</v>
      </c>
    </row>
    <row r="24" spans="1:8" x14ac:dyDescent="0.25">
      <c r="A24" s="4">
        <v>2020</v>
      </c>
      <c r="B24" s="4" t="s">
        <v>29</v>
      </c>
      <c r="C24" s="4">
        <v>27228</v>
      </c>
      <c r="D24" s="4">
        <f t="shared" si="0"/>
        <v>34718.833280801031</v>
      </c>
      <c r="E24" s="15">
        <f t="shared" si="1"/>
        <v>-7490.8332808010309</v>
      </c>
      <c r="F24" s="15">
        <f t="shared" si="2"/>
        <v>7490.8332808010309</v>
      </c>
      <c r="G24" s="12">
        <f t="shared" si="3"/>
        <v>56112583.24075634</v>
      </c>
      <c r="H24" s="9">
        <f t="shared" si="4"/>
        <v>0.27511507568683086</v>
      </c>
    </row>
    <row r="25" spans="1:8" x14ac:dyDescent="0.25">
      <c r="A25" s="4">
        <v>2020</v>
      </c>
      <c r="B25" s="4" t="s">
        <v>28</v>
      </c>
      <c r="C25" s="4">
        <v>28879</v>
      </c>
      <c r="D25" s="4">
        <f t="shared" si="0"/>
        <v>29475.249984240305</v>
      </c>
      <c r="E25" s="15">
        <f t="shared" si="1"/>
        <v>-596.24998424030491</v>
      </c>
      <c r="F25" s="15">
        <f t="shared" si="2"/>
        <v>596.24998424030491</v>
      </c>
      <c r="G25" s="12">
        <f t="shared" si="3"/>
        <v>355514.04370656388</v>
      </c>
      <c r="H25" s="9">
        <f t="shared" si="4"/>
        <v>2.0646489983735757E-2</v>
      </c>
    </row>
    <row r="26" spans="1:8" x14ac:dyDescent="0.25">
      <c r="A26" s="4">
        <v>2020</v>
      </c>
      <c r="B26" s="4" t="s">
        <v>27</v>
      </c>
      <c r="C26" s="4">
        <v>36137</v>
      </c>
      <c r="D26" s="4">
        <f t="shared" si="0"/>
        <v>29057.87499527209</v>
      </c>
      <c r="E26" s="15">
        <f t="shared" si="1"/>
        <v>7079.12500472791</v>
      </c>
      <c r="F26" s="15">
        <f t="shared" si="2"/>
        <v>7079.12500472791</v>
      </c>
      <c r="G26" s="12">
        <f t="shared" si="3"/>
        <v>50114010.832563929</v>
      </c>
      <c r="H26" s="9">
        <f t="shared" si="4"/>
        <v>0.19589686484013366</v>
      </c>
    </row>
    <row r="27" spans="1:8" x14ac:dyDescent="0.25">
      <c r="A27" s="4">
        <v>2020</v>
      </c>
      <c r="B27" s="4" t="s">
        <v>26</v>
      </c>
      <c r="C27" s="4">
        <v>39142</v>
      </c>
      <c r="D27" s="4">
        <f t="shared" si="0"/>
        <v>34013.262498581622</v>
      </c>
      <c r="E27" s="15">
        <f t="shared" si="1"/>
        <v>5128.7375014183781</v>
      </c>
      <c r="F27" s="15">
        <f t="shared" si="2"/>
        <v>5128.7375014183781</v>
      </c>
      <c r="G27" s="12">
        <f t="shared" si="3"/>
        <v>26303948.35845523</v>
      </c>
      <c r="H27" s="9">
        <f t="shared" si="4"/>
        <v>0.13102900979557452</v>
      </c>
    </row>
    <row r="28" spans="1:8" x14ac:dyDescent="0.25">
      <c r="A28" s="4">
        <v>2020</v>
      </c>
      <c r="B28" s="4" t="s">
        <v>25</v>
      </c>
      <c r="C28" s="4">
        <v>26797</v>
      </c>
      <c r="D28" s="4">
        <f t="shared" si="0"/>
        <v>37603.378749574484</v>
      </c>
      <c r="E28" s="15">
        <f t="shared" si="1"/>
        <v>-10806.378749574484</v>
      </c>
      <c r="F28" s="15">
        <f t="shared" si="2"/>
        <v>10806.378749574484</v>
      </c>
      <c r="G28" s="12">
        <f t="shared" si="3"/>
        <v>116777821.67925498</v>
      </c>
      <c r="H28" s="9">
        <f t="shared" si="4"/>
        <v>0.40326822963669379</v>
      </c>
    </row>
    <row r="29" spans="1:8" x14ac:dyDescent="0.25">
      <c r="A29" s="4">
        <v>2020</v>
      </c>
      <c r="B29" s="4" t="s">
        <v>24</v>
      </c>
      <c r="C29" s="4">
        <v>20736</v>
      </c>
      <c r="D29" s="4">
        <f t="shared" si="0"/>
        <v>30038.913624872344</v>
      </c>
      <c r="E29" s="15">
        <f t="shared" si="1"/>
        <v>-9302.9136248723444</v>
      </c>
      <c r="F29" s="15">
        <f t="shared" si="2"/>
        <v>9302.9136248723444</v>
      </c>
      <c r="G29" s="12">
        <f t="shared" si="3"/>
        <v>86544201.911835507</v>
      </c>
      <c r="H29" s="9">
        <f t="shared" si="4"/>
        <v>0.4486358808291061</v>
      </c>
    </row>
    <row r="30" spans="1:8" x14ac:dyDescent="0.25">
      <c r="A30" s="4">
        <v>2020</v>
      </c>
      <c r="B30" s="4" t="s">
        <v>23</v>
      </c>
      <c r="C30" s="4">
        <v>37330</v>
      </c>
      <c r="D30" s="4">
        <f t="shared" si="0"/>
        <v>23526.8740874617</v>
      </c>
      <c r="E30" s="15">
        <f t="shared" si="1"/>
        <v>13803.1259125383</v>
      </c>
      <c r="F30" s="15">
        <f t="shared" si="2"/>
        <v>13803.1259125383</v>
      </c>
      <c r="G30" s="12">
        <f t="shared" si="3"/>
        <v>190526284.95738629</v>
      </c>
      <c r="H30" s="9">
        <f t="shared" si="4"/>
        <v>0.3697596011930967</v>
      </c>
    </row>
    <row r="31" spans="1:8" x14ac:dyDescent="0.25">
      <c r="A31" s="4">
        <v>2020</v>
      </c>
      <c r="B31" s="4" t="s">
        <v>22</v>
      </c>
      <c r="C31" s="4">
        <v>37063</v>
      </c>
      <c r="D31" s="4">
        <f t="shared" si="0"/>
        <v>33189.062226238508</v>
      </c>
      <c r="E31" s="15">
        <f t="shared" si="1"/>
        <v>3873.9377737614923</v>
      </c>
      <c r="F31" s="15">
        <f t="shared" si="2"/>
        <v>3873.9377737614923</v>
      </c>
      <c r="G31" s="12">
        <f t="shared" si="3"/>
        <v>15007393.874976147</v>
      </c>
      <c r="H31" s="9">
        <f t="shared" si="4"/>
        <v>0.10452304923404722</v>
      </c>
    </row>
    <row r="32" spans="1:8" x14ac:dyDescent="0.25">
      <c r="A32" s="4">
        <v>2020</v>
      </c>
      <c r="B32" s="4" t="s">
        <v>21</v>
      </c>
      <c r="C32" s="4">
        <v>28146</v>
      </c>
      <c r="D32" s="4">
        <f t="shared" si="0"/>
        <v>35900.81866787155</v>
      </c>
      <c r="E32" s="15">
        <f t="shared" si="1"/>
        <v>-7754.8186678715501</v>
      </c>
      <c r="F32" s="15">
        <f t="shared" si="2"/>
        <v>7754.8186678715501</v>
      </c>
      <c r="G32" s="12">
        <f t="shared" si="3"/>
        <v>60137212.571569085</v>
      </c>
      <c r="H32" s="9">
        <f t="shared" si="4"/>
        <v>0.27552116350001954</v>
      </c>
    </row>
    <row r="33" spans="1:8" x14ac:dyDescent="0.25">
      <c r="A33" s="4">
        <v>2020</v>
      </c>
      <c r="B33" s="4" t="s">
        <v>20</v>
      </c>
      <c r="C33" s="4">
        <v>36393</v>
      </c>
      <c r="D33" s="4">
        <f t="shared" si="0"/>
        <v>30472.445600361461</v>
      </c>
      <c r="E33" s="15">
        <f t="shared" si="1"/>
        <v>5920.5543996385386</v>
      </c>
      <c r="F33" s="15">
        <f t="shared" si="2"/>
        <v>5920.5543996385386</v>
      </c>
      <c r="G33" s="12">
        <f t="shared" si="3"/>
        <v>35052964.399079256</v>
      </c>
      <c r="H33" s="9">
        <f t="shared" si="4"/>
        <v>0.16268387875796275</v>
      </c>
    </row>
    <row r="34" spans="1:8" x14ac:dyDescent="0.25">
      <c r="A34" s="4">
        <v>2020</v>
      </c>
      <c r="B34" s="4" t="s">
        <v>19</v>
      </c>
      <c r="C34" s="4">
        <v>26483</v>
      </c>
      <c r="D34" s="4">
        <f t="shared" si="0"/>
        <v>34616.833680108437</v>
      </c>
      <c r="E34" s="15">
        <f t="shared" si="1"/>
        <v>-8133.833680108437</v>
      </c>
      <c r="F34" s="15">
        <f t="shared" si="2"/>
        <v>8133.833680108437</v>
      </c>
      <c r="G34" s="12">
        <f t="shared" si="3"/>
        <v>66159250.335666358</v>
      </c>
      <c r="H34" s="9">
        <f t="shared" si="4"/>
        <v>0.30713414945846151</v>
      </c>
    </row>
    <row r="35" spans="1:8" x14ac:dyDescent="0.25">
      <c r="A35" s="4">
        <v>2020</v>
      </c>
      <c r="B35" s="4" t="s">
        <v>18</v>
      </c>
      <c r="C35" s="4">
        <v>38719</v>
      </c>
      <c r="D35" s="4">
        <f t="shared" si="0"/>
        <v>28923.150104032531</v>
      </c>
      <c r="E35" s="15">
        <f t="shared" si="1"/>
        <v>9795.8498959674689</v>
      </c>
      <c r="F35" s="15">
        <f t="shared" si="2"/>
        <v>9795.8498959674689</v>
      </c>
      <c r="G35" s="12">
        <f t="shared" si="3"/>
        <v>95958675.184325874</v>
      </c>
      <c r="H35" s="9">
        <f t="shared" si="4"/>
        <v>0.25299852516768173</v>
      </c>
    </row>
    <row r="36" spans="1:8" x14ac:dyDescent="0.25">
      <c r="A36" s="4">
        <v>2020</v>
      </c>
      <c r="B36" s="4" t="s">
        <v>17</v>
      </c>
      <c r="C36" s="4">
        <v>32251</v>
      </c>
      <c r="D36" s="4">
        <f t="shared" ref="D36:D67" si="5">0.7*C35+0.3*D35</f>
        <v>35780.245031209757</v>
      </c>
      <c r="E36" s="15">
        <f t="shared" si="1"/>
        <v>-3529.2450312097571</v>
      </c>
      <c r="F36" s="15">
        <f t="shared" si="2"/>
        <v>3529.2450312097571</v>
      </c>
      <c r="G36" s="12">
        <f t="shared" si="3"/>
        <v>12455570.49031876</v>
      </c>
      <c r="H36" s="9">
        <f t="shared" si="4"/>
        <v>0.1094305612604185</v>
      </c>
    </row>
    <row r="37" spans="1:8" x14ac:dyDescent="0.25">
      <c r="A37" s="4">
        <v>2020</v>
      </c>
      <c r="B37" s="4" t="s">
        <v>16</v>
      </c>
      <c r="C37" s="4">
        <v>34068</v>
      </c>
      <c r="D37" s="4">
        <f t="shared" si="5"/>
        <v>33309.773509362924</v>
      </c>
      <c r="E37" s="15">
        <f t="shared" si="1"/>
        <v>758.22649063707649</v>
      </c>
      <c r="F37" s="15">
        <f t="shared" si="2"/>
        <v>758.22649063707649</v>
      </c>
      <c r="G37" s="12">
        <f t="shared" si="3"/>
        <v>574907.4111038167</v>
      </c>
      <c r="H37" s="9">
        <f t="shared" si="4"/>
        <v>2.2256266603178247E-2</v>
      </c>
    </row>
    <row r="38" spans="1:8" x14ac:dyDescent="0.25">
      <c r="A38" s="4">
        <v>2020</v>
      </c>
      <c r="B38" s="4" t="s">
        <v>15</v>
      </c>
      <c r="C38" s="4">
        <v>23717</v>
      </c>
      <c r="D38" s="4">
        <f t="shared" si="5"/>
        <v>33840.532052808878</v>
      </c>
      <c r="E38" s="15">
        <f t="shared" si="1"/>
        <v>-10123.532052808878</v>
      </c>
      <c r="F38" s="15">
        <f t="shared" si="2"/>
        <v>10123.532052808878</v>
      </c>
      <c r="G38" s="12">
        <f t="shared" si="3"/>
        <v>102485901.22424874</v>
      </c>
      <c r="H38" s="9">
        <f t="shared" si="4"/>
        <v>0.42684707394733218</v>
      </c>
    </row>
    <row r="39" spans="1:8" x14ac:dyDescent="0.25">
      <c r="A39" s="4">
        <v>2020</v>
      </c>
      <c r="B39" s="4" t="s">
        <v>14</v>
      </c>
      <c r="C39" s="4">
        <v>34029</v>
      </c>
      <c r="D39" s="4">
        <f t="shared" si="5"/>
        <v>26754.059615842663</v>
      </c>
      <c r="E39" s="15">
        <f t="shared" si="1"/>
        <v>7274.9403841573367</v>
      </c>
      <c r="F39" s="15">
        <f t="shared" si="2"/>
        <v>7274.9403841573367</v>
      </c>
      <c r="G39" s="12">
        <f t="shared" si="3"/>
        <v>52924757.593043298</v>
      </c>
      <c r="H39" s="9">
        <f t="shared" si="4"/>
        <v>0.21378648752996962</v>
      </c>
    </row>
    <row r="40" spans="1:8" x14ac:dyDescent="0.25">
      <c r="A40" s="4">
        <v>2020</v>
      </c>
      <c r="B40" s="4" t="s">
        <v>13</v>
      </c>
      <c r="C40" s="4">
        <v>29256</v>
      </c>
      <c r="D40" s="4">
        <f t="shared" si="5"/>
        <v>31846.517884752797</v>
      </c>
      <c r="E40" s="15">
        <f t="shared" si="1"/>
        <v>-2590.5178847527968</v>
      </c>
      <c r="F40" s="15">
        <f t="shared" si="2"/>
        <v>2590.5178847527968</v>
      </c>
      <c r="G40" s="12">
        <f t="shared" si="3"/>
        <v>6710782.9112241045</v>
      </c>
      <c r="H40" s="9">
        <f t="shared" si="4"/>
        <v>8.8546550613644956E-2</v>
      </c>
    </row>
    <row r="41" spans="1:8" x14ac:dyDescent="0.25">
      <c r="A41" s="4">
        <v>2020</v>
      </c>
      <c r="B41" s="4" t="s">
        <v>12</v>
      </c>
      <c r="C41" s="4">
        <v>24373</v>
      </c>
      <c r="D41" s="4">
        <f t="shared" si="5"/>
        <v>30033.155365425835</v>
      </c>
      <c r="E41" s="15">
        <f t="shared" si="1"/>
        <v>-5660.155365425835</v>
      </c>
      <c r="F41" s="15">
        <f t="shared" si="2"/>
        <v>5660.155365425835</v>
      </c>
      <c r="G41" s="12">
        <f t="shared" si="3"/>
        <v>32037358.760758869</v>
      </c>
      <c r="H41" s="9">
        <f t="shared" si="4"/>
        <v>0.2322305569862485</v>
      </c>
    </row>
    <row r="42" spans="1:8" x14ac:dyDescent="0.25">
      <c r="A42" s="4">
        <v>2020</v>
      </c>
      <c r="B42" s="4" t="s">
        <v>11</v>
      </c>
      <c r="C42" s="4">
        <v>59046</v>
      </c>
      <c r="D42" s="4">
        <f t="shared" si="5"/>
        <v>26071.046609627749</v>
      </c>
      <c r="E42" s="15">
        <f t="shared" si="1"/>
        <v>32974.953390372248</v>
      </c>
      <c r="F42" s="15">
        <f t="shared" si="2"/>
        <v>32974.953390372248</v>
      </c>
      <c r="G42" s="12">
        <f t="shared" si="3"/>
        <v>1087347551.0972221</v>
      </c>
      <c r="H42" s="9">
        <f t="shared" si="4"/>
        <v>0.55846210395915463</v>
      </c>
    </row>
    <row r="43" spans="1:8" x14ac:dyDescent="0.25">
      <c r="A43" s="4">
        <v>2020</v>
      </c>
      <c r="B43" s="4" t="s">
        <v>10</v>
      </c>
      <c r="C43" s="4">
        <v>56157</v>
      </c>
      <c r="D43" s="4">
        <f t="shared" si="5"/>
        <v>49153.513982888318</v>
      </c>
      <c r="E43" s="15">
        <f t="shared" si="1"/>
        <v>7003.4860171116816</v>
      </c>
      <c r="F43" s="15">
        <f t="shared" si="2"/>
        <v>7003.4860171116816</v>
      </c>
      <c r="G43" s="12">
        <f t="shared" si="3"/>
        <v>49048816.391878843</v>
      </c>
      <c r="H43" s="9">
        <f t="shared" si="4"/>
        <v>0.12471260959651836</v>
      </c>
    </row>
    <row r="44" spans="1:8" x14ac:dyDescent="0.25">
      <c r="A44" s="4">
        <v>2020</v>
      </c>
      <c r="B44" s="4" t="s">
        <v>9</v>
      </c>
      <c r="C44" s="4">
        <v>46786</v>
      </c>
      <c r="D44" s="4">
        <f t="shared" si="5"/>
        <v>54055.954194866485</v>
      </c>
      <c r="E44" s="15">
        <f t="shared" si="1"/>
        <v>-7269.9541948664846</v>
      </c>
      <c r="F44" s="15">
        <f t="shared" si="2"/>
        <v>7269.9541948664846</v>
      </c>
      <c r="G44" s="12">
        <f t="shared" si="3"/>
        <v>52852233.9954568</v>
      </c>
      <c r="H44" s="9">
        <f t="shared" si="4"/>
        <v>0.15538738500548208</v>
      </c>
    </row>
    <row r="45" spans="1:8" x14ac:dyDescent="0.25">
      <c r="A45" s="4">
        <v>2020</v>
      </c>
      <c r="B45" s="4" t="s">
        <v>8</v>
      </c>
      <c r="C45" s="4">
        <v>57610</v>
      </c>
      <c r="D45" s="4">
        <f t="shared" si="5"/>
        <v>48966.98625845994</v>
      </c>
      <c r="E45" s="15">
        <f t="shared" si="1"/>
        <v>8643.0137415400604</v>
      </c>
      <c r="F45" s="15">
        <f t="shared" si="2"/>
        <v>8643.0137415400604</v>
      </c>
      <c r="G45" s="12">
        <f t="shared" si="3"/>
        <v>74701686.536450312</v>
      </c>
      <c r="H45" s="9">
        <f t="shared" si="4"/>
        <v>0.15002627567332166</v>
      </c>
    </row>
    <row r="46" spans="1:8" x14ac:dyDescent="0.25">
      <c r="A46" s="4">
        <v>2020</v>
      </c>
      <c r="B46" s="4" t="s">
        <v>7</v>
      </c>
      <c r="C46" s="4">
        <v>65951</v>
      </c>
      <c r="D46" s="4">
        <f t="shared" si="5"/>
        <v>55017.095877537984</v>
      </c>
      <c r="E46" s="15">
        <f t="shared" si="1"/>
        <v>10933.904122462016</v>
      </c>
      <c r="F46" s="15">
        <f t="shared" si="2"/>
        <v>10933.904122462016</v>
      </c>
      <c r="G46" s="12">
        <f t="shared" si="3"/>
        <v>119550259.35919186</v>
      </c>
      <c r="H46" s="9">
        <f t="shared" si="4"/>
        <v>0.16578829922915522</v>
      </c>
    </row>
    <row r="47" spans="1:8" x14ac:dyDescent="0.25">
      <c r="A47" s="4">
        <v>2020</v>
      </c>
      <c r="B47" s="4" t="s">
        <v>6</v>
      </c>
      <c r="C47" s="4">
        <v>63986</v>
      </c>
      <c r="D47" s="4">
        <f t="shared" si="5"/>
        <v>62670.828763261394</v>
      </c>
      <c r="E47" s="15">
        <f t="shared" si="1"/>
        <v>1315.1712367386062</v>
      </c>
      <c r="F47" s="15">
        <f t="shared" si="2"/>
        <v>1315.1712367386062</v>
      </c>
      <c r="G47" s="12">
        <f t="shared" si="3"/>
        <v>1729675.3819445551</v>
      </c>
      <c r="H47" s="9">
        <f t="shared" si="4"/>
        <v>2.0554046771772048E-2</v>
      </c>
    </row>
    <row r="48" spans="1:8" x14ac:dyDescent="0.25">
      <c r="A48" s="4">
        <v>2020</v>
      </c>
      <c r="B48" s="4" t="s">
        <v>5</v>
      </c>
      <c r="C48" s="4">
        <v>54868</v>
      </c>
      <c r="D48" s="4">
        <f t="shared" si="5"/>
        <v>63591.448628978411</v>
      </c>
      <c r="E48" s="15">
        <f t="shared" si="1"/>
        <v>-8723.4486289784109</v>
      </c>
      <c r="F48" s="15">
        <f t="shared" si="2"/>
        <v>8723.4486289784109</v>
      </c>
      <c r="G48" s="12">
        <f t="shared" si="3"/>
        <v>76098555.982425317</v>
      </c>
      <c r="H48" s="9">
        <f t="shared" si="4"/>
        <v>0.15898973224791155</v>
      </c>
    </row>
    <row r="49" spans="1:8" x14ac:dyDescent="0.25">
      <c r="A49" s="4">
        <v>2020</v>
      </c>
      <c r="B49" s="4" t="s">
        <v>4</v>
      </c>
      <c r="C49" s="4">
        <v>56226</v>
      </c>
      <c r="D49" s="4">
        <f t="shared" si="5"/>
        <v>57485.034588693525</v>
      </c>
      <c r="E49" s="15">
        <f t="shared" si="1"/>
        <v>-1259.0345886935247</v>
      </c>
      <c r="F49" s="15">
        <f t="shared" si="2"/>
        <v>1259.0345886935247</v>
      </c>
      <c r="G49" s="12">
        <f t="shared" si="3"/>
        <v>1585168.0955266729</v>
      </c>
      <c r="H49" s="9">
        <f t="shared" si="4"/>
        <v>2.239239121924954E-2</v>
      </c>
    </row>
    <row r="50" spans="1:8" x14ac:dyDescent="0.25">
      <c r="A50" s="4">
        <v>2020</v>
      </c>
      <c r="B50" s="4" t="s">
        <v>3</v>
      </c>
      <c r="C50" s="4">
        <v>66204</v>
      </c>
      <c r="D50" s="4">
        <f t="shared" si="5"/>
        <v>56603.710376608055</v>
      </c>
      <c r="E50" s="15">
        <f t="shared" si="1"/>
        <v>9600.2896233919455</v>
      </c>
      <c r="F50" s="15">
        <f t="shared" si="2"/>
        <v>9600.2896233919455</v>
      </c>
      <c r="G50" s="12">
        <f t="shared" si="3"/>
        <v>92165560.853007063</v>
      </c>
      <c r="H50" s="9">
        <f t="shared" si="4"/>
        <v>0.14501071873892735</v>
      </c>
    </row>
    <row r="51" spans="1:8" x14ac:dyDescent="0.25">
      <c r="A51" s="4">
        <v>2020</v>
      </c>
      <c r="B51" s="4" t="s">
        <v>2</v>
      </c>
      <c r="C51" s="4">
        <v>61438</v>
      </c>
      <c r="D51" s="4">
        <f t="shared" si="5"/>
        <v>63323.913112982409</v>
      </c>
      <c r="E51" s="15">
        <f t="shared" si="1"/>
        <v>-1885.9131129824091</v>
      </c>
      <c r="F51" s="15">
        <f t="shared" si="2"/>
        <v>1885.9131129824091</v>
      </c>
      <c r="G51" s="12">
        <f t="shared" si="3"/>
        <v>3556668.2697190009</v>
      </c>
      <c r="H51" s="9">
        <f t="shared" si="4"/>
        <v>3.0696199631863163E-2</v>
      </c>
    </row>
    <row r="52" spans="1:8" x14ac:dyDescent="0.25">
      <c r="A52" s="4">
        <v>2020</v>
      </c>
      <c r="B52" s="4" t="s">
        <v>1</v>
      </c>
      <c r="C52" s="4">
        <v>45786</v>
      </c>
      <c r="D52" s="4">
        <f t="shared" si="5"/>
        <v>62003.773933894721</v>
      </c>
      <c r="E52" s="15">
        <f t="shared" si="1"/>
        <v>-16217.773933894721</v>
      </c>
      <c r="F52" s="15">
        <f t="shared" si="2"/>
        <v>16217.773933894721</v>
      </c>
      <c r="G52" s="12">
        <f t="shared" si="3"/>
        <v>263016191.37091506</v>
      </c>
      <c r="H52" s="9">
        <f t="shared" si="4"/>
        <v>0.35420814078309354</v>
      </c>
    </row>
    <row r="53" spans="1:8" x14ac:dyDescent="0.25">
      <c r="A53" s="4">
        <v>2020</v>
      </c>
      <c r="B53" s="4" t="s">
        <v>0</v>
      </c>
      <c r="C53" s="4">
        <v>63034</v>
      </c>
      <c r="D53" s="4">
        <f t="shared" si="5"/>
        <v>50651.332180168414</v>
      </c>
      <c r="E53" s="15">
        <f t="shared" si="1"/>
        <v>12382.667819831586</v>
      </c>
      <c r="F53" s="15">
        <f t="shared" si="2"/>
        <v>12382.667819831586</v>
      </c>
      <c r="G53" s="12">
        <f t="shared" si="3"/>
        <v>153330462.33629271</v>
      </c>
      <c r="H53" s="9">
        <f t="shared" si="4"/>
        <v>0.19644426531445863</v>
      </c>
    </row>
    <row r="54" spans="1:8" x14ac:dyDescent="0.25">
      <c r="A54" s="4">
        <v>2021</v>
      </c>
      <c r="B54" s="4" t="s">
        <v>51</v>
      </c>
      <c r="C54" s="4">
        <v>49002</v>
      </c>
      <c r="D54" s="4">
        <f t="shared" si="5"/>
        <v>59319.199654050521</v>
      </c>
      <c r="E54" s="15">
        <f t="shared" si="1"/>
        <v>-10317.199654050521</v>
      </c>
      <c r="F54" s="15">
        <f t="shared" si="2"/>
        <v>10317.199654050521</v>
      </c>
      <c r="G54" s="12">
        <f t="shared" si="3"/>
        <v>106444608.70154019</v>
      </c>
      <c r="H54" s="9">
        <f t="shared" si="4"/>
        <v>0.21054650124587815</v>
      </c>
    </row>
    <row r="55" spans="1:8" x14ac:dyDescent="0.25">
      <c r="A55" s="4">
        <v>2021</v>
      </c>
      <c r="B55" s="4" t="s">
        <v>50</v>
      </c>
      <c r="C55" s="4">
        <v>41439</v>
      </c>
      <c r="D55" s="4">
        <f t="shared" si="5"/>
        <v>52097.159896215162</v>
      </c>
      <c r="E55" s="15">
        <f t="shared" si="1"/>
        <v>-10658.159896215162</v>
      </c>
      <c r="F55" s="15">
        <f t="shared" si="2"/>
        <v>10658.159896215162</v>
      </c>
      <c r="G55" s="12">
        <f t="shared" si="3"/>
        <v>113596372.3732892</v>
      </c>
      <c r="H55" s="9">
        <f t="shared" si="4"/>
        <v>0.25720118478281723</v>
      </c>
    </row>
    <row r="56" spans="1:8" x14ac:dyDescent="0.25">
      <c r="A56" s="4">
        <v>2021</v>
      </c>
      <c r="B56" s="4" t="s">
        <v>49</v>
      </c>
      <c r="C56" s="4">
        <v>33153</v>
      </c>
      <c r="D56" s="4">
        <f t="shared" si="5"/>
        <v>44636.447968864552</v>
      </c>
      <c r="E56" s="15">
        <f t="shared" si="1"/>
        <v>-11483.447968864552</v>
      </c>
      <c r="F56" s="15">
        <f t="shared" si="2"/>
        <v>11483.447968864552</v>
      </c>
      <c r="G56" s="12">
        <f t="shared" si="3"/>
        <v>131869577.25361939</v>
      </c>
      <c r="H56" s="9">
        <f t="shared" si="4"/>
        <v>0.34637734047792212</v>
      </c>
    </row>
    <row r="57" spans="1:8" x14ac:dyDescent="0.25">
      <c r="A57" s="4">
        <v>2021</v>
      </c>
      <c r="B57" s="4" t="s">
        <v>48</v>
      </c>
      <c r="C57" s="4">
        <v>49809</v>
      </c>
      <c r="D57" s="4">
        <f t="shared" si="5"/>
        <v>36598.034390659363</v>
      </c>
      <c r="E57" s="15">
        <f t="shared" si="1"/>
        <v>13210.965609340637</v>
      </c>
      <c r="F57" s="15">
        <f t="shared" si="2"/>
        <v>13210.965609340637</v>
      </c>
      <c r="G57" s="12">
        <f t="shared" si="3"/>
        <v>174529612.33118105</v>
      </c>
      <c r="H57" s="9">
        <f t="shared" si="4"/>
        <v>0.2652325003381043</v>
      </c>
    </row>
    <row r="58" spans="1:8" x14ac:dyDescent="0.25">
      <c r="A58" s="4">
        <v>2021</v>
      </c>
      <c r="B58" s="4" t="s">
        <v>47</v>
      </c>
      <c r="C58" s="4">
        <v>45272</v>
      </c>
      <c r="D58" s="4">
        <f t="shared" si="5"/>
        <v>45845.710317197801</v>
      </c>
      <c r="E58" s="15">
        <f t="shared" si="1"/>
        <v>-573.71031719780149</v>
      </c>
      <c r="F58" s="15">
        <f t="shared" si="2"/>
        <v>573.71031719780149</v>
      </c>
      <c r="G58" s="12">
        <f t="shared" si="3"/>
        <v>329143.52805920201</v>
      </c>
      <c r="H58" s="9">
        <f t="shared" si="4"/>
        <v>1.2672519817940481E-2</v>
      </c>
    </row>
    <row r="59" spans="1:8" x14ac:dyDescent="0.25">
      <c r="A59" s="4">
        <v>2021</v>
      </c>
      <c r="B59" s="4" t="s">
        <v>46</v>
      </c>
      <c r="C59" s="4">
        <v>49883</v>
      </c>
      <c r="D59" s="4">
        <f t="shared" si="5"/>
        <v>45444.113095159337</v>
      </c>
      <c r="E59" s="15">
        <f t="shared" si="1"/>
        <v>4438.8869048406632</v>
      </c>
      <c r="F59" s="15">
        <f t="shared" si="2"/>
        <v>4438.8869048406632</v>
      </c>
      <c r="G59" s="12">
        <f t="shared" si="3"/>
        <v>19703716.953965925</v>
      </c>
      <c r="H59" s="9">
        <f t="shared" si="4"/>
        <v>8.8985965255511154E-2</v>
      </c>
    </row>
    <row r="60" spans="1:8" x14ac:dyDescent="0.25">
      <c r="A60" s="4">
        <v>2021</v>
      </c>
      <c r="B60" s="4" t="s">
        <v>45</v>
      </c>
      <c r="C60" s="4">
        <v>42973</v>
      </c>
      <c r="D60" s="4">
        <f t="shared" si="5"/>
        <v>48551.3339285478</v>
      </c>
      <c r="E60" s="15">
        <f t="shared" si="1"/>
        <v>-5578.3339285477996</v>
      </c>
      <c r="F60" s="15">
        <f t="shared" si="2"/>
        <v>5578.3339285477996</v>
      </c>
      <c r="G60" s="12">
        <f t="shared" si="3"/>
        <v>31117809.418387529</v>
      </c>
      <c r="H60" s="9">
        <f t="shared" si="4"/>
        <v>0.12981020474595209</v>
      </c>
    </row>
    <row r="61" spans="1:8" x14ac:dyDescent="0.25">
      <c r="A61" s="4">
        <v>2021</v>
      </c>
      <c r="B61" s="4" t="s">
        <v>44</v>
      </c>
      <c r="C61" s="4">
        <v>36508</v>
      </c>
      <c r="D61" s="4">
        <f t="shared" si="5"/>
        <v>44646.50017856434</v>
      </c>
      <c r="E61" s="15">
        <f t="shared" si="1"/>
        <v>-8138.5001785643399</v>
      </c>
      <c r="F61" s="15">
        <f t="shared" si="2"/>
        <v>8138.5001785643399</v>
      </c>
      <c r="G61" s="12">
        <f t="shared" si="3"/>
        <v>66235185.156491794</v>
      </c>
      <c r="H61" s="9">
        <f t="shared" si="4"/>
        <v>0.22292374763241865</v>
      </c>
    </row>
    <row r="62" spans="1:8" x14ac:dyDescent="0.25">
      <c r="A62" s="4">
        <v>2021</v>
      </c>
      <c r="B62" s="4" t="s">
        <v>43</v>
      </c>
      <c r="C62" s="4">
        <v>40187</v>
      </c>
      <c r="D62" s="4">
        <f t="shared" si="5"/>
        <v>38949.550053569299</v>
      </c>
      <c r="E62" s="15">
        <f t="shared" si="1"/>
        <v>1237.4499464307009</v>
      </c>
      <c r="F62" s="15">
        <f t="shared" si="2"/>
        <v>1237.4499464307009</v>
      </c>
      <c r="G62" s="12">
        <f t="shared" si="3"/>
        <v>1531282.3699213446</v>
      </c>
      <c r="H62" s="9">
        <f t="shared" si="4"/>
        <v>3.079229468312392E-2</v>
      </c>
    </row>
    <row r="63" spans="1:8" x14ac:dyDescent="0.25">
      <c r="A63" s="4">
        <v>2021</v>
      </c>
      <c r="B63" s="4" t="s">
        <v>42</v>
      </c>
      <c r="C63" s="4">
        <v>42735</v>
      </c>
      <c r="D63" s="4">
        <f t="shared" si="5"/>
        <v>39815.765016070785</v>
      </c>
      <c r="E63" s="15">
        <f t="shared" si="1"/>
        <v>2919.2349839292146</v>
      </c>
      <c r="F63" s="15">
        <f t="shared" si="2"/>
        <v>2919.2349839292146</v>
      </c>
      <c r="G63" s="12">
        <f t="shared" si="3"/>
        <v>8521932.8913962021</v>
      </c>
      <c r="H63" s="9">
        <f t="shared" si="4"/>
        <v>6.8310166934110558E-2</v>
      </c>
    </row>
    <row r="64" spans="1:8" x14ac:dyDescent="0.25">
      <c r="A64" s="4">
        <v>2021</v>
      </c>
      <c r="B64" s="4" t="s">
        <v>41</v>
      </c>
      <c r="C64" s="4">
        <v>29575</v>
      </c>
      <c r="D64" s="4">
        <f t="shared" si="5"/>
        <v>41859.229504821233</v>
      </c>
      <c r="E64" s="15">
        <f t="shared" si="1"/>
        <v>-12284.229504821233</v>
      </c>
      <c r="F64" s="15">
        <f t="shared" si="2"/>
        <v>12284.229504821233</v>
      </c>
      <c r="G64" s="12">
        <f t="shared" si="3"/>
        <v>150902294.5271205</v>
      </c>
      <c r="H64" s="9">
        <f t="shared" si="4"/>
        <v>0.41535856313850322</v>
      </c>
    </row>
    <row r="65" spans="1:8" x14ac:dyDescent="0.25">
      <c r="A65" s="4">
        <v>2021</v>
      </c>
      <c r="B65" s="4" t="s">
        <v>40</v>
      </c>
      <c r="C65" s="4">
        <v>28387</v>
      </c>
      <c r="D65" s="4">
        <f t="shared" si="5"/>
        <v>33260.268851446366</v>
      </c>
      <c r="E65" s="15">
        <f t="shared" si="1"/>
        <v>-4873.2688514463662</v>
      </c>
      <c r="F65" s="15">
        <f t="shared" si="2"/>
        <v>4873.2688514463662</v>
      </c>
      <c r="G65" s="12">
        <f t="shared" si="3"/>
        <v>23748749.298477385</v>
      </c>
      <c r="H65" s="9">
        <f t="shared" si="4"/>
        <v>0.17167255615057478</v>
      </c>
    </row>
    <row r="66" spans="1:8" x14ac:dyDescent="0.25">
      <c r="A66" s="4">
        <v>2021</v>
      </c>
      <c r="B66" s="4" t="s">
        <v>39</v>
      </c>
      <c r="C66" s="4">
        <v>27759</v>
      </c>
      <c r="D66" s="4">
        <f t="shared" si="5"/>
        <v>29848.980655433908</v>
      </c>
      <c r="E66" s="15">
        <f t="shared" si="1"/>
        <v>-2089.9806554339084</v>
      </c>
      <c r="F66" s="15">
        <f t="shared" si="2"/>
        <v>2089.9806554339084</v>
      </c>
      <c r="G66" s="12">
        <f t="shared" si="3"/>
        <v>4368019.1400879491</v>
      </c>
      <c r="H66" s="9">
        <f t="shared" si="4"/>
        <v>7.5290199770665672E-2</v>
      </c>
    </row>
    <row r="67" spans="1:8" x14ac:dyDescent="0.25">
      <c r="A67" s="4">
        <v>2021</v>
      </c>
      <c r="B67" s="4" t="s">
        <v>38</v>
      </c>
      <c r="C67" s="4">
        <v>15227</v>
      </c>
      <c r="D67" s="4">
        <f t="shared" si="5"/>
        <v>28385.99419663017</v>
      </c>
      <c r="E67" s="15">
        <f t="shared" si="1"/>
        <v>-13158.99419663017</v>
      </c>
      <c r="F67" s="15">
        <f t="shared" si="2"/>
        <v>13158.99419663017</v>
      </c>
      <c r="G67" s="12">
        <f t="shared" si="3"/>
        <v>173159128.26694649</v>
      </c>
      <c r="H67" s="9">
        <f t="shared" si="4"/>
        <v>0.86418823120970445</v>
      </c>
    </row>
    <row r="68" spans="1:8" x14ac:dyDescent="0.25">
      <c r="A68" s="4">
        <v>2021</v>
      </c>
      <c r="B68" s="4" t="s">
        <v>37</v>
      </c>
      <c r="C68" s="4">
        <v>22594</v>
      </c>
      <c r="D68" s="4">
        <f t="shared" ref="D68:D99" si="6">0.7*C67+0.3*D67</f>
        <v>19174.69825898905</v>
      </c>
      <c r="E68" s="15">
        <f t="shared" ref="E68:E131" si="7">C68-D68</f>
        <v>3419.3017410109496</v>
      </c>
      <c r="F68" s="15">
        <f t="shared" ref="F68:F131" si="8">ABS(E68)</f>
        <v>3419.3017410109496</v>
      </c>
      <c r="G68" s="12">
        <f t="shared" ref="G68:G131" si="9">F68^2</f>
        <v>11691624.396080511</v>
      </c>
      <c r="H68" s="9">
        <f t="shared" ref="H68:H131" si="10">F68/C68</f>
        <v>0.15133671510183896</v>
      </c>
    </row>
    <row r="69" spans="1:8" x14ac:dyDescent="0.25">
      <c r="A69" s="4">
        <v>2021</v>
      </c>
      <c r="B69" s="4" t="s">
        <v>36</v>
      </c>
      <c r="C69" s="4">
        <v>27219</v>
      </c>
      <c r="D69" s="4">
        <f t="shared" si="6"/>
        <v>21568.209477696713</v>
      </c>
      <c r="E69" s="15">
        <f t="shared" si="7"/>
        <v>5650.7905223032867</v>
      </c>
      <c r="F69" s="15">
        <f t="shared" si="8"/>
        <v>5650.7905223032867</v>
      </c>
      <c r="G69" s="12">
        <f t="shared" si="9"/>
        <v>31931433.52695265</v>
      </c>
      <c r="H69" s="9">
        <f t="shared" si="10"/>
        <v>0.20760463361267081</v>
      </c>
    </row>
    <row r="70" spans="1:8" x14ac:dyDescent="0.25">
      <c r="A70" s="4">
        <v>2021</v>
      </c>
      <c r="B70" s="4" t="s">
        <v>35</v>
      </c>
      <c r="C70" s="4">
        <v>17886</v>
      </c>
      <c r="D70" s="4">
        <f t="shared" si="6"/>
        <v>25523.762843309014</v>
      </c>
      <c r="E70" s="15">
        <f t="shared" si="7"/>
        <v>-7637.762843309014</v>
      </c>
      <c r="F70" s="15">
        <f t="shared" si="8"/>
        <v>7637.762843309014</v>
      </c>
      <c r="G70" s="12">
        <f t="shared" si="9"/>
        <v>58335421.250631794</v>
      </c>
      <c r="H70" s="9">
        <f t="shared" si="10"/>
        <v>0.42702464739511425</v>
      </c>
    </row>
    <row r="71" spans="1:8" x14ac:dyDescent="0.25">
      <c r="A71" s="4">
        <v>2021</v>
      </c>
      <c r="B71" s="4" t="s">
        <v>34</v>
      </c>
      <c r="C71" s="4">
        <v>16480</v>
      </c>
      <c r="D71" s="4">
        <f t="shared" si="6"/>
        <v>20177.328852992701</v>
      </c>
      <c r="E71" s="15">
        <f t="shared" si="7"/>
        <v>-3697.3288529927013</v>
      </c>
      <c r="F71" s="15">
        <f t="shared" si="8"/>
        <v>3697.3288529927013</v>
      </c>
      <c r="G71" s="12">
        <f t="shared" si="9"/>
        <v>13670240.647172324</v>
      </c>
      <c r="H71" s="9">
        <f t="shared" si="10"/>
        <v>0.22435247894373186</v>
      </c>
    </row>
    <row r="72" spans="1:8" x14ac:dyDescent="0.25">
      <c r="A72" s="4">
        <v>2021</v>
      </c>
      <c r="B72" s="4" t="s">
        <v>33</v>
      </c>
      <c r="C72" s="4">
        <v>11418</v>
      </c>
      <c r="D72" s="4">
        <f t="shared" si="6"/>
        <v>17589.19865589781</v>
      </c>
      <c r="E72" s="15">
        <f t="shared" si="7"/>
        <v>-6171.1986558978097</v>
      </c>
      <c r="F72" s="15">
        <f t="shared" si="8"/>
        <v>6171.1986558978097</v>
      </c>
      <c r="G72" s="12">
        <f t="shared" si="9"/>
        <v>38083692.850554936</v>
      </c>
      <c r="H72" s="9">
        <f t="shared" si="10"/>
        <v>0.54047982623032143</v>
      </c>
    </row>
    <row r="73" spans="1:8" x14ac:dyDescent="0.25">
      <c r="A73" s="4">
        <v>2021</v>
      </c>
      <c r="B73" s="4" t="s">
        <v>32</v>
      </c>
      <c r="C73" s="4">
        <v>26523</v>
      </c>
      <c r="D73" s="4">
        <f t="shared" si="6"/>
        <v>13269.359596769342</v>
      </c>
      <c r="E73" s="15">
        <f t="shared" si="7"/>
        <v>13253.640403230658</v>
      </c>
      <c r="F73" s="15">
        <f t="shared" si="8"/>
        <v>13253.640403230658</v>
      </c>
      <c r="G73" s="12">
        <f t="shared" si="9"/>
        <v>175658983.93814811</v>
      </c>
      <c r="H73" s="9">
        <f t="shared" si="10"/>
        <v>0.49970366863592575</v>
      </c>
    </row>
    <row r="74" spans="1:8" x14ac:dyDescent="0.25">
      <c r="A74" s="4">
        <v>2021</v>
      </c>
      <c r="B74" s="4" t="s">
        <v>31</v>
      </c>
      <c r="C74" s="4">
        <v>31692</v>
      </c>
      <c r="D74" s="4">
        <f t="shared" si="6"/>
        <v>22546.907879030801</v>
      </c>
      <c r="E74" s="15">
        <f t="shared" si="7"/>
        <v>9145.0921209691987</v>
      </c>
      <c r="F74" s="15">
        <f t="shared" si="8"/>
        <v>9145.0921209691987</v>
      </c>
      <c r="G74" s="12">
        <f t="shared" si="9"/>
        <v>83632709.901012912</v>
      </c>
      <c r="H74" s="9">
        <f t="shared" si="10"/>
        <v>0.28856153354061587</v>
      </c>
    </row>
    <row r="75" spans="1:8" x14ac:dyDescent="0.25">
      <c r="A75" s="4">
        <v>2021</v>
      </c>
      <c r="B75" s="4" t="s">
        <v>30</v>
      </c>
      <c r="C75" s="4">
        <v>38291</v>
      </c>
      <c r="D75" s="4">
        <f t="shared" si="6"/>
        <v>28948.472363709239</v>
      </c>
      <c r="E75" s="15">
        <f t="shared" si="7"/>
        <v>9342.5276362907607</v>
      </c>
      <c r="F75" s="15">
        <f t="shared" si="8"/>
        <v>9342.5276362907607</v>
      </c>
      <c r="G75" s="12">
        <f t="shared" si="9"/>
        <v>87282822.634856626</v>
      </c>
      <c r="H75" s="9">
        <f t="shared" si="10"/>
        <v>0.24398755938185895</v>
      </c>
    </row>
    <row r="76" spans="1:8" x14ac:dyDescent="0.25">
      <c r="A76" s="4">
        <v>2021</v>
      </c>
      <c r="B76" s="4" t="s">
        <v>29</v>
      </c>
      <c r="C76" s="4">
        <v>20248</v>
      </c>
      <c r="D76" s="4">
        <f t="shared" si="6"/>
        <v>35488.241709112772</v>
      </c>
      <c r="E76" s="15">
        <f t="shared" si="7"/>
        <v>-15240.241709112772</v>
      </c>
      <c r="F76" s="15">
        <f t="shared" si="8"/>
        <v>15240.241709112772</v>
      </c>
      <c r="G76" s="12">
        <f t="shared" si="9"/>
        <v>232264967.35218057</v>
      </c>
      <c r="H76" s="9">
        <f t="shared" si="10"/>
        <v>0.75267886749865531</v>
      </c>
    </row>
    <row r="77" spans="1:8" x14ac:dyDescent="0.25">
      <c r="A77" s="4">
        <v>2021</v>
      </c>
      <c r="B77" s="4" t="s">
        <v>28</v>
      </c>
      <c r="C77" s="4">
        <v>22811</v>
      </c>
      <c r="D77" s="4">
        <f t="shared" si="6"/>
        <v>24820.07251273383</v>
      </c>
      <c r="E77" s="15">
        <f t="shared" si="7"/>
        <v>-2009.0725127338301</v>
      </c>
      <c r="F77" s="15">
        <f t="shared" si="8"/>
        <v>2009.0725127338301</v>
      </c>
      <c r="G77" s="12">
        <f t="shared" si="9"/>
        <v>4036372.3614226258</v>
      </c>
      <c r="H77" s="9">
        <f t="shared" si="10"/>
        <v>8.8074723279726014E-2</v>
      </c>
    </row>
    <row r="78" spans="1:8" x14ac:dyDescent="0.25">
      <c r="A78" s="4">
        <v>2021</v>
      </c>
      <c r="B78" s="4" t="s">
        <v>27</v>
      </c>
      <c r="C78" s="4">
        <v>36235</v>
      </c>
      <c r="D78" s="4">
        <f t="shared" si="6"/>
        <v>23413.721753820148</v>
      </c>
      <c r="E78" s="15">
        <f t="shared" si="7"/>
        <v>12821.278246179852</v>
      </c>
      <c r="F78" s="15">
        <f t="shared" si="8"/>
        <v>12821.278246179852</v>
      </c>
      <c r="G78" s="12">
        <f t="shared" si="9"/>
        <v>164385175.86596471</v>
      </c>
      <c r="H78" s="9">
        <f t="shared" si="10"/>
        <v>0.35383684962549611</v>
      </c>
    </row>
    <row r="79" spans="1:8" x14ac:dyDescent="0.25">
      <c r="A79" s="4">
        <v>2021</v>
      </c>
      <c r="B79" s="4" t="s">
        <v>26</v>
      </c>
      <c r="C79" s="4">
        <v>25177</v>
      </c>
      <c r="D79" s="4">
        <f t="shared" si="6"/>
        <v>32388.616526146045</v>
      </c>
      <c r="E79" s="15">
        <f t="shared" si="7"/>
        <v>-7211.6165261460446</v>
      </c>
      <c r="F79" s="15">
        <f t="shared" si="8"/>
        <v>7211.6165261460446</v>
      </c>
      <c r="G79" s="12">
        <f t="shared" si="9"/>
        <v>52007412.920182742</v>
      </c>
      <c r="H79" s="9">
        <f t="shared" si="10"/>
        <v>0.28643668928569904</v>
      </c>
    </row>
    <row r="80" spans="1:8" x14ac:dyDescent="0.25">
      <c r="A80" s="4">
        <v>2021</v>
      </c>
      <c r="B80" s="4" t="s">
        <v>25</v>
      </c>
      <c r="C80" s="4">
        <v>25516</v>
      </c>
      <c r="D80" s="4">
        <f t="shared" si="6"/>
        <v>27340.484957843812</v>
      </c>
      <c r="E80" s="15">
        <f t="shared" si="7"/>
        <v>-1824.4849578438116</v>
      </c>
      <c r="F80" s="15">
        <f t="shared" si="8"/>
        <v>1824.4849578438116</v>
      </c>
      <c r="G80" s="12">
        <f t="shared" si="9"/>
        <v>3328745.3613983351</v>
      </c>
      <c r="H80" s="9">
        <f t="shared" si="10"/>
        <v>7.1503564737569039E-2</v>
      </c>
    </row>
    <row r="81" spans="1:8" x14ac:dyDescent="0.25">
      <c r="A81" s="4">
        <v>2021</v>
      </c>
      <c r="B81" s="4" t="s">
        <v>24</v>
      </c>
      <c r="C81" s="4">
        <v>23155</v>
      </c>
      <c r="D81" s="4">
        <f t="shared" si="6"/>
        <v>26063.345487353141</v>
      </c>
      <c r="E81" s="15">
        <f t="shared" si="7"/>
        <v>-2908.3454873531409</v>
      </c>
      <c r="F81" s="15">
        <f t="shared" si="8"/>
        <v>2908.3454873531409</v>
      </c>
      <c r="G81" s="12">
        <f t="shared" si="9"/>
        <v>8458473.4738073796</v>
      </c>
      <c r="H81" s="9">
        <f t="shared" si="10"/>
        <v>0.12560334646310262</v>
      </c>
    </row>
    <row r="82" spans="1:8" x14ac:dyDescent="0.25">
      <c r="A82" s="4">
        <v>2021</v>
      </c>
      <c r="B82" s="4" t="s">
        <v>23</v>
      </c>
      <c r="C82" s="4">
        <v>36891</v>
      </c>
      <c r="D82" s="4">
        <f t="shared" si="6"/>
        <v>24027.50364620594</v>
      </c>
      <c r="E82" s="15">
        <f t="shared" si="7"/>
        <v>12863.49635379406</v>
      </c>
      <c r="F82" s="15">
        <f t="shared" si="8"/>
        <v>12863.49635379406</v>
      </c>
      <c r="G82" s="12">
        <f t="shared" si="9"/>
        <v>165469538.44407308</v>
      </c>
      <c r="H82" s="9">
        <f t="shared" si="10"/>
        <v>0.3486892833968735</v>
      </c>
    </row>
    <row r="83" spans="1:8" x14ac:dyDescent="0.25">
      <c r="A83" s="4">
        <v>2021</v>
      </c>
      <c r="B83" s="4" t="s">
        <v>22</v>
      </c>
      <c r="C83" s="4">
        <v>27866</v>
      </c>
      <c r="D83" s="4">
        <f t="shared" si="6"/>
        <v>33031.951093861775</v>
      </c>
      <c r="E83" s="15">
        <f t="shared" si="7"/>
        <v>-5165.951093861775</v>
      </c>
      <c r="F83" s="15">
        <f t="shared" si="8"/>
        <v>5165.951093861775</v>
      </c>
      <c r="G83" s="12">
        <f t="shared" si="9"/>
        <v>26687050.704171669</v>
      </c>
      <c r="H83" s="9">
        <f t="shared" si="10"/>
        <v>0.18538545517339319</v>
      </c>
    </row>
    <row r="84" spans="1:8" x14ac:dyDescent="0.25">
      <c r="A84" s="4">
        <v>2021</v>
      </c>
      <c r="B84" s="4" t="s">
        <v>21</v>
      </c>
      <c r="C84" s="4">
        <v>24548</v>
      </c>
      <c r="D84" s="4">
        <f t="shared" si="6"/>
        <v>29415.785328158527</v>
      </c>
      <c r="E84" s="15">
        <f t="shared" si="7"/>
        <v>-4867.7853281585267</v>
      </c>
      <c r="F84" s="15">
        <f t="shared" si="8"/>
        <v>4867.7853281585267</v>
      </c>
      <c r="G84" s="12">
        <f t="shared" si="9"/>
        <v>23695334.001035415</v>
      </c>
      <c r="H84" s="9">
        <f t="shared" si="10"/>
        <v>0.19829661594258297</v>
      </c>
    </row>
    <row r="85" spans="1:8" x14ac:dyDescent="0.25">
      <c r="A85" s="4">
        <v>2021</v>
      </c>
      <c r="B85" s="4" t="s">
        <v>20</v>
      </c>
      <c r="C85" s="4">
        <v>32777</v>
      </c>
      <c r="D85" s="4">
        <f t="shared" si="6"/>
        <v>26008.335598447557</v>
      </c>
      <c r="E85" s="15">
        <f t="shared" si="7"/>
        <v>6768.6644015524435</v>
      </c>
      <c r="F85" s="15">
        <f t="shared" si="8"/>
        <v>6768.6644015524435</v>
      </c>
      <c r="G85" s="12">
        <f t="shared" si="9"/>
        <v>45814817.780843295</v>
      </c>
      <c r="H85" s="9">
        <f t="shared" si="10"/>
        <v>0.20650652596492794</v>
      </c>
    </row>
    <row r="86" spans="1:8" x14ac:dyDescent="0.25">
      <c r="A86" s="4">
        <v>2021</v>
      </c>
      <c r="B86" s="4" t="s">
        <v>19</v>
      </c>
      <c r="C86" s="4">
        <v>39706</v>
      </c>
      <c r="D86" s="4">
        <f t="shared" si="6"/>
        <v>30746.400679534265</v>
      </c>
      <c r="E86" s="15">
        <f t="shared" si="7"/>
        <v>8959.5993204657352</v>
      </c>
      <c r="F86" s="15">
        <f t="shared" si="8"/>
        <v>8959.5993204657352</v>
      </c>
      <c r="G86" s="12">
        <f t="shared" si="9"/>
        <v>80274419.983290061</v>
      </c>
      <c r="H86" s="9">
        <f t="shared" si="10"/>
        <v>0.22564849948284227</v>
      </c>
    </row>
    <row r="87" spans="1:8" x14ac:dyDescent="0.25">
      <c r="A87" s="4">
        <v>2021</v>
      </c>
      <c r="B87" s="4" t="s">
        <v>18</v>
      </c>
      <c r="C87" s="4">
        <v>38434</v>
      </c>
      <c r="D87" s="4">
        <f t="shared" si="6"/>
        <v>37018.120203860279</v>
      </c>
      <c r="E87" s="15">
        <f t="shared" si="7"/>
        <v>1415.8797961397213</v>
      </c>
      <c r="F87" s="15">
        <f t="shared" si="8"/>
        <v>1415.8797961397213</v>
      </c>
      <c r="G87" s="12">
        <f t="shared" si="9"/>
        <v>2004715.5971166587</v>
      </c>
      <c r="H87" s="9">
        <f t="shared" si="10"/>
        <v>3.6839251603781063E-2</v>
      </c>
    </row>
    <row r="88" spans="1:8" x14ac:dyDescent="0.25">
      <c r="A88" s="4">
        <v>2021</v>
      </c>
      <c r="B88" s="4" t="s">
        <v>17</v>
      </c>
      <c r="C88" s="4">
        <v>36589</v>
      </c>
      <c r="D88" s="4">
        <f t="shared" si="6"/>
        <v>38009.236061158081</v>
      </c>
      <c r="E88" s="15">
        <f t="shared" si="7"/>
        <v>-1420.2360611580807</v>
      </c>
      <c r="F88" s="15">
        <f t="shared" si="8"/>
        <v>1420.2360611580807</v>
      </c>
      <c r="G88" s="12">
        <f t="shared" si="9"/>
        <v>2017070.4694138195</v>
      </c>
      <c r="H88" s="9">
        <f t="shared" si="10"/>
        <v>3.8815929955945246E-2</v>
      </c>
    </row>
    <row r="89" spans="1:8" x14ac:dyDescent="0.25">
      <c r="A89" s="4">
        <v>2021</v>
      </c>
      <c r="B89" s="4" t="s">
        <v>16</v>
      </c>
      <c r="C89" s="4">
        <v>20450</v>
      </c>
      <c r="D89" s="4">
        <f t="shared" si="6"/>
        <v>37015.07081834742</v>
      </c>
      <c r="E89" s="15">
        <f t="shared" si="7"/>
        <v>-16565.07081834742</v>
      </c>
      <c r="F89" s="15">
        <f t="shared" si="8"/>
        <v>16565.07081834742</v>
      </c>
      <c r="G89" s="12">
        <f t="shared" si="9"/>
        <v>274401571.21686524</v>
      </c>
      <c r="H89" s="9">
        <f t="shared" si="10"/>
        <v>0.81002791287762443</v>
      </c>
    </row>
    <row r="90" spans="1:8" x14ac:dyDescent="0.25">
      <c r="A90" s="4">
        <v>2021</v>
      </c>
      <c r="B90" s="4" t="s">
        <v>15</v>
      </c>
      <c r="C90" s="4">
        <v>29774</v>
      </c>
      <c r="D90" s="4">
        <f t="shared" si="6"/>
        <v>25419.521245504227</v>
      </c>
      <c r="E90" s="15">
        <f t="shared" si="7"/>
        <v>4354.4787544957726</v>
      </c>
      <c r="F90" s="15">
        <f t="shared" si="8"/>
        <v>4354.4787544957726</v>
      </c>
      <c r="G90" s="12">
        <f t="shared" si="9"/>
        <v>18961485.223355055</v>
      </c>
      <c r="H90" s="9">
        <f t="shared" si="10"/>
        <v>0.14625104972444994</v>
      </c>
    </row>
    <row r="91" spans="1:8" x14ac:dyDescent="0.25">
      <c r="A91" s="4">
        <v>2021</v>
      </c>
      <c r="B91" s="4" t="s">
        <v>14</v>
      </c>
      <c r="C91" s="4">
        <v>24825</v>
      </c>
      <c r="D91" s="4">
        <f t="shared" si="6"/>
        <v>28467.656373651269</v>
      </c>
      <c r="E91" s="15">
        <f t="shared" si="7"/>
        <v>-3642.656373651269</v>
      </c>
      <c r="F91" s="15">
        <f t="shared" si="8"/>
        <v>3642.656373651269</v>
      </c>
      <c r="G91" s="12">
        <f t="shared" si="9"/>
        <v>13268945.456502212</v>
      </c>
      <c r="H91" s="9">
        <f t="shared" si="10"/>
        <v>0.14673338866671778</v>
      </c>
    </row>
    <row r="92" spans="1:8" x14ac:dyDescent="0.25">
      <c r="A92" s="4">
        <v>2021</v>
      </c>
      <c r="B92" s="4" t="s">
        <v>13</v>
      </c>
      <c r="C92" s="4">
        <v>28675</v>
      </c>
      <c r="D92" s="4">
        <f t="shared" si="6"/>
        <v>25917.796912095379</v>
      </c>
      <c r="E92" s="15">
        <f t="shared" si="7"/>
        <v>2757.2030879046215</v>
      </c>
      <c r="F92" s="15">
        <f t="shared" si="8"/>
        <v>2757.2030879046215</v>
      </c>
      <c r="G92" s="12">
        <f t="shared" si="9"/>
        <v>7602168.8679507803</v>
      </c>
      <c r="H92" s="9">
        <f t="shared" si="10"/>
        <v>9.6153551452645911E-2</v>
      </c>
    </row>
    <row r="93" spans="1:8" x14ac:dyDescent="0.25">
      <c r="A93" s="4">
        <v>2021</v>
      </c>
      <c r="B93" s="4" t="s">
        <v>12</v>
      </c>
      <c r="C93" s="4">
        <v>38114</v>
      </c>
      <c r="D93" s="4">
        <f t="shared" si="6"/>
        <v>27847.839073628613</v>
      </c>
      <c r="E93" s="15">
        <f t="shared" si="7"/>
        <v>10266.160926371387</v>
      </c>
      <c r="F93" s="15">
        <f t="shared" si="8"/>
        <v>10266.160926371387</v>
      </c>
      <c r="G93" s="12">
        <f t="shared" si="9"/>
        <v>105394060.16615462</v>
      </c>
      <c r="H93" s="9">
        <f t="shared" si="10"/>
        <v>0.26935406743903517</v>
      </c>
    </row>
    <row r="94" spans="1:8" x14ac:dyDescent="0.25">
      <c r="A94" s="4">
        <v>2021</v>
      </c>
      <c r="B94" s="4" t="s">
        <v>11</v>
      </c>
      <c r="C94" s="4">
        <v>60680</v>
      </c>
      <c r="D94" s="4">
        <f t="shared" si="6"/>
        <v>35034.151722088587</v>
      </c>
      <c r="E94" s="15">
        <f t="shared" si="7"/>
        <v>25645.848277911413</v>
      </c>
      <c r="F94" s="15">
        <f t="shared" si="8"/>
        <v>25645.848277911413</v>
      </c>
      <c r="G94" s="12">
        <f t="shared" si="9"/>
        <v>657709533.89365172</v>
      </c>
      <c r="H94" s="9">
        <f t="shared" si="10"/>
        <v>0.42264087471838191</v>
      </c>
    </row>
    <row r="95" spans="1:8" x14ac:dyDescent="0.25">
      <c r="A95" s="4">
        <v>2021</v>
      </c>
      <c r="B95" s="4" t="s">
        <v>10</v>
      </c>
      <c r="C95" s="4">
        <v>66412</v>
      </c>
      <c r="D95" s="4">
        <f t="shared" si="6"/>
        <v>52986.245516626572</v>
      </c>
      <c r="E95" s="15">
        <f t="shared" si="7"/>
        <v>13425.754483373428</v>
      </c>
      <c r="F95" s="15">
        <f t="shared" si="8"/>
        <v>13425.754483373428</v>
      </c>
      <c r="G95" s="12">
        <f t="shared" si="9"/>
        <v>180250883.44782171</v>
      </c>
      <c r="H95" s="9">
        <f t="shared" si="10"/>
        <v>0.20215856296111287</v>
      </c>
    </row>
    <row r="96" spans="1:8" x14ac:dyDescent="0.25">
      <c r="A96" s="4">
        <v>2021</v>
      </c>
      <c r="B96" s="4" t="s">
        <v>9</v>
      </c>
      <c r="C96" s="4">
        <v>59748</v>
      </c>
      <c r="D96" s="4">
        <f t="shared" si="6"/>
        <v>62384.273654987963</v>
      </c>
      <c r="E96" s="15">
        <f t="shared" si="7"/>
        <v>-2636.2736549879628</v>
      </c>
      <c r="F96" s="15">
        <f t="shared" si="8"/>
        <v>2636.2736549879628</v>
      </c>
      <c r="G96" s="12">
        <f t="shared" si="9"/>
        <v>6949938.7839835919</v>
      </c>
      <c r="H96" s="9">
        <f t="shared" si="10"/>
        <v>4.4123211739103614E-2</v>
      </c>
    </row>
    <row r="97" spans="1:8" x14ac:dyDescent="0.25">
      <c r="A97" s="4">
        <v>2021</v>
      </c>
      <c r="B97" s="4" t="s">
        <v>8</v>
      </c>
      <c r="C97" s="4">
        <v>63708</v>
      </c>
      <c r="D97" s="4">
        <f t="shared" si="6"/>
        <v>60538.882096496382</v>
      </c>
      <c r="E97" s="15">
        <f t="shared" si="7"/>
        <v>3169.1179035036184</v>
      </c>
      <c r="F97" s="15">
        <f t="shared" si="8"/>
        <v>3169.1179035036184</v>
      </c>
      <c r="G97" s="12">
        <f t="shared" si="9"/>
        <v>10043308.286307169</v>
      </c>
      <c r="H97" s="9">
        <f t="shared" si="10"/>
        <v>4.9744426186720953E-2</v>
      </c>
    </row>
    <row r="98" spans="1:8" x14ac:dyDescent="0.25">
      <c r="A98" s="4">
        <v>2021</v>
      </c>
      <c r="B98" s="4" t="s">
        <v>7</v>
      </c>
      <c r="C98" s="4">
        <v>44599</v>
      </c>
      <c r="D98" s="4">
        <f t="shared" si="6"/>
        <v>62757.264628948913</v>
      </c>
      <c r="E98" s="15">
        <f t="shared" si="7"/>
        <v>-18158.264628948913</v>
      </c>
      <c r="F98" s="15">
        <f t="shared" si="8"/>
        <v>18158.264628948913</v>
      </c>
      <c r="G98" s="12">
        <f t="shared" si="9"/>
        <v>329722574.33493721</v>
      </c>
      <c r="H98" s="9">
        <f t="shared" si="10"/>
        <v>0.40714510704161333</v>
      </c>
    </row>
    <row r="99" spans="1:8" x14ac:dyDescent="0.25">
      <c r="A99" s="4">
        <v>2021</v>
      </c>
      <c r="B99" s="4" t="s">
        <v>6</v>
      </c>
      <c r="C99" s="4">
        <v>53585</v>
      </c>
      <c r="D99" s="4">
        <f t="shared" si="6"/>
        <v>50046.479388684675</v>
      </c>
      <c r="E99" s="15">
        <f t="shared" si="7"/>
        <v>3538.5206113153254</v>
      </c>
      <c r="F99" s="15">
        <f t="shared" si="8"/>
        <v>3538.5206113153254</v>
      </c>
      <c r="G99" s="12">
        <f t="shared" si="9"/>
        <v>12521128.116703384</v>
      </c>
      <c r="H99" s="9">
        <f t="shared" si="10"/>
        <v>6.6035655711772431E-2</v>
      </c>
    </row>
    <row r="100" spans="1:8" x14ac:dyDescent="0.25">
      <c r="A100" s="4">
        <v>2021</v>
      </c>
      <c r="B100" s="4" t="s">
        <v>5</v>
      </c>
      <c r="C100" s="4">
        <v>57336</v>
      </c>
      <c r="D100" s="4">
        <f t="shared" ref="D100:D131" si="11">0.7*C99+0.3*D99</f>
        <v>52523.443816605402</v>
      </c>
      <c r="E100" s="15">
        <f t="shared" si="7"/>
        <v>4812.5561833945976</v>
      </c>
      <c r="F100" s="15">
        <f t="shared" si="8"/>
        <v>4812.5561833945976</v>
      </c>
      <c r="G100" s="12">
        <f t="shared" si="9"/>
        <v>23160697.018329576</v>
      </c>
      <c r="H100" s="9">
        <f t="shared" si="10"/>
        <v>8.3936029429932293E-2</v>
      </c>
    </row>
    <row r="101" spans="1:8" x14ac:dyDescent="0.25">
      <c r="A101" s="4">
        <v>2021</v>
      </c>
      <c r="B101" s="4" t="s">
        <v>4</v>
      </c>
      <c r="C101" s="4">
        <v>66029</v>
      </c>
      <c r="D101" s="4">
        <f t="shared" si="11"/>
        <v>55892.233144981619</v>
      </c>
      <c r="E101" s="15">
        <f t="shared" si="7"/>
        <v>10136.766855018381</v>
      </c>
      <c r="F101" s="15">
        <f t="shared" si="8"/>
        <v>10136.766855018381</v>
      </c>
      <c r="G101" s="12">
        <f t="shared" si="9"/>
        <v>102754042.27299923</v>
      </c>
      <c r="H101" s="9">
        <f t="shared" si="10"/>
        <v>0.15351992086838179</v>
      </c>
    </row>
    <row r="102" spans="1:8" x14ac:dyDescent="0.25">
      <c r="A102" s="4">
        <v>2021</v>
      </c>
      <c r="B102" s="4" t="s">
        <v>3</v>
      </c>
      <c r="C102" s="4">
        <v>64430</v>
      </c>
      <c r="D102" s="4">
        <f t="shared" si="11"/>
        <v>62987.969943494478</v>
      </c>
      <c r="E102" s="15">
        <f t="shared" si="7"/>
        <v>1442.0300565055222</v>
      </c>
      <c r="F102" s="15">
        <f t="shared" si="8"/>
        <v>1442.0300565055222</v>
      </c>
      <c r="G102" s="12">
        <f t="shared" si="9"/>
        <v>2079450.6838653197</v>
      </c>
      <c r="H102" s="9">
        <f t="shared" si="10"/>
        <v>2.2381344971372376E-2</v>
      </c>
    </row>
    <row r="103" spans="1:8" x14ac:dyDescent="0.25">
      <c r="A103" s="4">
        <v>2021</v>
      </c>
      <c r="B103" s="4" t="s">
        <v>2</v>
      </c>
      <c r="C103" s="4">
        <v>65458</v>
      </c>
      <c r="D103" s="4">
        <f t="shared" si="11"/>
        <v>63997.390983048346</v>
      </c>
      <c r="E103" s="15">
        <f t="shared" si="7"/>
        <v>1460.6090169516538</v>
      </c>
      <c r="F103" s="15">
        <f t="shared" si="8"/>
        <v>1460.6090169516538</v>
      </c>
      <c r="G103" s="12">
        <f t="shared" si="9"/>
        <v>2133378.7004004763</v>
      </c>
      <c r="H103" s="9">
        <f t="shared" si="10"/>
        <v>2.2313682314639215E-2</v>
      </c>
    </row>
    <row r="104" spans="1:8" x14ac:dyDescent="0.25">
      <c r="A104" s="4">
        <v>2021</v>
      </c>
      <c r="B104" s="4" t="s">
        <v>1</v>
      </c>
      <c r="C104" s="4">
        <v>42367</v>
      </c>
      <c r="D104" s="4">
        <f t="shared" si="11"/>
        <v>65019.817294914501</v>
      </c>
      <c r="E104" s="15">
        <f t="shared" si="7"/>
        <v>-22652.817294914501</v>
      </c>
      <c r="F104" s="15">
        <f t="shared" si="8"/>
        <v>22652.817294914501</v>
      </c>
      <c r="G104" s="12">
        <f t="shared" si="9"/>
        <v>513150131.39677751</v>
      </c>
      <c r="H104" s="9">
        <f t="shared" si="10"/>
        <v>0.53468070184139782</v>
      </c>
    </row>
    <row r="105" spans="1:8" x14ac:dyDescent="0.25">
      <c r="A105" s="4">
        <v>2021</v>
      </c>
      <c r="B105" s="4" t="s">
        <v>0</v>
      </c>
      <c r="C105" s="4">
        <v>65566</v>
      </c>
      <c r="D105" s="4">
        <f t="shared" si="11"/>
        <v>49162.845188474348</v>
      </c>
      <c r="E105" s="15">
        <f t="shared" si="7"/>
        <v>16403.154811525652</v>
      </c>
      <c r="F105" s="15">
        <f t="shared" si="8"/>
        <v>16403.154811525652</v>
      </c>
      <c r="G105" s="12">
        <f t="shared" si="9"/>
        <v>269063487.77087712</v>
      </c>
      <c r="H105" s="9">
        <f t="shared" si="10"/>
        <v>0.25017775693996358</v>
      </c>
    </row>
    <row r="106" spans="1:8" x14ac:dyDescent="0.25">
      <c r="A106" s="4">
        <v>2022</v>
      </c>
      <c r="B106" s="4" t="s">
        <v>51</v>
      </c>
      <c r="C106" s="4">
        <v>36278</v>
      </c>
      <c r="D106" s="4">
        <f t="shared" si="11"/>
        <v>60645.053556542305</v>
      </c>
      <c r="E106" s="15">
        <f t="shared" si="7"/>
        <v>-24367.053556542305</v>
      </c>
      <c r="F106" s="15">
        <f t="shared" si="8"/>
        <v>24367.053556542305</v>
      </c>
      <c r="G106" s="12">
        <f t="shared" si="9"/>
        <v>593753299.02740097</v>
      </c>
      <c r="H106" s="9">
        <f t="shared" si="10"/>
        <v>0.67167576924147709</v>
      </c>
    </row>
    <row r="107" spans="1:8" x14ac:dyDescent="0.25">
      <c r="A107" s="4">
        <v>2022</v>
      </c>
      <c r="B107" s="4" t="s">
        <v>50</v>
      </c>
      <c r="C107" s="4">
        <v>46570</v>
      </c>
      <c r="D107" s="4">
        <f t="shared" si="11"/>
        <v>43588.116066962684</v>
      </c>
      <c r="E107" s="15">
        <f t="shared" si="7"/>
        <v>2981.8839330373157</v>
      </c>
      <c r="F107" s="15">
        <f t="shared" si="8"/>
        <v>2981.8839330373157</v>
      </c>
      <c r="G107" s="12">
        <f t="shared" si="9"/>
        <v>8891631.7901060916</v>
      </c>
      <c r="H107" s="9">
        <f t="shared" si="10"/>
        <v>6.4030146726160961E-2</v>
      </c>
    </row>
    <row r="108" spans="1:8" x14ac:dyDescent="0.25">
      <c r="A108" s="4">
        <v>2022</v>
      </c>
      <c r="B108" s="4" t="s">
        <v>49</v>
      </c>
      <c r="C108" s="4">
        <v>43602</v>
      </c>
      <c r="D108" s="4">
        <f t="shared" si="11"/>
        <v>45675.434820088805</v>
      </c>
      <c r="E108" s="15">
        <f t="shared" si="7"/>
        <v>-2073.4348200888053</v>
      </c>
      <c r="F108" s="15">
        <f t="shared" si="8"/>
        <v>2073.4348200888053</v>
      </c>
      <c r="G108" s="12">
        <f t="shared" si="9"/>
        <v>4299131.9531566966</v>
      </c>
      <c r="H108" s="9">
        <f t="shared" si="10"/>
        <v>4.7553663136755318E-2</v>
      </c>
    </row>
    <row r="109" spans="1:8" x14ac:dyDescent="0.25">
      <c r="A109" s="4">
        <v>2022</v>
      </c>
      <c r="B109" s="4" t="s">
        <v>48</v>
      </c>
      <c r="C109" s="4">
        <v>38794</v>
      </c>
      <c r="D109" s="4">
        <f t="shared" si="11"/>
        <v>44224.030446026642</v>
      </c>
      <c r="E109" s="15">
        <f t="shared" si="7"/>
        <v>-5430.0304460266416</v>
      </c>
      <c r="F109" s="15">
        <f t="shared" si="8"/>
        <v>5430.0304460266416</v>
      </c>
      <c r="G109" s="12">
        <f t="shared" si="9"/>
        <v>29485230.644776288</v>
      </c>
      <c r="H109" s="9">
        <f t="shared" si="10"/>
        <v>0.13997088328160648</v>
      </c>
    </row>
    <row r="110" spans="1:8" x14ac:dyDescent="0.25">
      <c r="A110" s="4">
        <v>2022</v>
      </c>
      <c r="B110" s="4" t="s">
        <v>47</v>
      </c>
      <c r="C110" s="4">
        <v>43340</v>
      </c>
      <c r="D110" s="4">
        <f t="shared" si="11"/>
        <v>40423.009133807995</v>
      </c>
      <c r="E110" s="15">
        <f t="shared" si="7"/>
        <v>2916.9908661920053</v>
      </c>
      <c r="F110" s="15">
        <f t="shared" si="8"/>
        <v>2916.9908661920053</v>
      </c>
      <c r="G110" s="12">
        <f t="shared" si="9"/>
        <v>8508835.7134475857</v>
      </c>
      <c r="H110" s="9">
        <f t="shared" si="10"/>
        <v>6.7304819247623562E-2</v>
      </c>
    </row>
    <row r="111" spans="1:8" x14ac:dyDescent="0.25">
      <c r="A111" s="4">
        <v>2022</v>
      </c>
      <c r="B111" s="4" t="s">
        <v>46</v>
      </c>
      <c r="C111" s="4">
        <v>30375</v>
      </c>
      <c r="D111" s="4">
        <f t="shared" si="11"/>
        <v>42464.902740142395</v>
      </c>
      <c r="E111" s="15">
        <f t="shared" si="7"/>
        <v>-12089.902740142395</v>
      </c>
      <c r="F111" s="15">
        <f t="shared" si="8"/>
        <v>12089.902740142395</v>
      </c>
      <c r="G111" s="12">
        <f t="shared" si="9"/>
        <v>146165748.26610261</v>
      </c>
      <c r="H111" s="9">
        <f t="shared" si="10"/>
        <v>0.39802148938740395</v>
      </c>
    </row>
    <row r="112" spans="1:8" x14ac:dyDescent="0.25">
      <c r="A112" s="4">
        <v>2022</v>
      </c>
      <c r="B112" s="4" t="s">
        <v>45</v>
      </c>
      <c r="C112" s="4">
        <v>34566</v>
      </c>
      <c r="D112" s="4">
        <f t="shared" si="11"/>
        <v>34001.97082204272</v>
      </c>
      <c r="E112" s="15">
        <f t="shared" si="7"/>
        <v>564.0291779572799</v>
      </c>
      <c r="F112" s="15">
        <f t="shared" si="8"/>
        <v>564.0291779572799</v>
      </c>
      <c r="G112" s="12">
        <f t="shared" si="9"/>
        <v>318128.91358716489</v>
      </c>
      <c r="H112" s="9">
        <f t="shared" si="10"/>
        <v>1.6317455822405829E-2</v>
      </c>
    </row>
    <row r="113" spans="1:8" x14ac:dyDescent="0.25">
      <c r="A113" s="4">
        <v>2022</v>
      </c>
      <c r="B113" s="4" t="s">
        <v>44</v>
      </c>
      <c r="C113" s="4">
        <v>47404</v>
      </c>
      <c r="D113" s="4">
        <f t="shared" si="11"/>
        <v>34396.791246612811</v>
      </c>
      <c r="E113" s="15">
        <f t="shared" si="7"/>
        <v>13007.208753387189</v>
      </c>
      <c r="F113" s="15">
        <f t="shared" si="8"/>
        <v>13007.208753387189</v>
      </c>
      <c r="G113" s="12">
        <f t="shared" si="9"/>
        <v>169187479.5541923</v>
      </c>
      <c r="H113" s="9">
        <f t="shared" si="10"/>
        <v>0.27439053146120979</v>
      </c>
    </row>
    <row r="114" spans="1:8" x14ac:dyDescent="0.25">
      <c r="A114" s="4">
        <v>2022</v>
      </c>
      <c r="B114" s="4" t="s">
        <v>43</v>
      </c>
      <c r="C114" s="4">
        <v>49427</v>
      </c>
      <c r="D114" s="4">
        <f t="shared" si="11"/>
        <v>43501.837373983843</v>
      </c>
      <c r="E114" s="15">
        <f t="shared" si="7"/>
        <v>5925.1626260161574</v>
      </c>
      <c r="F114" s="15">
        <f t="shared" si="8"/>
        <v>5925.1626260161574</v>
      </c>
      <c r="G114" s="12">
        <f t="shared" si="9"/>
        <v>35107552.144738689</v>
      </c>
      <c r="H114" s="9">
        <f t="shared" si="10"/>
        <v>0.11987704343812405</v>
      </c>
    </row>
    <row r="115" spans="1:8" x14ac:dyDescent="0.25">
      <c r="A115" s="4">
        <v>2022</v>
      </c>
      <c r="B115" s="4" t="s">
        <v>42</v>
      </c>
      <c r="C115" s="4">
        <v>43431</v>
      </c>
      <c r="D115" s="4">
        <f t="shared" si="11"/>
        <v>47649.451212195148</v>
      </c>
      <c r="E115" s="15">
        <f t="shared" si="7"/>
        <v>-4218.4512121951484</v>
      </c>
      <c r="F115" s="15">
        <f t="shared" si="8"/>
        <v>4218.4512121951484</v>
      </c>
      <c r="G115" s="12">
        <f t="shared" si="9"/>
        <v>17795330.629670717</v>
      </c>
      <c r="H115" s="9">
        <f t="shared" si="10"/>
        <v>9.7129958144992021E-2</v>
      </c>
    </row>
    <row r="116" spans="1:8" x14ac:dyDescent="0.25">
      <c r="A116" s="4">
        <v>2022</v>
      </c>
      <c r="B116" s="4" t="s">
        <v>41</v>
      </c>
      <c r="C116" s="4">
        <v>26672</v>
      </c>
      <c r="D116" s="4">
        <f t="shared" si="11"/>
        <v>44696.535363658542</v>
      </c>
      <c r="E116" s="15">
        <f t="shared" si="7"/>
        <v>-18024.535363658542</v>
      </c>
      <c r="F116" s="15">
        <f t="shared" si="8"/>
        <v>18024.535363658542</v>
      </c>
      <c r="G116" s="12">
        <f t="shared" si="9"/>
        <v>324883875.07577735</v>
      </c>
      <c r="H116" s="9">
        <f t="shared" si="10"/>
        <v>0.67578491915336469</v>
      </c>
    </row>
    <row r="117" spans="1:8" x14ac:dyDescent="0.25">
      <c r="A117" s="4">
        <v>2022</v>
      </c>
      <c r="B117" s="4" t="s">
        <v>40</v>
      </c>
      <c r="C117" s="4">
        <v>18122</v>
      </c>
      <c r="D117" s="4">
        <f t="shared" si="11"/>
        <v>32079.360609097559</v>
      </c>
      <c r="E117" s="15">
        <f t="shared" si="7"/>
        <v>-13957.360609097559</v>
      </c>
      <c r="F117" s="15">
        <f t="shared" si="8"/>
        <v>13957.360609097559</v>
      </c>
      <c r="G117" s="12">
        <f t="shared" si="9"/>
        <v>194807915.1723882</v>
      </c>
      <c r="H117" s="9">
        <f t="shared" si="10"/>
        <v>0.77018875450267954</v>
      </c>
    </row>
    <row r="118" spans="1:8" x14ac:dyDescent="0.25">
      <c r="A118" s="4">
        <v>2022</v>
      </c>
      <c r="B118" s="4" t="s">
        <v>39</v>
      </c>
      <c r="C118" s="4">
        <v>21427</v>
      </c>
      <c r="D118" s="4">
        <f t="shared" si="11"/>
        <v>22309.208182729268</v>
      </c>
      <c r="E118" s="15">
        <f t="shared" si="7"/>
        <v>-882.20818272926772</v>
      </c>
      <c r="F118" s="15">
        <f t="shared" si="8"/>
        <v>882.20818272926772</v>
      </c>
      <c r="G118" s="12">
        <f t="shared" si="9"/>
        <v>778291.27767447697</v>
      </c>
      <c r="H118" s="9">
        <f t="shared" si="10"/>
        <v>4.1172734527897874E-2</v>
      </c>
    </row>
    <row r="119" spans="1:8" x14ac:dyDescent="0.25">
      <c r="A119" s="4">
        <v>2022</v>
      </c>
      <c r="B119" s="4" t="s">
        <v>38</v>
      </c>
      <c r="C119" s="4">
        <v>11965</v>
      </c>
      <c r="D119" s="4">
        <f t="shared" si="11"/>
        <v>21691.662454818779</v>
      </c>
      <c r="E119" s="15">
        <f t="shared" si="7"/>
        <v>-9726.6624548187792</v>
      </c>
      <c r="F119" s="15">
        <f t="shared" si="8"/>
        <v>9726.6624548187792</v>
      </c>
      <c r="G119" s="12">
        <f t="shared" si="9"/>
        <v>94607962.509981275</v>
      </c>
      <c r="H119" s="9">
        <f t="shared" si="10"/>
        <v>0.81292623943324527</v>
      </c>
    </row>
    <row r="120" spans="1:8" x14ac:dyDescent="0.25">
      <c r="A120" s="4">
        <v>2022</v>
      </c>
      <c r="B120" s="4" t="s">
        <v>37</v>
      </c>
      <c r="C120" s="4">
        <v>27693</v>
      </c>
      <c r="D120" s="4">
        <f t="shared" si="11"/>
        <v>14882.998736445634</v>
      </c>
      <c r="E120" s="15">
        <f t="shared" si="7"/>
        <v>12810.001263554366</v>
      </c>
      <c r="F120" s="15">
        <f t="shared" si="8"/>
        <v>12810.001263554366</v>
      </c>
      <c r="G120" s="12">
        <f t="shared" si="9"/>
        <v>164096132.37226444</v>
      </c>
      <c r="H120" s="9">
        <f t="shared" si="10"/>
        <v>0.4625718146663188</v>
      </c>
    </row>
    <row r="121" spans="1:8" x14ac:dyDescent="0.25">
      <c r="A121" s="4">
        <v>2022</v>
      </c>
      <c r="B121" s="4" t="s">
        <v>36</v>
      </c>
      <c r="C121" s="4">
        <v>18281</v>
      </c>
      <c r="D121" s="4">
        <f t="shared" si="11"/>
        <v>23849.99962093369</v>
      </c>
      <c r="E121" s="15">
        <f t="shared" si="7"/>
        <v>-5568.9996209336896</v>
      </c>
      <c r="F121" s="15">
        <f t="shared" si="8"/>
        <v>5568.9996209336896</v>
      </c>
      <c r="G121" s="12">
        <f t="shared" si="9"/>
        <v>31013756.777959578</v>
      </c>
      <c r="H121" s="9">
        <f t="shared" si="10"/>
        <v>0.30463320501797986</v>
      </c>
    </row>
    <row r="122" spans="1:8" x14ac:dyDescent="0.25">
      <c r="A122" s="4">
        <v>2022</v>
      </c>
      <c r="B122" s="4" t="s">
        <v>35</v>
      </c>
      <c r="C122" s="4">
        <v>22899</v>
      </c>
      <c r="D122" s="4">
        <f t="shared" si="11"/>
        <v>19951.699886280105</v>
      </c>
      <c r="E122" s="15">
        <f t="shared" si="7"/>
        <v>2947.3001137198953</v>
      </c>
      <c r="F122" s="15">
        <f t="shared" si="8"/>
        <v>2947.3001137198953</v>
      </c>
      <c r="G122" s="12">
        <f t="shared" si="9"/>
        <v>8686577.9603333082</v>
      </c>
      <c r="H122" s="9">
        <f t="shared" si="10"/>
        <v>0.1287086822009649</v>
      </c>
    </row>
    <row r="123" spans="1:8" x14ac:dyDescent="0.25">
      <c r="A123" s="4">
        <v>2022</v>
      </c>
      <c r="B123" s="4" t="s">
        <v>34</v>
      </c>
      <c r="C123" s="4">
        <v>10870</v>
      </c>
      <c r="D123" s="4">
        <f t="shared" si="11"/>
        <v>22014.809965884029</v>
      </c>
      <c r="E123" s="15">
        <f t="shared" si="7"/>
        <v>-11144.809965884029</v>
      </c>
      <c r="F123" s="15">
        <f t="shared" si="8"/>
        <v>11144.809965884029</v>
      </c>
      <c r="G123" s="12">
        <f t="shared" si="9"/>
        <v>124206789.17566797</v>
      </c>
      <c r="H123" s="9">
        <f t="shared" si="10"/>
        <v>1.0252815056011066</v>
      </c>
    </row>
    <row r="124" spans="1:8" x14ac:dyDescent="0.25">
      <c r="A124" s="4">
        <v>2022</v>
      </c>
      <c r="B124" s="4" t="s">
        <v>33</v>
      </c>
      <c r="C124" s="4">
        <v>10207</v>
      </c>
      <c r="D124" s="4">
        <f t="shared" si="11"/>
        <v>14213.442989765208</v>
      </c>
      <c r="E124" s="15">
        <f t="shared" si="7"/>
        <v>-4006.442989765208</v>
      </c>
      <c r="F124" s="15">
        <f t="shared" si="8"/>
        <v>4006.442989765208</v>
      </c>
      <c r="G124" s="12">
        <f t="shared" si="9"/>
        <v>16051585.43023878</v>
      </c>
      <c r="H124" s="9">
        <f t="shared" si="10"/>
        <v>0.39251915251936986</v>
      </c>
    </row>
    <row r="125" spans="1:8" x14ac:dyDescent="0.25">
      <c r="A125" s="4">
        <v>2022</v>
      </c>
      <c r="B125" s="4" t="s">
        <v>32</v>
      </c>
      <c r="C125" s="4">
        <v>23805</v>
      </c>
      <c r="D125" s="4">
        <f t="shared" si="11"/>
        <v>11408.932896929562</v>
      </c>
      <c r="E125" s="15">
        <f t="shared" si="7"/>
        <v>12396.067103070438</v>
      </c>
      <c r="F125" s="15">
        <f t="shared" si="8"/>
        <v>12396.067103070438</v>
      </c>
      <c r="G125" s="12">
        <f t="shared" si="9"/>
        <v>153662479.62382513</v>
      </c>
      <c r="H125" s="9">
        <f t="shared" si="10"/>
        <v>0.52073375774292952</v>
      </c>
    </row>
    <row r="126" spans="1:8" x14ac:dyDescent="0.25">
      <c r="A126" s="4">
        <v>2022</v>
      </c>
      <c r="B126" s="4" t="s">
        <v>31</v>
      </c>
      <c r="C126" s="4">
        <v>37666</v>
      </c>
      <c r="D126" s="4">
        <f t="shared" si="11"/>
        <v>20086.179869078867</v>
      </c>
      <c r="E126" s="15">
        <f t="shared" si="7"/>
        <v>17579.820130921133</v>
      </c>
      <c r="F126" s="15">
        <f t="shared" si="8"/>
        <v>17579.820130921133</v>
      </c>
      <c r="G126" s="12">
        <f t="shared" si="9"/>
        <v>309050075.83553994</v>
      </c>
      <c r="H126" s="9">
        <f t="shared" si="10"/>
        <v>0.46672914912443936</v>
      </c>
    </row>
    <row r="127" spans="1:8" x14ac:dyDescent="0.25">
      <c r="A127" s="4">
        <v>2022</v>
      </c>
      <c r="B127" s="4" t="s">
        <v>30</v>
      </c>
      <c r="C127" s="4">
        <v>20519</v>
      </c>
      <c r="D127" s="4">
        <f t="shared" si="11"/>
        <v>32392.053960723657</v>
      </c>
      <c r="E127" s="15">
        <f t="shared" si="7"/>
        <v>-11873.053960723657</v>
      </c>
      <c r="F127" s="15">
        <f t="shared" si="8"/>
        <v>11873.053960723657</v>
      </c>
      <c r="G127" s="12">
        <f t="shared" si="9"/>
        <v>140969410.35425571</v>
      </c>
      <c r="H127" s="9">
        <f t="shared" si="10"/>
        <v>0.57863706616909483</v>
      </c>
    </row>
    <row r="128" spans="1:8" x14ac:dyDescent="0.25">
      <c r="A128" s="4">
        <v>2022</v>
      </c>
      <c r="B128" s="4" t="s">
        <v>29</v>
      </c>
      <c r="C128" s="4">
        <v>21244</v>
      </c>
      <c r="D128" s="4">
        <f t="shared" si="11"/>
        <v>24080.916188217096</v>
      </c>
      <c r="E128" s="15">
        <f t="shared" si="7"/>
        <v>-2836.9161882170956</v>
      </c>
      <c r="F128" s="15">
        <f t="shared" si="8"/>
        <v>2836.9161882170956</v>
      </c>
      <c r="G128" s="12">
        <f t="shared" si="9"/>
        <v>8048093.4589682156</v>
      </c>
      <c r="H128" s="9">
        <f t="shared" si="10"/>
        <v>0.13353964358016832</v>
      </c>
    </row>
    <row r="129" spans="1:8" x14ac:dyDescent="0.25">
      <c r="A129" s="4">
        <v>2022</v>
      </c>
      <c r="B129" s="4" t="s">
        <v>28</v>
      </c>
      <c r="C129" s="4">
        <v>36103</v>
      </c>
      <c r="D129" s="4">
        <f t="shared" si="11"/>
        <v>22095.074856465129</v>
      </c>
      <c r="E129" s="15">
        <f t="shared" si="7"/>
        <v>14007.925143534871</v>
      </c>
      <c r="F129" s="15">
        <f t="shared" si="8"/>
        <v>14007.925143534871</v>
      </c>
      <c r="G129" s="12">
        <f t="shared" si="9"/>
        <v>196221966.82687643</v>
      </c>
      <c r="H129" s="9">
        <f t="shared" si="10"/>
        <v>0.38799892373306571</v>
      </c>
    </row>
    <row r="130" spans="1:8" x14ac:dyDescent="0.25">
      <c r="A130" s="4">
        <v>2022</v>
      </c>
      <c r="B130" s="4" t="s">
        <v>27</v>
      </c>
      <c r="C130" s="4">
        <v>23902</v>
      </c>
      <c r="D130" s="4">
        <f t="shared" si="11"/>
        <v>31900.622456939538</v>
      </c>
      <c r="E130" s="15">
        <f t="shared" si="7"/>
        <v>-7998.6224569395381</v>
      </c>
      <c r="F130" s="15">
        <f t="shared" si="8"/>
        <v>7998.6224569395381</v>
      </c>
      <c r="G130" s="12">
        <f t="shared" si="9"/>
        <v>63977961.208657496</v>
      </c>
      <c r="H130" s="9">
        <f t="shared" si="10"/>
        <v>0.33464239214038732</v>
      </c>
    </row>
    <row r="131" spans="1:8" x14ac:dyDescent="0.25">
      <c r="A131" s="4">
        <v>2022</v>
      </c>
      <c r="B131" s="4" t="s">
        <v>26</v>
      </c>
      <c r="C131" s="4">
        <v>24932</v>
      </c>
      <c r="D131" s="4">
        <f t="shared" si="11"/>
        <v>26301.58673708186</v>
      </c>
      <c r="E131" s="15">
        <f t="shared" si="7"/>
        <v>-1369.5867370818596</v>
      </c>
      <c r="F131" s="15">
        <f t="shared" si="8"/>
        <v>1369.5867370818596</v>
      </c>
      <c r="G131" s="12">
        <f t="shared" si="9"/>
        <v>1875767.8303905348</v>
      </c>
      <c r="H131" s="9">
        <f t="shared" si="10"/>
        <v>5.4932886935739597E-2</v>
      </c>
    </row>
    <row r="132" spans="1:8" x14ac:dyDescent="0.25">
      <c r="A132" s="4">
        <v>2022</v>
      </c>
      <c r="B132" s="4" t="s">
        <v>25</v>
      </c>
      <c r="C132" s="4">
        <v>28673</v>
      </c>
      <c r="D132" s="4">
        <f t="shared" ref="D132:D157" si="12">0.7*C131+0.3*D131</f>
        <v>25342.876021124554</v>
      </c>
      <c r="E132" s="15">
        <f t="shared" ref="E132:E157" si="13">C132-D132</f>
        <v>3330.1239788754465</v>
      </c>
      <c r="F132" s="15">
        <f t="shared" ref="F132:F157" si="14">ABS(E132)</f>
        <v>3330.1239788754465</v>
      </c>
      <c r="G132" s="12">
        <f t="shared" ref="G132:G157" si="15">F132^2</f>
        <v>11089725.714681234</v>
      </c>
      <c r="H132" s="9">
        <f t="shared" ref="H132:H157" si="16">F132/C132</f>
        <v>0.11614145638319835</v>
      </c>
    </row>
    <row r="133" spans="1:8" x14ac:dyDescent="0.25">
      <c r="A133" s="4">
        <v>2022</v>
      </c>
      <c r="B133" s="4" t="s">
        <v>24</v>
      </c>
      <c r="C133" s="4">
        <v>33381</v>
      </c>
      <c r="D133" s="4">
        <f t="shared" si="12"/>
        <v>27673.962806337364</v>
      </c>
      <c r="E133" s="15">
        <f t="shared" si="13"/>
        <v>5707.0371936626361</v>
      </c>
      <c r="F133" s="15">
        <f t="shared" si="14"/>
        <v>5707.0371936626361</v>
      </c>
      <c r="G133" s="12">
        <f t="shared" si="15"/>
        <v>32570273.529848699</v>
      </c>
      <c r="H133" s="9">
        <f t="shared" si="16"/>
        <v>0.17096663352393984</v>
      </c>
    </row>
    <row r="134" spans="1:8" x14ac:dyDescent="0.25">
      <c r="A134" s="4">
        <v>2022</v>
      </c>
      <c r="B134" s="4" t="s">
        <v>23</v>
      </c>
      <c r="C134" s="4">
        <v>34385</v>
      </c>
      <c r="D134" s="4">
        <f t="shared" si="12"/>
        <v>31668.888841901207</v>
      </c>
      <c r="E134" s="15">
        <f t="shared" si="13"/>
        <v>2716.1111580987927</v>
      </c>
      <c r="F134" s="15">
        <f t="shared" si="14"/>
        <v>2716.1111580987927</v>
      </c>
      <c r="G134" s="12">
        <f t="shared" si="15"/>
        <v>7377259.8231487647</v>
      </c>
      <c r="H134" s="9">
        <f t="shared" si="16"/>
        <v>7.8991163533482414E-2</v>
      </c>
    </row>
    <row r="135" spans="1:8" x14ac:dyDescent="0.25">
      <c r="A135" s="4">
        <v>2022</v>
      </c>
      <c r="B135" s="4" t="s">
        <v>22</v>
      </c>
      <c r="C135" s="4">
        <v>26075</v>
      </c>
      <c r="D135" s="4">
        <f t="shared" si="12"/>
        <v>33570.166652570362</v>
      </c>
      <c r="E135" s="15">
        <f t="shared" si="13"/>
        <v>-7495.1666525703622</v>
      </c>
      <c r="F135" s="15">
        <f t="shared" si="14"/>
        <v>7495.1666525703622</v>
      </c>
      <c r="G135" s="12">
        <f t="shared" si="15"/>
        <v>56177523.149802811</v>
      </c>
      <c r="H135" s="9">
        <f t="shared" si="16"/>
        <v>0.28744646797968793</v>
      </c>
    </row>
    <row r="136" spans="1:8" x14ac:dyDescent="0.25">
      <c r="A136" s="4">
        <v>2022</v>
      </c>
      <c r="B136" s="4" t="s">
        <v>21</v>
      </c>
      <c r="C136" s="4">
        <v>23243</v>
      </c>
      <c r="D136" s="4">
        <f t="shared" si="12"/>
        <v>28323.549995771107</v>
      </c>
      <c r="E136" s="15">
        <f t="shared" si="13"/>
        <v>-5080.5499957711072</v>
      </c>
      <c r="F136" s="15">
        <f t="shared" si="14"/>
        <v>5080.5499957711072</v>
      </c>
      <c r="G136" s="12">
        <f t="shared" si="15"/>
        <v>25811988.259529799</v>
      </c>
      <c r="H136" s="9">
        <f t="shared" si="16"/>
        <v>0.21858408965155562</v>
      </c>
    </row>
    <row r="137" spans="1:8" x14ac:dyDescent="0.25">
      <c r="A137" s="4">
        <v>2022</v>
      </c>
      <c r="B137" s="4" t="s">
        <v>20</v>
      </c>
      <c r="C137" s="4">
        <v>31973</v>
      </c>
      <c r="D137" s="4">
        <f t="shared" si="12"/>
        <v>24767.164998731329</v>
      </c>
      <c r="E137" s="15">
        <f t="shared" si="13"/>
        <v>7205.8350012686715</v>
      </c>
      <c r="F137" s="15">
        <f t="shared" si="14"/>
        <v>7205.8350012686715</v>
      </c>
      <c r="G137" s="12">
        <f t="shared" si="15"/>
        <v>51924058.065508671</v>
      </c>
      <c r="H137" s="9">
        <f t="shared" si="16"/>
        <v>0.22537250183807186</v>
      </c>
    </row>
    <row r="138" spans="1:8" x14ac:dyDescent="0.25">
      <c r="A138" s="4">
        <v>2022</v>
      </c>
      <c r="B138" s="4" t="s">
        <v>19</v>
      </c>
      <c r="C138" s="4">
        <v>35587</v>
      </c>
      <c r="D138" s="4">
        <f t="shared" si="12"/>
        <v>29811.249499619396</v>
      </c>
      <c r="E138" s="15">
        <f t="shared" si="13"/>
        <v>5775.7505003806036</v>
      </c>
      <c r="F138" s="15">
        <f t="shared" si="14"/>
        <v>5775.7505003806036</v>
      </c>
      <c r="G138" s="12">
        <f t="shared" si="15"/>
        <v>33359293.842646793</v>
      </c>
      <c r="H138" s="9">
        <f t="shared" si="16"/>
        <v>0.16229944924777598</v>
      </c>
    </row>
    <row r="139" spans="1:8" x14ac:dyDescent="0.25">
      <c r="A139" s="4">
        <v>2022</v>
      </c>
      <c r="B139" s="4" t="s">
        <v>18</v>
      </c>
      <c r="C139" s="4">
        <v>31630</v>
      </c>
      <c r="D139" s="4">
        <f t="shared" si="12"/>
        <v>33854.274849885813</v>
      </c>
      <c r="E139" s="15">
        <f t="shared" si="13"/>
        <v>-2224.2748498858127</v>
      </c>
      <c r="F139" s="15">
        <f t="shared" si="14"/>
        <v>2224.2748498858127</v>
      </c>
      <c r="G139" s="12">
        <f t="shared" si="15"/>
        <v>4947398.6078345552</v>
      </c>
      <c r="H139" s="9">
        <f t="shared" si="16"/>
        <v>7.0321683524685832E-2</v>
      </c>
    </row>
    <row r="140" spans="1:8" x14ac:dyDescent="0.25">
      <c r="A140" s="4">
        <v>2022</v>
      </c>
      <c r="B140" s="4" t="s">
        <v>17</v>
      </c>
      <c r="C140" s="4">
        <v>38186</v>
      </c>
      <c r="D140" s="4">
        <f t="shared" si="12"/>
        <v>32297.282454965745</v>
      </c>
      <c r="E140" s="15">
        <f t="shared" si="13"/>
        <v>5888.7175450342547</v>
      </c>
      <c r="F140" s="15">
        <f t="shared" si="14"/>
        <v>5888.7175450342547</v>
      </c>
      <c r="G140" s="12">
        <f t="shared" si="15"/>
        <v>34676994.325194262</v>
      </c>
      <c r="H140" s="9">
        <f t="shared" si="16"/>
        <v>0.15421142683272024</v>
      </c>
    </row>
    <row r="141" spans="1:8" x14ac:dyDescent="0.25">
      <c r="A141" s="4">
        <v>2022</v>
      </c>
      <c r="B141" s="4" t="s">
        <v>16</v>
      </c>
      <c r="C141" s="4">
        <v>30272</v>
      </c>
      <c r="D141" s="4">
        <f t="shared" si="12"/>
        <v>36419.384736489723</v>
      </c>
      <c r="E141" s="15">
        <f t="shared" si="13"/>
        <v>-6147.3847364897229</v>
      </c>
      <c r="F141" s="15">
        <f t="shared" si="14"/>
        <v>6147.3847364897229</v>
      </c>
      <c r="G141" s="12">
        <f t="shared" si="15"/>
        <v>37790339.098426819</v>
      </c>
      <c r="H141" s="9">
        <f t="shared" si="16"/>
        <v>0.20307164166522604</v>
      </c>
    </row>
    <row r="142" spans="1:8" x14ac:dyDescent="0.25">
      <c r="A142" s="4">
        <v>2022</v>
      </c>
      <c r="B142" s="4" t="s">
        <v>15</v>
      </c>
      <c r="C142" s="4">
        <v>21479</v>
      </c>
      <c r="D142" s="4">
        <f t="shared" si="12"/>
        <v>32116.215420946915</v>
      </c>
      <c r="E142" s="15">
        <f t="shared" si="13"/>
        <v>-10637.215420946915</v>
      </c>
      <c r="F142" s="15">
        <f t="shared" si="14"/>
        <v>10637.215420946915</v>
      </c>
      <c r="G142" s="12">
        <f t="shared" si="15"/>
        <v>113150351.91163087</v>
      </c>
      <c r="H142" s="9">
        <f t="shared" si="16"/>
        <v>0.49523792639074982</v>
      </c>
    </row>
    <row r="143" spans="1:8" x14ac:dyDescent="0.25">
      <c r="A143" s="4">
        <v>2022</v>
      </c>
      <c r="B143" s="4" t="s">
        <v>14</v>
      </c>
      <c r="C143" s="4">
        <v>38232</v>
      </c>
      <c r="D143" s="4">
        <f t="shared" si="12"/>
        <v>24670.164626284073</v>
      </c>
      <c r="E143" s="15">
        <f t="shared" si="13"/>
        <v>13561.835373715927</v>
      </c>
      <c r="F143" s="15">
        <f t="shared" si="14"/>
        <v>13561.835373715927</v>
      </c>
      <c r="G143" s="12">
        <f t="shared" si="15"/>
        <v>183923378.7037726</v>
      </c>
      <c r="H143" s="9">
        <f t="shared" si="16"/>
        <v>0.35472471682663548</v>
      </c>
    </row>
    <row r="144" spans="1:8" x14ac:dyDescent="0.25">
      <c r="A144" s="4">
        <v>2022</v>
      </c>
      <c r="B144" s="4" t="s">
        <v>13</v>
      </c>
      <c r="C144" s="4">
        <v>20196</v>
      </c>
      <c r="D144" s="4">
        <f t="shared" si="12"/>
        <v>34163.449387885223</v>
      </c>
      <c r="E144" s="15">
        <f t="shared" si="13"/>
        <v>-13967.449387885223</v>
      </c>
      <c r="F144" s="15">
        <f t="shared" si="14"/>
        <v>13967.449387885223</v>
      </c>
      <c r="G144" s="12">
        <f t="shared" si="15"/>
        <v>195089642.40313527</v>
      </c>
      <c r="H144" s="9">
        <f t="shared" si="16"/>
        <v>0.69159483996262738</v>
      </c>
    </row>
    <row r="145" spans="1:8" x14ac:dyDescent="0.25">
      <c r="A145" s="4">
        <v>2022</v>
      </c>
      <c r="B145" s="4" t="s">
        <v>12</v>
      </c>
      <c r="C145" s="4">
        <v>24119</v>
      </c>
      <c r="D145" s="4">
        <f t="shared" si="12"/>
        <v>24386.234816365566</v>
      </c>
      <c r="E145" s="15">
        <f t="shared" si="13"/>
        <v>-267.23481636556608</v>
      </c>
      <c r="F145" s="15">
        <f t="shared" si="14"/>
        <v>267.23481636556608</v>
      </c>
      <c r="G145" s="12">
        <f t="shared" si="15"/>
        <v>71414.447077937817</v>
      </c>
      <c r="H145" s="9">
        <f t="shared" si="16"/>
        <v>1.1079846443283969E-2</v>
      </c>
    </row>
    <row r="146" spans="1:8" x14ac:dyDescent="0.25">
      <c r="A146" s="4">
        <v>2022</v>
      </c>
      <c r="B146" s="4" t="s">
        <v>11</v>
      </c>
      <c r="C146" s="4">
        <v>62946</v>
      </c>
      <c r="D146" s="4">
        <f t="shared" si="12"/>
        <v>24199.170444909669</v>
      </c>
      <c r="E146" s="15">
        <f t="shared" si="13"/>
        <v>38746.829555090328</v>
      </c>
      <c r="F146" s="15">
        <f t="shared" si="14"/>
        <v>38746.829555090328</v>
      </c>
      <c r="G146" s="12">
        <f t="shared" si="15"/>
        <v>1501316800.5712214</v>
      </c>
      <c r="H146" s="9">
        <f t="shared" si="16"/>
        <v>0.61555666055174796</v>
      </c>
    </row>
    <row r="147" spans="1:8" x14ac:dyDescent="0.25">
      <c r="A147" s="4">
        <v>2022</v>
      </c>
      <c r="B147" s="4" t="s">
        <v>10</v>
      </c>
      <c r="C147" s="4">
        <v>60051</v>
      </c>
      <c r="D147" s="4">
        <f t="shared" si="12"/>
        <v>51321.951133472896</v>
      </c>
      <c r="E147" s="15">
        <f t="shared" si="13"/>
        <v>8729.0488665271041</v>
      </c>
      <c r="F147" s="15">
        <f t="shared" si="14"/>
        <v>8729.0488665271041</v>
      </c>
      <c r="G147" s="12">
        <f t="shared" si="15"/>
        <v>76196294.114218116</v>
      </c>
      <c r="H147" s="9">
        <f t="shared" si="16"/>
        <v>0.14536059127286979</v>
      </c>
    </row>
    <row r="148" spans="1:8" x14ac:dyDescent="0.25">
      <c r="A148" s="4">
        <v>2022</v>
      </c>
      <c r="B148" s="4" t="s">
        <v>9</v>
      </c>
      <c r="C148" s="4">
        <v>42990</v>
      </c>
      <c r="D148" s="4">
        <f t="shared" si="12"/>
        <v>57432.285340041868</v>
      </c>
      <c r="E148" s="15">
        <f t="shared" si="13"/>
        <v>-14442.285340041868</v>
      </c>
      <c r="F148" s="15">
        <f t="shared" si="14"/>
        <v>14442.285340041868</v>
      </c>
      <c r="G148" s="12">
        <f t="shared" si="15"/>
        <v>208579605.84318826</v>
      </c>
      <c r="H148" s="9">
        <f t="shared" si="16"/>
        <v>0.33594522772835234</v>
      </c>
    </row>
    <row r="149" spans="1:8" x14ac:dyDescent="0.25">
      <c r="A149" s="4">
        <v>2022</v>
      </c>
      <c r="B149" s="4" t="s">
        <v>8</v>
      </c>
      <c r="C149" s="4">
        <v>61789</v>
      </c>
      <c r="D149" s="4">
        <f t="shared" si="12"/>
        <v>47322.685602012556</v>
      </c>
      <c r="E149" s="15">
        <f t="shared" si="13"/>
        <v>14466.314397987444</v>
      </c>
      <c r="F149" s="15">
        <f t="shared" si="14"/>
        <v>14466.314397987444</v>
      </c>
      <c r="G149" s="12">
        <f t="shared" si="15"/>
        <v>209274252.26141882</v>
      </c>
      <c r="H149" s="9">
        <f t="shared" si="16"/>
        <v>0.2341244298821383</v>
      </c>
    </row>
    <row r="150" spans="1:8" x14ac:dyDescent="0.25">
      <c r="A150" s="4">
        <v>2022</v>
      </c>
      <c r="B150" s="4" t="s">
        <v>7</v>
      </c>
      <c r="C150" s="4">
        <v>65860</v>
      </c>
      <c r="D150" s="4">
        <f t="shared" si="12"/>
        <v>57449.10568060376</v>
      </c>
      <c r="E150" s="15">
        <f t="shared" si="13"/>
        <v>8410.8943193962405</v>
      </c>
      <c r="F150" s="15">
        <f t="shared" si="14"/>
        <v>8410.8943193962405</v>
      </c>
      <c r="G150" s="12">
        <f t="shared" si="15"/>
        <v>70743143.25205195</v>
      </c>
      <c r="H150" s="9">
        <f t="shared" si="16"/>
        <v>0.12770868993920803</v>
      </c>
    </row>
    <row r="151" spans="1:8" x14ac:dyDescent="0.25">
      <c r="A151" s="4">
        <v>2022</v>
      </c>
      <c r="B151" s="4" t="s">
        <v>6</v>
      </c>
      <c r="C151" s="4">
        <v>68673</v>
      </c>
      <c r="D151" s="4">
        <f t="shared" si="12"/>
        <v>63336.731704181126</v>
      </c>
      <c r="E151" s="15">
        <f t="shared" si="13"/>
        <v>5336.2682958188743</v>
      </c>
      <c r="F151" s="15">
        <f t="shared" si="14"/>
        <v>5336.2682958188743</v>
      </c>
      <c r="G151" s="12">
        <f t="shared" si="15"/>
        <v>28475759.324961673</v>
      </c>
      <c r="H151" s="9">
        <f t="shared" si="16"/>
        <v>7.7705478074627216E-2</v>
      </c>
    </row>
    <row r="152" spans="1:8" x14ac:dyDescent="0.25">
      <c r="A152" s="4">
        <v>2022</v>
      </c>
      <c r="B152" s="4" t="s">
        <v>5</v>
      </c>
      <c r="C152" s="4">
        <v>63878</v>
      </c>
      <c r="D152" s="4">
        <f t="shared" si="12"/>
        <v>67072.119511254336</v>
      </c>
      <c r="E152" s="15">
        <f t="shared" si="13"/>
        <v>-3194.1195112543355</v>
      </c>
      <c r="F152" s="15">
        <f t="shared" si="14"/>
        <v>3194.1195112543355</v>
      </c>
      <c r="G152" s="12">
        <f t="shared" si="15"/>
        <v>10202399.452175636</v>
      </c>
      <c r="H152" s="9">
        <f t="shared" si="16"/>
        <v>5.0003436414013204E-2</v>
      </c>
    </row>
    <row r="153" spans="1:8" x14ac:dyDescent="0.25">
      <c r="A153" s="4">
        <v>2022</v>
      </c>
      <c r="B153" s="4" t="s">
        <v>4</v>
      </c>
      <c r="C153" s="4">
        <v>58504</v>
      </c>
      <c r="D153" s="4">
        <f t="shared" si="12"/>
        <v>64836.235853376304</v>
      </c>
      <c r="E153" s="15">
        <f t="shared" si="13"/>
        <v>-6332.2358533763036</v>
      </c>
      <c r="F153" s="15">
        <f t="shared" si="14"/>
        <v>6332.2358533763036</v>
      </c>
      <c r="G153" s="12">
        <f t="shared" si="15"/>
        <v>40097210.902784325</v>
      </c>
      <c r="H153" s="9">
        <f t="shared" si="16"/>
        <v>0.10823594717243784</v>
      </c>
    </row>
    <row r="154" spans="1:8" x14ac:dyDescent="0.25">
      <c r="A154" s="4">
        <v>2022</v>
      </c>
      <c r="B154" s="4" t="s">
        <v>3</v>
      </c>
      <c r="C154" s="4">
        <v>58322</v>
      </c>
      <c r="D154" s="4">
        <f t="shared" si="12"/>
        <v>60403.670756012885</v>
      </c>
      <c r="E154" s="15">
        <f t="shared" si="13"/>
        <v>-2081.6707560128852</v>
      </c>
      <c r="F154" s="15">
        <f t="shared" si="14"/>
        <v>2081.6707560128852</v>
      </c>
      <c r="G154" s="12">
        <f t="shared" si="15"/>
        <v>4333353.1364392573</v>
      </c>
      <c r="H154" s="9">
        <f t="shared" si="16"/>
        <v>3.5692718974193016E-2</v>
      </c>
    </row>
    <row r="155" spans="1:8" x14ac:dyDescent="0.25">
      <c r="A155" s="4">
        <v>2022</v>
      </c>
      <c r="B155" s="4" t="s">
        <v>2</v>
      </c>
      <c r="C155" s="4">
        <v>47114</v>
      </c>
      <c r="D155" s="4">
        <f t="shared" si="12"/>
        <v>58946.501226803855</v>
      </c>
      <c r="E155" s="15">
        <f t="shared" si="13"/>
        <v>-11832.501226803855</v>
      </c>
      <c r="F155" s="15">
        <f t="shared" si="14"/>
        <v>11832.501226803855</v>
      </c>
      <c r="G155" s="12">
        <f t="shared" si="15"/>
        <v>140008085.28231475</v>
      </c>
      <c r="H155" s="9">
        <f t="shared" si="16"/>
        <v>0.25114618217098644</v>
      </c>
    </row>
    <row r="156" spans="1:8" x14ac:dyDescent="0.25">
      <c r="A156" s="4">
        <v>2022</v>
      </c>
      <c r="B156" s="4" t="s">
        <v>1</v>
      </c>
      <c r="C156" s="4">
        <v>55766</v>
      </c>
      <c r="D156" s="4">
        <f t="shared" si="12"/>
        <v>50663.750368041146</v>
      </c>
      <c r="E156" s="15">
        <f t="shared" si="13"/>
        <v>5102.2496319588536</v>
      </c>
      <c r="F156" s="15">
        <f t="shared" si="14"/>
        <v>5102.2496319588536</v>
      </c>
      <c r="G156" s="12">
        <f t="shared" si="15"/>
        <v>26032951.306824256</v>
      </c>
      <c r="H156" s="9">
        <f t="shared" si="16"/>
        <v>9.149391442740834E-2</v>
      </c>
    </row>
    <row r="157" spans="1:8" x14ac:dyDescent="0.25">
      <c r="A157" s="4">
        <v>2022</v>
      </c>
      <c r="B157" s="4" t="s">
        <v>0</v>
      </c>
      <c r="C157" s="4">
        <v>58188</v>
      </c>
      <c r="D157" s="4">
        <f t="shared" si="12"/>
        <v>54235.325110412341</v>
      </c>
      <c r="E157" s="15">
        <f t="shared" si="13"/>
        <v>3952.674889587659</v>
      </c>
      <c r="F157" s="15">
        <f t="shared" si="14"/>
        <v>3952.674889587659</v>
      </c>
      <c r="G157" s="12">
        <f t="shared" si="15"/>
        <v>15623638.782776812</v>
      </c>
      <c r="H157" s="9">
        <f t="shared" si="16"/>
        <v>6.7929382167932539E-2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7E12-35B1-4522-BCAB-35970414DC9E}">
  <dimension ref="A1:S159"/>
  <sheetViews>
    <sheetView tabSelected="1" topLeftCell="H1" workbookViewId="0">
      <selection activeCell="T18" sqref="T18"/>
    </sheetView>
  </sheetViews>
  <sheetFormatPr defaultRowHeight="15" x14ac:dyDescent="0.25"/>
  <cols>
    <col min="4" max="4" width="10" bestFit="1" customWidth="1"/>
    <col min="5" max="5" width="14.42578125" bestFit="1" customWidth="1"/>
    <col min="7" max="7" width="11" bestFit="1" customWidth="1"/>
    <col min="9" max="9" width="13.85546875" bestFit="1" customWidth="1"/>
    <col min="10" max="10" width="21.85546875" bestFit="1" customWidth="1"/>
    <col min="11" max="11" width="21.42578125" bestFit="1" customWidth="1"/>
    <col min="12" max="12" width="6.140625" customWidth="1"/>
    <col min="13" max="13" width="14.85546875" bestFit="1" customWidth="1"/>
    <col min="14" max="14" width="20.42578125" bestFit="1" customWidth="1"/>
    <col min="16" max="16" width="15.5703125" bestFit="1" customWidth="1"/>
    <col min="17" max="17" width="15.28515625" bestFit="1" customWidth="1"/>
    <col min="18" max="19" width="16.7109375" bestFit="1" customWidth="1"/>
  </cols>
  <sheetData>
    <row r="1" spans="1:19" x14ac:dyDescent="0.25">
      <c r="I1" s="3" t="s">
        <v>71</v>
      </c>
      <c r="J1" s="15">
        <f>INTERCEPT(D:D,A:A)</f>
        <v>33399.53937138131</v>
      </c>
      <c r="K1" s="3" t="s">
        <v>72</v>
      </c>
      <c r="L1" s="3"/>
      <c r="M1" s="15">
        <f>SLOPE(D:D,A:A)</f>
        <v>46.480798470073196</v>
      </c>
    </row>
    <row r="3" spans="1:19" x14ac:dyDescent="0.25">
      <c r="A3" s="3" t="s">
        <v>70</v>
      </c>
      <c r="B3" s="3" t="s">
        <v>54</v>
      </c>
      <c r="C3" s="3" t="s">
        <v>53</v>
      </c>
      <c r="D3" s="3" t="s">
        <v>52</v>
      </c>
      <c r="E3" s="3" t="s">
        <v>73</v>
      </c>
      <c r="F3" s="3" t="s">
        <v>77</v>
      </c>
      <c r="G3" s="3" t="s">
        <v>78</v>
      </c>
      <c r="H3" s="3" t="s">
        <v>56</v>
      </c>
      <c r="I3" s="3" t="s">
        <v>57</v>
      </c>
      <c r="J3" s="3" t="s">
        <v>59</v>
      </c>
      <c r="K3" s="3" t="s">
        <v>60</v>
      </c>
      <c r="L3" s="2"/>
      <c r="P3" s="4" t="s">
        <v>53</v>
      </c>
      <c r="Q3" s="4" t="s">
        <v>74</v>
      </c>
      <c r="R3" s="4" t="s">
        <v>75</v>
      </c>
      <c r="S3" s="4" t="s">
        <v>76</v>
      </c>
    </row>
    <row r="4" spans="1:19" x14ac:dyDescent="0.25">
      <c r="A4" s="4">
        <v>1</v>
      </c>
      <c r="B4" s="4">
        <v>2020</v>
      </c>
      <c r="C4" s="4" t="s">
        <v>51</v>
      </c>
      <c r="D4" s="4">
        <v>36458</v>
      </c>
      <c r="E4" s="15">
        <f>$J$1+($M$1*A4)</f>
        <v>33446.020169851385</v>
      </c>
      <c r="F4" s="15">
        <f t="shared" ref="F4:F35" si="0">VLOOKUP(C4,$P$3:$S$159,4,FALSE)</f>
        <v>1.0953094472009153</v>
      </c>
      <c r="G4" s="15">
        <f>E4*F4</f>
        <v>36633.741863310584</v>
      </c>
      <c r="H4" s="15">
        <f>D4-G4</f>
        <v>-175.74186331058445</v>
      </c>
      <c r="I4" s="15">
        <f>ABS(H4)</f>
        <v>175.74186331058445</v>
      </c>
      <c r="J4" s="12">
        <f>I4^2</f>
        <v>30885.202519876148</v>
      </c>
      <c r="K4" s="9">
        <f>I4/D4</f>
        <v>4.8203923229629833E-3</v>
      </c>
      <c r="L4" s="5"/>
      <c r="M4" s="16" t="s">
        <v>66</v>
      </c>
      <c r="P4" s="4" t="s">
        <v>51</v>
      </c>
      <c r="Q4" s="15">
        <f>AVERAGEIF($C$4:$C$159,P4,$D$4:$D$159)</f>
        <v>40579.333333333336</v>
      </c>
      <c r="R4" s="15">
        <f>AVERAGE($D$4:$D$159)</f>
        <v>37048.282051282054</v>
      </c>
      <c r="S4" s="15">
        <f>Q4/R4</f>
        <v>1.0953094472009153</v>
      </c>
    </row>
    <row r="5" spans="1:19" x14ac:dyDescent="0.25">
      <c r="A5" s="4">
        <v>2</v>
      </c>
      <c r="B5" s="4">
        <v>2020</v>
      </c>
      <c r="C5" s="4" t="s">
        <v>50</v>
      </c>
      <c r="D5" s="4">
        <v>48999</v>
      </c>
      <c r="E5" s="15">
        <f t="shared" ref="E5:E68" si="1">$J$1+($M$1*A5)</f>
        <v>33492.500968321459</v>
      </c>
      <c r="F5" s="15">
        <f t="shared" si="0"/>
        <v>1.232697734003376</v>
      </c>
      <c r="G5" s="15">
        <f t="shared" ref="G5:G68" si="2">E5*F5</f>
        <v>41286.130049755739</v>
      </c>
      <c r="H5" s="15">
        <f t="shared" ref="H5:H68" si="3">D5-G5</f>
        <v>7712.8699502442614</v>
      </c>
      <c r="I5" s="15">
        <f t="shared" ref="I5:I68" si="4">ABS(H5)</f>
        <v>7712.8699502442614</v>
      </c>
      <c r="J5" s="12">
        <f t="shared" ref="J5:J68" si="5">I5^2</f>
        <v>59488362.869380914</v>
      </c>
      <c r="K5" s="9">
        <f>I5/D5</f>
        <v>0.15740872161154842</v>
      </c>
      <c r="L5" s="5"/>
      <c r="M5" s="4" t="s">
        <v>62</v>
      </c>
      <c r="N5" s="12">
        <f>AVERAGE(I4:I159)</f>
        <v>4461.9154813733539</v>
      </c>
      <c r="P5" s="4" t="s">
        <v>50</v>
      </c>
      <c r="Q5" s="15">
        <f t="shared" ref="Q5:Q68" si="6">AVERAGEIF($C$4:$C$159,P5,$D$4:$D$159)</f>
        <v>45669.333333333336</v>
      </c>
      <c r="R5" s="15">
        <f t="shared" ref="R5:R68" si="7">AVERAGE($D$4:$D$159)</f>
        <v>37048.282051282054</v>
      </c>
      <c r="S5" s="15">
        <f t="shared" ref="S5:S68" si="8">Q5/R5</f>
        <v>1.232697734003376</v>
      </c>
    </row>
    <row r="6" spans="1:19" x14ac:dyDescent="0.25">
      <c r="A6" s="4">
        <v>3</v>
      </c>
      <c r="B6" s="4">
        <v>2020</v>
      </c>
      <c r="C6" s="4" t="s">
        <v>49</v>
      </c>
      <c r="D6" s="4">
        <v>40769</v>
      </c>
      <c r="E6" s="15">
        <f t="shared" si="1"/>
        <v>33538.981766791527</v>
      </c>
      <c r="F6" s="15">
        <f t="shared" si="0"/>
        <v>1.0573949586229472</v>
      </c>
      <c r="G6" s="15">
        <f t="shared" si="2"/>
        <v>35463.950237552308</v>
      </c>
      <c r="H6" s="15">
        <f t="shared" si="3"/>
        <v>5305.049762447692</v>
      </c>
      <c r="I6" s="15">
        <f t="shared" si="4"/>
        <v>5305.049762447692</v>
      </c>
      <c r="J6" s="12">
        <f t="shared" si="5"/>
        <v>28143552.982046314</v>
      </c>
      <c r="K6" s="9">
        <f t="shared" ref="K6:K68" si="9">I6/D6</f>
        <v>0.13012459865210557</v>
      </c>
      <c r="L6" s="5"/>
      <c r="M6" s="4" t="s">
        <v>63</v>
      </c>
      <c r="N6" s="17">
        <f>AVERAGE(J4:J159)</f>
        <v>30537165.165418398</v>
      </c>
      <c r="P6" s="4" t="s">
        <v>49</v>
      </c>
      <c r="Q6" s="15">
        <f t="shared" si="6"/>
        <v>39174.666666666664</v>
      </c>
      <c r="R6" s="15">
        <f t="shared" si="7"/>
        <v>37048.282051282054</v>
      </c>
      <c r="S6" s="15">
        <f t="shared" si="8"/>
        <v>1.0573949586229472</v>
      </c>
    </row>
    <row r="7" spans="1:19" x14ac:dyDescent="0.25">
      <c r="A7" s="4">
        <v>4</v>
      </c>
      <c r="B7" s="4">
        <v>2020</v>
      </c>
      <c r="C7" s="4" t="s">
        <v>48</v>
      </c>
      <c r="D7" s="4">
        <v>49314</v>
      </c>
      <c r="E7" s="15">
        <f t="shared" si="1"/>
        <v>33585.462565261601</v>
      </c>
      <c r="F7" s="15">
        <f t="shared" si="0"/>
        <v>1.240876250879829</v>
      </c>
      <c r="G7" s="15">
        <f t="shared" si="2"/>
        <v>41675.402872046659</v>
      </c>
      <c r="H7" s="15">
        <f t="shared" si="3"/>
        <v>7638.5971279533405</v>
      </c>
      <c r="I7" s="15">
        <f t="shared" si="4"/>
        <v>7638.5971279533405</v>
      </c>
      <c r="J7" s="12">
        <f t="shared" si="5"/>
        <v>58348166.083177023</v>
      </c>
      <c r="K7" s="9">
        <f t="shared" si="9"/>
        <v>0.15489713119911871</v>
      </c>
      <c r="L7" s="5"/>
      <c r="M7" s="4" t="s">
        <v>64</v>
      </c>
      <c r="N7" s="18">
        <f>AVERAGE(K4:K159)</f>
        <v>0.14247200361879203</v>
      </c>
      <c r="P7" s="4" t="s">
        <v>48</v>
      </c>
      <c r="Q7" s="15">
        <f t="shared" si="6"/>
        <v>45972.333333333336</v>
      </c>
      <c r="R7" s="15">
        <f t="shared" si="7"/>
        <v>37048.282051282054</v>
      </c>
      <c r="S7" s="15">
        <f t="shared" si="8"/>
        <v>1.240876250879829</v>
      </c>
    </row>
    <row r="8" spans="1:19" x14ac:dyDescent="0.25">
      <c r="A8" s="4">
        <v>5</v>
      </c>
      <c r="B8" s="4">
        <v>2020</v>
      </c>
      <c r="C8" s="4" t="s">
        <v>47</v>
      </c>
      <c r="D8" s="4">
        <v>37611</v>
      </c>
      <c r="E8" s="15">
        <f t="shared" si="1"/>
        <v>33631.943363731676</v>
      </c>
      <c r="F8" s="15">
        <f t="shared" si="0"/>
        <v>1.1356621954857244</v>
      </c>
      <c r="G8" s="15">
        <f>E8*F8</f>
        <v>38194.526638907053</v>
      </c>
      <c r="H8" s="15">
        <f t="shared" si="3"/>
        <v>-583.52663890705298</v>
      </c>
      <c r="I8" s="15">
        <f t="shared" si="4"/>
        <v>583.52663890705298</v>
      </c>
      <c r="J8" s="12">
        <f t="shared" si="5"/>
        <v>340503.33831416222</v>
      </c>
      <c r="K8" s="9">
        <f t="shared" si="9"/>
        <v>1.5514786602511313E-2</v>
      </c>
      <c r="L8" s="5"/>
      <c r="P8" s="4" t="s">
        <v>47</v>
      </c>
      <c r="Q8" s="15">
        <f t="shared" si="6"/>
        <v>42074.333333333336</v>
      </c>
      <c r="R8" s="15">
        <f t="shared" si="7"/>
        <v>37048.282051282054</v>
      </c>
      <c r="S8" s="15">
        <f t="shared" si="8"/>
        <v>1.1356621954857244</v>
      </c>
    </row>
    <row r="9" spans="1:19" x14ac:dyDescent="0.25">
      <c r="A9" s="4">
        <v>6</v>
      </c>
      <c r="B9" s="4">
        <v>2020</v>
      </c>
      <c r="C9" s="4" t="s">
        <v>46</v>
      </c>
      <c r="D9" s="4">
        <v>35416</v>
      </c>
      <c r="E9" s="15">
        <f t="shared" si="1"/>
        <v>33678.424162201751</v>
      </c>
      <c r="F9" s="15">
        <f t="shared" si="0"/>
        <v>1.0407500122847315</v>
      </c>
      <c r="G9" s="15">
        <f t="shared" si="2"/>
        <v>35050.820360541868</v>
      </c>
      <c r="H9" s="15">
        <f t="shared" si="3"/>
        <v>365.17963945813244</v>
      </c>
      <c r="I9" s="15">
        <f t="shared" si="4"/>
        <v>365.17963945813244</v>
      </c>
      <c r="J9" s="12">
        <f t="shared" si="5"/>
        <v>133356.16907477161</v>
      </c>
      <c r="K9" s="9">
        <f t="shared" si="9"/>
        <v>1.0311148618085962E-2</v>
      </c>
      <c r="L9" s="5"/>
      <c r="M9" s="10" t="s">
        <v>79</v>
      </c>
      <c r="N9" s="11">
        <f>100%-N7</f>
        <v>0.85752799638120791</v>
      </c>
      <c r="P9" s="4" t="s">
        <v>46</v>
      </c>
      <c r="Q9" s="15">
        <f>AVERAGEIF($C$4:$C$159,P9,$D$4:$D$159)</f>
        <v>38558</v>
      </c>
      <c r="R9" s="15">
        <f t="shared" si="7"/>
        <v>37048.282051282054</v>
      </c>
      <c r="S9" s="15">
        <f t="shared" si="8"/>
        <v>1.0407500122847315</v>
      </c>
    </row>
    <row r="10" spans="1:19" x14ac:dyDescent="0.25">
      <c r="A10" s="4">
        <v>7</v>
      </c>
      <c r="B10" s="4">
        <v>2020</v>
      </c>
      <c r="C10" s="4" t="s">
        <v>45</v>
      </c>
      <c r="D10" s="4">
        <v>43094</v>
      </c>
      <c r="E10" s="15">
        <f>$J$1+($M$1*A10)</f>
        <v>33724.904960671825</v>
      </c>
      <c r="F10" s="15">
        <f t="shared" si="0"/>
        <v>1.0853674657394403</v>
      </c>
      <c r="G10" s="15">
        <f t="shared" si="2"/>
        <v>36603.914629467858</v>
      </c>
      <c r="H10" s="15">
        <f t="shared" si="3"/>
        <v>6490.0853705321424</v>
      </c>
      <c r="I10" s="15">
        <f t="shared" si="4"/>
        <v>6490.0853705321424</v>
      </c>
      <c r="J10" s="12">
        <f t="shared" si="5"/>
        <v>42121208.116795339</v>
      </c>
      <c r="K10" s="9">
        <f t="shared" si="9"/>
        <v>0.15060299277236142</v>
      </c>
      <c r="L10" s="5"/>
      <c r="P10" s="4" t="s">
        <v>45</v>
      </c>
      <c r="Q10" s="15">
        <f t="shared" si="6"/>
        <v>40211</v>
      </c>
      <c r="R10" s="15">
        <f t="shared" si="7"/>
        <v>37048.282051282054</v>
      </c>
      <c r="S10" s="15">
        <f t="shared" si="8"/>
        <v>1.0853674657394403</v>
      </c>
    </row>
    <row r="11" spans="1:19" x14ac:dyDescent="0.25">
      <c r="A11" s="4">
        <v>8</v>
      </c>
      <c r="B11" s="4">
        <v>2020</v>
      </c>
      <c r="C11" s="4" t="s">
        <v>44</v>
      </c>
      <c r="D11" s="4">
        <v>40144</v>
      </c>
      <c r="E11" s="15">
        <f t="shared" si="1"/>
        <v>33771.385759141893</v>
      </c>
      <c r="F11" s="15">
        <f t="shared" si="0"/>
        <v>1.1161651150992848</v>
      </c>
      <c r="G11" s="15">
        <f t="shared" si="2"/>
        <v>37694.442672914956</v>
      </c>
      <c r="H11" s="15">
        <f t="shared" si="3"/>
        <v>2449.5573270850437</v>
      </c>
      <c r="I11" s="15">
        <f t="shared" si="4"/>
        <v>2449.5573270850437</v>
      </c>
      <c r="J11" s="12">
        <f t="shared" si="5"/>
        <v>6000331.0986760231</v>
      </c>
      <c r="K11" s="9">
        <f t="shared" si="9"/>
        <v>6.1019263827347639E-2</v>
      </c>
      <c r="L11" s="5"/>
      <c r="P11" s="4" t="s">
        <v>44</v>
      </c>
      <c r="Q11" s="15">
        <f t="shared" si="6"/>
        <v>41352</v>
      </c>
      <c r="R11" s="15">
        <f t="shared" si="7"/>
        <v>37048.282051282054</v>
      </c>
      <c r="S11" s="15">
        <f t="shared" si="8"/>
        <v>1.1161651150992848</v>
      </c>
    </row>
    <row r="12" spans="1:19" x14ac:dyDescent="0.25">
      <c r="A12" s="4">
        <v>9</v>
      </c>
      <c r="B12" s="4">
        <v>2020</v>
      </c>
      <c r="C12" s="4" t="s">
        <v>43</v>
      </c>
      <c r="D12" s="4">
        <v>34768</v>
      </c>
      <c r="E12" s="15">
        <f t="shared" si="1"/>
        <v>33817.866557611967</v>
      </c>
      <c r="F12" s="15">
        <f t="shared" si="0"/>
        <v>1.119098224562127</v>
      </c>
      <c r="G12" s="15">
        <f t="shared" si="2"/>
        <v>37845.514423102482</v>
      </c>
      <c r="H12" s="15">
        <f t="shared" si="3"/>
        <v>-3077.5144231024824</v>
      </c>
      <c r="I12" s="15">
        <f t="shared" si="4"/>
        <v>3077.5144231024824</v>
      </c>
      <c r="J12" s="12">
        <f t="shared" si="5"/>
        <v>9471095.0244038049</v>
      </c>
      <c r="K12" s="9">
        <f t="shared" si="9"/>
        <v>8.8515716265027675E-2</v>
      </c>
      <c r="L12" s="5"/>
      <c r="P12" s="4" t="s">
        <v>43</v>
      </c>
      <c r="Q12" s="15">
        <f t="shared" si="6"/>
        <v>41460.666666666664</v>
      </c>
      <c r="R12" s="15">
        <f t="shared" si="7"/>
        <v>37048.282051282054</v>
      </c>
      <c r="S12" s="15">
        <f t="shared" si="8"/>
        <v>1.119098224562127</v>
      </c>
    </row>
    <row r="13" spans="1:19" x14ac:dyDescent="0.25">
      <c r="A13" s="4">
        <v>10</v>
      </c>
      <c r="B13" s="4">
        <v>2020</v>
      </c>
      <c r="C13" s="4" t="s">
        <v>42</v>
      </c>
      <c r="D13" s="4">
        <v>47517</v>
      </c>
      <c r="E13" s="15">
        <f t="shared" si="1"/>
        <v>33864.347356082042</v>
      </c>
      <c r="F13" s="15">
        <f t="shared" si="0"/>
        <v>1.2027818169360425</v>
      </c>
      <c r="G13" s="15">
        <f>E13*F13</f>
        <v>40731.421242301622</v>
      </c>
      <c r="H13" s="15">
        <f>D13-G13</f>
        <v>6785.5787576983785</v>
      </c>
      <c r="I13" s="15">
        <f t="shared" si="4"/>
        <v>6785.5787576983785</v>
      </c>
      <c r="J13" s="12">
        <f t="shared" si="5"/>
        <v>46044079.076927468</v>
      </c>
      <c r="K13" s="9">
        <f t="shared" si="9"/>
        <v>0.14280318112882501</v>
      </c>
      <c r="L13" s="5"/>
      <c r="P13" s="4" t="s">
        <v>42</v>
      </c>
      <c r="Q13" s="15">
        <f>AVERAGEIF($C$4:$C$159,P13,$D$4:$D$159)</f>
        <v>44561</v>
      </c>
      <c r="R13" s="15">
        <f t="shared" si="7"/>
        <v>37048.282051282054</v>
      </c>
      <c r="S13" s="15">
        <f t="shared" si="8"/>
        <v>1.2027818169360425</v>
      </c>
    </row>
    <row r="14" spans="1:19" x14ac:dyDescent="0.25">
      <c r="A14" s="4">
        <v>11</v>
      </c>
      <c r="B14" s="4">
        <v>2020</v>
      </c>
      <c r="C14" s="4" t="s">
        <v>41</v>
      </c>
      <c r="D14" s="4">
        <v>16001</v>
      </c>
      <c r="E14" s="15">
        <f t="shared" si="1"/>
        <v>33910.828154552117</v>
      </c>
      <c r="F14" s="15">
        <f t="shared" si="0"/>
        <v>0.65003463948292006</v>
      </c>
      <c r="G14" s="15">
        <f t="shared" si="2"/>
        <v>22043.212954011542</v>
      </c>
      <c r="H14" s="15">
        <f t="shared" si="3"/>
        <v>-6042.212954011542</v>
      </c>
      <c r="I14" s="15">
        <f t="shared" si="4"/>
        <v>6042.212954011542</v>
      </c>
      <c r="J14" s="12">
        <f t="shared" si="5"/>
        <v>36508337.381624885</v>
      </c>
      <c r="K14" s="9">
        <f t="shared" si="9"/>
        <v>0.37761470870642722</v>
      </c>
      <c r="L14" s="5"/>
      <c r="P14" s="4" t="s">
        <v>41</v>
      </c>
      <c r="Q14" s="15">
        <f t="shared" si="6"/>
        <v>24082.666666666668</v>
      </c>
      <c r="R14" s="15">
        <f t="shared" si="7"/>
        <v>37048.282051282054</v>
      </c>
      <c r="S14" s="15">
        <f t="shared" si="8"/>
        <v>0.65003463948292006</v>
      </c>
    </row>
    <row r="15" spans="1:19" x14ac:dyDescent="0.25">
      <c r="A15" s="4">
        <v>12</v>
      </c>
      <c r="B15" s="4">
        <v>2020</v>
      </c>
      <c r="C15" s="4" t="s">
        <v>40</v>
      </c>
      <c r="D15" s="4">
        <v>15765</v>
      </c>
      <c r="E15" s="15">
        <f t="shared" si="1"/>
        <v>33957.308953022191</v>
      </c>
      <c r="F15" s="15">
        <f t="shared" si="0"/>
        <v>0.5602958855492105</v>
      </c>
      <c r="G15" s="15">
        <f t="shared" si="2"/>
        <v>19026.140490701702</v>
      </c>
      <c r="H15" s="15">
        <f t="shared" si="3"/>
        <v>-3261.1404907017022</v>
      </c>
      <c r="I15" s="15">
        <f t="shared" si="4"/>
        <v>3261.1404907017022</v>
      </c>
      <c r="J15" s="12">
        <f t="shared" si="5"/>
        <v>10635037.300094139</v>
      </c>
      <c r="K15" s="9">
        <f>I15/D15</f>
        <v>0.20685953001596588</v>
      </c>
      <c r="L15" s="5"/>
      <c r="P15" s="4" t="s">
        <v>40</v>
      </c>
      <c r="Q15" s="15">
        <f t="shared" si="6"/>
        <v>20758</v>
      </c>
      <c r="R15" s="15">
        <f t="shared" si="7"/>
        <v>37048.282051282054</v>
      </c>
      <c r="S15" s="15">
        <f t="shared" si="8"/>
        <v>0.5602958855492105</v>
      </c>
    </row>
    <row r="16" spans="1:19" x14ac:dyDescent="0.25">
      <c r="A16" s="4">
        <v>13</v>
      </c>
      <c r="B16" s="4">
        <v>2020</v>
      </c>
      <c r="C16" s="4" t="s">
        <v>39</v>
      </c>
      <c r="D16" s="4">
        <v>17048</v>
      </c>
      <c r="E16" s="15">
        <f t="shared" si="1"/>
        <v>34003.789751492259</v>
      </c>
      <c r="F16" s="15">
        <f t="shared" si="0"/>
        <v>0.59592506798128286</v>
      </c>
      <c r="G16" s="15">
        <f t="shared" si="2"/>
        <v>20263.710719279276</v>
      </c>
      <c r="H16" s="15">
        <f>D16-G16</f>
        <v>-3215.7107192792755</v>
      </c>
      <c r="I16" s="15">
        <f t="shared" si="4"/>
        <v>3215.7107192792755</v>
      </c>
      <c r="J16" s="12">
        <f t="shared" si="5"/>
        <v>10340795.430087635</v>
      </c>
      <c r="K16" s="9">
        <f t="shared" si="9"/>
        <v>0.18862686058653658</v>
      </c>
      <c r="L16" s="5"/>
      <c r="P16" s="4" t="s">
        <v>39</v>
      </c>
      <c r="Q16" s="15">
        <f t="shared" si="6"/>
        <v>22078</v>
      </c>
      <c r="R16" s="15">
        <f t="shared" si="7"/>
        <v>37048.282051282054</v>
      </c>
      <c r="S16" s="15">
        <f t="shared" si="8"/>
        <v>0.59592506798128286</v>
      </c>
    </row>
    <row r="17" spans="1:19" x14ac:dyDescent="0.25">
      <c r="A17" s="4">
        <v>14</v>
      </c>
      <c r="B17" s="4">
        <v>2020</v>
      </c>
      <c r="C17" s="4" t="s">
        <v>38</v>
      </c>
      <c r="D17" s="4">
        <v>21419</v>
      </c>
      <c r="E17" s="15">
        <f t="shared" si="1"/>
        <v>34050.270549962333</v>
      </c>
      <c r="F17" s="15">
        <f t="shared" si="0"/>
        <v>0.43736620889026995</v>
      </c>
      <c r="G17" s="15">
        <f t="shared" si="2"/>
        <v>14892.437742125034</v>
      </c>
      <c r="H17" s="15">
        <f t="shared" si="3"/>
        <v>6526.5622578749662</v>
      </c>
      <c r="I17" s="15">
        <f t="shared" si="4"/>
        <v>6526.5622578749662</v>
      </c>
      <c r="J17" s="12">
        <f t="shared" si="5"/>
        <v>42596014.90591798</v>
      </c>
      <c r="K17" s="9">
        <f t="shared" si="9"/>
        <v>0.30470900872472878</v>
      </c>
      <c r="L17" s="5"/>
      <c r="P17" s="4" t="s">
        <v>38</v>
      </c>
      <c r="Q17" s="15">
        <f t="shared" si="6"/>
        <v>16203.666666666666</v>
      </c>
      <c r="R17" s="15">
        <f t="shared" si="7"/>
        <v>37048.282051282054</v>
      </c>
      <c r="S17" s="15">
        <f t="shared" si="8"/>
        <v>0.43736620889026995</v>
      </c>
    </row>
    <row r="18" spans="1:19" x14ac:dyDescent="0.25">
      <c r="A18" s="4">
        <v>15</v>
      </c>
      <c r="B18" s="4">
        <v>2020</v>
      </c>
      <c r="C18" s="4" t="s">
        <v>37</v>
      </c>
      <c r="D18" s="4">
        <v>14231</v>
      </c>
      <c r="E18" s="15">
        <f t="shared" si="1"/>
        <v>34096.751348432408</v>
      </c>
      <c r="F18" s="15">
        <f t="shared" si="0"/>
        <v>0.58048575559405147</v>
      </c>
      <c r="G18" s="15">
        <f t="shared" si="2"/>
        <v>19792.67846979728</v>
      </c>
      <c r="H18" s="15">
        <f t="shared" si="3"/>
        <v>-5561.6784697972798</v>
      </c>
      <c r="I18" s="15">
        <f t="shared" si="4"/>
        <v>5561.6784697972798</v>
      </c>
      <c r="J18" s="12">
        <f t="shared" si="5"/>
        <v>30932267.401406612</v>
      </c>
      <c r="K18" s="9">
        <f t="shared" si="9"/>
        <v>0.39081431169961911</v>
      </c>
      <c r="L18" s="5"/>
      <c r="P18" s="4" t="s">
        <v>37</v>
      </c>
      <c r="Q18" s="15">
        <f t="shared" si="6"/>
        <v>21506</v>
      </c>
      <c r="R18" s="15">
        <f t="shared" si="7"/>
        <v>37048.282051282054</v>
      </c>
      <c r="S18" s="15">
        <f t="shared" si="8"/>
        <v>0.58048575559405147</v>
      </c>
    </row>
    <row r="19" spans="1:19" x14ac:dyDescent="0.25">
      <c r="A19" s="4">
        <v>16</v>
      </c>
      <c r="B19" s="4">
        <v>2020</v>
      </c>
      <c r="C19" s="4" t="s">
        <v>36</v>
      </c>
      <c r="D19" s="4">
        <v>15215</v>
      </c>
      <c r="E19" s="15">
        <f t="shared" si="1"/>
        <v>34143.232146902483</v>
      </c>
      <c r="F19" s="15">
        <f t="shared" si="0"/>
        <v>0.5462691442836547</v>
      </c>
      <c r="G19" s="15">
        <f>E19*F19</f>
        <v>18651.39420796659</v>
      </c>
      <c r="H19" s="15">
        <f t="shared" si="3"/>
        <v>-3436.3942079665903</v>
      </c>
      <c r="I19" s="15">
        <f t="shared" si="4"/>
        <v>3436.3942079665903</v>
      </c>
      <c r="J19" s="12">
        <f t="shared" si="5"/>
        <v>11808805.152546329</v>
      </c>
      <c r="K19" s="9">
        <f t="shared" si="9"/>
        <v>0.22585568241646994</v>
      </c>
      <c r="L19" s="5"/>
      <c r="P19" s="4" t="s">
        <v>36</v>
      </c>
      <c r="Q19" s="15">
        <f t="shared" si="6"/>
        <v>20238.333333333332</v>
      </c>
      <c r="R19" s="15">
        <f t="shared" si="7"/>
        <v>37048.282051282054</v>
      </c>
      <c r="S19" s="15">
        <f t="shared" si="8"/>
        <v>0.5462691442836547</v>
      </c>
    </row>
    <row r="20" spans="1:19" x14ac:dyDescent="0.25">
      <c r="A20" s="4">
        <v>17</v>
      </c>
      <c r="B20" s="4">
        <v>2020</v>
      </c>
      <c r="C20" s="4" t="s">
        <v>35</v>
      </c>
      <c r="D20" s="4">
        <v>25245</v>
      </c>
      <c r="E20" s="15">
        <f t="shared" si="1"/>
        <v>34189.712945372557</v>
      </c>
      <c r="F20" s="15">
        <f t="shared" si="0"/>
        <v>0.59408962524993369</v>
      </c>
      <c r="G20" s="15">
        <f t="shared" si="2"/>
        <v>20311.753751119188</v>
      </c>
      <c r="H20" s="15">
        <f t="shared" si="3"/>
        <v>4933.2462488808123</v>
      </c>
      <c r="I20" s="15">
        <f t="shared" si="4"/>
        <v>4933.2462488808123</v>
      </c>
      <c r="J20" s="12">
        <f t="shared" si="5"/>
        <v>24336918.552096605</v>
      </c>
      <c r="K20" s="9">
        <f t="shared" si="9"/>
        <v>0.19541478506162854</v>
      </c>
      <c r="L20" s="5"/>
      <c r="P20" s="4" t="s">
        <v>35</v>
      </c>
      <c r="Q20" s="15">
        <f t="shared" si="6"/>
        <v>22010</v>
      </c>
      <c r="R20" s="15">
        <f t="shared" si="7"/>
        <v>37048.282051282054</v>
      </c>
      <c r="S20" s="15">
        <f t="shared" si="8"/>
        <v>0.59408962524993369</v>
      </c>
    </row>
    <row r="21" spans="1:19" x14ac:dyDescent="0.25">
      <c r="A21" s="4">
        <v>18</v>
      </c>
      <c r="B21" s="4">
        <v>2020</v>
      </c>
      <c r="C21" s="4" t="s">
        <v>34</v>
      </c>
      <c r="D21" s="4">
        <v>23390</v>
      </c>
      <c r="E21" s="15">
        <f t="shared" si="1"/>
        <v>34236.193743842625</v>
      </c>
      <c r="F21" s="15">
        <f t="shared" si="0"/>
        <v>0.45652139308165429</v>
      </c>
      <c r="G21" s="15">
        <f t="shared" si="2"/>
        <v>15629.554861752453</v>
      </c>
      <c r="H21" s="15">
        <f t="shared" si="3"/>
        <v>7760.4451382475472</v>
      </c>
      <c r="I21" s="15">
        <f t="shared" si="4"/>
        <v>7760.4451382475472</v>
      </c>
      <c r="J21" s="12">
        <f t="shared" si="5"/>
        <v>60224508.743749991</v>
      </c>
      <c r="K21" s="9">
        <f t="shared" si="9"/>
        <v>0.33178474297766342</v>
      </c>
      <c r="L21" s="5"/>
      <c r="P21" s="4" t="s">
        <v>34</v>
      </c>
      <c r="Q21" s="15">
        <f t="shared" si="6"/>
        <v>16913.333333333332</v>
      </c>
      <c r="R21" s="15">
        <f t="shared" si="7"/>
        <v>37048.282051282054</v>
      </c>
      <c r="S21" s="15">
        <f t="shared" si="8"/>
        <v>0.45652139308165429</v>
      </c>
    </row>
    <row r="22" spans="1:19" x14ac:dyDescent="0.25">
      <c r="A22" s="4">
        <v>19</v>
      </c>
      <c r="B22" s="4">
        <v>2020</v>
      </c>
      <c r="C22" s="4" t="s">
        <v>33</v>
      </c>
      <c r="D22" s="4">
        <v>17507</v>
      </c>
      <c r="E22" s="15">
        <f t="shared" si="1"/>
        <v>34282.674542312699</v>
      </c>
      <c r="F22" s="15">
        <f t="shared" si="0"/>
        <v>0.35208110276056953</v>
      </c>
      <c r="G22" s="15">
        <f t="shared" si="2"/>
        <v>12070.281858439159</v>
      </c>
      <c r="H22" s="15">
        <f t="shared" si="3"/>
        <v>5436.7181415608411</v>
      </c>
      <c r="I22" s="15">
        <f t="shared" si="4"/>
        <v>5436.7181415608411</v>
      </c>
      <c r="J22" s="12">
        <f t="shared" si="5"/>
        <v>29557904.150776766</v>
      </c>
      <c r="K22" s="9">
        <f t="shared" si="9"/>
        <v>0.31054538993321762</v>
      </c>
      <c r="L22" s="5"/>
      <c r="P22" s="4" t="s">
        <v>33</v>
      </c>
      <c r="Q22" s="15">
        <f t="shared" si="6"/>
        <v>13044</v>
      </c>
      <c r="R22" s="15">
        <f t="shared" si="7"/>
        <v>37048.282051282054</v>
      </c>
      <c r="S22" s="15">
        <f t="shared" si="8"/>
        <v>0.35208110276056953</v>
      </c>
    </row>
    <row r="23" spans="1:19" x14ac:dyDescent="0.25">
      <c r="A23" s="4">
        <v>20</v>
      </c>
      <c r="B23" s="4">
        <v>2020</v>
      </c>
      <c r="C23" s="4" t="s">
        <v>32</v>
      </c>
      <c r="D23" s="4">
        <v>18246</v>
      </c>
      <c r="E23" s="15">
        <f t="shared" si="1"/>
        <v>34329.155340782774</v>
      </c>
      <c r="F23" s="15">
        <f t="shared" si="0"/>
        <v>0.6169786757820529</v>
      </c>
      <c r="G23" s="15">
        <f t="shared" si="2"/>
        <v>21180.356802872546</v>
      </c>
      <c r="H23" s="15">
        <f t="shared" si="3"/>
        <v>-2934.3568028725458</v>
      </c>
      <c r="I23" s="15">
        <f t="shared" si="4"/>
        <v>2934.3568028725458</v>
      </c>
      <c r="J23" s="12">
        <f t="shared" si="5"/>
        <v>8610449.8465643879</v>
      </c>
      <c r="K23" s="9">
        <f t="shared" si="9"/>
        <v>0.16082192277060978</v>
      </c>
      <c r="L23" s="5"/>
      <c r="P23" s="4" t="s">
        <v>32</v>
      </c>
      <c r="Q23" s="15">
        <f t="shared" si="6"/>
        <v>22858</v>
      </c>
      <c r="R23" s="15">
        <f t="shared" si="7"/>
        <v>37048.282051282054</v>
      </c>
      <c r="S23" s="15">
        <f t="shared" si="8"/>
        <v>0.6169786757820529</v>
      </c>
    </row>
    <row r="24" spans="1:19" x14ac:dyDescent="0.25">
      <c r="A24" s="4">
        <v>21</v>
      </c>
      <c r="B24" s="4">
        <v>2020</v>
      </c>
      <c r="C24" s="4" t="s">
        <v>31</v>
      </c>
      <c r="D24" s="4">
        <v>27132</v>
      </c>
      <c r="E24" s="15">
        <f t="shared" si="1"/>
        <v>34375.636139252849</v>
      </c>
      <c r="F24" s="15">
        <f t="shared" si="0"/>
        <v>0.86814641739158105</v>
      </c>
      <c r="G24" s="15">
        <f t="shared" si="2"/>
        <v>29843.085359848923</v>
      </c>
      <c r="H24" s="15">
        <f t="shared" si="3"/>
        <v>-2711.085359848923</v>
      </c>
      <c r="I24" s="15">
        <f t="shared" si="4"/>
        <v>2711.085359848923</v>
      </c>
      <c r="J24" s="12">
        <f t="shared" si="5"/>
        <v>7349983.8283871645</v>
      </c>
      <c r="K24" s="9">
        <f t="shared" si="9"/>
        <v>9.9922061029372067E-2</v>
      </c>
      <c r="L24" s="5"/>
      <c r="P24" s="4" t="s">
        <v>31</v>
      </c>
      <c r="Q24" s="15">
        <f t="shared" si="6"/>
        <v>32163.333333333332</v>
      </c>
      <c r="R24" s="15">
        <f t="shared" si="7"/>
        <v>37048.282051282054</v>
      </c>
      <c r="S24" s="15">
        <f t="shared" si="8"/>
        <v>0.86814641739158105</v>
      </c>
    </row>
    <row r="25" spans="1:19" x14ac:dyDescent="0.25">
      <c r="A25" s="4">
        <v>22</v>
      </c>
      <c r="B25" s="4">
        <v>2020</v>
      </c>
      <c r="C25" s="4" t="s">
        <v>30</v>
      </c>
      <c r="D25" s="4">
        <v>39077</v>
      </c>
      <c r="E25" s="15">
        <f t="shared" si="1"/>
        <v>34422.116937722923</v>
      </c>
      <c r="F25" s="15">
        <f t="shared" si="0"/>
        <v>0.8807156011940066</v>
      </c>
      <c r="G25" s="15">
        <f t="shared" si="2"/>
        <v>30316.095413177041</v>
      </c>
      <c r="H25" s="15">
        <f t="shared" si="3"/>
        <v>8760.9045868229587</v>
      </c>
      <c r="I25" s="15">
        <f t="shared" si="4"/>
        <v>8760.9045868229587</v>
      </c>
      <c r="J25" s="12">
        <f t="shared" si="5"/>
        <v>76753449.179415554</v>
      </c>
      <c r="K25" s="9">
        <f t="shared" si="9"/>
        <v>0.22419593589126491</v>
      </c>
      <c r="L25" s="5"/>
      <c r="P25" s="4" t="s">
        <v>30</v>
      </c>
      <c r="Q25" s="15">
        <f t="shared" si="6"/>
        <v>32629</v>
      </c>
      <c r="R25" s="15">
        <f t="shared" si="7"/>
        <v>37048.282051282054</v>
      </c>
      <c r="S25" s="15">
        <f t="shared" si="8"/>
        <v>0.8807156011940066</v>
      </c>
    </row>
    <row r="26" spans="1:19" x14ac:dyDescent="0.25">
      <c r="A26" s="4">
        <v>23</v>
      </c>
      <c r="B26" s="4">
        <v>2020</v>
      </c>
      <c r="C26" s="4" t="s">
        <v>29</v>
      </c>
      <c r="D26" s="4">
        <v>27228</v>
      </c>
      <c r="E26" s="15">
        <f t="shared" si="1"/>
        <v>34468.597736192991</v>
      </c>
      <c r="F26" s="15">
        <f t="shared" si="0"/>
        <v>0.61829227695252831</v>
      </c>
      <c r="G26" s="15">
        <f t="shared" si="2"/>
        <v>21311.667777671526</v>
      </c>
      <c r="H26" s="15">
        <f t="shared" si="3"/>
        <v>5916.332222328474</v>
      </c>
      <c r="I26" s="15">
        <f t="shared" si="4"/>
        <v>5916.332222328474</v>
      </c>
      <c r="J26" s="12">
        <f t="shared" si="5"/>
        <v>35002986.964962177</v>
      </c>
      <c r="K26" s="9">
        <f t="shared" si="9"/>
        <v>0.21728853468225628</v>
      </c>
      <c r="L26" s="5"/>
      <c r="P26" s="4" t="s">
        <v>29</v>
      </c>
      <c r="Q26" s="15">
        <f t="shared" si="6"/>
        <v>22906.666666666668</v>
      </c>
      <c r="R26" s="15">
        <f t="shared" si="7"/>
        <v>37048.282051282054</v>
      </c>
      <c r="S26" s="15">
        <f t="shared" si="8"/>
        <v>0.61829227695252831</v>
      </c>
    </row>
    <row r="27" spans="1:19" x14ac:dyDescent="0.25">
      <c r="A27" s="4">
        <v>24</v>
      </c>
      <c r="B27" s="4">
        <v>2020</v>
      </c>
      <c r="C27" s="4" t="s">
        <v>28</v>
      </c>
      <c r="D27" s="4">
        <v>28879</v>
      </c>
      <c r="E27" s="15">
        <f t="shared" si="1"/>
        <v>34515.078534663066</v>
      </c>
      <c r="F27" s="15">
        <f t="shared" si="0"/>
        <v>0.78989717506538581</v>
      </c>
      <c r="G27" s="15">
        <f t="shared" si="2"/>
        <v>27263.363031690293</v>
      </c>
      <c r="H27" s="15">
        <f t="shared" si="3"/>
        <v>1615.6369683097073</v>
      </c>
      <c r="I27" s="15">
        <f t="shared" si="4"/>
        <v>1615.6369683097073</v>
      </c>
      <c r="J27" s="12">
        <f t="shared" si="5"/>
        <v>2610282.8133689822</v>
      </c>
      <c r="K27" s="9">
        <f t="shared" si="9"/>
        <v>5.5945045476287522E-2</v>
      </c>
      <c r="L27" s="5"/>
      <c r="P27" s="4" t="s">
        <v>28</v>
      </c>
      <c r="Q27" s="15">
        <f t="shared" si="6"/>
        <v>29264.333333333332</v>
      </c>
      <c r="R27" s="15">
        <f t="shared" si="7"/>
        <v>37048.282051282054</v>
      </c>
      <c r="S27" s="15">
        <f t="shared" si="8"/>
        <v>0.78989717506538581</v>
      </c>
    </row>
    <row r="28" spans="1:19" x14ac:dyDescent="0.25">
      <c r="A28" s="4">
        <v>25</v>
      </c>
      <c r="B28" s="4">
        <v>2020</v>
      </c>
      <c r="C28" s="4" t="s">
        <v>27</v>
      </c>
      <c r="D28" s="4">
        <v>36137</v>
      </c>
      <c r="E28" s="15">
        <f t="shared" si="1"/>
        <v>34561.55933313314</v>
      </c>
      <c r="F28" s="15">
        <f t="shared" si="0"/>
        <v>0.86620300744074075</v>
      </c>
      <c r="G28" s="15">
        <f t="shared" si="2"/>
        <v>29937.326636201527</v>
      </c>
      <c r="H28" s="15">
        <f t="shared" si="3"/>
        <v>6199.6733637984726</v>
      </c>
      <c r="I28" s="15">
        <f t="shared" si="4"/>
        <v>6199.6733637984726</v>
      </c>
      <c r="J28" s="12">
        <f t="shared" si="5"/>
        <v>38435949.817792267</v>
      </c>
      <c r="K28" s="9">
        <f t="shared" si="9"/>
        <v>0.171560266867711</v>
      </c>
      <c r="L28" s="5"/>
      <c r="P28" s="4" t="s">
        <v>27</v>
      </c>
      <c r="Q28" s="15">
        <f t="shared" si="6"/>
        <v>32091.333333333332</v>
      </c>
      <c r="R28" s="15">
        <f t="shared" si="7"/>
        <v>37048.282051282054</v>
      </c>
      <c r="S28" s="15">
        <f t="shared" si="8"/>
        <v>0.86620300744074075</v>
      </c>
    </row>
    <row r="29" spans="1:19" x14ac:dyDescent="0.25">
      <c r="A29" s="4">
        <v>26</v>
      </c>
      <c r="B29" s="4">
        <v>2020</v>
      </c>
      <c r="C29" s="4" t="s">
        <v>26</v>
      </c>
      <c r="D29" s="4">
        <v>39142</v>
      </c>
      <c r="E29" s="15">
        <f t="shared" si="1"/>
        <v>34608.040131603215</v>
      </c>
      <c r="F29" s="15">
        <f t="shared" si="0"/>
        <v>0.80301519223355788</v>
      </c>
      <c r="G29" s="15">
        <f t="shared" si="2"/>
        <v>27790.781999106042</v>
      </c>
      <c r="H29" s="15">
        <f t="shared" si="3"/>
        <v>11351.218000893958</v>
      </c>
      <c r="I29" s="15">
        <f t="shared" si="4"/>
        <v>11351.218000893958</v>
      </c>
      <c r="J29" s="12">
        <f t="shared" si="5"/>
        <v>128850150.10381901</v>
      </c>
      <c r="K29" s="9">
        <f t="shared" si="9"/>
        <v>0.29000097084701748</v>
      </c>
      <c r="L29" s="5"/>
      <c r="P29" s="4" t="s">
        <v>26</v>
      </c>
      <c r="Q29" s="15">
        <f t="shared" si="6"/>
        <v>29750.333333333332</v>
      </c>
      <c r="R29" s="15">
        <f t="shared" si="7"/>
        <v>37048.282051282054</v>
      </c>
      <c r="S29" s="15">
        <f t="shared" si="8"/>
        <v>0.80301519223355788</v>
      </c>
    </row>
    <row r="30" spans="1:19" x14ac:dyDescent="0.25">
      <c r="A30" s="4">
        <v>27</v>
      </c>
      <c r="B30" s="4">
        <v>2020</v>
      </c>
      <c r="C30" s="4" t="s">
        <v>25</v>
      </c>
      <c r="D30" s="4">
        <v>26797</v>
      </c>
      <c r="E30" s="15">
        <f t="shared" si="1"/>
        <v>34654.520930073289</v>
      </c>
      <c r="F30" s="15">
        <f t="shared" si="0"/>
        <v>0.72865276980904325</v>
      </c>
      <c r="G30" s="15">
        <f t="shared" si="2"/>
        <v>25251.112662103365</v>
      </c>
      <c r="H30" s="15">
        <f t="shared" si="3"/>
        <v>1545.8873378966346</v>
      </c>
      <c r="I30" s="15">
        <f t="shared" si="4"/>
        <v>1545.8873378966346</v>
      </c>
      <c r="J30" s="12">
        <f t="shared" si="5"/>
        <v>2389767.6614691438</v>
      </c>
      <c r="K30" s="9">
        <f t="shared" si="9"/>
        <v>5.7688821058201833E-2</v>
      </c>
      <c r="L30" s="5"/>
      <c r="P30" s="4" t="s">
        <v>25</v>
      </c>
      <c r="Q30" s="15">
        <f t="shared" si="6"/>
        <v>26995.333333333332</v>
      </c>
      <c r="R30" s="15">
        <f t="shared" si="7"/>
        <v>37048.282051282054</v>
      </c>
      <c r="S30" s="15">
        <f t="shared" si="8"/>
        <v>0.72865276980904325</v>
      </c>
    </row>
    <row r="31" spans="1:19" x14ac:dyDescent="0.25">
      <c r="A31" s="4">
        <v>28</v>
      </c>
      <c r="B31" s="4">
        <v>2020</v>
      </c>
      <c r="C31" s="4" t="s">
        <v>24</v>
      </c>
      <c r="D31" s="4">
        <v>20736</v>
      </c>
      <c r="E31" s="15">
        <f t="shared" si="1"/>
        <v>34701.001728543357</v>
      </c>
      <c r="F31" s="15">
        <f t="shared" si="0"/>
        <v>0.69523691537653909</v>
      </c>
      <c r="G31" s="15">
        <f t="shared" si="2"/>
        <v>24125.417402228435</v>
      </c>
      <c r="H31" s="15">
        <f t="shared" si="3"/>
        <v>-3389.4174022284351</v>
      </c>
      <c r="I31" s="15">
        <f t="shared" si="4"/>
        <v>3389.4174022284351</v>
      </c>
      <c r="J31" s="12">
        <f t="shared" si="5"/>
        <v>11488150.326528953</v>
      </c>
      <c r="K31" s="9">
        <f t="shared" si="9"/>
        <v>0.16345570033894846</v>
      </c>
      <c r="L31" s="5"/>
      <c r="P31" s="4" t="s">
        <v>24</v>
      </c>
      <c r="Q31" s="15">
        <f t="shared" si="6"/>
        <v>25757.333333333332</v>
      </c>
      <c r="R31" s="15">
        <f t="shared" si="7"/>
        <v>37048.282051282054</v>
      </c>
      <c r="S31" s="15">
        <f t="shared" si="8"/>
        <v>0.69523691537653909</v>
      </c>
    </row>
    <row r="32" spans="1:19" x14ac:dyDescent="0.25">
      <c r="A32" s="4">
        <v>29</v>
      </c>
      <c r="B32" s="4">
        <v>2020</v>
      </c>
      <c r="C32" s="4" t="s">
        <v>23</v>
      </c>
      <c r="D32" s="4">
        <v>37330</v>
      </c>
      <c r="E32" s="15">
        <f t="shared" si="1"/>
        <v>34747.482527013432</v>
      </c>
      <c r="F32" s="15">
        <f t="shared" si="0"/>
        <v>0.97715732000445699</v>
      </c>
      <c r="G32" s="15">
        <f t="shared" si="2"/>
        <v>33953.756902998139</v>
      </c>
      <c r="H32" s="15">
        <f t="shared" si="3"/>
        <v>3376.2430970018613</v>
      </c>
      <c r="I32" s="15">
        <f t="shared" si="4"/>
        <v>3376.2430970018613</v>
      </c>
      <c r="J32" s="12">
        <f t="shared" si="5"/>
        <v>11399017.45005272</v>
      </c>
      <c r="K32" s="9">
        <f t="shared" si="9"/>
        <v>9.0443158237392476E-2</v>
      </c>
      <c r="L32" s="5"/>
      <c r="P32" s="4" t="s">
        <v>23</v>
      </c>
      <c r="Q32" s="15">
        <f t="shared" si="6"/>
        <v>36202</v>
      </c>
      <c r="R32" s="15">
        <f t="shared" si="7"/>
        <v>37048.282051282054</v>
      </c>
      <c r="S32" s="15">
        <f t="shared" si="8"/>
        <v>0.97715732000445699</v>
      </c>
    </row>
    <row r="33" spans="1:19" x14ac:dyDescent="0.25">
      <c r="A33" s="4">
        <v>30</v>
      </c>
      <c r="B33" s="4">
        <v>2020</v>
      </c>
      <c r="C33" s="4" t="s">
        <v>22</v>
      </c>
      <c r="D33" s="4">
        <v>37063</v>
      </c>
      <c r="E33" s="15">
        <f t="shared" si="1"/>
        <v>34793.963325483506</v>
      </c>
      <c r="F33" s="15">
        <f t="shared" si="0"/>
        <v>0.81878740354755364</v>
      </c>
      <c r="G33" s="15">
        <f t="shared" si="2"/>
        <v>28488.858890401443</v>
      </c>
      <c r="H33" s="15">
        <f t="shared" si="3"/>
        <v>8574.1411095985568</v>
      </c>
      <c r="I33" s="15">
        <f t="shared" si="4"/>
        <v>8574.1411095985568</v>
      </c>
      <c r="J33" s="12">
        <f t="shared" si="5"/>
        <v>73515895.767307967</v>
      </c>
      <c r="K33" s="9">
        <f t="shared" si="9"/>
        <v>0.23133964087091052</v>
      </c>
      <c r="L33" s="5"/>
      <c r="P33" s="4" t="s">
        <v>22</v>
      </c>
      <c r="Q33" s="15">
        <f t="shared" si="6"/>
        <v>30334.666666666668</v>
      </c>
      <c r="R33" s="15">
        <f t="shared" si="7"/>
        <v>37048.282051282054</v>
      </c>
      <c r="S33" s="15">
        <f t="shared" si="8"/>
        <v>0.81878740354755364</v>
      </c>
    </row>
    <row r="34" spans="1:19" x14ac:dyDescent="0.25">
      <c r="A34" s="4">
        <v>31</v>
      </c>
      <c r="B34" s="4">
        <v>2020</v>
      </c>
      <c r="C34" s="4" t="s">
        <v>21</v>
      </c>
      <c r="D34" s="4">
        <v>28146</v>
      </c>
      <c r="E34" s="15">
        <f t="shared" si="1"/>
        <v>34840.444123953581</v>
      </c>
      <c r="F34" s="15">
        <f t="shared" si="0"/>
        <v>0.683225562208151</v>
      </c>
      <c r="G34" s="15">
        <f t="shared" si="2"/>
        <v>23803.882024169856</v>
      </c>
      <c r="H34" s="15">
        <f t="shared" si="3"/>
        <v>4342.1179758301441</v>
      </c>
      <c r="I34" s="15">
        <f t="shared" si="4"/>
        <v>4342.1179758301441</v>
      </c>
      <c r="J34" s="12">
        <f t="shared" si="5"/>
        <v>18853988.516027268</v>
      </c>
      <c r="K34" s="9">
        <f t="shared" si="9"/>
        <v>0.15427122773502963</v>
      </c>
      <c r="L34" s="5"/>
      <c r="P34" s="4" t="s">
        <v>21</v>
      </c>
      <c r="Q34" s="15">
        <f t="shared" si="6"/>
        <v>25312.333333333332</v>
      </c>
      <c r="R34" s="15">
        <f t="shared" si="7"/>
        <v>37048.282051282054</v>
      </c>
      <c r="S34" s="15">
        <f t="shared" si="8"/>
        <v>0.683225562208151</v>
      </c>
    </row>
    <row r="35" spans="1:19" x14ac:dyDescent="0.25">
      <c r="A35" s="4">
        <v>32</v>
      </c>
      <c r="B35" s="4">
        <v>2020</v>
      </c>
      <c r="C35" s="4" t="s">
        <v>20</v>
      </c>
      <c r="D35" s="4">
        <v>36393</v>
      </c>
      <c r="E35" s="15">
        <f t="shared" si="1"/>
        <v>34886.924922423656</v>
      </c>
      <c r="F35" s="15">
        <f t="shared" si="0"/>
        <v>0.91001070674926621</v>
      </c>
      <c r="G35" s="15">
        <f t="shared" si="2"/>
        <v>31747.475204963339</v>
      </c>
      <c r="H35" s="15">
        <f t="shared" si="3"/>
        <v>4645.5247950366611</v>
      </c>
      <c r="I35" s="15">
        <f t="shared" si="4"/>
        <v>4645.5247950366611</v>
      </c>
      <c r="J35" s="12">
        <f t="shared" si="5"/>
        <v>21580900.62130041</v>
      </c>
      <c r="K35" s="9">
        <f t="shared" si="9"/>
        <v>0.12764885541276239</v>
      </c>
      <c r="L35" s="5"/>
      <c r="P35" s="4" t="s">
        <v>20</v>
      </c>
      <c r="Q35" s="15">
        <f t="shared" si="6"/>
        <v>33714.333333333336</v>
      </c>
      <c r="R35" s="15">
        <f t="shared" si="7"/>
        <v>37048.282051282054</v>
      </c>
      <c r="S35" s="15">
        <f t="shared" si="8"/>
        <v>0.91001070674926621</v>
      </c>
    </row>
    <row r="36" spans="1:19" x14ac:dyDescent="0.25">
      <c r="A36" s="4">
        <v>33</v>
      </c>
      <c r="B36" s="4">
        <v>2020</v>
      </c>
      <c r="C36" s="4" t="s">
        <v>19</v>
      </c>
      <c r="D36" s="4">
        <v>26483</v>
      </c>
      <c r="E36" s="15">
        <f t="shared" si="1"/>
        <v>34933.405720893723</v>
      </c>
      <c r="F36" s="15">
        <f t="shared" ref="F36:F67" si="10">VLOOKUP(C36,$P$3:$S$159,4,FALSE)</f>
        <v>0.91570597757742322</v>
      </c>
      <c r="G36" s="15">
        <f t="shared" si="2"/>
        <v>31988.728435759735</v>
      </c>
      <c r="H36" s="15">
        <f t="shared" si="3"/>
        <v>-5505.7284357597346</v>
      </c>
      <c r="I36" s="15">
        <f t="shared" si="4"/>
        <v>5505.7284357597346</v>
      </c>
      <c r="J36" s="12">
        <f t="shared" si="5"/>
        <v>30313045.608333334</v>
      </c>
      <c r="K36" s="9">
        <f t="shared" si="9"/>
        <v>0.20789670489596099</v>
      </c>
      <c r="L36" s="5"/>
      <c r="P36" s="4" t="s">
        <v>19</v>
      </c>
      <c r="Q36" s="15">
        <f t="shared" si="6"/>
        <v>33925.333333333336</v>
      </c>
      <c r="R36" s="15">
        <f t="shared" si="7"/>
        <v>37048.282051282054</v>
      </c>
      <c r="S36" s="15">
        <f t="shared" si="8"/>
        <v>0.91570597757742322</v>
      </c>
    </row>
    <row r="37" spans="1:19" x14ac:dyDescent="0.25">
      <c r="A37" s="4">
        <v>34</v>
      </c>
      <c r="B37" s="4">
        <v>2020</v>
      </c>
      <c r="C37" s="4" t="s">
        <v>18</v>
      </c>
      <c r="D37" s="4">
        <v>38719</v>
      </c>
      <c r="E37" s="15">
        <f t="shared" si="1"/>
        <v>34979.886519363798</v>
      </c>
      <c r="F37" s="15">
        <f t="shared" si="10"/>
        <v>0.97874983649195113</v>
      </c>
      <c r="G37" s="15">
        <f t="shared" si="2"/>
        <v>34236.558211334319</v>
      </c>
      <c r="H37" s="15">
        <f t="shared" si="3"/>
        <v>4482.4417886656811</v>
      </c>
      <c r="I37" s="15">
        <f t="shared" si="4"/>
        <v>4482.4417886656811</v>
      </c>
      <c r="J37" s="12">
        <f t="shared" si="5"/>
        <v>20092284.388776392</v>
      </c>
      <c r="K37" s="9">
        <f t="shared" si="9"/>
        <v>0.11576853195241822</v>
      </c>
      <c r="L37" s="5"/>
      <c r="P37" s="4" t="s">
        <v>18</v>
      </c>
      <c r="Q37" s="15">
        <f t="shared" si="6"/>
        <v>36261</v>
      </c>
      <c r="R37" s="15">
        <f t="shared" si="7"/>
        <v>37048.282051282054</v>
      </c>
      <c r="S37" s="15">
        <f t="shared" si="8"/>
        <v>0.97874983649195113</v>
      </c>
    </row>
    <row r="38" spans="1:19" x14ac:dyDescent="0.25">
      <c r="A38" s="4">
        <v>35</v>
      </c>
      <c r="B38" s="4">
        <v>2020</v>
      </c>
      <c r="C38" s="4" t="s">
        <v>17</v>
      </c>
      <c r="D38" s="4">
        <v>32251</v>
      </c>
      <c r="E38" s="15">
        <f t="shared" si="1"/>
        <v>35026.367317833872</v>
      </c>
      <c r="F38" s="15">
        <f t="shared" si="10"/>
        <v>0.96294163610479189</v>
      </c>
      <c r="G38" s="15">
        <f t="shared" si="2"/>
        <v>33728.347451842361</v>
      </c>
      <c r="H38" s="15">
        <f t="shared" si="3"/>
        <v>-1477.3474518423609</v>
      </c>
      <c r="I38" s="15">
        <f t="shared" si="4"/>
        <v>1477.3474518423609</v>
      </c>
      <c r="J38" s="12">
        <f t="shared" si="5"/>
        <v>2182555.4934651167</v>
      </c>
      <c r="K38" s="9">
        <f t="shared" si="9"/>
        <v>4.5807802915951781E-2</v>
      </c>
      <c r="L38" s="5"/>
      <c r="P38" s="4" t="s">
        <v>17</v>
      </c>
      <c r="Q38" s="15">
        <f t="shared" si="6"/>
        <v>35675.333333333336</v>
      </c>
      <c r="R38" s="15">
        <f t="shared" si="7"/>
        <v>37048.282051282054</v>
      </c>
      <c r="S38" s="15">
        <f t="shared" si="8"/>
        <v>0.96294163610479189</v>
      </c>
    </row>
    <row r="39" spans="1:19" x14ac:dyDescent="0.25">
      <c r="A39" s="4">
        <v>36</v>
      </c>
      <c r="B39" s="4">
        <v>2020</v>
      </c>
      <c r="C39" s="4" t="s">
        <v>16</v>
      </c>
      <c r="D39" s="4">
        <v>34068</v>
      </c>
      <c r="E39" s="15">
        <f t="shared" si="1"/>
        <v>35072.848116303947</v>
      </c>
      <c r="F39" s="15">
        <f t="shared" si="10"/>
        <v>0.76287837838773098</v>
      </c>
      <c r="G39" s="15">
        <f t="shared" si="2"/>
        <v>26756.31749640514</v>
      </c>
      <c r="H39" s="15">
        <f t="shared" si="3"/>
        <v>7311.6825035948605</v>
      </c>
      <c r="I39" s="15">
        <f t="shared" si="4"/>
        <v>7311.6825035948605</v>
      </c>
      <c r="J39" s="12">
        <f t="shared" si="5"/>
        <v>53460701.033375204</v>
      </c>
      <c r="K39" s="9">
        <f t="shared" si="9"/>
        <v>0.21462024491002879</v>
      </c>
      <c r="L39" s="5"/>
      <c r="P39" s="4" t="s">
        <v>16</v>
      </c>
      <c r="Q39" s="15">
        <f t="shared" si="6"/>
        <v>28263.333333333332</v>
      </c>
      <c r="R39" s="15">
        <f t="shared" si="7"/>
        <v>37048.282051282054</v>
      </c>
      <c r="S39" s="15">
        <f t="shared" si="8"/>
        <v>0.76287837838773098</v>
      </c>
    </row>
    <row r="40" spans="1:19" x14ac:dyDescent="0.25">
      <c r="A40" s="4">
        <v>37</v>
      </c>
      <c r="B40" s="4">
        <v>2020</v>
      </c>
      <c r="C40" s="4" t="s">
        <v>15</v>
      </c>
      <c r="D40" s="4">
        <v>23717</v>
      </c>
      <c r="E40" s="15">
        <f t="shared" si="1"/>
        <v>35119.328914774022</v>
      </c>
      <c r="F40" s="15">
        <f t="shared" si="10"/>
        <v>0.67452520377082426</v>
      </c>
      <c r="G40" s="15">
        <f t="shared" si="2"/>
        <v>23688.872492532548</v>
      </c>
      <c r="H40" s="15">
        <f t="shared" si="3"/>
        <v>28.127507467452233</v>
      </c>
      <c r="I40" s="15">
        <f t="shared" si="4"/>
        <v>28.127507467452233</v>
      </c>
      <c r="J40" s="12">
        <f t="shared" si="5"/>
        <v>791.15667633158114</v>
      </c>
      <c r="K40" s="9">
        <f t="shared" si="9"/>
        <v>1.1859639696189331E-3</v>
      </c>
      <c r="L40" s="5"/>
      <c r="P40" s="4" t="s">
        <v>15</v>
      </c>
      <c r="Q40" s="15">
        <f t="shared" si="6"/>
        <v>24990</v>
      </c>
      <c r="R40" s="15">
        <f t="shared" si="7"/>
        <v>37048.282051282054</v>
      </c>
      <c r="S40" s="15">
        <f t="shared" si="8"/>
        <v>0.67452520377082426</v>
      </c>
    </row>
    <row r="41" spans="1:19" x14ac:dyDescent="0.25">
      <c r="A41" s="4">
        <v>38</v>
      </c>
      <c r="B41" s="4">
        <v>2020</v>
      </c>
      <c r="C41" s="4" t="s">
        <v>14</v>
      </c>
      <c r="D41" s="4">
        <v>34029</v>
      </c>
      <c r="E41" s="15">
        <f t="shared" si="1"/>
        <v>35165.809713244089</v>
      </c>
      <c r="F41" s="15">
        <f t="shared" si="10"/>
        <v>0.87350878929297382</v>
      </c>
      <c r="G41" s="15">
        <f t="shared" si="2"/>
        <v>30717.643867122944</v>
      </c>
      <c r="H41" s="15">
        <f t="shared" si="3"/>
        <v>3311.3561328770556</v>
      </c>
      <c r="I41" s="15">
        <f t="shared" si="4"/>
        <v>3311.3561328770556</v>
      </c>
      <c r="J41" s="12">
        <f t="shared" si="5"/>
        <v>10965079.438742489</v>
      </c>
      <c r="K41" s="9">
        <f t="shared" si="9"/>
        <v>9.7309827878487631E-2</v>
      </c>
      <c r="L41" s="5"/>
      <c r="P41" s="4" t="s">
        <v>14</v>
      </c>
      <c r="Q41" s="15">
        <f t="shared" si="6"/>
        <v>32362</v>
      </c>
      <c r="R41" s="15">
        <f t="shared" si="7"/>
        <v>37048.282051282054</v>
      </c>
      <c r="S41" s="15">
        <f t="shared" si="8"/>
        <v>0.87350878929297382</v>
      </c>
    </row>
    <row r="42" spans="1:19" x14ac:dyDescent="0.25">
      <c r="A42" s="4">
        <v>39</v>
      </c>
      <c r="B42" s="4">
        <v>2020</v>
      </c>
      <c r="C42" s="4" t="s">
        <v>13</v>
      </c>
      <c r="D42" s="4">
        <v>29256</v>
      </c>
      <c r="E42" s="15">
        <f t="shared" si="1"/>
        <v>35212.290511714164</v>
      </c>
      <c r="F42" s="15">
        <f t="shared" si="10"/>
        <v>0.70292957976528192</v>
      </c>
      <c r="G42" s="15">
        <f t="shared" si="2"/>
        <v>24751.76057197226</v>
      </c>
      <c r="H42" s="15">
        <f t="shared" si="3"/>
        <v>4504.2394280277404</v>
      </c>
      <c r="I42" s="15">
        <f t="shared" si="4"/>
        <v>4504.2394280277404</v>
      </c>
      <c r="J42" s="12">
        <f t="shared" si="5"/>
        <v>20288172.824999664</v>
      </c>
      <c r="K42" s="9">
        <f t="shared" si="9"/>
        <v>0.1539595101185309</v>
      </c>
      <c r="L42" s="5"/>
      <c r="P42" s="4" t="s">
        <v>13</v>
      </c>
      <c r="Q42" s="15">
        <f t="shared" si="6"/>
        <v>26042.333333333332</v>
      </c>
      <c r="R42" s="15">
        <f t="shared" si="7"/>
        <v>37048.282051282054</v>
      </c>
      <c r="S42" s="15">
        <f t="shared" si="8"/>
        <v>0.70292957976528192</v>
      </c>
    </row>
    <row r="43" spans="1:19" x14ac:dyDescent="0.25">
      <c r="A43" s="4">
        <v>40</v>
      </c>
      <c r="B43" s="4">
        <v>2020</v>
      </c>
      <c r="C43" s="4" t="s">
        <v>12</v>
      </c>
      <c r="D43" s="4">
        <v>24373</v>
      </c>
      <c r="E43" s="15">
        <f t="shared" si="1"/>
        <v>35258.771310184238</v>
      </c>
      <c r="F43" s="15">
        <f t="shared" si="10"/>
        <v>0.77921741760405505</v>
      </c>
      <c r="G43" s="15">
        <f t="shared" si="2"/>
        <v>27474.248728213708</v>
      </c>
      <c r="H43" s="15">
        <f t="shared" si="3"/>
        <v>-3101.2487282137081</v>
      </c>
      <c r="I43" s="15">
        <f t="shared" si="4"/>
        <v>3101.2487282137081</v>
      </c>
      <c r="J43" s="12">
        <f t="shared" si="5"/>
        <v>9617743.6742471419</v>
      </c>
      <c r="K43" s="9">
        <f t="shared" si="9"/>
        <v>0.12724115735501201</v>
      </c>
      <c r="L43" s="5"/>
      <c r="P43" s="4" t="s">
        <v>12</v>
      </c>
      <c r="Q43" s="15">
        <f t="shared" si="6"/>
        <v>28868.666666666668</v>
      </c>
      <c r="R43" s="15">
        <f t="shared" si="7"/>
        <v>37048.282051282054</v>
      </c>
      <c r="S43" s="15">
        <f t="shared" si="8"/>
        <v>0.77921741760405505</v>
      </c>
    </row>
    <row r="44" spans="1:19" x14ac:dyDescent="0.25">
      <c r="A44" s="4">
        <v>41</v>
      </c>
      <c r="B44" s="4">
        <v>2020</v>
      </c>
      <c r="C44" s="4" t="s">
        <v>11</v>
      </c>
      <c r="D44" s="4">
        <v>59046</v>
      </c>
      <c r="E44" s="15">
        <f t="shared" si="1"/>
        <v>35305.252108654313</v>
      </c>
      <c r="F44" s="15">
        <f t="shared" si="10"/>
        <v>1.6435489932402829</v>
      </c>
      <c r="G44" s="15">
        <f t="shared" si="2"/>
        <v>58025.911559273169</v>
      </c>
      <c r="H44" s="15">
        <f t="shared" si="3"/>
        <v>1020.0884407268313</v>
      </c>
      <c r="I44" s="15">
        <f t="shared" si="4"/>
        <v>1020.0884407268313</v>
      </c>
      <c r="J44" s="12">
        <f t="shared" si="5"/>
        <v>1040580.426904498</v>
      </c>
      <c r="K44" s="9">
        <f t="shared" si="9"/>
        <v>1.7276165036189263E-2</v>
      </c>
      <c r="L44" s="5"/>
      <c r="P44" s="4" t="s">
        <v>11</v>
      </c>
      <c r="Q44" s="15">
        <f t="shared" si="6"/>
        <v>60890.666666666664</v>
      </c>
      <c r="R44" s="15">
        <f t="shared" si="7"/>
        <v>37048.282051282054</v>
      </c>
      <c r="S44" s="15">
        <f t="shared" si="8"/>
        <v>1.6435489932402829</v>
      </c>
    </row>
    <row r="45" spans="1:19" x14ac:dyDescent="0.25">
      <c r="A45" s="4">
        <v>42</v>
      </c>
      <c r="B45" s="4">
        <v>2020</v>
      </c>
      <c r="C45" s="4" t="s">
        <v>10</v>
      </c>
      <c r="D45" s="4">
        <v>56157</v>
      </c>
      <c r="E45" s="15">
        <f t="shared" si="1"/>
        <v>35351.732907124388</v>
      </c>
      <c r="F45" s="15">
        <f t="shared" si="10"/>
        <v>1.6430811352891548</v>
      </c>
      <c r="G45" s="15">
        <f t="shared" si="2"/>
        <v>58085.765439476912</v>
      </c>
      <c r="H45" s="15">
        <f t="shared" si="3"/>
        <v>-1928.7654394769124</v>
      </c>
      <c r="I45" s="15">
        <f t="shared" si="4"/>
        <v>1928.7654394769124</v>
      </c>
      <c r="J45" s="12">
        <f t="shared" si="5"/>
        <v>3720136.1205205671</v>
      </c>
      <c r="K45" s="9">
        <f t="shared" si="9"/>
        <v>3.4345948670279972E-2</v>
      </c>
      <c r="L45" s="5"/>
      <c r="P45" s="4" t="s">
        <v>10</v>
      </c>
      <c r="Q45" s="15">
        <f t="shared" si="6"/>
        <v>60873.333333333336</v>
      </c>
      <c r="R45" s="15">
        <f t="shared" si="7"/>
        <v>37048.282051282054</v>
      </c>
      <c r="S45" s="15">
        <f t="shared" si="8"/>
        <v>1.6430811352891548</v>
      </c>
    </row>
    <row r="46" spans="1:19" x14ac:dyDescent="0.25">
      <c r="A46" s="4">
        <v>43</v>
      </c>
      <c r="B46" s="4">
        <v>2020</v>
      </c>
      <c r="C46" s="4" t="s">
        <v>9</v>
      </c>
      <c r="D46" s="4">
        <v>46786</v>
      </c>
      <c r="E46" s="15">
        <f t="shared" si="1"/>
        <v>35398.213705594455</v>
      </c>
      <c r="F46" s="15">
        <f t="shared" si="10"/>
        <v>1.345307543932623</v>
      </c>
      <c r="G46" s="15">
        <f t="shared" si="2"/>
        <v>47621.48393987539</v>
      </c>
      <c r="H46" s="15">
        <f t="shared" si="3"/>
        <v>-835.48393987539021</v>
      </c>
      <c r="I46" s="15">
        <f t="shared" si="4"/>
        <v>835.48393987539021</v>
      </c>
      <c r="J46" s="12">
        <f t="shared" si="5"/>
        <v>698033.41378970467</v>
      </c>
      <c r="K46" s="9">
        <f t="shared" si="9"/>
        <v>1.7857562943517081E-2</v>
      </c>
      <c r="L46" s="5"/>
      <c r="P46" s="4" t="s">
        <v>9</v>
      </c>
      <c r="Q46" s="15">
        <f t="shared" si="6"/>
        <v>49841.333333333336</v>
      </c>
      <c r="R46" s="15">
        <f t="shared" si="7"/>
        <v>37048.282051282054</v>
      </c>
      <c r="S46" s="15">
        <f t="shared" si="8"/>
        <v>1.345307543932623</v>
      </c>
    </row>
    <row r="47" spans="1:19" x14ac:dyDescent="0.25">
      <c r="A47" s="4">
        <v>44</v>
      </c>
      <c r="B47" s="4">
        <v>2020</v>
      </c>
      <c r="C47" s="4" t="s">
        <v>8</v>
      </c>
      <c r="D47" s="4">
        <v>57610</v>
      </c>
      <c r="E47" s="15">
        <f t="shared" si="1"/>
        <v>35444.69450406453</v>
      </c>
      <c r="F47" s="15">
        <f t="shared" si="10"/>
        <v>1.6474628049468363</v>
      </c>
      <c r="G47" s="15">
        <f t="shared" si="2"/>
        <v>58393.815828149862</v>
      </c>
      <c r="H47" s="15">
        <f t="shared" si="3"/>
        <v>-783.81582814986177</v>
      </c>
      <c r="I47" s="15">
        <f t="shared" si="4"/>
        <v>783.81582814986177</v>
      </c>
      <c r="J47" s="12">
        <f t="shared" si="5"/>
        <v>614367.25245825364</v>
      </c>
      <c r="K47" s="9">
        <f t="shared" si="9"/>
        <v>1.3605551608225339E-2</v>
      </c>
      <c r="L47" s="5"/>
      <c r="P47" s="4" t="s">
        <v>8</v>
      </c>
      <c r="Q47" s="15">
        <f t="shared" si="6"/>
        <v>61035.666666666664</v>
      </c>
      <c r="R47" s="15">
        <f t="shared" si="7"/>
        <v>37048.282051282054</v>
      </c>
      <c r="S47" s="15">
        <f t="shared" si="8"/>
        <v>1.6474628049468363</v>
      </c>
    </row>
    <row r="48" spans="1:19" x14ac:dyDescent="0.25">
      <c r="A48" s="4">
        <v>45</v>
      </c>
      <c r="B48" s="4">
        <v>2020</v>
      </c>
      <c r="C48" s="4" t="s">
        <v>7</v>
      </c>
      <c r="D48" s="4">
        <v>65951</v>
      </c>
      <c r="E48" s="15">
        <f t="shared" si="1"/>
        <v>35491.175302534604</v>
      </c>
      <c r="F48" s="15">
        <f t="shared" si="10"/>
        <v>1.5872080992024959</v>
      </c>
      <c r="G48" s="15">
        <f t="shared" si="2"/>
        <v>56331.880890398519</v>
      </c>
      <c r="H48" s="15">
        <f t="shared" si="3"/>
        <v>9619.1191096014809</v>
      </c>
      <c r="I48" s="15">
        <f t="shared" si="4"/>
        <v>9619.1191096014809</v>
      </c>
      <c r="J48" s="12">
        <f t="shared" si="5"/>
        <v>92527452.44470039</v>
      </c>
      <c r="K48" s="9">
        <f t="shared" si="9"/>
        <v>0.14585251337510396</v>
      </c>
      <c r="L48" s="5"/>
      <c r="P48" s="4" t="s">
        <v>7</v>
      </c>
      <c r="Q48" s="15">
        <f t="shared" si="6"/>
        <v>58803.333333333336</v>
      </c>
      <c r="R48" s="15">
        <f t="shared" si="7"/>
        <v>37048.282051282054</v>
      </c>
      <c r="S48" s="15">
        <f t="shared" si="8"/>
        <v>1.5872080992024959</v>
      </c>
    </row>
    <row r="49" spans="1:19" x14ac:dyDescent="0.25">
      <c r="A49" s="4">
        <v>46</v>
      </c>
      <c r="B49" s="4">
        <v>2020</v>
      </c>
      <c r="C49" s="4" t="s">
        <v>6</v>
      </c>
      <c r="D49" s="4">
        <v>63986</v>
      </c>
      <c r="E49" s="15">
        <f t="shared" si="1"/>
        <v>35537.656101004679</v>
      </c>
      <c r="F49" s="15">
        <f t="shared" si="10"/>
        <v>1.6756872355754755</v>
      </c>
      <c r="G49" s="15">
        <f t="shared" si="2"/>
        <v>59549.996710724459</v>
      </c>
      <c r="H49" s="15">
        <f t="shared" si="3"/>
        <v>4436.0032892755407</v>
      </c>
      <c r="I49" s="15">
        <f t="shared" si="4"/>
        <v>4436.0032892755407</v>
      </c>
      <c r="J49" s="12">
        <f t="shared" si="5"/>
        <v>19678125.182463415</v>
      </c>
      <c r="K49" s="9">
        <f t="shared" si="9"/>
        <v>6.9327716832987538E-2</v>
      </c>
      <c r="L49" s="5"/>
      <c r="P49" s="4" t="s">
        <v>6</v>
      </c>
      <c r="Q49" s="15">
        <f t="shared" si="6"/>
        <v>62081.333333333336</v>
      </c>
      <c r="R49" s="15">
        <f t="shared" si="7"/>
        <v>37048.282051282054</v>
      </c>
      <c r="S49" s="15">
        <f t="shared" si="8"/>
        <v>1.6756872355754755</v>
      </c>
    </row>
    <row r="50" spans="1:19" x14ac:dyDescent="0.25">
      <c r="A50" s="4">
        <v>47</v>
      </c>
      <c r="B50" s="4">
        <v>2020</v>
      </c>
      <c r="C50" s="4" t="s">
        <v>5</v>
      </c>
      <c r="D50" s="4">
        <v>54868</v>
      </c>
      <c r="E50" s="15">
        <f t="shared" si="1"/>
        <v>35584.136899474754</v>
      </c>
      <c r="F50" s="15">
        <f t="shared" si="10"/>
        <v>1.5842569952030716</v>
      </c>
      <c r="G50" s="15">
        <f t="shared" si="2"/>
        <v>56374.417801256619</v>
      </c>
      <c r="H50" s="15">
        <f t="shared" si="3"/>
        <v>-1506.417801256619</v>
      </c>
      <c r="I50" s="15">
        <f t="shared" si="4"/>
        <v>1506.417801256619</v>
      </c>
      <c r="J50" s="12">
        <f t="shared" si="5"/>
        <v>2269294.5919428263</v>
      </c>
      <c r="K50" s="9">
        <f t="shared" si="9"/>
        <v>2.7455307305836171E-2</v>
      </c>
      <c r="L50" s="5"/>
      <c r="P50" s="4" t="s">
        <v>5</v>
      </c>
      <c r="Q50" s="15">
        <f t="shared" si="6"/>
        <v>58694</v>
      </c>
      <c r="R50" s="15">
        <f t="shared" si="7"/>
        <v>37048.282051282054</v>
      </c>
      <c r="S50" s="15">
        <f t="shared" si="8"/>
        <v>1.5842569952030716</v>
      </c>
    </row>
    <row r="51" spans="1:19" x14ac:dyDescent="0.25">
      <c r="A51" s="4">
        <v>48</v>
      </c>
      <c r="B51" s="4">
        <v>2020</v>
      </c>
      <c r="C51" s="4" t="s">
        <v>4</v>
      </c>
      <c r="D51" s="4">
        <v>56226</v>
      </c>
      <c r="E51" s="15">
        <f t="shared" si="1"/>
        <v>35630.617697944821</v>
      </c>
      <c r="F51" s="15">
        <f t="shared" si="10"/>
        <v>1.6263372189997389</v>
      </c>
      <c r="G51" s="15">
        <f t="shared" si="2"/>
        <v>57947.399698118461</v>
      </c>
      <c r="H51" s="15">
        <f t="shared" si="3"/>
        <v>-1721.3996981184609</v>
      </c>
      <c r="I51" s="15">
        <f t="shared" si="4"/>
        <v>1721.3996981184609</v>
      </c>
      <c r="J51" s="12">
        <f t="shared" si="5"/>
        <v>2963216.9206823283</v>
      </c>
      <c r="K51" s="9">
        <f t="shared" si="9"/>
        <v>3.0615724008794171E-2</v>
      </c>
      <c r="L51" s="5"/>
      <c r="P51" s="4" t="s">
        <v>4</v>
      </c>
      <c r="Q51" s="15">
        <f t="shared" si="6"/>
        <v>60253</v>
      </c>
      <c r="R51" s="15">
        <f t="shared" si="7"/>
        <v>37048.282051282054</v>
      </c>
      <c r="S51" s="15">
        <f t="shared" si="8"/>
        <v>1.6263372189997389</v>
      </c>
    </row>
    <row r="52" spans="1:19" x14ac:dyDescent="0.25">
      <c r="A52" s="4">
        <v>49</v>
      </c>
      <c r="B52" s="4">
        <v>2020</v>
      </c>
      <c r="C52" s="4" t="s">
        <v>3</v>
      </c>
      <c r="D52" s="4">
        <v>66204</v>
      </c>
      <c r="E52" s="15">
        <f t="shared" si="1"/>
        <v>35677.098496414896</v>
      </c>
      <c r="F52" s="15">
        <f t="shared" si="10"/>
        <v>1.7000878271804707</v>
      </c>
      <c r="G52" s="15">
        <f t="shared" si="2"/>
        <v>60654.200862873637</v>
      </c>
      <c r="H52" s="15">
        <f t="shared" si="3"/>
        <v>5549.7991371263633</v>
      </c>
      <c r="I52" s="15">
        <f t="shared" si="4"/>
        <v>5549.7991371263633</v>
      </c>
      <c r="J52" s="12">
        <f t="shared" si="5"/>
        <v>30800270.462448526</v>
      </c>
      <c r="K52" s="9">
        <f t="shared" si="9"/>
        <v>8.3828758641870033E-2</v>
      </c>
      <c r="L52" s="5"/>
      <c r="P52" s="4" t="s">
        <v>3</v>
      </c>
      <c r="Q52" s="15">
        <f t="shared" si="6"/>
        <v>62985.333333333336</v>
      </c>
      <c r="R52" s="15">
        <f t="shared" si="7"/>
        <v>37048.282051282054</v>
      </c>
      <c r="S52" s="15">
        <f t="shared" si="8"/>
        <v>1.7000878271804707</v>
      </c>
    </row>
    <row r="53" spans="1:19" x14ac:dyDescent="0.25">
      <c r="A53" s="4">
        <v>50</v>
      </c>
      <c r="B53" s="4">
        <v>2020</v>
      </c>
      <c r="C53" s="4" t="s">
        <v>2</v>
      </c>
      <c r="D53" s="4">
        <v>61438</v>
      </c>
      <c r="E53" s="15">
        <f t="shared" si="1"/>
        <v>35723.57929488497</v>
      </c>
      <c r="F53" s="15">
        <f t="shared" si="10"/>
        <v>1.5656146553042702</v>
      </c>
      <c r="G53" s="15">
        <f t="shared" si="2"/>
        <v>55929.359283996098</v>
      </c>
      <c r="H53" s="15">
        <f t="shared" si="3"/>
        <v>5508.6407160039016</v>
      </c>
      <c r="I53" s="15">
        <f t="shared" si="4"/>
        <v>5508.6407160039016</v>
      </c>
      <c r="J53" s="12">
        <f t="shared" si="5"/>
        <v>30345122.538015977</v>
      </c>
      <c r="K53" s="9">
        <f t="shared" si="9"/>
        <v>8.9661784498256805E-2</v>
      </c>
      <c r="L53" s="5"/>
      <c r="P53" s="4" t="s">
        <v>2</v>
      </c>
      <c r="Q53" s="15">
        <f t="shared" si="6"/>
        <v>58003.333333333336</v>
      </c>
      <c r="R53" s="15">
        <f t="shared" si="7"/>
        <v>37048.282051282054</v>
      </c>
      <c r="S53" s="15">
        <f t="shared" si="8"/>
        <v>1.5656146553042702</v>
      </c>
    </row>
    <row r="54" spans="1:19" x14ac:dyDescent="0.25">
      <c r="A54" s="4">
        <v>51</v>
      </c>
      <c r="B54" s="4">
        <v>2020</v>
      </c>
      <c r="C54" s="4" t="s">
        <v>1</v>
      </c>
      <c r="D54" s="4">
        <v>45786</v>
      </c>
      <c r="E54" s="15">
        <f t="shared" si="1"/>
        <v>35770.060093355045</v>
      </c>
      <c r="F54" s="15">
        <f t="shared" si="10"/>
        <v>1.2948778551619748</v>
      </c>
      <c r="G54" s="15">
        <f t="shared" si="2"/>
        <v>46317.85869269853</v>
      </c>
      <c r="H54" s="15">
        <f t="shared" si="3"/>
        <v>-531.85869269852992</v>
      </c>
      <c r="I54" s="15">
        <f t="shared" si="4"/>
        <v>531.85869269852992</v>
      </c>
      <c r="J54" s="12">
        <f t="shared" si="5"/>
        <v>282873.66899898928</v>
      </c>
      <c r="K54" s="9">
        <f t="shared" si="9"/>
        <v>1.1616186010975624E-2</v>
      </c>
      <c r="L54" s="5"/>
      <c r="P54" s="4" t="s">
        <v>1</v>
      </c>
      <c r="Q54" s="15">
        <f t="shared" si="6"/>
        <v>47973</v>
      </c>
      <c r="R54" s="15">
        <f t="shared" si="7"/>
        <v>37048.282051282054</v>
      </c>
      <c r="S54" s="15">
        <f t="shared" si="8"/>
        <v>1.2948778551619748</v>
      </c>
    </row>
    <row r="55" spans="1:19" x14ac:dyDescent="0.25">
      <c r="A55" s="4">
        <v>52</v>
      </c>
      <c r="B55" s="4">
        <v>2020</v>
      </c>
      <c r="C55" s="4" t="s">
        <v>0</v>
      </c>
      <c r="D55" s="4">
        <v>63034</v>
      </c>
      <c r="E55" s="15">
        <f t="shared" si="1"/>
        <v>35816.54089182512</v>
      </c>
      <c r="F55" s="15">
        <f t="shared" si="10"/>
        <v>1.68058174952574</v>
      </c>
      <c r="G55" s="15">
        <f t="shared" si="2"/>
        <v>60192.624953943669</v>
      </c>
      <c r="H55" s="15">
        <f t="shared" si="3"/>
        <v>2841.3750460563315</v>
      </c>
      <c r="I55" s="15">
        <f t="shared" si="4"/>
        <v>2841.3750460563315</v>
      </c>
      <c r="J55" s="12">
        <f t="shared" si="5"/>
        <v>8073412.1523516197</v>
      </c>
      <c r="K55" s="9">
        <f t="shared" si="9"/>
        <v>4.507686401079309E-2</v>
      </c>
      <c r="L55" s="5"/>
      <c r="P55" s="4" t="s">
        <v>0</v>
      </c>
      <c r="Q55" s="15">
        <f t="shared" si="6"/>
        <v>62262.666666666664</v>
      </c>
      <c r="R55" s="15">
        <f t="shared" si="7"/>
        <v>37048.282051282054</v>
      </c>
      <c r="S55" s="15">
        <f t="shared" si="8"/>
        <v>1.68058174952574</v>
      </c>
    </row>
    <row r="56" spans="1:19" x14ac:dyDescent="0.25">
      <c r="A56" s="4">
        <v>53</v>
      </c>
      <c r="B56" s="4">
        <v>2021</v>
      </c>
      <c r="C56" s="4" t="s">
        <v>51</v>
      </c>
      <c r="D56" s="4">
        <v>49002</v>
      </c>
      <c r="E56" s="15">
        <f t="shared" si="1"/>
        <v>35863.021690295187</v>
      </c>
      <c r="F56" s="15">
        <f t="shared" si="10"/>
        <v>1.0953094472009153</v>
      </c>
      <c r="G56" s="15">
        <f t="shared" si="2"/>
        <v>39281.106462551652</v>
      </c>
      <c r="H56" s="15">
        <f t="shared" si="3"/>
        <v>9720.8935374483481</v>
      </c>
      <c r="I56" s="15">
        <f t="shared" si="4"/>
        <v>9720.8935374483481</v>
      </c>
      <c r="J56" s="12">
        <f t="shared" si="5"/>
        <v>94495771.166405052</v>
      </c>
      <c r="K56" s="9">
        <f t="shared" si="9"/>
        <v>0.19837748535668642</v>
      </c>
      <c r="L56" s="5"/>
      <c r="P56" s="4" t="s">
        <v>51</v>
      </c>
      <c r="Q56" s="15">
        <f t="shared" si="6"/>
        <v>40579.333333333336</v>
      </c>
      <c r="R56" s="15">
        <f t="shared" si="7"/>
        <v>37048.282051282054</v>
      </c>
      <c r="S56" s="15">
        <f t="shared" si="8"/>
        <v>1.0953094472009153</v>
      </c>
    </row>
    <row r="57" spans="1:19" x14ac:dyDescent="0.25">
      <c r="A57" s="4">
        <v>54</v>
      </c>
      <c r="B57" s="4">
        <v>2021</v>
      </c>
      <c r="C57" s="4" t="s">
        <v>50</v>
      </c>
      <c r="D57" s="4">
        <v>41439</v>
      </c>
      <c r="E57" s="15">
        <f t="shared" si="1"/>
        <v>35909.502488765262</v>
      </c>
      <c r="F57" s="15">
        <f t="shared" si="10"/>
        <v>1.232697734003376</v>
      </c>
      <c r="G57" s="15">
        <f t="shared" si="2"/>
        <v>44265.56234708953</v>
      </c>
      <c r="H57" s="15">
        <f t="shared" si="3"/>
        <v>-2826.5623470895298</v>
      </c>
      <c r="I57" s="15">
        <f t="shared" si="4"/>
        <v>2826.5623470895298</v>
      </c>
      <c r="J57" s="12">
        <f t="shared" si="5"/>
        <v>7989454.7019842714</v>
      </c>
      <c r="K57" s="9">
        <f t="shared" si="9"/>
        <v>6.8210196845713694E-2</v>
      </c>
      <c r="L57" s="5"/>
      <c r="P57" s="4" t="s">
        <v>50</v>
      </c>
      <c r="Q57" s="15">
        <f t="shared" si="6"/>
        <v>45669.333333333336</v>
      </c>
      <c r="R57" s="15">
        <f t="shared" si="7"/>
        <v>37048.282051282054</v>
      </c>
      <c r="S57" s="15">
        <f t="shared" si="8"/>
        <v>1.232697734003376</v>
      </c>
    </row>
    <row r="58" spans="1:19" x14ac:dyDescent="0.25">
      <c r="A58" s="4">
        <v>55</v>
      </c>
      <c r="B58" s="4">
        <v>2021</v>
      </c>
      <c r="C58" s="4" t="s">
        <v>49</v>
      </c>
      <c r="D58" s="4">
        <v>33153</v>
      </c>
      <c r="E58" s="15">
        <f t="shared" si="1"/>
        <v>35955.983287235336</v>
      </c>
      <c r="F58" s="15">
        <f t="shared" si="10"/>
        <v>1.0573949586229472</v>
      </c>
      <c r="G58" s="15">
        <f t="shared" si="2"/>
        <v>38019.675460253588</v>
      </c>
      <c r="H58" s="15">
        <f t="shared" si="3"/>
        <v>-4866.6754602535875</v>
      </c>
      <c r="I58" s="15">
        <f t="shared" si="4"/>
        <v>4866.6754602535875</v>
      </c>
      <c r="J58" s="12">
        <f t="shared" si="5"/>
        <v>23684530.03543447</v>
      </c>
      <c r="K58" s="9">
        <f t="shared" si="9"/>
        <v>0.14679442162861844</v>
      </c>
      <c r="L58" s="5"/>
      <c r="P58" s="4" t="s">
        <v>49</v>
      </c>
      <c r="Q58" s="15">
        <f t="shared" si="6"/>
        <v>39174.666666666664</v>
      </c>
      <c r="R58" s="15">
        <f t="shared" si="7"/>
        <v>37048.282051282054</v>
      </c>
      <c r="S58" s="15">
        <f t="shared" si="8"/>
        <v>1.0573949586229472</v>
      </c>
    </row>
    <row r="59" spans="1:19" x14ac:dyDescent="0.25">
      <c r="A59" s="4">
        <v>56</v>
      </c>
      <c r="B59" s="4">
        <v>2021</v>
      </c>
      <c r="C59" s="4" t="s">
        <v>48</v>
      </c>
      <c r="D59" s="4">
        <v>49809</v>
      </c>
      <c r="E59" s="15">
        <f t="shared" si="1"/>
        <v>36002.464085705411</v>
      </c>
      <c r="F59" s="15">
        <f t="shared" si="10"/>
        <v>1.240876250879829</v>
      </c>
      <c r="G59" s="15">
        <f t="shared" si="2"/>
        <v>44674.602657105825</v>
      </c>
      <c r="H59" s="15">
        <f t="shared" si="3"/>
        <v>5134.3973428941754</v>
      </c>
      <c r="I59" s="15">
        <f t="shared" si="4"/>
        <v>5134.3973428941754</v>
      </c>
      <c r="J59" s="12">
        <f t="shared" si="5"/>
        <v>26362036.07471877</v>
      </c>
      <c r="K59" s="9">
        <f t="shared" si="9"/>
        <v>0.10308171902455732</v>
      </c>
      <c r="L59" s="5"/>
      <c r="P59" s="4" t="s">
        <v>48</v>
      </c>
      <c r="Q59" s="15">
        <f t="shared" si="6"/>
        <v>45972.333333333336</v>
      </c>
      <c r="R59" s="15">
        <f t="shared" si="7"/>
        <v>37048.282051282054</v>
      </c>
      <c r="S59" s="15">
        <f t="shared" si="8"/>
        <v>1.240876250879829</v>
      </c>
    </row>
    <row r="60" spans="1:19" x14ac:dyDescent="0.25">
      <c r="A60" s="4">
        <v>57</v>
      </c>
      <c r="B60" s="4">
        <v>2021</v>
      </c>
      <c r="C60" s="4" t="s">
        <v>47</v>
      </c>
      <c r="D60" s="4">
        <v>45272</v>
      </c>
      <c r="E60" s="15">
        <f t="shared" si="1"/>
        <v>36048.944884175486</v>
      </c>
      <c r="F60" s="15">
        <f t="shared" si="10"/>
        <v>1.1356621954857244</v>
      </c>
      <c r="G60" s="15">
        <f t="shared" si="2"/>
        <v>40939.423892106606</v>
      </c>
      <c r="H60" s="15">
        <f t="shared" si="3"/>
        <v>4332.5761078933938</v>
      </c>
      <c r="I60" s="15">
        <f t="shared" si="4"/>
        <v>4332.5761078933938</v>
      </c>
      <c r="J60" s="12">
        <f t="shared" si="5"/>
        <v>18771215.730688669</v>
      </c>
      <c r="K60" s="9">
        <f t="shared" si="9"/>
        <v>9.5701009628322009E-2</v>
      </c>
      <c r="L60" s="5"/>
      <c r="P60" s="4" t="s">
        <v>47</v>
      </c>
      <c r="Q60" s="15">
        <f t="shared" si="6"/>
        <v>42074.333333333336</v>
      </c>
      <c r="R60" s="15">
        <f t="shared" si="7"/>
        <v>37048.282051282054</v>
      </c>
      <c r="S60" s="15">
        <f t="shared" si="8"/>
        <v>1.1356621954857244</v>
      </c>
    </row>
    <row r="61" spans="1:19" x14ac:dyDescent="0.25">
      <c r="A61" s="4">
        <v>58</v>
      </c>
      <c r="B61" s="4">
        <v>2021</v>
      </c>
      <c r="C61" s="4" t="s">
        <v>46</v>
      </c>
      <c r="D61" s="4">
        <v>49883</v>
      </c>
      <c r="E61" s="15">
        <f t="shared" si="1"/>
        <v>36095.425682645553</v>
      </c>
      <c r="F61" s="15">
        <f t="shared" si="10"/>
        <v>1.0407500122847315</v>
      </c>
      <c r="G61" s="15">
        <f t="shared" si="2"/>
        <v>37566.314722635972</v>
      </c>
      <c r="H61" s="15">
        <f t="shared" si="3"/>
        <v>12316.685277364028</v>
      </c>
      <c r="I61" s="15">
        <f t="shared" si="4"/>
        <v>12316.685277364028</v>
      </c>
      <c r="J61" s="12">
        <f t="shared" si="5"/>
        <v>151700736.22163579</v>
      </c>
      <c r="K61" s="9">
        <f t="shared" si="9"/>
        <v>0.24691147840675234</v>
      </c>
      <c r="L61" s="5"/>
      <c r="P61" s="4" t="s">
        <v>46</v>
      </c>
      <c r="Q61" s="15">
        <f t="shared" si="6"/>
        <v>38558</v>
      </c>
      <c r="R61" s="15">
        <f t="shared" si="7"/>
        <v>37048.282051282054</v>
      </c>
      <c r="S61" s="15">
        <f t="shared" si="8"/>
        <v>1.0407500122847315</v>
      </c>
    </row>
    <row r="62" spans="1:19" x14ac:dyDescent="0.25">
      <c r="A62" s="4">
        <v>59</v>
      </c>
      <c r="B62" s="4">
        <v>2021</v>
      </c>
      <c r="C62" s="4" t="s">
        <v>45</v>
      </c>
      <c r="D62" s="4">
        <v>42973</v>
      </c>
      <c r="E62" s="15">
        <f t="shared" si="1"/>
        <v>36141.906481115628</v>
      </c>
      <c r="F62" s="15">
        <f t="shared" si="10"/>
        <v>1.0853674657394403</v>
      </c>
      <c r="G62" s="15">
        <f t="shared" si="2"/>
        <v>39227.249444400324</v>
      </c>
      <c r="H62" s="15">
        <f t="shared" si="3"/>
        <v>3745.7505555996759</v>
      </c>
      <c r="I62" s="15">
        <f t="shared" si="4"/>
        <v>3745.7505555996759</v>
      </c>
      <c r="J62" s="12">
        <f t="shared" si="5"/>
        <v>14030647.224775281</v>
      </c>
      <c r="K62" s="9">
        <f t="shared" si="9"/>
        <v>8.7165209680489519E-2</v>
      </c>
      <c r="L62" s="5"/>
      <c r="P62" s="4" t="s">
        <v>45</v>
      </c>
      <c r="Q62" s="15">
        <f t="shared" si="6"/>
        <v>40211</v>
      </c>
      <c r="R62" s="15">
        <f t="shared" si="7"/>
        <v>37048.282051282054</v>
      </c>
      <c r="S62" s="15">
        <f t="shared" si="8"/>
        <v>1.0853674657394403</v>
      </c>
    </row>
    <row r="63" spans="1:19" x14ac:dyDescent="0.25">
      <c r="A63" s="4">
        <v>60</v>
      </c>
      <c r="B63" s="4">
        <v>2021</v>
      </c>
      <c r="C63" s="4" t="s">
        <v>44</v>
      </c>
      <c r="D63" s="4">
        <v>36508</v>
      </c>
      <c r="E63" s="15">
        <f t="shared" si="1"/>
        <v>36188.387279585702</v>
      </c>
      <c r="F63" s="15">
        <f t="shared" si="10"/>
        <v>1.1161651150992848</v>
      </c>
      <c r="G63" s="15">
        <f t="shared" si="2"/>
        <v>40392.215453176272</v>
      </c>
      <c r="H63" s="15">
        <f t="shared" si="3"/>
        <v>-3884.2154531762717</v>
      </c>
      <c r="I63" s="15">
        <f t="shared" si="4"/>
        <v>3884.2154531762717</v>
      </c>
      <c r="J63" s="12">
        <f t="shared" si="5"/>
        <v>15087129.68669335</v>
      </c>
      <c r="K63" s="9">
        <f t="shared" si="9"/>
        <v>0.10639354259823249</v>
      </c>
      <c r="L63" s="5"/>
      <c r="P63" s="4" t="s">
        <v>44</v>
      </c>
      <c r="Q63" s="15">
        <f t="shared" si="6"/>
        <v>41352</v>
      </c>
      <c r="R63" s="15">
        <f t="shared" si="7"/>
        <v>37048.282051282054</v>
      </c>
      <c r="S63" s="15">
        <f t="shared" si="8"/>
        <v>1.1161651150992848</v>
      </c>
    </row>
    <row r="64" spans="1:19" x14ac:dyDescent="0.25">
      <c r="A64" s="4">
        <v>61</v>
      </c>
      <c r="B64" s="4">
        <v>2021</v>
      </c>
      <c r="C64" s="4" t="s">
        <v>43</v>
      </c>
      <c r="D64" s="4">
        <v>40187</v>
      </c>
      <c r="E64" s="15">
        <f t="shared" si="1"/>
        <v>36234.868078055777</v>
      </c>
      <c r="F64" s="15">
        <f t="shared" si="10"/>
        <v>1.119098224562127</v>
      </c>
      <c r="G64" s="15">
        <f t="shared" si="2"/>
        <v>40550.376533395116</v>
      </c>
      <c r="H64" s="15">
        <f t="shared" si="3"/>
        <v>-363.37653339511598</v>
      </c>
      <c r="I64" s="15">
        <f t="shared" si="4"/>
        <v>363.37653339511598</v>
      </c>
      <c r="J64" s="12">
        <f t="shared" si="5"/>
        <v>132042.50502225183</v>
      </c>
      <c r="K64" s="9">
        <f t="shared" si="9"/>
        <v>9.0421413241873246E-3</v>
      </c>
      <c r="L64" s="5"/>
      <c r="P64" s="4" t="s">
        <v>43</v>
      </c>
      <c r="Q64" s="15">
        <f t="shared" si="6"/>
        <v>41460.666666666664</v>
      </c>
      <c r="R64" s="15">
        <f t="shared" si="7"/>
        <v>37048.282051282054</v>
      </c>
      <c r="S64" s="15">
        <f t="shared" si="8"/>
        <v>1.119098224562127</v>
      </c>
    </row>
    <row r="65" spans="1:19" x14ac:dyDescent="0.25">
      <c r="A65" s="4">
        <v>62</v>
      </c>
      <c r="B65" s="4">
        <v>2021</v>
      </c>
      <c r="C65" s="4" t="s">
        <v>42</v>
      </c>
      <c r="D65" s="4">
        <v>42735</v>
      </c>
      <c r="E65" s="15">
        <f t="shared" si="1"/>
        <v>36281.348876525852</v>
      </c>
      <c r="F65" s="15">
        <f t="shared" si="10"/>
        <v>1.2027818169360425</v>
      </c>
      <c r="G65" s="15">
        <f t="shared" si="2"/>
        <v>43638.546722598207</v>
      </c>
      <c r="H65" s="15">
        <f t="shared" si="3"/>
        <v>-903.54672259820654</v>
      </c>
      <c r="I65" s="15">
        <f t="shared" si="4"/>
        <v>903.54672259820654</v>
      </c>
      <c r="J65" s="12">
        <f t="shared" si="5"/>
        <v>816396.67991796043</v>
      </c>
      <c r="K65" s="9">
        <f t="shared" si="9"/>
        <v>2.1143014451812485E-2</v>
      </c>
      <c r="L65" s="5"/>
      <c r="P65" s="4" t="s">
        <v>42</v>
      </c>
      <c r="Q65" s="15">
        <f t="shared" si="6"/>
        <v>44561</v>
      </c>
      <c r="R65" s="15">
        <f t="shared" si="7"/>
        <v>37048.282051282054</v>
      </c>
      <c r="S65" s="15">
        <f t="shared" si="8"/>
        <v>1.2027818169360425</v>
      </c>
    </row>
    <row r="66" spans="1:19" x14ac:dyDescent="0.25">
      <c r="A66" s="4">
        <v>63</v>
      </c>
      <c r="B66" s="4">
        <v>2021</v>
      </c>
      <c r="C66" s="4" t="s">
        <v>41</v>
      </c>
      <c r="D66" s="4">
        <v>29575</v>
      </c>
      <c r="E66" s="15">
        <f t="shared" si="1"/>
        <v>36327.829674995919</v>
      </c>
      <c r="F66" s="15">
        <f t="shared" si="10"/>
        <v>0.65003463948292006</v>
      </c>
      <c r="G66" s="15">
        <f t="shared" si="2"/>
        <v>23614.347665982896</v>
      </c>
      <c r="H66" s="15">
        <f t="shared" si="3"/>
        <v>5960.6523340171043</v>
      </c>
      <c r="I66" s="15">
        <f t="shared" si="4"/>
        <v>5960.6523340171043</v>
      </c>
      <c r="J66" s="12">
        <f t="shared" si="5"/>
        <v>35529376.247023553</v>
      </c>
      <c r="K66" s="9">
        <f t="shared" si="9"/>
        <v>0.20154361230827064</v>
      </c>
      <c r="L66" s="5"/>
      <c r="P66" s="4" t="s">
        <v>41</v>
      </c>
      <c r="Q66" s="15">
        <f t="shared" si="6"/>
        <v>24082.666666666668</v>
      </c>
      <c r="R66" s="15">
        <f t="shared" si="7"/>
        <v>37048.282051282054</v>
      </c>
      <c r="S66" s="15">
        <f t="shared" si="8"/>
        <v>0.65003463948292006</v>
      </c>
    </row>
    <row r="67" spans="1:19" x14ac:dyDescent="0.25">
      <c r="A67" s="4">
        <v>64</v>
      </c>
      <c r="B67" s="4">
        <v>2021</v>
      </c>
      <c r="C67" s="4" t="s">
        <v>40</v>
      </c>
      <c r="D67" s="4">
        <v>28387</v>
      </c>
      <c r="E67" s="15">
        <f t="shared" si="1"/>
        <v>36374.310473465994</v>
      </c>
      <c r="F67" s="15">
        <f t="shared" si="10"/>
        <v>0.5602958855492105</v>
      </c>
      <c r="G67" s="15">
        <f t="shared" si="2"/>
        <v>20380.376497972553</v>
      </c>
      <c r="H67" s="15">
        <f t="shared" si="3"/>
        <v>8006.6235020274471</v>
      </c>
      <c r="I67" s="15">
        <f t="shared" si="4"/>
        <v>8006.6235020274471</v>
      </c>
      <c r="J67" s="12">
        <f t="shared" si="5"/>
        <v>64106019.903218262</v>
      </c>
      <c r="K67" s="9">
        <f t="shared" si="9"/>
        <v>0.28205247127302807</v>
      </c>
      <c r="L67" s="5"/>
      <c r="P67" s="4" t="s">
        <v>40</v>
      </c>
      <c r="Q67" s="15">
        <f t="shared" si="6"/>
        <v>20758</v>
      </c>
      <c r="R67" s="15">
        <f t="shared" si="7"/>
        <v>37048.282051282054</v>
      </c>
      <c r="S67" s="15">
        <f t="shared" si="8"/>
        <v>0.5602958855492105</v>
      </c>
    </row>
    <row r="68" spans="1:19" x14ac:dyDescent="0.25">
      <c r="A68" s="4">
        <v>65</v>
      </c>
      <c r="B68" s="4">
        <v>2021</v>
      </c>
      <c r="C68" s="4" t="s">
        <v>39</v>
      </c>
      <c r="D68" s="4">
        <v>27759</v>
      </c>
      <c r="E68" s="15">
        <f t="shared" si="1"/>
        <v>36420.791271936068</v>
      </c>
      <c r="F68" s="15">
        <f t="shared" ref="F68:F99" si="11">VLOOKUP(C68,$P$3:$S$159,4,FALSE)</f>
        <v>0.59592506798128286</v>
      </c>
      <c r="G68" s="15">
        <f t="shared" si="2"/>
        <v>21704.062514660614</v>
      </c>
      <c r="H68" s="15">
        <f t="shared" si="3"/>
        <v>6054.9374853393856</v>
      </c>
      <c r="I68" s="15">
        <f t="shared" si="4"/>
        <v>6054.9374853393856</v>
      </c>
      <c r="J68" s="12">
        <f t="shared" si="5"/>
        <v>36662267.951368041</v>
      </c>
      <c r="K68" s="9">
        <f t="shared" si="9"/>
        <v>0.21812520210884345</v>
      </c>
      <c r="L68" s="5"/>
      <c r="P68" s="4" t="s">
        <v>39</v>
      </c>
      <c r="Q68" s="15">
        <f t="shared" si="6"/>
        <v>22078</v>
      </c>
      <c r="R68" s="15">
        <f t="shared" si="7"/>
        <v>37048.282051282054</v>
      </c>
      <c r="S68" s="15">
        <f t="shared" si="8"/>
        <v>0.59592506798128286</v>
      </c>
    </row>
    <row r="69" spans="1:19" x14ac:dyDescent="0.25">
      <c r="A69" s="4">
        <v>66</v>
      </c>
      <c r="B69" s="4">
        <v>2021</v>
      </c>
      <c r="C69" s="4" t="s">
        <v>38</v>
      </c>
      <c r="D69" s="4">
        <v>15227</v>
      </c>
      <c r="E69" s="15">
        <f t="shared" ref="E69:E132" si="12">$J$1+($M$1*A69)</f>
        <v>36467.272070406143</v>
      </c>
      <c r="F69" s="15">
        <f t="shared" si="11"/>
        <v>0.43736620889026995</v>
      </c>
      <c r="G69" s="15">
        <f t="shared" ref="G69:G132" si="13">E69*F69</f>
        <v>15949.55253400356</v>
      </c>
      <c r="H69" s="15">
        <f t="shared" ref="H69:H132" si="14">D69-G69</f>
        <v>-722.55253400356014</v>
      </c>
      <c r="I69" s="15">
        <f t="shared" ref="I69:I132" si="15">ABS(H69)</f>
        <v>722.55253400356014</v>
      </c>
      <c r="J69" s="12">
        <f t="shared" ref="J69:J132" si="16">I69^2</f>
        <v>522082.16439496592</v>
      </c>
      <c r="K69" s="9">
        <f t="shared" ref="K69:K132" si="17">I69/D69</f>
        <v>4.7452061075954566E-2</v>
      </c>
      <c r="L69" s="5"/>
      <c r="P69" s="4" t="s">
        <v>38</v>
      </c>
      <c r="Q69" s="15">
        <f t="shared" ref="Q69:Q132" si="18">AVERAGEIF($C$4:$C$159,P69,$D$4:$D$159)</f>
        <v>16203.666666666666</v>
      </c>
      <c r="R69" s="15">
        <f t="shared" ref="R69:R132" si="19">AVERAGE($D$4:$D$159)</f>
        <v>37048.282051282054</v>
      </c>
      <c r="S69" s="15">
        <f t="shared" ref="S69:S132" si="20">Q69/R69</f>
        <v>0.43736620889026995</v>
      </c>
    </row>
    <row r="70" spans="1:19" x14ac:dyDescent="0.25">
      <c r="A70" s="4">
        <v>67</v>
      </c>
      <c r="B70" s="4">
        <v>2021</v>
      </c>
      <c r="C70" s="4" t="s">
        <v>37</v>
      </c>
      <c r="D70" s="4">
        <v>22594</v>
      </c>
      <c r="E70" s="15">
        <f t="shared" si="12"/>
        <v>36513.75286887621</v>
      </c>
      <c r="F70" s="15">
        <f t="shared" si="11"/>
        <v>0.58048575559405147</v>
      </c>
      <c r="G70" s="15">
        <f t="shared" si="13"/>
        <v>21195.71342366407</v>
      </c>
      <c r="H70" s="15">
        <f t="shared" si="14"/>
        <v>1398.2865763359296</v>
      </c>
      <c r="I70" s="15">
        <f t="shared" si="15"/>
        <v>1398.2865763359296</v>
      </c>
      <c r="J70" s="12">
        <f t="shared" si="16"/>
        <v>1955205.3495612554</v>
      </c>
      <c r="K70" s="9">
        <f t="shared" si="17"/>
        <v>6.1887517762942795E-2</v>
      </c>
      <c r="L70" s="5"/>
      <c r="P70" s="4" t="s">
        <v>37</v>
      </c>
      <c r="Q70" s="15">
        <f t="shared" si="18"/>
        <v>21506</v>
      </c>
      <c r="R70" s="15">
        <f t="shared" si="19"/>
        <v>37048.282051282054</v>
      </c>
      <c r="S70" s="15">
        <f t="shared" si="20"/>
        <v>0.58048575559405147</v>
      </c>
    </row>
    <row r="71" spans="1:19" x14ac:dyDescent="0.25">
      <c r="A71" s="4">
        <v>68</v>
      </c>
      <c r="B71" s="4">
        <v>2021</v>
      </c>
      <c r="C71" s="4" t="s">
        <v>36</v>
      </c>
      <c r="D71" s="4">
        <v>27219</v>
      </c>
      <c r="E71" s="15">
        <f t="shared" si="12"/>
        <v>36560.233667346285</v>
      </c>
      <c r="F71" s="15">
        <f t="shared" si="11"/>
        <v>0.5462691442836547</v>
      </c>
      <c r="G71" s="15">
        <f t="shared" si="13"/>
        <v>19971.727560271716</v>
      </c>
      <c r="H71" s="15">
        <f t="shared" si="14"/>
        <v>7247.2724397282836</v>
      </c>
      <c r="I71" s="15">
        <f t="shared" si="15"/>
        <v>7247.2724397282836</v>
      </c>
      <c r="J71" s="12">
        <f t="shared" si="16"/>
        <v>52522957.815645151</v>
      </c>
      <c r="K71" s="9">
        <f t="shared" si="17"/>
        <v>0.26625785075602643</v>
      </c>
      <c r="L71" s="5"/>
      <c r="P71" s="4" t="s">
        <v>36</v>
      </c>
      <c r="Q71" s="15">
        <f t="shared" si="18"/>
        <v>20238.333333333332</v>
      </c>
      <c r="R71" s="15">
        <f t="shared" si="19"/>
        <v>37048.282051282054</v>
      </c>
      <c r="S71" s="15">
        <f t="shared" si="20"/>
        <v>0.5462691442836547</v>
      </c>
    </row>
    <row r="72" spans="1:19" x14ac:dyDescent="0.25">
      <c r="A72" s="4">
        <v>69</v>
      </c>
      <c r="B72" s="4">
        <v>2021</v>
      </c>
      <c r="C72" s="4" t="s">
        <v>35</v>
      </c>
      <c r="D72" s="4">
        <v>17886</v>
      </c>
      <c r="E72" s="15">
        <f t="shared" si="12"/>
        <v>36606.71446581636</v>
      </c>
      <c r="F72" s="15">
        <f t="shared" si="11"/>
        <v>0.59408962524993369</v>
      </c>
      <c r="G72" s="15">
        <f t="shared" si="13"/>
        <v>21747.669278628167</v>
      </c>
      <c r="H72" s="15">
        <f t="shared" si="14"/>
        <v>-3861.6692786281674</v>
      </c>
      <c r="I72" s="15">
        <f t="shared" si="15"/>
        <v>3861.6692786281674</v>
      </c>
      <c r="J72" s="12">
        <f t="shared" si="16"/>
        <v>14912489.61750059</v>
      </c>
      <c r="K72" s="9">
        <f t="shared" si="17"/>
        <v>0.21590457780544378</v>
      </c>
      <c r="L72" s="5"/>
      <c r="P72" s="4" t="s">
        <v>35</v>
      </c>
      <c r="Q72" s="15">
        <f t="shared" si="18"/>
        <v>22010</v>
      </c>
      <c r="R72" s="15">
        <f t="shared" si="19"/>
        <v>37048.282051282054</v>
      </c>
      <c r="S72" s="15">
        <f t="shared" si="20"/>
        <v>0.59408962524993369</v>
      </c>
    </row>
    <row r="73" spans="1:19" x14ac:dyDescent="0.25">
      <c r="A73" s="4">
        <v>70</v>
      </c>
      <c r="B73" s="4">
        <v>2021</v>
      </c>
      <c r="C73" s="4" t="s">
        <v>34</v>
      </c>
      <c r="D73" s="4">
        <v>16480</v>
      </c>
      <c r="E73" s="15">
        <f t="shared" si="12"/>
        <v>36653.195264286434</v>
      </c>
      <c r="F73" s="15">
        <f t="shared" si="11"/>
        <v>0.45652139308165429</v>
      </c>
      <c r="G73" s="15">
        <f t="shared" si="13"/>
        <v>16732.967762945937</v>
      </c>
      <c r="H73" s="15">
        <f t="shared" si="14"/>
        <v>-252.96776294593656</v>
      </c>
      <c r="I73" s="15">
        <f t="shared" si="15"/>
        <v>252.96776294593656</v>
      </c>
      <c r="J73" s="12">
        <f t="shared" si="16"/>
        <v>63992.68908987155</v>
      </c>
      <c r="K73" s="9">
        <f t="shared" si="17"/>
        <v>1.534998561565149E-2</v>
      </c>
      <c r="L73" s="5"/>
      <c r="P73" s="4" t="s">
        <v>34</v>
      </c>
      <c r="Q73" s="15">
        <f t="shared" si="18"/>
        <v>16913.333333333332</v>
      </c>
      <c r="R73" s="15">
        <f t="shared" si="19"/>
        <v>37048.282051282054</v>
      </c>
      <c r="S73" s="15">
        <f t="shared" si="20"/>
        <v>0.45652139308165429</v>
      </c>
    </row>
    <row r="74" spans="1:19" x14ac:dyDescent="0.25">
      <c r="A74" s="4">
        <v>71</v>
      </c>
      <c r="B74" s="4">
        <v>2021</v>
      </c>
      <c r="C74" s="4" t="s">
        <v>33</v>
      </c>
      <c r="D74" s="4">
        <v>11418</v>
      </c>
      <c r="E74" s="15">
        <f t="shared" si="12"/>
        <v>36699.676062756509</v>
      </c>
      <c r="F74" s="15">
        <f t="shared" si="11"/>
        <v>0.35208110276056953</v>
      </c>
      <c r="G74" s="15">
        <f t="shared" si="13"/>
        <v>12921.262419130988</v>
      </c>
      <c r="H74" s="15">
        <f t="shared" si="14"/>
        <v>-1503.2624191309878</v>
      </c>
      <c r="I74" s="15">
        <f t="shared" si="15"/>
        <v>1503.2624191309878</v>
      </c>
      <c r="J74" s="12">
        <f t="shared" si="16"/>
        <v>2259797.9007715499</v>
      </c>
      <c r="K74" s="9">
        <f t="shared" si="17"/>
        <v>0.13165724462523978</v>
      </c>
      <c r="L74" s="5"/>
      <c r="P74" s="4" t="s">
        <v>33</v>
      </c>
      <c r="Q74" s="15">
        <f t="shared" si="18"/>
        <v>13044</v>
      </c>
      <c r="R74" s="15">
        <f t="shared" si="19"/>
        <v>37048.282051282054</v>
      </c>
      <c r="S74" s="15">
        <f t="shared" si="20"/>
        <v>0.35208110276056953</v>
      </c>
    </row>
    <row r="75" spans="1:19" x14ac:dyDescent="0.25">
      <c r="A75" s="4">
        <v>72</v>
      </c>
      <c r="B75" s="4">
        <v>2021</v>
      </c>
      <c r="C75" s="4" t="s">
        <v>32</v>
      </c>
      <c r="D75" s="4">
        <v>26523</v>
      </c>
      <c r="E75" s="15">
        <f t="shared" si="12"/>
        <v>36746.156861226584</v>
      </c>
      <c r="F75" s="15">
        <f t="shared" si="11"/>
        <v>0.6169786757820529</v>
      </c>
      <c r="G75" s="15">
        <f t="shared" si="13"/>
        <v>22671.595200319174</v>
      </c>
      <c r="H75" s="15">
        <f t="shared" si="14"/>
        <v>3851.4047996808258</v>
      </c>
      <c r="I75" s="15">
        <f t="shared" si="15"/>
        <v>3851.4047996808258</v>
      </c>
      <c r="J75" s="12">
        <f t="shared" si="16"/>
        <v>14833318.931004502</v>
      </c>
      <c r="K75" s="9">
        <f t="shared" si="17"/>
        <v>0.14520999885687236</v>
      </c>
      <c r="L75" s="5"/>
      <c r="P75" s="4" t="s">
        <v>32</v>
      </c>
      <c r="Q75" s="15">
        <f t="shared" si="18"/>
        <v>22858</v>
      </c>
      <c r="R75" s="15">
        <f t="shared" si="19"/>
        <v>37048.282051282054</v>
      </c>
      <c r="S75" s="15">
        <f t="shared" si="20"/>
        <v>0.6169786757820529</v>
      </c>
    </row>
    <row r="76" spans="1:19" x14ac:dyDescent="0.25">
      <c r="A76" s="4">
        <v>73</v>
      </c>
      <c r="B76" s="4">
        <v>2021</v>
      </c>
      <c r="C76" s="4" t="s">
        <v>31</v>
      </c>
      <c r="D76" s="4">
        <v>31692</v>
      </c>
      <c r="E76" s="15">
        <f t="shared" si="12"/>
        <v>36792.637659696651</v>
      </c>
      <c r="F76" s="15">
        <f t="shared" si="11"/>
        <v>0.86814641739158105</v>
      </c>
      <c r="G76" s="15">
        <f t="shared" si="13"/>
        <v>31941.396570652214</v>
      </c>
      <c r="H76" s="15">
        <f t="shared" si="14"/>
        <v>-249.396570652214</v>
      </c>
      <c r="I76" s="15">
        <f t="shared" si="15"/>
        <v>249.396570652214</v>
      </c>
      <c r="J76" s="12">
        <f t="shared" si="16"/>
        <v>62198.64945308477</v>
      </c>
      <c r="K76" s="9">
        <f t="shared" si="17"/>
        <v>7.8693856699550042E-3</v>
      </c>
      <c r="L76" s="5"/>
      <c r="P76" s="4" t="s">
        <v>31</v>
      </c>
      <c r="Q76" s="15">
        <f t="shared" si="18"/>
        <v>32163.333333333332</v>
      </c>
      <c r="R76" s="15">
        <f t="shared" si="19"/>
        <v>37048.282051282054</v>
      </c>
      <c r="S76" s="15">
        <f t="shared" si="20"/>
        <v>0.86814641739158105</v>
      </c>
    </row>
    <row r="77" spans="1:19" x14ac:dyDescent="0.25">
      <c r="A77" s="4">
        <v>74</v>
      </c>
      <c r="B77" s="4">
        <v>2021</v>
      </c>
      <c r="C77" s="4" t="s">
        <v>30</v>
      </c>
      <c r="D77" s="4">
        <v>38291</v>
      </c>
      <c r="E77" s="15">
        <f t="shared" si="12"/>
        <v>36839.118458166726</v>
      </c>
      <c r="F77" s="15">
        <f t="shared" si="11"/>
        <v>0.8807156011940066</v>
      </c>
      <c r="G77" s="15">
        <f t="shared" si="13"/>
        <v>32444.786360341532</v>
      </c>
      <c r="H77" s="15">
        <f t="shared" si="14"/>
        <v>5846.2136396584683</v>
      </c>
      <c r="I77" s="15">
        <f t="shared" si="15"/>
        <v>5846.2136396584683</v>
      </c>
      <c r="J77" s="12">
        <f t="shared" si="16"/>
        <v>34178213.920528717</v>
      </c>
      <c r="K77" s="9">
        <f t="shared" si="17"/>
        <v>0.15267853123863226</v>
      </c>
      <c r="L77" s="5"/>
      <c r="P77" s="4" t="s">
        <v>30</v>
      </c>
      <c r="Q77" s="15">
        <f t="shared" si="18"/>
        <v>32629</v>
      </c>
      <c r="R77" s="15">
        <f t="shared" si="19"/>
        <v>37048.282051282054</v>
      </c>
      <c r="S77" s="15">
        <f t="shared" si="20"/>
        <v>0.8807156011940066</v>
      </c>
    </row>
    <row r="78" spans="1:19" x14ac:dyDescent="0.25">
      <c r="A78" s="4">
        <v>75</v>
      </c>
      <c r="B78" s="4">
        <v>2021</v>
      </c>
      <c r="C78" s="4" t="s">
        <v>29</v>
      </c>
      <c r="D78" s="4">
        <v>20248</v>
      </c>
      <c r="E78" s="15">
        <f t="shared" si="12"/>
        <v>36885.5992566368</v>
      </c>
      <c r="F78" s="15">
        <f t="shared" si="11"/>
        <v>0.61829227695252831</v>
      </c>
      <c r="G78" s="15">
        <f t="shared" si="13"/>
        <v>22806.081151144452</v>
      </c>
      <c r="H78" s="15">
        <f t="shared" si="14"/>
        <v>-2558.0811511444517</v>
      </c>
      <c r="I78" s="15">
        <f t="shared" si="15"/>
        <v>2558.0811511444517</v>
      </c>
      <c r="J78" s="12">
        <f t="shared" si="16"/>
        <v>6543779.1758405231</v>
      </c>
      <c r="K78" s="9">
        <f t="shared" si="17"/>
        <v>0.1263374728933451</v>
      </c>
      <c r="L78" s="5"/>
      <c r="P78" s="4" t="s">
        <v>29</v>
      </c>
      <c r="Q78" s="15">
        <f t="shared" si="18"/>
        <v>22906.666666666668</v>
      </c>
      <c r="R78" s="15">
        <f t="shared" si="19"/>
        <v>37048.282051282054</v>
      </c>
      <c r="S78" s="15">
        <f t="shared" si="20"/>
        <v>0.61829227695252831</v>
      </c>
    </row>
    <row r="79" spans="1:19" x14ac:dyDescent="0.25">
      <c r="A79" s="4">
        <v>76</v>
      </c>
      <c r="B79" s="4">
        <v>2021</v>
      </c>
      <c r="C79" s="4" t="s">
        <v>28</v>
      </c>
      <c r="D79" s="4">
        <v>22811</v>
      </c>
      <c r="E79" s="15">
        <f t="shared" si="12"/>
        <v>36932.080055106875</v>
      </c>
      <c r="F79" s="15">
        <f t="shared" si="11"/>
        <v>0.78989717506538581</v>
      </c>
      <c r="G79" s="15">
        <f t="shared" si="13"/>
        <v>29172.545704817599</v>
      </c>
      <c r="H79" s="15">
        <f t="shared" si="14"/>
        <v>-6361.5457048175995</v>
      </c>
      <c r="I79" s="15">
        <f t="shared" si="15"/>
        <v>6361.5457048175995</v>
      </c>
      <c r="J79" s="12">
        <f t="shared" si="16"/>
        <v>40469263.754483245</v>
      </c>
      <c r="K79" s="9">
        <f t="shared" si="17"/>
        <v>0.27888061482695187</v>
      </c>
      <c r="L79" s="5"/>
      <c r="P79" s="4" t="s">
        <v>28</v>
      </c>
      <c r="Q79" s="15">
        <f t="shared" si="18"/>
        <v>29264.333333333332</v>
      </c>
      <c r="R79" s="15">
        <f t="shared" si="19"/>
        <v>37048.282051282054</v>
      </c>
      <c r="S79" s="15">
        <f t="shared" si="20"/>
        <v>0.78989717506538581</v>
      </c>
    </row>
    <row r="80" spans="1:19" x14ac:dyDescent="0.25">
      <c r="A80" s="4">
        <v>77</v>
      </c>
      <c r="B80" s="4">
        <v>2021</v>
      </c>
      <c r="C80" s="4" t="s">
        <v>27</v>
      </c>
      <c r="D80" s="4">
        <v>36235</v>
      </c>
      <c r="E80" s="15">
        <f t="shared" si="12"/>
        <v>36978.560853576942</v>
      </c>
      <c r="F80" s="15">
        <f t="shared" si="11"/>
        <v>0.86620300744074075</v>
      </c>
      <c r="G80" s="15">
        <f t="shared" si="13"/>
        <v>32030.940622198792</v>
      </c>
      <c r="H80" s="15">
        <f t="shared" si="14"/>
        <v>4204.059377801208</v>
      </c>
      <c r="I80" s="15">
        <f t="shared" si="15"/>
        <v>4204.059377801208</v>
      </c>
      <c r="J80" s="12">
        <f t="shared" si="16"/>
        <v>17674115.25207828</v>
      </c>
      <c r="K80" s="9">
        <f t="shared" si="17"/>
        <v>0.11602206093007336</v>
      </c>
      <c r="L80" s="5"/>
      <c r="P80" s="4" t="s">
        <v>27</v>
      </c>
      <c r="Q80" s="15">
        <f t="shared" si="18"/>
        <v>32091.333333333332</v>
      </c>
      <c r="R80" s="15">
        <f t="shared" si="19"/>
        <v>37048.282051282054</v>
      </c>
      <c r="S80" s="15">
        <f t="shared" si="20"/>
        <v>0.86620300744074075</v>
      </c>
    </row>
    <row r="81" spans="1:19" x14ac:dyDescent="0.25">
      <c r="A81" s="4">
        <v>78</v>
      </c>
      <c r="B81" s="4">
        <v>2021</v>
      </c>
      <c r="C81" s="4" t="s">
        <v>26</v>
      </c>
      <c r="D81" s="4">
        <v>25177</v>
      </c>
      <c r="E81" s="15">
        <f t="shared" si="12"/>
        <v>37025.041652047017</v>
      </c>
      <c r="F81" s="15">
        <f t="shared" si="11"/>
        <v>0.80301519223355788</v>
      </c>
      <c r="G81" s="15">
        <f t="shared" si="13"/>
        <v>29731.670939674023</v>
      </c>
      <c r="H81" s="15">
        <f t="shared" si="14"/>
        <v>-4554.6709396740225</v>
      </c>
      <c r="I81" s="15">
        <f t="shared" si="15"/>
        <v>4554.6709396740225</v>
      </c>
      <c r="J81" s="12">
        <f t="shared" si="16"/>
        <v>20745027.368711043</v>
      </c>
      <c r="K81" s="9">
        <f t="shared" si="17"/>
        <v>0.18090602294451374</v>
      </c>
      <c r="L81" s="5"/>
      <c r="P81" s="4" t="s">
        <v>26</v>
      </c>
      <c r="Q81" s="15">
        <f t="shared" si="18"/>
        <v>29750.333333333332</v>
      </c>
      <c r="R81" s="15">
        <f t="shared" si="19"/>
        <v>37048.282051282054</v>
      </c>
      <c r="S81" s="15">
        <f t="shared" si="20"/>
        <v>0.80301519223355788</v>
      </c>
    </row>
    <row r="82" spans="1:19" x14ac:dyDescent="0.25">
      <c r="A82" s="4">
        <v>79</v>
      </c>
      <c r="B82" s="4">
        <v>2021</v>
      </c>
      <c r="C82" s="4" t="s">
        <v>25</v>
      </c>
      <c r="D82" s="4">
        <v>25516</v>
      </c>
      <c r="E82" s="15">
        <f t="shared" si="12"/>
        <v>37071.522450517092</v>
      </c>
      <c r="F82" s="15">
        <f t="shared" si="11"/>
        <v>0.72865276980904325</v>
      </c>
      <c r="G82" s="15">
        <f t="shared" si="13"/>
        <v>27012.267514607411</v>
      </c>
      <c r="H82" s="15">
        <f t="shared" si="14"/>
        <v>-1496.2675146074107</v>
      </c>
      <c r="I82" s="15">
        <f t="shared" si="15"/>
        <v>1496.2675146074107</v>
      </c>
      <c r="J82" s="12">
        <f t="shared" si="16"/>
        <v>2238816.4752694382</v>
      </c>
      <c r="K82" s="9">
        <f t="shared" si="17"/>
        <v>5.8640363482027384E-2</v>
      </c>
      <c r="L82" s="5"/>
      <c r="P82" s="4" t="s">
        <v>25</v>
      </c>
      <c r="Q82" s="15">
        <f t="shared" si="18"/>
        <v>26995.333333333332</v>
      </c>
      <c r="R82" s="15">
        <f t="shared" si="19"/>
        <v>37048.282051282054</v>
      </c>
      <c r="S82" s="15">
        <f t="shared" si="20"/>
        <v>0.72865276980904325</v>
      </c>
    </row>
    <row r="83" spans="1:19" x14ac:dyDescent="0.25">
      <c r="A83" s="4">
        <v>80</v>
      </c>
      <c r="B83" s="4">
        <v>2021</v>
      </c>
      <c r="C83" s="4" t="s">
        <v>24</v>
      </c>
      <c r="D83" s="4">
        <v>23155</v>
      </c>
      <c r="E83" s="15">
        <f t="shared" si="12"/>
        <v>37118.003248987166</v>
      </c>
      <c r="F83" s="15">
        <f t="shared" si="11"/>
        <v>0.69523691537653909</v>
      </c>
      <c r="G83" s="15">
        <f t="shared" si="13"/>
        <v>25805.806083762192</v>
      </c>
      <c r="H83" s="15">
        <f t="shared" si="14"/>
        <v>-2650.8060837621924</v>
      </c>
      <c r="I83" s="15">
        <f t="shared" si="15"/>
        <v>2650.8060837621924</v>
      </c>
      <c r="J83" s="12">
        <f t="shared" si="16"/>
        <v>7026772.8937106514</v>
      </c>
      <c r="K83" s="9">
        <f t="shared" si="17"/>
        <v>0.11448093646133416</v>
      </c>
      <c r="L83" s="5"/>
      <c r="P83" s="4" t="s">
        <v>24</v>
      </c>
      <c r="Q83" s="15">
        <f t="shared" si="18"/>
        <v>25757.333333333332</v>
      </c>
      <c r="R83" s="15">
        <f t="shared" si="19"/>
        <v>37048.282051282054</v>
      </c>
      <c r="S83" s="15">
        <f t="shared" si="20"/>
        <v>0.69523691537653909</v>
      </c>
    </row>
    <row r="84" spans="1:19" x14ac:dyDescent="0.25">
      <c r="A84" s="4">
        <v>81</v>
      </c>
      <c r="B84" s="4">
        <v>2021</v>
      </c>
      <c r="C84" s="4" t="s">
        <v>23</v>
      </c>
      <c r="D84" s="4">
        <v>36891</v>
      </c>
      <c r="E84" s="15">
        <f t="shared" si="12"/>
        <v>37164.484047457241</v>
      </c>
      <c r="F84" s="15">
        <f t="shared" si="11"/>
        <v>0.97715732000445699</v>
      </c>
      <c r="G84" s="15">
        <f t="shared" si="13"/>
        <v>36315.547631161709</v>
      </c>
      <c r="H84" s="15">
        <f t="shared" si="14"/>
        <v>575.45236883829057</v>
      </c>
      <c r="I84" s="15">
        <f t="shared" si="15"/>
        <v>575.45236883829057</v>
      </c>
      <c r="J84" s="12">
        <f t="shared" si="16"/>
        <v>331145.42880160001</v>
      </c>
      <c r="K84" s="9">
        <f t="shared" si="17"/>
        <v>1.5598719710452158E-2</v>
      </c>
      <c r="L84" s="5"/>
      <c r="P84" s="4" t="s">
        <v>23</v>
      </c>
      <c r="Q84" s="15">
        <f t="shared" si="18"/>
        <v>36202</v>
      </c>
      <c r="R84" s="15">
        <f t="shared" si="19"/>
        <v>37048.282051282054</v>
      </c>
      <c r="S84" s="15">
        <f t="shared" si="20"/>
        <v>0.97715732000445699</v>
      </c>
    </row>
    <row r="85" spans="1:19" x14ac:dyDescent="0.25">
      <c r="A85" s="4">
        <v>82</v>
      </c>
      <c r="B85" s="4">
        <v>2021</v>
      </c>
      <c r="C85" s="4" t="s">
        <v>22</v>
      </c>
      <c r="D85" s="4">
        <v>27866</v>
      </c>
      <c r="E85" s="15">
        <f t="shared" si="12"/>
        <v>37210.964845927316</v>
      </c>
      <c r="F85" s="15">
        <f t="shared" si="11"/>
        <v>0.81878740354755364</v>
      </c>
      <c r="G85" s="15">
        <f t="shared" si="13"/>
        <v>30467.869289696122</v>
      </c>
      <c r="H85" s="15">
        <f t="shared" si="14"/>
        <v>-2601.869289696122</v>
      </c>
      <c r="I85" s="15">
        <f t="shared" si="15"/>
        <v>2601.869289696122</v>
      </c>
      <c r="J85" s="12">
        <f t="shared" si="16"/>
        <v>6769723.8006638028</v>
      </c>
      <c r="K85" s="9">
        <f t="shared" si="17"/>
        <v>9.3370748930457256E-2</v>
      </c>
      <c r="L85" s="5"/>
      <c r="P85" s="4" t="s">
        <v>22</v>
      </c>
      <c r="Q85" s="15">
        <f t="shared" si="18"/>
        <v>30334.666666666668</v>
      </c>
      <c r="R85" s="15">
        <f t="shared" si="19"/>
        <v>37048.282051282054</v>
      </c>
      <c r="S85" s="15">
        <f t="shared" si="20"/>
        <v>0.81878740354755364</v>
      </c>
    </row>
    <row r="86" spans="1:19" x14ac:dyDescent="0.25">
      <c r="A86" s="4">
        <v>83</v>
      </c>
      <c r="B86" s="4">
        <v>2021</v>
      </c>
      <c r="C86" s="4" t="s">
        <v>21</v>
      </c>
      <c r="D86" s="4">
        <v>24548</v>
      </c>
      <c r="E86" s="15">
        <f t="shared" si="12"/>
        <v>37257.445644397383</v>
      </c>
      <c r="F86" s="15">
        <f t="shared" si="11"/>
        <v>0.683225562208151</v>
      </c>
      <c r="G86" s="15">
        <f t="shared" si="13"/>
        <v>25455.239246833029</v>
      </c>
      <c r="H86" s="15">
        <f t="shared" si="14"/>
        <v>-907.23924683302903</v>
      </c>
      <c r="I86" s="15">
        <f t="shared" si="15"/>
        <v>907.23924683302903</v>
      </c>
      <c r="J86" s="12">
        <f t="shared" si="16"/>
        <v>823083.05099416175</v>
      </c>
      <c r="K86" s="9">
        <f t="shared" si="17"/>
        <v>3.6957766287804672E-2</v>
      </c>
      <c r="L86" s="5"/>
      <c r="P86" s="4" t="s">
        <v>21</v>
      </c>
      <c r="Q86" s="15">
        <f t="shared" si="18"/>
        <v>25312.333333333332</v>
      </c>
      <c r="R86" s="15">
        <f t="shared" si="19"/>
        <v>37048.282051282054</v>
      </c>
      <c r="S86" s="15">
        <f t="shared" si="20"/>
        <v>0.683225562208151</v>
      </c>
    </row>
    <row r="87" spans="1:19" x14ac:dyDescent="0.25">
      <c r="A87" s="4">
        <v>84</v>
      </c>
      <c r="B87" s="4">
        <v>2021</v>
      </c>
      <c r="C87" s="4" t="s">
        <v>20</v>
      </c>
      <c r="D87" s="4">
        <v>32777</v>
      </c>
      <c r="E87" s="15">
        <f t="shared" si="12"/>
        <v>37303.926442867458</v>
      </c>
      <c r="F87" s="15">
        <f t="shared" si="11"/>
        <v>0.91001070674926621</v>
      </c>
      <c r="G87" s="15">
        <f t="shared" si="13"/>
        <v>33946.972466796455</v>
      </c>
      <c r="H87" s="15">
        <f t="shared" si="14"/>
        <v>-1169.9724667964547</v>
      </c>
      <c r="I87" s="15">
        <f t="shared" si="15"/>
        <v>1169.9724667964547</v>
      </c>
      <c r="J87" s="12">
        <f t="shared" si="16"/>
        <v>1368835.5730617812</v>
      </c>
      <c r="K87" s="9">
        <f t="shared" si="17"/>
        <v>3.5694922256352159E-2</v>
      </c>
      <c r="L87" s="5"/>
      <c r="P87" s="4" t="s">
        <v>20</v>
      </c>
      <c r="Q87" s="15">
        <f t="shared" si="18"/>
        <v>33714.333333333336</v>
      </c>
      <c r="R87" s="15">
        <f t="shared" si="19"/>
        <v>37048.282051282054</v>
      </c>
      <c r="S87" s="15">
        <f t="shared" si="20"/>
        <v>0.91001070674926621</v>
      </c>
    </row>
    <row r="88" spans="1:19" x14ac:dyDescent="0.25">
      <c r="A88" s="4">
        <v>85</v>
      </c>
      <c r="B88" s="4">
        <v>2021</v>
      </c>
      <c r="C88" s="4" t="s">
        <v>19</v>
      </c>
      <c r="D88" s="4">
        <v>39706</v>
      </c>
      <c r="E88" s="15">
        <f t="shared" si="12"/>
        <v>37350.407241337532</v>
      </c>
      <c r="F88" s="15">
        <f t="shared" si="11"/>
        <v>0.91570597757742322</v>
      </c>
      <c r="G88" s="15">
        <f t="shared" si="13"/>
        <v>34201.991175843854</v>
      </c>
      <c r="H88" s="15">
        <f t="shared" si="14"/>
        <v>5504.0088241561461</v>
      </c>
      <c r="I88" s="15">
        <f t="shared" si="15"/>
        <v>5504.0088241561461</v>
      </c>
      <c r="J88" s="12">
        <f t="shared" si="16"/>
        <v>30294113.136388723</v>
      </c>
      <c r="K88" s="9">
        <f t="shared" si="17"/>
        <v>0.13861907077409324</v>
      </c>
      <c r="L88" s="5"/>
      <c r="P88" s="4" t="s">
        <v>19</v>
      </c>
      <c r="Q88" s="15">
        <f t="shared" si="18"/>
        <v>33925.333333333336</v>
      </c>
      <c r="R88" s="15">
        <f t="shared" si="19"/>
        <v>37048.282051282054</v>
      </c>
      <c r="S88" s="15">
        <f t="shared" si="20"/>
        <v>0.91570597757742322</v>
      </c>
    </row>
    <row r="89" spans="1:19" x14ac:dyDescent="0.25">
      <c r="A89" s="4">
        <v>86</v>
      </c>
      <c r="B89" s="4">
        <v>2021</v>
      </c>
      <c r="C89" s="4" t="s">
        <v>18</v>
      </c>
      <c r="D89" s="4">
        <v>38434</v>
      </c>
      <c r="E89" s="15">
        <f t="shared" si="12"/>
        <v>37396.888039807607</v>
      </c>
      <c r="F89" s="15">
        <f t="shared" si="11"/>
        <v>0.97874983649195113</v>
      </c>
      <c r="G89" s="15">
        <f t="shared" si="13"/>
        <v>36602.198054269502</v>
      </c>
      <c r="H89" s="15">
        <f t="shared" si="14"/>
        <v>1831.8019457304981</v>
      </c>
      <c r="I89" s="15">
        <f t="shared" si="15"/>
        <v>1831.8019457304981</v>
      </c>
      <c r="J89" s="12">
        <f t="shared" si="16"/>
        <v>3355498.3683820385</v>
      </c>
      <c r="K89" s="9">
        <f t="shared" si="17"/>
        <v>4.7660975847699905E-2</v>
      </c>
      <c r="L89" s="5"/>
      <c r="P89" s="4" t="s">
        <v>18</v>
      </c>
      <c r="Q89" s="15">
        <f t="shared" si="18"/>
        <v>36261</v>
      </c>
      <c r="R89" s="15">
        <f t="shared" si="19"/>
        <v>37048.282051282054</v>
      </c>
      <c r="S89" s="15">
        <f t="shared" si="20"/>
        <v>0.97874983649195113</v>
      </c>
    </row>
    <row r="90" spans="1:19" x14ac:dyDescent="0.25">
      <c r="A90" s="4">
        <v>87</v>
      </c>
      <c r="B90" s="4">
        <v>2021</v>
      </c>
      <c r="C90" s="4" t="s">
        <v>17</v>
      </c>
      <c r="D90" s="4">
        <v>36589</v>
      </c>
      <c r="E90" s="15">
        <f t="shared" si="12"/>
        <v>37443.368838277675</v>
      </c>
      <c r="F90" s="15">
        <f t="shared" si="11"/>
        <v>0.96294163610479189</v>
      </c>
      <c r="G90" s="15">
        <f t="shared" si="13"/>
        <v>36055.778850406285</v>
      </c>
      <c r="H90" s="15">
        <f t="shared" si="14"/>
        <v>533.22114959371538</v>
      </c>
      <c r="I90" s="15">
        <f t="shared" si="15"/>
        <v>533.22114959371538</v>
      </c>
      <c r="J90" s="12">
        <f t="shared" si="16"/>
        <v>284324.79437404341</v>
      </c>
      <c r="K90" s="9">
        <f t="shared" si="17"/>
        <v>1.4573263811356292E-2</v>
      </c>
      <c r="L90" s="5"/>
      <c r="P90" s="4" t="s">
        <v>17</v>
      </c>
      <c r="Q90" s="15">
        <f t="shared" si="18"/>
        <v>35675.333333333336</v>
      </c>
      <c r="R90" s="15">
        <f t="shared" si="19"/>
        <v>37048.282051282054</v>
      </c>
      <c r="S90" s="15">
        <f t="shared" si="20"/>
        <v>0.96294163610479189</v>
      </c>
    </row>
    <row r="91" spans="1:19" x14ac:dyDescent="0.25">
      <c r="A91" s="4">
        <v>88</v>
      </c>
      <c r="B91" s="4">
        <v>2021</v>
      </c>
      <c r="C91" s="4" t="s">
        <v>16</v>
      </c>
      <c r="D91" s="4">
        <v>20450</v>
      </c>
      <c r="E91" s="15">
        <f t="shared" si="12"/>
        <v>37489.849636747749</v>
      </c>
      <c r="F91" s="15">
        <f t="shared" si="11"/>
        <v>0.76287837838773098</v>
      </c>
      <c r="G91" s="15">
        <f t="shared" si="13"/>
        <v>28600.195696881987</v>
      </c>
      <c r="H91" s="15">
        <f t="shared" si="14"/>
        <v>-8150.1956968819868</v>
      </c>
      <c r="I91" s="15">
        <f t="shared" si="15"/>
        <v>8150.1956968819868</v>
      </c>
      <c r="J91" s="12">
        <f t="shared" si="16"/>
        <v>66425689.897473656</v>
      </c>
      <c r="K91" s="9">
        <f t="shared" si="17"/>
        <v>0.39854257686464484</v>
      </c>
      <c r="L91" s="5"/>
      <c r="P91" s="4" t="s">
        <v>16</v>
      </c>
      <c r="Q91" s="15">
        <f t="shared" si="18"/>
        <v>28263.333333333332</v>
      </c>
      <c r="R91" s="15">
        <f t="shared" si="19"/>
        <v>37048.282051282054</v>
      </c>
      <c r="S91" s="15">
        <f t="shared" si="20"/>
        <v>0.76287837838773098</v>
      </c>
    </row>
    <row r="92" spans="1:19" x14ac:dyDescent="0.25">
      <c r="A92" s="4">
        <v>89</v>
      </c>
      <c r="B92" s="4">
        <v>2021</v>
      </c>
      <c r="C92" s="4" t="s">
        <v>15</v>
      </c>
      <c r="D92" s="4">
        <v>29774</v>
      </c>
      <c r="E92" s="15">
        <f t="shared" si="12"/>
        <v>37536.330435217824</v>
      </c>
      <c r="F92" s="15">
        <f t="shared" si="11"/>
        <v>0.67452520377082426</v>
      </c>
      <c r="G92" s="15">
        <f t="shared" si="13"/>
        <v>25319.200935624296</v>
      </c>
      <c r="H92" s="15">
        <f t="shared" si="14"/>
        <v>4454.7990643757039</v>
      </c>
      <c r="I92" s="15">
        <f t="shared" si="15"/>
        <v>4454.7990643757039</v>
      </c>
      <c r="J92" s="12">
        <f t="shared" si="16"/>
        <v>19845234.703962646</v>
      </c>
      <c r="K92" s="9">
        <f t="shared" si="17"/>
        <v>0.14962044281506362</v>
      </c>
      <c r="L92" s="5"/>
      <c r="P92" s="4" t="s">
        <v>15</v>
      </c>
      <c r="Q92" s="15">
        <f t="shared" si="18"/>
        <v>24990</v>
      </c>
      <c r="R92" s="15">
        <f t="shared" si="19"/>
        <v>37048.282051282054</v>
      </c>
      <c r="S92" s="15">
        <f t="shared" si="20"/>
        <v>0.67452520377082426</v>
      </c>
    </row>
    <row r="93" spans="1:19" x14ac:dyDescent="0.25">
      <c r="A93" s="4">
        <v>90</v>
      </c>
      <c r="B93" s="4">
        <v>2021</v>
      </c>
      <c r="C93" s="4" t="s">
        <v>14</v>
      </c>
      <c r="D93" s="4">
        <v>24825</v>
      </c>
      <c r="E93" s="15">
        <f t="shared" si="12"/>
        <v>37582.811233687898</v>
      </c>
      <c r="F93" s="15">
        <f t="shared" si="11"/>
        <v>0.87350878929297382</v>
      </c>
      <c r="G93" s="15">
        <f t="shared" si="13"/>
        <v>32828.915938965089</v>
      </c>
      <c r="H93" s="15">
        <f t="shared" si="14"/>
        <v>-8003.9159389650886</v>
      </c>
      <c r="I93" s="15">
        <f t="shared" si="15"/>
        <v>8003.9159389650886</v>
      </c>
      <c r="J93" s="12">
        <f t="shared" si="16"/>
        <v>64062670.358019397</v>
      </c>
      <c r="K93" s="9">
        <f t="shared" si="17"/>
        <v>0.32241353228459574</v>
      </c>
      <c r="L93" s="5"/>
      <c r="P93" s="4" t="s">
        <v>14</v>
      </c>
      <c r="Q93" s="15">
        <f t="shared" si="18"/>
        <v>32362</v>
      </c>
      <c r="R93" s="15">
        <f t="shared" si="19"/>
        <v>37048.282051282054</v>
      </c>
      <c r="S93" s="15">
        <f t="shared" si="20"/>
        <v>0.87350878929297382</v>
      </c>
    </row>
    <row r="94" spans="1:19" x14ac:dyDescent="0.25">
      <c r="A94" s="4">
        <v>91</v>
      </c>
      <c r="B94" s="4">
        <v>2021</v>
      </c>
      <c r="C94" s="4" t="s">
        <v>13</v>
      </c>
      <c r="D94" s="4">
        <v>28675</v>
      </c>
      <c r="E94" s="15">
        <f t="shared" si="12"/>
        <v>37629.292032157973</v>
      </c>
      <c r="F94" s="15">
        <f t="shared" si="11"/>
        <v>0.70292957976528192</v>
      </c>
      <c r="G94" s="15">
        <f t="shared" si="13"/>
        <v>26450.742435029875</v>
      </c>
      <c r="H94" s="15">
        <f t="shared" si="14"/>
        <v>2224.2575649701248</v>
      </c>
      <c r="I94" s="15">
        <f t="shared" si="15"/>
        <v>2224.2575649701248</v>
      </c>
      <c r="J94" s="12">
        <f t="shared" si="16"/>
        <v>4947321.7153268289</v>
      </c>
      <c r="K94" s="9">
        <f t="shared" si="17"/>
        <v>7.7567831385183084E-2</v>
      </c>
      <c r="L94" s="5"/>
      <c r="P94" s="4" t="s">
        <v>13</v>
      </c>
      <c r="Q94" s="15">
        <f t="shared" si="18"/>
        <v>26042.333333333332</v>
      </c>
      <c r="R94" s="15">
        <f t="shared" si="19"/>
        <v>37048.282051282054</v>
      </c>
      <c r="S94" s="15">
        <f t="shared" si="20"/>
        <v>0.70292957976528192</v>
      </c>
    </row>
    <row r="95" spans="1:19" x14ac:dyDescent="0.25">
      <c r="A95" s="4">
        <v>92</v>
      </c>
      <c r="B95" s="4">
        <v>2021</v>
      </c>
      <c r="C95" s="4" t="s">
        <v>12</v>
      </c>
      <c r="D95" s="4">
        <v>38114</v>
      </c>
      <c r="E95" s="15">
        <f t="shared" si="12"/>
        <v>37675.772830628048</v>
      </c>
      <c r="F95" s="15">
        <f t="shared" si="11"/>
        <v>0.77921741760405505</v>
      </c>
      <c r="G95" s="15">
        <f t="shared" si="13"/>
        <v>29357.618411319007</v>
      </c>
      <c r="H95" s="15">
        <f t="shared" si="14"/>
        <v>8756.3815886809934</v>
      </c>
      <c r="I95" s="15">
        <f t="shared" si="15"/>
        <v>8756.3815886809934</v>
      </c>
      <c r="J95" s="12">
        <f t="shared" si="16"/>
        <v>76674218.52659148</v>
      </c>
      <c r="K95" s="9">
        <f t="shared" si="17"/>
        <v>0.22974186883247608</v>
      </c>
      <c r="L95" s="5"/>
      <c r="P95" s="4" t="s">
        <v>12</v>
      </c>
      <c r="Q95" s="15">
        <f t="shared" si="18"/>
        <v>28868.666666666668</v>
      </c>
      <c r="R95" s="15">
        <f t="shared" si="19"/>
        <v>37048.282051282054</v>
      </c>
      <c r="S95" s="15">
        <f t="shared" si="20"/>
        <v>0.77921741760405505</v>
      </c>
    </row>
    <row r="96" spans="1:19" x14ac:dyDescent="0.25">
      <c r="A96" s="4">
        <v>93</v>
      </c>
      <c r="B96" s="4">
        <v>2021</v>
      </c>
      <c r="C96" s="4" t="s">
        <v>11</v>
      </c>
      <c r="D96" s="4">
        <v>60680</v>
      </c>
      <c r="E96" s="15">
        <f t="shared" si="12"/>
        <v>37722.253629098115</v>
      </c>
      <c r="F96" s="15">
        <f t="shared" si="11"/>
        <v>1.6435489932402829</v>
      </c>
      <c r="G96" s="15">
        <f t="shared" si="13"/>
        <v>61998.371974858819</v>
      </c>
      <c r="H96" s="15">
        <f t="shared" si="14"/>
        <v>-1318.3719748588192</v>
      </c>
      <c r="I96" s="15">
        <f t="shared" si="15"/>
        <v>1318.3719748588192</v>
      </c>
      <c r="J96" s="12">
        <f t="shared" si="16"/>
        <v>1738104.6640931428</v>
      </c>
      <c r="K96" s="9">
        <f t="shared" si="17"/>
        <v>2.1726631095234331E-2</v>
      </c>
      <c r="L96" s="5"/>
      <c r="P96" s="4" t="s">
        <v>11</v>
      </c>
      <c r="Q96" s="15">
        <f t="shared" si="18"/>
        <v>60890.666666666664</v>
      </c>
      <c r="R96" s="15">
        <f t="shared" si="19"/>
        <v>37048.282051282054</v>
      </c>
      <c r="S96" s="15">
        <f t="shared" si="20"/>
        <v>1.6435489932402829</v>
      </c>
    </row>
    <row r="97" spans="1:19" x14ac:dyDescent="0.25">
      <c r="A97" s="4">
        <v>94</v>
      </c>
      <c r="B97" s="4">
        <v>2021</v>
      </c>
      <c r="C97" s="4" t="s">
        <v>10</v>
      </c>
      <c r="D97" s="4">
        <v>66412</v>
      </c>
      <c r="E97" s="15">
        <f t="shared" si="12"/>
        <v>37768.73442756819</v>
      </c>
      <c r="F97" s="15">
        <f t="shared" si="11"/>
        <v>1.6430811352891548</v>
      </c>
      <c r="G97" s="15">
        <f t="shared" si="13"/>
        <v>62057.095041683329</v>
      </c>
      <c r="H97" s="15">
        <f t="shared" si="14"/>
        <v>4354.9049583166707</v>
      </c>
      <c r="I97" s="15">
        <f t="shared" si="15"/>
        <v>4354.9049583166707</v>
      </c>
      <c r="J97" s="12">
        <f t="shared" si="16"/>
        <v>18965197.195971124</v>
      </c>
      <c r="K97" s="9">
        <f t="shared" si="17"/>
        <v>6.5574067311881451E-2</v>
      </c>
      <c r="L97" s="5"/>
      <c r="P97" s="4" t="s">
        <v>10</v>
      </c>
      <c r="Q97" s="15">
        <f t="shared" si="18"/>
        <v>60873.333333333336</v>
      </c>
      <c r="R97" s="15">
        <f t="shared" si="19"/>
        <v>37048.282051282054</v>
      </c>
      <c r="S97" s="15">
        <f t="shared" si="20"/>
        <v>1.6430811352891548</v>
      </c>
    </row>
    <row r="98" spans="1:19" x14ac:dyDescent="0.25">
      <c r="A98" s="4">
        <v>95</v>
      </c>
      <c r="B98" s="4">
        <v>2021</v>
      </c>
      <c r="C98" s="4" t="s">
        <v>9</v>
      </c>
      <c r="D98" s="4">
        <v>59748</v>
      </c>
      <c r="E98" s="15">
        <f t="shared" si="12"/>
        <v>37815.215226038265</v>
      </c>
      <c r="F98" s="15">
        <f t="shared" si="11"/>
        <v>1.345307543932623</v>
      </c>
      <c r="G98" s="15">
        <f t="shared" si="13"/>
        <v>50873.094319025069</v>
      </c>
      <c r="H98" s="15">
        <f t="shared" si="14"/>
        <v>8874.9056809749309</v>
      </c>
      <c r="I98" s="15">
        <f t="shared" si="15"/>
        <v>8874.9056809749309</v>
      </c>
      <c r="J98" s="12">
        <f t="shared" si="16"/>
        <v>78763950.846201107</v>
      </c>
      <c r="K98" s="9">
        <f t="shared" si="17"/>
        <v>0.14853895830780831</v>
      </c>
      <c r="L98" s="5"/>
      <c r="P98" s="4" t="s">
        <v>9</v>
      </c>
      <c r="Q98" s="15">
        <f t="shared" si="18"/>
        <v>49841.333333333336</v>
      </c>
      <c r="R98" s="15">
        <f t="shared" si="19"/>
        <v>37048.282051282054</v>
      </c>
      <c r="S98" s="15">
        <f t="shared" si="20"/>
        <v>1.345307543932623</v>
      </c>
    </row>
    <row r="99" spans="1:19" x14ac:dyDescent="0.25">
      <c r="A99" s="4">
        <v>96</v>
      </c>
      <c r="B99" s="4">
        <v>2021</v>
      </c>
      <c r="C99" s="4" t="s">
        <v>8</v>
      </c>
      <c r="D99" s="4">
        <v>63708</v>
      </c>
      <c r="E99" s="15">
        <f t="shared" si="12"/>
        <v>37861.696024508339</v>
      </c>
      <c r="F99" s="15">
        <f t="shared" si="11"/>
        <v>1.6474628049468363</v>
      </c>
      <c r="G99" s="15">
        <f t="shared" si="13"/>
        <v>62375.735932580988</v>
      </c>
      <c r="H99" s="15">
        <f t="shared" si="14"/>
        <v>1332.2640674190116</v>
      </c>
      <c r="I99" s="15">
        <f t="shared" si="15"/>
        <v>1332.2640674190116</v>
      </c>
      <c r="J99" s="12">
        <f t="shared" si="16"/>
        <v>1774927.5453358486</v>
      </c>
      <c r="K99" s="9">
        <f t="shared" si="17"/>
        <v>2.0912037223253147E-2</v>
      </c>
      <c r="L99" s="5"/>
      <c r="P99" s="4" t="s">
        <v>8</v>
      </c>
      <c r="Q99" s="15">
        <f t="shared" si="18"/>
        <v>61035.666666666664</v>
      </c>
      <c r="R99" s="15">
        <f t="shared" si="19"/>
        <v>37048.282051282054</v>
      </c>
      <c r="S99" s="15">
        <f t="shared" si="20"/>
        <v>1.6474628049468363</v>
      </c>
    </row>
    <row r="100" spans="1:19" x14ac:dyDescent="0.25">
      <c r="A100" s="4">
        <v>97</v>
      </c>
      <c r="B100" s="4">
        <v>2021</v>
      </c>
      <c r="C100" s="4" t="s">
        <v>7</v>
      </c>
      <c r="D100" s="4">
        <v>44599</v>
      </c>
      <c r="E100" s="15">
        <f t="shared" si="12"/>
        <v>37908.176822978407</v>
      </c>
      <c r="F100" s="15">
        <f t="shared" ref="F100:F131" si="21">VLOOKUP(C100,$P$3:$S$159,4,FALSE)</f>
        <v>1.5872080992024959</v>
      </c>
      <c r="G100" s="15">
        <f t="shared" si="13"/>
        <v>60168.165279431669</v>
      </c>
      <c r="H100" s="15">
        <f t="shared" si="14"/>
        <v>-15569.165279431669</v>
      </c>
      <c r="I100" s="15">
        <f t="shared" si="15"/>
        <v>15569.165279431669</v>
      </c>
      <c r="J100" s="12">
        <f t="shared" si="16"/>
        <v>242398907.49826059</v>
      </c>
      <c r="K100" s="9">
        <f t="shared" si="17"/>
        <v>0.34909225048614695</v>
      </c>
      <c r="L100" s="5"/>
      <c r="P100" s="4" t="s">
        <v>7</v>
      </c>
      <c r="Q100" s="15">
        <f t="shared" si="18"/>
        <v>58803.333333333336</v>
      </c>
      <c r="R100" s="15">
        <f t="shared" si="19"/>
        <v>37048.282051282054</v>
      </c>
      <c r="S100" s="15">
        <f t="shared" si="20"/>
        <v>1.5872080992024959</v>
      </c>
    </row>
    <row r="101" spans="1:19" x14ac:dyDescent="0.25">
      <c r="A101" s="4">
        <v>98</v>
      </c>
      <c r="B101" s="4">
        <v>2021</v>
      </c>
      <c r="C101" s="4" t="s">
        <v>6</v>
      </c>
      <c r="D101" s="4">
        <v>53585</v>
      </c>
      <c r="E101" s="15">
        <f t="shared" si="12"/>
        <v>37954.657621448481</v>
      </c>
      <c r="F101" s="15">
        <f t="shared" si="21"/>
        <v>1.6756872355754755</v>
      </c>
      <c r="G101" s="15">
        <f t="shared" si="13"/>
        <v>63600.135306898657</v>
      </c>
      <c r="H101" s="15">
        <f t="shared" si="14"/>
        <v>-10015.135306898657</v>
      </c>
      <c r="I101" s="15">
        <f t="shared" si="15"/>
        <v>10015.135306898657</v>
      </c>
      <c r="J101" s="12">
        <f t="shared" si="16"/>
        <v>100302935.21548806</v>
      </c>
      <c r="K101" s="9">
        <f t="shared" si="17"/>
        <v>0.18690184392831311</v>
      </c>
      <c r="L101" s="5"/>
      <c r="P101" s="4" t="s">
        <v>6</v>
      </c>
      <c r="Q101" s="15">
        <f t="shared" si="18"/>
        <v>62081.333333333336</v>
      </c>
      <c r="R101" s="15">
        <f t="shared" si="19"/>
        <v>37048.282051282054</v>
      </c>
      <c r="S101" s="15">
        <f t="shared" si="20"/>
        <v>1.6756872355754755</v>
      </c>
    </row>
    <row r="102" spans="1:19" x14ac:dyDescent="0.25">
      <c r="A102" s="4">
        <v>99</v>
      </c>
      <c r="B102" s="4">
        <v>2021</v>
      </c>
      <c r="C102" s="4" t="s">
        <v>5</v>
      </c>
      <c r="D102" s="4">
        <v>57336</v>
      </c>
      <c r="E102" s="15">
        <f t="shared" si="12"/>
        <v>38001.138419918556</v>
      </c>
      <c r="F102" s="15">
        <f t="shared" si="21"/>
        <v>1.5842569952030716</v>
      </c>
      <c r="G102" s="15">
        <f t="shared" si="13"/>
        <v>60203.569367436176</v>
      </c>
      <c r="H102" s="15">
        <f t="shared" si="14"/>
        <v>-2867.5693674361755</v>
      </c>
      <c r="I102" s="15">
        <f t="shared" si="15"/>
        <v>2867.5693674361755</v>
      </c>
      <c r="J102" s="12">
        <f t="shared" si="16"/>
        <v>8222954.0770583078</v>
      </c>
      <c r="K102" s="9">
        <f t="shared" si="17"/>
        <v>5.0013418575348391E-2</v>
      </c>
      <c r="L102" s="5"/>
      <c r="P102" s="4" t="s">
        <v>5</v>
      </c>
      <c r="Q102" s="15">
        <f t="shared" si="18"/>
        <v>58694</v>
      </c>
      <c r="R102" s="15">
        <f t="shared" si="19"/>
        <v>37048.282051282054</v>
      </c>
      <c r="S102" s="15">
        <f t="shared" si="20"/>
        <v>1.5842569952030716</v>
      </c>
    </row>
    <row r="103" spans="1:19" x14ac:dyDescent="0.25">
      <c r="A103" s="4">
        <v>100</v>
      </c>
      <c r="B103" s="4">
        <v>2021</v>
      </c>
      <c r="C103" s="4" t="s">
        <v>4</v>
      </c>
      <c r="D103" s="4">
        <v>66029</v>
      </c>
      <c r="E103" s="15">
        <f t="shared" si="12"/>
        <v>38047.619218388631</v>
      </c>
      <c r="F103" s="15">
        <f t="shared" si="21"/>
        <v>1.6263372189997389</v>
      </c>
      <c r="G103" s="15">
        <f t="shared" si="13"/>
        <v>61878.259229195188</v>
      </c>
      <c r="H103" s="15">
        <f t="shared" si="14"/>
        <v>4150.7407708048122</v>
      </c>
      <c r="I103" s="15">
        <f t="shared" si="15"/>
        <v>4150.7407708048122</v>
      </c>
      <c r="J103" s="12">
        <f t="shared" si="16"/>
        <v>17228648.946421325</v>
      </c>
      <c r="K103" s="9">
        <f t="shared" si="17"/>
        <v>6.2862390325535936E-2</v>
      </c>
      <c r="L103" s="5"/>
      <c r="P103" s="4" t="s">
        <v>4</v>
      </c>
      <c r="Q103" s="15">
        <f t="shared" si="18"/>
        <v>60253</v>
      </c>
      <c r="R103" s="15">
        <f t="shared" si="19"/>
        <v>37048.282051282054</v>
      </c>
      <c r="S103" s="15">
        <f t="shared" si="20"/>
        <v>1.6263372189997389</v>
      </c>
    </row>
    <row r="104" spans="1:19" x14ac:dyDescent="0.25">
      <c r="A104" s="4">
        <v>101</v>
      </c>
      <c r="B104" s="4">
        <v>2021</v>
      </c>
      <c r="C104" s="4" t="s">
        <v>3</v>
      </c>
      <c r="D104" s="4">
        <v>64430</v>
      </c>
      <c r="E104" s="15">
        <f t="shared" si="12"/>
        <v>38094.100016858705</v>
      </c>
      <c r="F104" s="15">
        <f t="shared" si="21"/>
        <v>1.7000878271804707</v>
      </c>
      <c r="G104" s="15">
        <f t="shared" si="13"/>
        <v>64763.315726056848</v>
      </c>
      <c r="H104" s="15">
        <f t="shared" si="14"/>
        <v>-333.31572605684778</v>
      </c>
      <c r="I104" s="15">
        <f t="shared" si="15"/>
        <v>333.31572605684778</v>
      </c>
      <c r="J104" s="12">
        <f t="shared" si="16"/>
        <v>111099.3732368036</v>
      </c>
      <c r="K104" s="9">
        <f t="shared" si="17"/>
        <v>5.1733001095273599E-3</v>
      </c>
      <c r="L104" s="5"/>
      <c r="P104" s="4" t="s">
        <v>3</v>
      </c>
      <c r="Q104" s="15">
        <f t="shared" si="18"/>
        <v>62985.333333333336</v>
      </c>
      <c r="R104" s="15">
        <f t="shared" si="19"/>
        <v>37048.282051282054</v>
      </c>
      <c r="S104" s="15">
        <f t="shared" si="20"/>
        <v>1.7000878271804707</v>
      </c>
    </row>
    <row r="105" spans="1:19" x14ac:dyDescent="0.25">
      <c r="A105" s="4">
        <v>102</v>
      </c>
      <c r="B105" s="4">
        <v>2021</v>
      </c>
      <c r="C105" s="4" t="s">
        <v>2</v>
      </c>
      <c r="D105" s="4">
        <v>65458</v>
      </c>
      <c r="E105" s="15">
        <f t="shared" si="12"/>
        <v>38140.58081532878</v>
      </c>
      <c r="F105" s="15">
        <f t="shared" si="21"/>
        <v>1.5656146553042702</v>
      </c>
      <c r="G105" s="15">
        <f t="shared" si="13"/>
        <v>59713.452286295629</v>
      </c>
      <c r="H105" s="15">
        <f t="shared" si="14"/>
        <v>5744.5477137043708</v>
      </c>
      <c r="I105" s="15">
        <f t="shared" si="15"/>
        <v>5744.5477137043708</v>
      </c>
      <c r="J105" s="12">
        <f t="shared" si="16"/>
        <v>32999828.435026113</v>
      </c>
      <c r="K105" s="9">
        <f t="shared" si="17"/>
        <v>8.775929166342343E-2</v>
      </c>
      <c r="L105" s="5"/>
      <c r="P105" s="4" t="s">
        <v>2</v>
      </c>
      <c r="Q105" s="15">
        <f t="shared" si="18"/>
        <v>58003.333333333336</v>
      </c>
      <c r="R105" s="15">
        <f t="shared" si="19"/>
        <v>37048.282051282054</v>
      </c>
      <c r="S105" s="15">
        <f t="shared" si="20"/>
        <v>1.5656146553042702</v>
      </c>
    </row>
    <row r="106" spans="1:19" x14ac:dyDescent="0.25">
      <c r="A106" s="4">
        <v>103</v>
      </c>
      <c r="B106" s="4">
        <v>2021</v>
      </c>
      <c r="C106" s="4" t="s">
        <v>1</v>
      </c>
      <c r="D106" s="4">
        <v>42367</v>
      </c>
      <c r="E106" s="15">
        <f t="shared" si="12"/>
        <v>38187.061613798847</v>
      </c>
      <c r="F106" s="15">
        <f t="shared" si="21"/>
        <v>1.2948778551619748</v>
      </c>
      <c r="G106" s="15">
        <f t="shared" si="13"/>
        <v>49447.580437414035</v>
      </c>
      <c r="H106" s="15">
        <f t="shared" si="14"/>
        <v>-7080.5804374140353</v>
      </c>
      <c r="I106" s="15">
        <f t="shared" si="15"/>
        <v>7080.5804374140353</v>
      </c>
      <c r="J106" s="12">
        <f t="shared" si="16"/>
        <v>50134619.330690332</v>
      </c>
      <c r="K106" s="9">
        <f t="shared" si="17"/>
        <v>0.1671248952584331</v>
      </c>
      <c r="L106" s="5"/>
      <c r="P106" s="4" t="s">
        <v>1</v>
      </c>
      <c r="Q106" s="15">
        <f t="shared" si="18"/>
        <v>47973</v>
      </c>
      <c r="R106" s="15">
        <f t="shared" si="19"/>
        <v>37048.282051282054</v>
      </c>
      <c r="S106" s="15">
        <f t="shared" si="20"/>
        <v>1.2948778551619748</v>
      </c>
    </row>
    <row r="107" spans="1:19" x14ac:dyDescent="0.25">
      <c r="A107" s="4">
        <v>104</v>
      </c>
      <c r="B107" s="4">
        <v>2021</v>
      </c>
      <c r="C107" s="4" t="s">
        <v>0</v>
      </c>
      <c r="D107" s="4">
        <v>65566</v>
      </c>
      <c r="E107" s="15">
        <f t="shared" si="12"/>
        <v>38233.542412268922</v>
      </c>
      <c r="F107" s="15">
        <f t="shared" si="21"/>
        <v>1.68058174952574</v>
      </c>
      <c r="G107" s="15">
        <f t="shared" si="13"/>
        <v>64254.593597777486</v>
      </c>
      <c r="H107" s="15">
        <f t="shared" si="14"/>
        <v>1311.4064022225139</v>
      </c>
      <c r="I107" s="15">
        <f t="shared" si="15"/>
        <v>1311.4064022225139</v>
      </c>
      <c r="J107" s="12">
        <f t="shared" si="16"/>
        <v>1719786.7517901978</v>
      </c>
      <c r="K107" s="9">
        <f t="shared" si="17"/>
        <v>2.0001317790051456E-2</v>
      </c>
      <c r="L107" s="5"/>
      <c r="P107" s="4" t="s">
        <v>0</v>
      </c>
      <c r="Q107" s="15">
        <f t="shared" si="18"/>
        <v>62262.666666666664</v>
      </c>
      <c r="R107" s="15">
        <f t="shared" si="19"/>
        <v>37048.282051282054</v>
      </c>
      <c r="S107" s="15">
        <f t="shared" si="20"/>
        <v>1.68058174952574</v>
      </c>
    </row>
    <row r="108" spans="1:19" x14ac:dyDescent="0.25">
      <c r="A108" s="4">
        <v>105</v>
      </c>
      <c r="B108" s="4">
        <v>2022</v>
      </c>
      <c r="C108" s="4" t="s">
        <v>51</v>
      </c>
      <c r="D108" s="4">
        <v>36278</v>
      </c>
      <c r="E108" s="15">
        <f t="shared" si="12"/>
        <v>38280.023210738997</v>
      </c>
      <c r="F108" s="15">
        <f t="shared" si="21"/>
        <v>1.0953094472009153</v>
      </c>
      <c r="G108" s="15">
        <f t="shared" si="13"/>
        <v>41928.471061792734</v>
      </c>
      <c r="H108" s="15">
        <f t="shared" si="14"/>
        <v>-5650.471061792734</v>
      </c>
      <c r="I108" s="15">
        <f t="shared" si="15"/>
        <v>5650.471061792734</v>
      </c>
      <c r="J108" s="12">
        <f t="shared" si="16"/>
        <v>31927823.220157105</v>
      </c>
      <c r="K108" s="9">
        <f t="shared" si="17"/>
        <v>0.1557547566512138</v>
      </c>
      <c r="L108" s="5"/>
      <c r="P108" s="4" t="s">
        <v>51</v>
      </c>
      <c r="Q108" s="15">
        <f t="shared" si="18"/>
        <v>40579.333333333336</v>
      </c>
      <c r="R108" s="15">
        <f t="shared" si="19"/>
        <v>37048.282051282054</v>
      </c>
      <c r="S108" s="15">
        <f t="shared" si="20"/>
        <v>1.0953094472009153</v>
      </c>
    </row>
    <row r="109" spans="1:19" x14ac:dyDescent="0.25">
      <c r="A109" s="4">
        <v>106</v>
      </c>
      <c r="B109" s="4">
        <v>2022</v>
      </c>
      <c r="C109" s="4" t="s">
        <v>50</v>
      </c>
      <c r="D109" s="4">
        <v>46570</v>
      </c>
      <c r="E109" s="15">
        <f t="shared" si="12"/>
        <v>38326.504009209071</v>
      </c>
      <c r="F109" s="15">
        <f t="shared" si="21"/>
        <v>1.232697734003376</v>
      </c>
      <c r="G109" s="15">
        <f t="shared" si="13"/>
        <v>47244.994644423328</v>
      </c>
      <c r="H109" s="15">
        <f t="shared" si="14"/>
        <v>-674.99464442332828</v>
      </c>
      <c r="I109" s="15">
        <f t="shared" si="15"/>
        <v>674.99464442332828</v>
      </c>
      <c r="J109" s="12">
        <f t="shared" si="16"/>
        <v>455617.7700001754</v>
      </c>
      <c r="K109" s="9">
        <f t="shared" si="17"/>
        <v>1.449419464082732E-2</v>
      </c>
      <c r="L109" s="5"/>
      <c r="P109" s="4" t="s">
        <v>50</v>
      </c>
      <c r="Q109" s="15">
        <f t="shared" si="18"/>
        <v>45669.333333333336</v>
      </c>
      <c r="R109" s="15">
        <f t="shared" si="19"/>
        <v>37048.282051282054</v>
      </c>
      <c r="S109" s="15">
        <f t="shared" si="20"/>
        <v>1.232697734003376</v>
      </c>
    </row>
    <row r="110" spans="1:19" x14ac:dyDescent="0.25">
      <c r="A110" s="4">
        <v>107</v>
      </c>
      <c r="B110" s="4">
        <v>2022</v>
      </c>
      <c r="C110" s="4" t="s">
        <v>49</v>
      </c>
      <c r="D110" s="4">
        <v>43602</v>
      </c>
      <c r="E110" s="15">
        <f t="shared" si="12"/>
        <v>38372.984807679139</v>
      </c>
      <c r="F110" s="15">
        <f t="shared" si="21"/>
        <v>1.0573949586229472</v>
      </c>
      <c r="G110" s="15">
        <f t="shared" si="13"/>
        <v>40575.400682954867</v>
      </c>
      <c r="H110" s="15">
        <f t="shared" si="14"/>
        <v>3026.5993170451329</v>
      </c>
      <c r="I110" s="15">
        <f t="shared" si="15"/>
        <v>3026.5993170451329</v>
      </c>
      <c r="J110" s="12">
        <f t="shared" si="16"/>
        <v>9160303.4259380642</v>
      </c>
      <c r="K110" s="9">
        <f t="shared" si="17"/>
        <v>6.9414231389503533E-2</v>
      </c>
      <c r="L110" s="5"/>
      <c r="P110" s="4" t="s">
        <v>49</v>
      </c>
      <c r="Q110" s="15">
        <f t="shared" si="18"/>
        <v>39174.666666666664</v>
      </c>
      <c r="R110" s="15">
        <f t="shared" si="19"/>
        <v>37048.282051282054</v>
      </c>
      <c r="S110" s="15">
        <f t="shared" si="20"/>
        <v>1.0573949586229472</v>
      </c>
    </row>
    <row r="111" spans="1:19" x14ac:dyDescent="0.25">
      <c r="A111" s="4">
        <v>108</v>
      </c>
      <c r="B111" s="4">
        <v>2022</v>
      </c>
      <c r="C111" s="4" t="s">
        <v>48</v>
      </c>
      <c r="D111" s="4">
        <v>38794</v>
      </c>
      <c r="E111" s="15">
        <f t="shared" si="12"/>
        <v>38419.465606149213</v>
      </c>
      <c r="F111" s="15">
        <f t="shared" si="21"/>
        <v>1.240876250879829</v>
      </c>
      <c r="G111" s="15">
        <f t="shared" si="13"/>
        <v>47673.802442164975</v>
      </c>
      <c r="H111" s="15">
        <f t="shared" si="14"/>
        <v>-8879.8024421649752</v>
      </c>
      <c r="I111" s="15">
        <f t="shared" si="15"/>
        <v>8879.8024421649752</v>
      </c>
      <c r="J111" s="12">
        <f t="shared" si="16"/>
        <v>78850891.411879063</v>
      </c>
      <c r="K111" s="9">
        <f t="shared" si="17"/>
        <v>0.22889628401724429</v>
      </c>
      <c r="L111" s="5"/>
      <c r="P111" s="4" t="s">
        <v>48</v>
      </c>
      <c r="Q111" s="15">
        <f t="shared" si="18"/>
        <v>45972.333333333336</v>
      </c>
      <c r="R111" s="15">
        <f t="shared" si="19"/>
        <v>37048.282051282054</v>
      </c>
      <c r="S111" s="15">
        <f t="shared" si="20"/>
        <v>1.240876250879829</v>
      </c>
    </row>
    <row r="112" spans="1:19" x14ac:dyDescent="0.25">
      <c r="A112" s="4">
        <v>109</v>
      </c>
      <c r="B112" s="4">
        <v>2022</v>
      </c>
      <c r="C112" s="4" t="s">
        <v>47</v>
      </c>
      <c r="D112" s="4">
        <v>43340</v>
      </c>
      <c r="E112" s="15">
        <f t="shared" si="12"/>
        <v>38465.946404619288</v>
      </c>
      <c r="F112" s="15">
        <f t="shared" si="21"/>
        <v>1.1356621954857244</v>
      </c>
      <c r="G112" s="15">
        <f t="shared" si="13"/>
        <v>43684.321145306152</v>
      </c>
      <c r="H112" s="15">
        <f t="shared" si="14"/>
        <v>-344.32114530615218</v>
      </c>
      <c r="I112" s="15">
        <f t="shared" si="15"/>
        <v>344.32114530615218</v>
      </c>
      <c r="J112" s="12">
        <f t="shared" si="16"/>
        <v>118557.05110494036</v>
      </c>
      <c r="K112" s="9">
        <f t="shared" si="17"/>
        <v>7.9446503300911898E-3</v>
      </c>
      <c r="L112" s="5"/>
      <c r="P112" s="4" t="s">
        <v>47</v>
      </c>
      <c r="Q112" s="15">
        <f t="shared" si="18"/>
        <v>42074.333333333336</v>
      </c>
      <c r="R112" s="15">
        <f t="shared" si="19"/>
        <v>37048.282051282054</v>
      </c>
      <c r="S112" s="15">
        <f t="shared" si="20"/>
        <v>1.1356621954857244</v>
      </c>
    </row>
    <row r="113" spans="1:19" x14ac:dyDescent="0.25">
      <c r="A113" s="4">
        <v>110</v>
      </c>
      <c r="B113" s="4">
        <v>2022</v>
      </c>
      <c r="C113" s="4" t="s">
        <v>46</v>
      </c>
      <c r="D113" s="4">
        <v>30375</v>
      </c>
      <c r="E113" s="15">
        <f t="shared" si="12"/>
        <v>38512.427203089363</v>
      </c>
      <c r="F113" s="15">
        <f t="shared" si="21"/>
        <v>1.0407500122847315</v>
      </c>
      <c r="G113" s="15">
        <f t="shared" si="13"/>
        <v>40081.809084730085</v>
      </c>
      <c r="H113" s="15">
        <f t="shared" si="14"/>
        <v>-9706.8090847300846</v>
      </c>
      <c r="I113" s="15">
        <f t="shared" si="15"/>
        <v>9706.8090847300846</v>
      </c>
      <c r="J113" s="12">
        <f t="shared" si="16"/>
        <v>94222142.607398495</v>
      </c>
      <c r="K113" s="9">
        <f t="shared" si="17"/>
        <v>0.31956573118452952</v>
      </c>
      <c r="L113" s="5"/>
      <c r="P113" s="4" t="s">
        <v>46</v>
      </c>
      <c r="Q113" s="15">
        <f t="shared" si="18"/>
        <v>38558</v>
      </c>
      <c r="R113" s="15">
        <f t="shared" si="19"/>
        <v>37048.282051282054</v>
      </c>
      <c r="S113" s="15">
        <f t="shared" si="20"/>
        <v>1.0407500122847315</v>
      </c>
    </row>
    <row r="114" spans="1:19" x14ac:dyDescent="0.25">
      <c r="A114" s="4">
        <v>111</v>
      </c>
      <c r="B114" s="4">
        <v>2022</v>
      </c>
      <c r="C114" s="4" t="s">
        <v>45</v>
      </c>
      <c r="D114" s="4">
        <v>34566</v>
      </c>
      <c r="E114" s="15">
        <f t="shared" si="12"/>
        <v>38558.908001559437</v>
      </c>
      <c r="F114" s="15">
        <f t="shared" si="21"/>
        <v>1.0853674657394403</v>
      </c>
      <c r="G114" s="15">
        <f t="shared" si="13"/>
        <v>41850.584259332791</v>
      </c>
      <c r="H114" s="15">
        <f t="shared" si="14"/>
        <v>-7284.5842593327907</v>
      </c>
      <c r="I114" s="15">
        <f t="shared" si="15"/>
        <v>7284.5842593327907</v>
      </c>
      <c r="J114" s="12">
        <f t="shared" si="16"/>
        <v>53065167.831319064</v>
      </c>
      <c r="K114" s="9">
        <f t="shared" si="17"/>
        <v>0.21074420700494101</v>
      </c>
      <c r="L114" s="5"/>
      <c r="P114" s="4" t="s">
        <v>45</v>
      </c>
      <c r="Q114" s="15">
        <f t="shared" si="18"/>
        <v>40211</v>
      </c>
      <c r="R114" s="15">
        <f t="shared" si="19"/>
        <v>37048.282051282054</v>
      </c>
      <c r="S114" s="15">
        <f t="shared" si="20"/>
        <v>1.0853674657394403</v>
      </c>
    </row>
    <row r="115" spans="1:19" x14ac:dyDescent="0.25">
      <c r="A115" s="4">
        <v>112</v>
      </c>
      <c r="B115" s="4">
        <v>2022</v>
      </c>
      <c r="C115" s="4" t="s">
        <v>44</v>
      </c>
      <c r="D115" s="4">
        <v>47404</v>
      </c>
      <c r="E115" s="15">
        <f t="shared" si="12"/>
        <v>38605.388800029512</v>
      </c>
      <c r="F115" s="15">
        <f t="shared" si="21"/>
        <v>1.1161651150992848</v>
      </c>
      <c r="G115" s="15">
        <f t="shared" si="13"/>
        <v>43089.98823343758</v>
      </c>
      <c r="H115" s="15">
        <f t="shared" si="14"/>
        <v>4314.0117665624202</v>
      </c>
      <c r="I115" s="15">
        <f t="shared" si="15"/>
        <v>4314.0117665624202</v>
      </c>
      <c r="J115" s="12">
        <f t="shared" si="16"/>
        <v>18610697.522039015</v>
      </c>
      <c r="K115" s="9">
        <f t="shared" si="17"/>
        <v>9.1005226701595235E-2</v>
      </c>
      <c r="L115" s="5"/>
      <c r="P115" s="4" t="s">
        <v>44</v>
      </c>
      <c r="Q115" s="15">
        <f t="shared" si="18"/>
        <v>41352</v>
      </c>
      <c r="R115" s="15">
        <f t="shared" si="19"/>
        <v>37048.282051282054</v>
      </c>
      <c r="S115" s="15">
        <f t="shared" si="20"/>
        <v>1.1161651150992848</v>
      </c>
    </row>
    <row r="116" spans="1:19" x14ac:dyDescent="0.25">
      <c r="A116" s="4">
        <v>113</v>
      </c>
      <c r="B116" s="4">
        <v>2022</v>
      </c>
      <c r="C116" s="4" t="s">
        <v>43</v>
      </c>
      <c r="D116" s="4">
        <v>49427</v>
      </c>
      <c r="E116" s="15">
        <f t="shared" si="12"/>
        <v>38651.869598499579</v>
      </c>
      <c r="F116" s="15">
        <f t="shared" si="21"/>
        <v>1.119098224562127</v>
      </c>
      <c r="G116" s="15">
        <f t="shared" si="13"/>
        <v>43255.238643687735</v>
      </c>
      <c r="H116" s="15">
        <f t="shared" si="14"/>
        <v>6171.761356312265</v>
      </c>
      <c r="I116" s="15">
        <f t="shared" si="15"/>
        <v>6171.761356312265</v>
      </c>
      <c r="J116" s="12">
        <f t="shared" si="16"/>
        <v>38090638.239269406</v>
      </c>
      <c r="K116" s="9">
        <f t="shared" si="17"/>
        <v>0.1248661937061174</v>
      </c>
      <c r="L116" s="5"/>
      <c r="P116" s="4" t="s">
        <v>43</v>
      </c>
      <c r="Q116" s="15">
        <f t="shared" si="18"/>
        <v>41460.666666666664</v>
      </c>
      <c r="R116" s="15">
        <f t="shared" si="19"/>
        <v>37048.282051282054</v>
      </c>
      <c r="S116" s="15">
        <f t="shared" si="20"/>
        <v>1.119098224562127</v>
      </c>
    </row>
    <row r="117" spans="1:19" x14ac:dyDescent="0.25">
      <c r="A117" s="4">
        <v>114</v>
      </c>
      <c r="B117" s="4">
        <v>2022</v>
      </c>
      <c r="C117" s="4" t="s">
        <v>42</v>
      </c>
      <c r="D117" s="4">
        <v>43431</v>
      </c>
      <c r="E117" s="15">
        <f t="shared" si="12"/>
        <v>38698.350396969654</v>
      </c>
      <c r="F117" s="15">
        <f t="shared" si="21"/>
        <v>1.2027818169360425</v>
      </c>
      <c r="G117" s="15">
        <f t="shared" si="13"/>
        <v>46545.672202894784</v>
      </c>
      <c r="H117" s="15">
        <f t="shared" si="14"/>
        <v>-3114.6722028947843</v>
      </c>
      <c r="I117" s="15">
        <f t="shared" si="15"/>
        <v>3114.6722028947843</v>
      </c>
      <c r="J117" s="12">
        <f t="shared" si="16"/>
        <v>9701182.931485448</v>
      </c>
      <c r="K117" s="9">
        <f t="shared" si="17"/>
        <v>7.1715415323036172E-2</v>
      </c>
      <c r="L117" s="5"/>
      <c r="P117" s="4" t="s">
        <v>42</v>
      </c>
      <c r="Q117" s="15">
        <f t="shared" si="18"/>
        <v>44561</v>
      </c>
      <c r="R117" s="15">
        <f t="shared" si="19"/>
        <v>37048.282051282054</v>
      </c>
      <c r="S117" s="15">
        <f t="shared" si="20"/>
        <v>1.2027818169360425</v>
      </c>
    </row>
    <row r="118" spans="1:19" x14ac:dyDescent="0.25">
      <c r="A118" s="4">
        <v>115</v>
      </c>
      <c r="B118" s="4">
        <v>2022</v>
      </c>
      <c r="C118" s="4" t="s">
        <v>41</v>
      </c>
      <c r="D118" s="4">
        <v>26672</v>
      </c>
      <c r="E118" s="15">
        <f t="shared" si="12"/>
        <v>38744.831195439729</v>
      </c>
      <c r="F118" s="15">
        <f t="shared" si="21"/>
        <v>0.65003463948292006</v>
      </c>
      <c r="G118" s="15">
        <f t="shared" si="13"/>
        <v>25185.48237795426</v>
      </c>
      <c r="H118" s="15">
        <f t="shared" si="14"/>
        <v>1486.5176220457397</v>
      </c>
      <c r="I118" s="15">
        <f t="shared" si="15"/>
        <v>1486.5176220457397</v>
      </c>
      <c r="J118" s="12">
        <f t="shared" si="16"/>
        <v>2209734.6406525206</v>
      </c>
      <c r="K118" s="9">
        <f t="shared" si="17"/>
        <v>5.5733264173880463E-2</v>
      </c>
      <c r="L118" s="5"/>
      <c r="P118" s="4" t="s">
        <v>41</v>
      </c>
      <c r="Q118" s="15">
        <f t="shared" si="18"/>
        <v>24082.666666666668</v>
      </c>
      <c r="R118" s="15">
        <f t="shared" si="19"/>
        <v>37048.282051282054</v>
      </c>
      <c r="S118" s="15">
        <f t="shared" si="20"/>
        <v>0.65003463948292006</v>
      </c>
    </row>
    <row r="119" spans="1:19" x14ac:dyDescent="0.25">
      <c r="A119" s="4">
        <v>116</v>
      </c>
      <c r="B119" s="4">
        <v>2022</v>
      </c>
      <c r="C119" s="4" t="s">
        <v>40</v>
      </c>
      <c r="D119" s="4">
        <v>18122</v>
      </c>
      <c r="E119" s="15">
        <f t="shared" si="12"/>
        <v>38791.311993909803</v>
      </c>
      <c r="F119" s="15">
        <f t="shared" si="21"/>
        <v>0.5602958855492105</v>
      </c>
      <c r="G119" s="15">
        <f t="shared" si="13"/>
        <v>21734.612505243404</v>
      </c>
      <c r="H119" s="15">
        <f t="shared" si="14"/>
        <v>-3612.6125052434036</v>
      </c>
      <c r="I119" s="15">
        <f t="shared" si="15"/>
        <v>3612.6125052434036</v>
      </c>
      <c r="J119" s="12">
        <f t="shared" si="16"/>
        <v>13050969.113041021</v>
      </c>
      <c r="K119" s="9">
        <f t="shared" si="17"/>
        <v>0.19934954780065134</v>
      </c>
      <c r="L119" s="5"/>
      <c r="P119" s="4" t="s">
        <v>40</v>
      </c>
      <c r="Q119" s="15">
        <f t="shared" si="18"/>
        <v>20758</v>
      </c>
      <c r="R119" s="15">
        <f t="shared" si="19"/>
        <v>37048.282051282054</v>
      </c>
      <c r="S119" s="15">
        <f t="shared" si="20"/>
        <v>0.5602958855492105</v>
      </c>
    </row>
    <row r="120" spans="1:19" x14ac:dyDescent="0.25">
      <c r="A120" s="4">
        <v>117</v>
      </c>
      <c r="B120" s="4">
        <v>2022</v>
      </c>
      <c r="C120" s="4" t="s">
        <v>39</v>
      </c>
      <c r="D120" s="4">
        <v>21427</v>
      </c>
      <c r="E120" s="15">
        <f t="shared" si="12"/>
        <v>38837.792792379871</v>
      </c>
      <c r="F120" s="15">
        <f t="shared" si="21"/>
        <v>0.59592506798128286</v>
      </c>
      <c r="G120" s="15">
        <f t="shared" si="13"/>
        <v>23144.414310041953</v>
      </c>
      <c r="H120" s="15">
        <f t="shared" si="14"/>
        <v>-1717.4143100419533</v>
      </c>
      <c r="I120" s="15">
        <f t="shared" si="15"/>
        <v>1717.4143100419533</v>
      </c>
      <c r="J120" s="12">
        <f t="shared" si="16"/>
        <v>2949511.9123368785</v>
      </c>
      <c r="K120" s="9">
        <f t="shared" si="17"/>
        <v>8.0151878939746735E-2</v>
      </c>
      <c r="L120" s="5"/>
      <c r="P120" s="4" t="s">
        <v>39</v>
      </c>
      <c r="Q120" s="15">
        <f t="shared" si="18"/>
        <v>22078</v>
      </c>
      <c r="R120" s="15">
        <f t="shared" si="19"/>
        <v>37048.282051282054</v>
      </c>
      <c r="S120" s="15">
        <f t="shared" si="20"/>
        <v>0.59592506798128286</v>
      </c>
    </row>
    <row r="121" spans="1:19" x14ac:dyDescent="0.25">
      <c r="A121" s="4">
        <v>118</v>
      </c>
      <c r="B121" s="4">
        <v>2022</v>
      </c>
      <c r="C121" s="4" t="s">
        <v>38</v>
      </c>
      <c r="D121" s="4">
        <v>11965</v>
      </c>
      <c r="E121" s="15">
        <f t="shared" si="12"/>
        <v>38884.273590849945</v>
      </c>
      <c r="F121" s="15">
        <f t="shared" si="21"/>
        <v>0.43736620889026995</v>
      </c>
      <c r="G121" s="15">
        <f t="shared" si="13"/>
        <v>17006.667325882085</v>
      </c>
      <c r="H121" s="15">
        <f t="shared" si="14"/>
        <v>-5041.6673258820847</v>
      </c>
      <c r="I121" s="15">
        <f t="shared" si="15"/>
        <v>5041.6673258820847</v>
      </c>
      <c r="J121" s="12">
        <f t="shared" si="16"/>
        <v>25418409.424867012</v>
      </c>
      <c r="K121" s="9">
        <f t="shared" si="17"/>
        <v>0.42136793362992769</v>
      </c>
      <c r="L121" s="5"/>
      <c r="P121" s="4" t="s">
        <v>38</v>
      </c>
      <c r="Q121" s="15">
        <f t="shared" si="18"/>
        <v>16203.666666666666</v>
      </c>
      <c r="R121" s="15">
        <f t="shared" si="19"/>
        <v>37048.282051282054</v>
      </c>
      <c r="S121" s="15">
        <f t="shared" si="20"/>
        <v>0.43736620889026995</v>
      </c>
    </row>
    <row r="122" spans="1:19" x14ac:dyDescent="0.25">
      <c r="A122" s="4">
        <v>119</v>
      </c>
      <c r="B122" s="4">
        <v>2022</v>
      </c>
      <c r="C122" s="4" t="s">
        <v>37</v>
      </c>
      <c r="D122" s="4">
        <v>27693</v>
      </c>
      <c r="E122" s="15">
        <f t="shared" si="12"/>
        <v>38930.75438932002</v>
      </c>
      <c r="F122" s="15">
        <f t="shared" si="21"/>
        <v>0.58048575559405147</v>
      </c>
      <c r="G122" s="15">
        <f t="shared" si="13"/>
        <v>22598.748377530868</v>
      </c>
      <c r="H122" s="15">
        <f t="shared" si="14"/>
        <v>5094.2516224691317</v>
      </c>
      <c r="I122" s="15">
        <f t="shared" si="15"/>
        <v>5094.2516224691317</v>
      </c>
      <c r="J122" s="12">
        <f t="shared" si="16"/>
        <v>25951399.59302938</v>
      </c>
      <c r="K122" s="9">
        <f t="shared" si="17"/>
        <v>0.18395448750475324</v>
      </c>
      <c r="L122" s="5"/>
      <c r="P122" s="4" t="s">
        <v>37</v>
      </c>
      <c r="Q122" s="15">
        <f t="shared" si="18"/>
        <v>21506</v>
      </c>
      <c r="R122" s="15">
        <f t="shared" si="19"/>
        <v>37048.282051282054</v>
      </c>
      <c r="S122" s="15">
        <f t="shared" si="20"/>
        <v>0.58048575559405147</v>
      </c>
    </row>
    <row r="123" spans="1:19" x14ac:dyDescent="0.25">
      <c r="A123" s="4">
        <v>120</v>
      </c>
      <c r="B123" s="4">
        <v>2022</v>
      </c>
      <c r="C123" s="4" t="s">
        <v>36</v>
      </c>
      <c r="D123" s="4">
        <v>18281</v>
      </c>
      <c r="E123" s="15">
        <f t="shared" si="12"/>
        <v>38977.235187790095</v>
      </c>
      <c r="F123" s="15">
        <f t="shared" si="21"/>
        <v>0.5462691442836547</v>
      </c>
      <c r="G123" s="15">
        <f t="shared" si="13"/>
        <v>21292.06091257685</v>
      </c>
      <c r="H123" s="15">
        <f t="shared" si="14"/>
        <v>-3011.0609125768497</v>
      </c>
      <c r="I123" s="15">
        <f t="shared" si="15"/>
        <v>3011.0609125768497</v>
      </c>
      <c r="J123" s="12">
        <f t="shared" si="16"/>
        <v>9066487.8192481305</v>
      </c>
      <c r="K123" s="9">
        <f t="shared" si="17"/>
        <v>0.16470985791679063</v>
      </c>
      <c r="L123" s="5"/>
      <c r="P123" s="4" t="s">
        <v>36</v>
      </c>
      <c r="Q123" s="15">
        <f t="shared" si="18"/>
        <v>20238.333333333332</v>
      </c>
      <c r="R123" s="15">
        <f t="shared" si="19"/>
        <v>37048.282051282054</v>
      </c>
      <c r="S123" s="15">
        <f t="shared" si="20"/>
        <v>0.5462691442836547</v>
      </c>
    </row>
    <row r="124" spans="1:19" x14ac:dyDescent="0.25">
      <c r="A124" s="4">
        <v>121</v>
      </c>
      <c r="B124" s="4">
        <v>2022</v>
      </c>
      <c r="C124" s="4" t="s">
        <v>35</v>
      </c>
      <c r="D124" s="4">
        <v>22899</v>
      </c>
      <c r="E124" s="15">
        <f t="shared" si="12"/>
        <v>39023.715986260169</v>
      </c>
      <c r="F124" s="15">
        <f t="shared" si="21"/>
        <v>0.59408962524993369</v>
      </c>
      <c r="G124" s="15">
        <f t="shared" si="13"/>
        <v>23183.584806137151</v>
      </c>
      <c r="H124" s="15">
        <f t="shared" si="14"/>
        <v>-284.58480613715074</v>
      </c>
      <c r="I124" s="15">
        <f t="shared" si="15"/>
        <v>284.58480613715074</v>
      </c>
      <c r="J124" s="12">
        <f t="shared" si="16"/>
        <v>80988.511884119667</v>
      </c>
      <c r="K124" s="9">
        <f t="shared" si="17"/>
        <v>1.2427826810653336E-2</v>
      </c>
      <c r="L124" s="5"/>
      <c r="P124" s="4" t="s">
        <v>35</v>
      </c>
      <c r="Q124" s="15">
        <f t="shared" si="18"/>
        <v>22010</v>
      </c>
      <c r="R124" s="15">
        <f t="shared" si="19"/>
        <v>37048.282051282054</v>
      </c>
      <c r="S124" s="15">
        <f t="shared" si="20"/>
        <v>0.59408962524993369</v>
      </c>
    </row>
    <row r="125" spans="1:19" x14ac:dyDescent="0.25">
      <c r="A125" s="4">
        <v>122</v>
      </c>
      <c r="B125" s="4">
        <v>2022</v>
      </c>
      <c r="C125" s="4" t="s">
        <v>34</v>
      </c>
      <c r="D125" s="4">
        <v>10870</v>
      </c>
      <c r="E125" s="15">
        <f t="shared" si="12"/>
        <v>39070.196784730244</v>
      </c>
      <c r="F125" s="15">
        <f t="shared" si="21"/>
        <v>0.45652139308165429</v>
      </c>
      <c r="G125" s="15">
        <f t="shared" si="13"/>
        <v>17836.380664139422</v>
      </c>
      <c r="H125" s="15">
        <f t="shared" si="14"/>
        <v>-6966.3806641394222</v>
      </c>
      <c r="I125" s="15">
        <f t="shared" si="15"/>
        <v>6966.3806641394222</v>
      </c>
      <c r="J125" s="12">
        <f t="shared" si="16"/>
        <v>48530459.55769562</v>
      </c>
      <c r="K125" s="9">
        <f t="shared" si="17"/>
        <v>0.640881385845393</v>
      </c>
      <c r="L125" s="5"/>
      <c r="P125" s="4" t="s">
        <v>34</v>
      </c>
      <c r="Q125" s="15">
        <f t="shared" si="18"/>
        <v>16913.333333333332</v>
      </c>
      <c r="R125" s="15">
        <f t="shared" si="19"/>
        <v>37048.282051282054</v>
      </c>
      <c r="S125" s="15">
        <f t="shared" si="20"/>
        <v>0.45652139308165429</v>
      </c>
    </row>
    <row r="126" spans="1:19" x14ac:dyDescent="0.25">
      <c r="A126" s="4">
        <v>123</v>
      </c>
      <c r="B126" s="4">
        <v>2022</v>
      </c>
      <c r="C126" s="4" t="s">
        <v>33</v>
      </c>
      <c r="D126" s="4">
        <v>10207</v>
      </c>
      <c r="E126" s="15">
        <f t="shared" si="12"/>
        <v>39116.677583200311</v>
      </c>
      <c r="F126" s="15">
        <f t="shared" si="21"/>
        <v>0.35208110276056953</v>
      </c>
      <c r="G126" s="15">
        <f t="shared" si="13"/>
        <v>13772.242979822815</v>
      </c>
      <c r="H126" s="15">
        <f t="shared" si="14"/>
        <v>-3565.242979822815</v>
      </c>
      <c r="I126" s="15">
        <f t="shared" si="15"/>
        <v>3565.242979822815</v>
      </c>
      <c r="J126" s="12">
        <f t="shared" si="16"/>
        <v>12710957.505175864</v>
      </c>
      <c r="K126" s="9">
        <f t="shared" si="17"/>
        <v>0.34929391396324239</v>
      </c>
      <c r="L126" s="5"/>
      <c r="P126" s="4" t="s">
        <v>33</v>
      </c>
      <c r="Q126" s="15">
        <f t="shared" si="18"/>
        <v>13044</v>
      </c>
      <c r="R126" s="15">
        <f t="shared" si="19"/>
        <v>37048.282051282054</v>
      </c>
      <c r="S126" s="15">
        <f t="shared" si="20"/>
        <v>0.35208110276056953</v>
      </c>
    </row>
    <row r="127" spans="1:19" x14ac:dyDescent="0.25">
      <c r="A127" s="4">
        <v>124</v>
      </c>
      <c r="B127" s="4">
        <v>2022</v>
      </c>
      <c r="C127" s="4" t="s">
        <v>32</v>
      </c>
      <c r="D127" s="4">
        <v>23805</v>
      </c>
      <c r="E127" s="15">
        <f t="shared" si="12"/>
        <v>39163.158381670386</v>
      </c>
      <c r="F127" s="15">
        <f t="shared" si="21"/>
        <v>0.6169786757820529</v>
      </c>
      <c r="G127" s="15">
        <f t="shared" si="13"/>
        <v>24162.833597765799</v>
      </c>
      <c r="H127" s="15">
        <f t="shared" si="14"/>
        <v>-357.83359776579891</v>
      </c>
      <c r="I127" s="15">
        <f t="shared" si="15"/>
        <v>357.83359776579891</v>
      </c>
      <c r="J127" s="12">
        <f t="shared" si="16"/>
        <v>128044.88369001557</v>
      </c>
      <c r="K127" s="9">
        <f t="shared" si="17"/>
        <v>1.5031867160924131E-2</v>
      </c>
      <c r="L127" s="5"/>
      <c r="P127" s="4" t="s">
        <v>32</v>
      </c>
      <c r="Q127" s="15">
        <f t="shared" si="18"/>
        <v>22858</v>
      </c>
      <c r="R127" s="15">
        <f t="shared" si="19"/>
        <v>37048.282051282054</v>
      </c>
      <c r="S127" s="15">
        <f t="shared" si="20"/>
        <v>0.6169786757820529</v>
      </c>
    </row>
    <row r="128" spans="1:19" x14ac:dyDescent="0.25">
      <c r="A128" s="4">
        <v>125</v>
      </c>
      <c r="B128" s="4">
        <v>2022</v>
      </c>
      <c r="C128" s="4" t="s">
        <v>31</v>
      </c>
      <c r="D128" s="4">
        <v>37666</v>
      </c>
      <c r="E128" s="15">
        <f t="shared" si="12"/>
        <v>39209.639180140461</v>
      </c>
      <c r="F128" s="15">
        <f t="shared" si="21"/>
        <v>0.86814641739158105</v>
      </c>
      <c r="G128" s="15">
        <f t="shared" si="13"/>
        <v>34039.707781455509</v>
      </c>
      <c r="H128" s="15">
        <f t="shared" si="14"/>
        <v>3626.2922185444913</v>
      </c>
      <c r="I128" s="15">
        <f t="shared" si="15"/>
        <v>3626.2922185444913</v>
      </c>
      <c r="J128" s="12">
        <f t="shared" si="16"/>
        <v>13149995.25427633</v>
      </c>
      <c r="K128" s="9">
        <f t="shared" si="17"/>
        <v>9.6274948721512543E-2</v>
      </c>
      <c r="L128" s="5"/>
      <c r="P128" s="4" t="s">
        <v>31</v>
      </c>
      <c r="Q128" s="15">
        <f t="shared" si="18"/>
        <v>32163.333333333332</v>
      </c>
      <c r="R128" s="15">
        <f t="shared" si="19"/>
        <v>37048.282051282054</v>
      </c>
      <c r="S128" s="15">
        <f t="shared" si="20"/>
        <v>0.86814641739158105</v>
      </c>
    </row>
    <row r="129" spans="1:19" x14ac:dyDescent="0.25">
      <c r="A129" s="4">
        <v>126</v>
      </c>
      <c r="B129" s="4">
        <v>2022</v>
      </c>
      <c r="C129" s="4" t="s">
        <v>30</v>
      </c>
      <c r="D129" s="4">
        <v>20519</v>
      </c>
      <c r="E129" s="15">
        <f t="shared" si="12"/>
        <v>39256.119978610535</v>
      </c>
      <c r="F129" s="15">
        <f t="shared" si="21"/>
        <v>0.8807156011940066</v>
      </c>
      <c r="G129" s="15">
        <f t="shared" si="13"/>
        <v>34573.477307506029</v>
      </c>
      <c r="H129" s="15">
        <f t="shared" si="14"/>
        <v>-14054.477307506029</v>
      </c>
      <c r="I129" s="15">
        <f t="shared" si="15"/>
        <v>14054.477307506029</v>
      </c>
      <c r="J129" s="12">
        <f t="shared" si="16"/>
        <v>197528332.38720194</v>
      </c>
      <c r="K129" s="9">
        <f t="shared" si="17"/>
        <v>0.68494942772581657</v>
      </c>
      <c r="L129" s="5"/>
      <c r="P129" s="4" t="s">
        <v>30</v>
      </c>
      <c r="Q129" s="15">
        <f t="shared" si="18"/>
        <v>32629</v>
      </c>
      <c r="R129" s="15">
        <f t="shared" si="19"/>
        <v>37048.282051282054</v>
      </c>
      <c r="S129" s="15">
        <f t="shared" si="20"/>
        <v>0.8807156011940066</v>
      </c>
    </row>
    <row r="130" spans="1:19" x14ac:dyDescent="0.25">
      <c r="A130" s="4">
        <v>127</v>
      </c>
      <c r="B130" s="4">
        <v>2022</v>
      </c>
      <c r="C130" s="4" t="s">
        <v>29</v>
      </c>
      <c r="D130" s="4">
        <v>21244</v>
      </c>
      <c r="E130" s="15">
        <f t="shared" si="12"/>
        <v>39302.600777080603</v>
      </c>
      <c r="F130" s="15">
        <f t="shared" si="21"/>
        <v>0.61829227695252831</v>
      </c>
      <c r="G130" s="15">
        <f t="shared" si="13"/>
        <v>24300.494524617374</v>
      </c>
      <c r="H130" s="15">
        <f t="shared" si="14"/>
        <v>-3056.4945246173738</v>
      </c>
      <c r="I130" s="15">
        <f t="shared" si="15"/>
        <v>3056.4945246173738</v>
      </c>
      <c r="J130" s="12">
        <f t="shared" si="16"/>
        <v>9342158.7790159862</v>
      </c>
      <c r="K130" s="9">
        <f t="shared" si="17"/>
        <v>0.14387566016839454</v>
      </c>
      <c r="L130" s="5"/>
      <c r="P130" s="4" t="s">
        <v>29</v>
      </c>
      <c r="Q130" s="15">
        <f t="shared" si="18"/>
        <v>22906.666666666668</v>
      </c>
      <c r="R130" s="15">
        <f t="shared" si="19"/>
        <v>37048.282051282054</v>
      </c>
      <c r="S130" s="15">
        <f t="shared" si="20"/>
        <v>0.61829227695252831</v>
      </c>
    </row>
    <row r="131" spans="1:19" x14ac:dyDescent="0.25">
      <c r="A131" s="4">
        <v>128</v>
      </c>
      <c r="B131" s="4">
        <v>2022</v>
      </c>
      <c r="C131" s="4" t="s">
        <v>28</v>
      </c>
      <c r="D131" s="4">
        <v>36103</v>
      </c>
      <c r="E131" s="15">
        <f t="shared" si="12"/>
        <v>39349.081575550677</v>
      </c>
      <c r="F131" s="15">
        <f t="shared" si="21"/>
        <v>0.78989717506538581</v>
      </c>
      <c r="G131" s="15">
        <f t="shared" si="13"/>
        <v>31081.728377944903</v>
      </c>
      <c r="H131" s="15">
        <f t="shared" si="14"/>
        <v>5021.2716220550974</v>
      </c>
      <c r="I131" s="15">
        <f t="shared" si="15"/>
        <v>5021.2716220550974</v>
      </c>
      <c r="J131" s="12">
        <f t="shared" si="16"/>
        <v>25213168.70245583</v>
      </c>
      <c r="K131" s="9">
        <f t="shared" si="17"/>
        <v>0.139081838685292</v>
      </c>
      <c r="L131" s="5"/>
      <c r="P131" s="4" t="s">
        <v>28</v>
      </c>
      <c r="Q131" s="15">
        <f t="shared" si="18"/>
        <v>29264.333333333332</v>
      </c>
      <c r="R131" s="15">
        <f t="shared" si="19"/>
        <v>37048.282051282054</v>
      </c>
      <c r="S131" s="15">
        <f t="shared" si="20"/>
        <v>0.78989717506538581</v>
      </c>
    </row>
    <row r="132" spans="1:19" x14ac:dyDescent="0.25">
      <c r="A132" s="4">
        <v>129</v>
      </c>
      <c r="B132" s="4">
        <v>2022</v>
      </c>
      <c r="C132" s="4" t="s">
        <v>27</v>
      </c>
      <c r="D132" s="4">
        <v>23902</v>
      </c>
      <c r="E132" s="15">
        <f t="shared" si="12"/>
        <v>39395.562374020752</v>
      </c>
      <c r="F132" s="15">
        <f t="shared" ref="F132:F159" si="22">VLOOKUP(C132,$P$3:$S$159,4,FALSE)</f>
        <v>0.86620300744074075</v>
      </c>
      <c r="G132" s="15">
        <f t="shared" si="13"/>
        <v>34124.554608196064</v>
      </c>
      <c r="H132" s="15">
        <f t="shared" si="14"/>
        <v>-10222.554608196064</v>
      </c>
      <c r="I132" s="15">
        <f t="shared" si="15"/>
        <v>10222.554608196064</v>
      </c>
      <c r="J132" s="12">
        <f t="shared" si="16"/>
        <v>104500622.71755058</v>
      </c>
      <c r="K132" s="9">
        <f t="shared" si="17"/>
        <v>0.42768616049686486</v>
      </c>
      <c r="L132" s="5"/>
      <c r="P132" s="4" t="s">
        <v>27</v>
      </c>
      <c r="Q132" s="15">
        <f t="shared" si="18"/>
        <v>32091.333333333332</v>
      </c>
      <c r="R132" s="15">
        <f t="shared" si="19"/>
        <v>37048.282051282054</v>
      </c>
      <c r="S132" s="15">
        <f t="shared" si="20"/>
        <v>0.86620300744074075</v>
      </c>
    </row>
    <row r="133" spans="1:19" x14ac:dyDescent="0.25">
      <c r="A133" s="4">
        <v>130</v>
      </c>
      <c r="B133" s="4">
        <v>2022</v>
      </c>
      <c r="C133" s="4" t="s">
        <v>26</v>
      </c>
      <c r="D133" s="4">
        <v>24932</v>
      </c>
      <c r="E133" s="15">
        <f t="shared" ref="E133:E158" si="23">$J$1+($M$1*A133)</f>
        <v>39442.043172490827</v>
      </c>
      <c r="F133" s="15">
        <f t="shared" si="22"/>
        <v>0.80301519223355788</v>
      </c>
      <c r="G133" s="15">
        <f t="shared" ref="G133:G159" si="24">E133*F133</f>
        <v>31672.55988024201</v>
      </c>
      <c r="H133" s="15">
        <f t="shared" ref="H133:H159" si="25">D133-G133</f>
        <v>-6740.55988024201</v>
      </c>
      <c r="I133" s="15">
        <f t="shared" ref="I133:I159" si="26">ABS(H133)</f>
        <v>6740.55988024201</v>
      </c>
      <c r="J133" s="12">
        <f t="shared" ref="J133:J159" si="27">I133^2</f>
        <v>45435147.499128178</v>
      </c>
      <c r="K133" s="9">
        <f t="shared" ref="K133:K158" si="28">I133/D133</f>
        <v>0.27035776833956399</v>
      </c>
      <c r="L133" s="5"/>
      <c r="P133" s="4" t="s">
        <v>26</v>
      </c>
      <c r="Q133" s="15">
        <f t="shared" ref="Q133:Q158" si="29">AVERAGEIF($C$4:$C$159,P133,$D$4:$D$159)</f>
        <v>29750.333333333332</v>
      </c>
      <c r="R133" s="15">
        <f t="shared" ref="R133:R159" si="30">AVERAGE($D$4:$D$159)</f>
        <v>37048.282051282054</v>
      </c>
      <c r="S133" s="15">
        <f t="shared" ref="S133:S159" si="31">Q133/R133</f>
        <v>0.80301519223355788</v>
      </c>
    </row>
    <row r="134" spans="1:19" x14ac:dyDescent="0.25">
      <c r="A134" s="4">
        <v>131</v>
      </c>
      <c r="B134" s="4">
        <v>2022</v>
      </c>
      <c r="C134" s="4" t="s">
        <v>25</v>
      </c>
      <c r="D134" s="4">
        <v>28673</v>
      </c>
      <c r="E134" s="15">
        <f t="shared" si="23"/>
        <v>39488.523970960901</v>
      </c>
      <c r="F134" s="15">
        <f t="shared" si="22"/>
        <v>0.72865276980904325</v>
      </c>
      <c r="G134" s="15">
        <f t="shared" si="24"/>
        <v>28773.42236711146</v>
      </c>
      <c r="H134" s="15">
        <f t="shared" si="25"/>
        <v>-100.42236711145961</v>
      </c>
      <c r="I134" s="15">
        <f t="shared" si="26"/>
        <v>100.42236711145961</v>
      </c>
      <c r="J134" s="12">
        <f t="shared" si="27"/>
        <v>10084.651816268764</v>
      </c>
      <c r="K134" s="9">
        <f t="shared" si="28"/>
        <v>3.5023320584333557E-3</v>
      </c>
      <c r="L134" s="5"/>
      <c r="P134" s="4" t="s">
        <v>25</v>
      </c>
      <c r="Q134" s="15">
        <f t="shared" si="29"/>
        <v>26995.333333333332</v>
      </c>
      <c r="R134" s="15">
        <f t="shared" si="30"/>
        <v>37048.282051282054</v>
      </c>
      <c r="S134" s="15">
        <f t="shared" si="31"/>
        <v>0.72865276980904325</v>
      </c>
    </row>
    <row r="135" spans="1:19" x14ac:dyDescent="0.25">
      <c r="A135" s="4">
        <v>132</v>
      </c>
      <c r="B135" s="4">
        <v>2022</v>
      </c>
      <c r="C135" s="4" t="s">
        <v>24</v>
      </c>
      <c r="D135" s="4">
        <v>33381</v>
      </c>
      <c r="E135" s="15">
        <f t="shared" si="23"/>
        <v>39535.004769430976</v>
      </c>
      <c r="F135" s="15">
        <f t="shared" si="22"/>
        <v>0.69523691537653909</v>
      </c>
      <c r="G135" s="15">
        <f t="shared" si="24"/>
        <v>27486.194765295953</v>
      </c>
      <c r="H135" s="15">
        <f t="shared" si="25"/>
        <v>5894.8052347040466</v>
      </c>
      <c r="I135" s="15">
        <f t="shared" si="26"/>
        <v>5894.8052347040466</v>
      </c>
      <c r="J135" s="12">
        <f t="shared" si="27"/>
        <v>34748728.75509423</v>
      </c>
      <c r="K135" s="9">
        <f t="shared" si="28"/>
        <v>0.17659163100877884</v>
      </c>
      <c r="L135" s="5"/>
      <c r="P135" s="4" t="s">
        <v>24</v>
      </c>
      <c r="Q135" s="15">
        <f t="shared" si="29"/>
        <v>25757.333333333332</v>
      </c>
      <c r="R135" s="15">
        <f t="shared" si="30"/>
        <v>37048.282051282054</v>
      </c>
      <c r="S135" s="15">
        <f t="shared" si="31"/>
        <v>0.69523691537653909</v>
      </c>
    </row>
    <row r="136" spans="1:19" x14ac:dyDescent="0.25">
      <c r="A136" s="4">
        <v>133</v>
      </c>
      <c r="B136" s="4">
        <v>2022</v>
      </c>
      <c r="C136" s="4" t="s">
        <v>23</v>
      </c>
      <c r="D136" s="4">
        <v>34385</v>
      </c>
      <c r="E136" s="15">
        <f t="shared" si="23"/>
        <v>39581.485567901043</v>
      </c>
      <c r="F136" s="15">
        <f t="shared" si="22"/>
        <v>0.97715732000445699</v>
      </c>
      <c r="G136" s="15">
        <f t="shared" si="24"/>
        <v>38677.338359325273</v>
      </c>
      <c r="H136" s="15">
        <f t="shared" si="25"/>
        <v>-4292.3383593252729</v>
      </c>
      <c r="I136" s="15">
        <f t="shared" si="26"/>
        <v>4292.3383593252729</v>
      </c>
      <c r="J136" s="12">
        <f t="shared" si="27"/>
        <v>18424168.590935174</v>
      </c>
      <c r="K136" s="9">
        <f t="shared" si="28"/>
        <v>0.12483171031918781</v>
      </c>
      <c r="L136" s="5"/>
      <c r="P136" s="4" t="s">
        <v>23</v>
      </c>
      <c r="Q136" s="15">
        <f t="shared" si="29"/>
        <v>36202</v>
      </c>
      <c r="R136" s="15">
        <f t="shared" si="30"/>
        <v>37048.282051282054</v>
      </c>
      <c r="S136" s="15">
        <f t="shared" si="31"/>
        <v>0.97715732000445699</v>
      </c>
    </row>
    <row r="137" spans="1:19" x14ac:dyDescent="0.25">
      <c r="A137" s="4">
        <v>134</v>
      </c>
      <c r="B137" s="4">
        <v>2022</v>
      </c>
      <c r="C137" s="4" t="s">
        <v>22</v>
      </c>
      <c r="D137" s="4">
        <v>26075</v>
      </c>
      <c r="E137" s="15">
        <f t="shared" si="23"/>
        <v>39627.966366371118</v>
      </c>
      <c r="F137" s="15">
        <f t="shared" si="22"/>
        <v>0.81878740354755364</v>
      </c>
      <c r="G137" s="15">
        <f t="shared" si="24"/>
        <v>32446.87968899079</v>
      </c>
      <c r="H137" s="15">
        <f t="shared" si="25"/>
        <v>-6371.8796889907899</v>
      </c>
      <c r="I137" s="15">
        <f t="shared" si="26"/>
        <v>6371.8796889907899</v>
      </c>
      <c r="J137" s="12">
        <f t="shared" si="27"/>
        <v>40600850.770973362</v>
      </c>
      <c r="K137" s="9">
        <f t="shared" si="28"/>
        <v>0.2443673897983045</v>
      </c>
      <c r="L137" s="5"/>
      <c r="P137" s="4" t="s">
        <v>22</v>
      </c>
      <c r="Q137" s="15">
        <f t="shared" si="29"/>
        <v>30334.666666666668</v>
      </c>
      <c r="R137" s="15">
        <f t="shared" si="30"/>
        <v>37048.282051282054</v>
      </c>
      <c r="S137" s="15">
        <f t="shared" si="31"/>
        <v>0.81878740354755364</v>
      </c>
    </row>
    <row r="138" spans="1:19" x14ac:dyDescent="0.25">
      <c r="A138" s="4">
        <v>135</v>
      </c>
      <c r="B138" s="4">
        <v>2022</v>
      </c>
      <c r="C138" s="4" t="s">
        <v>21</v>
      </c>
      <c r="D138" s="4">
        <v>23243</v>
      </c>
      <c r="E138" s="15">
        <f t="shared" si="23"/>
        <v>39674.447164841193</v>
      </c>
      <c r="F138" s="15">
        <f t="shared" si="22"/>
        <v>0.683225562208151</v>
      </c>
      <c r="G138" s="15">
        <f t="shared" si="24"/>
        <v>27106.596469496206</v>
      </c>
      <c r="H138" s="15">
        <f t="shared" si="25"/>
        <v>-3863.5964694962058</v>
      </c>
      <c r="I138" s="15">
        <f t="shared" si="26"/>
        <v>3863.5964694962058</v>
      </c>
      <c r="J138" s="12">
        <f t="shared" si="27"/>
        <v>14927377.679103546</v>
      </c>
      <c r="K138" s="9">
        <f t="shared" si="28"/>
        <v>0.16622623884594095</v>
      </c>
      <c r="L138" s="5"/>
      <c r="P138" s="4" t="s">
        <v>21</v>
      </c>
      <c r="Q138" s="15">
        <f t="shared" si="29"/>
        <v>25312.333333333332</v>
      </c>
      <c r="R138" s="15">
        <f t="shared" si="30"/>
        <v>37048.282051282054</v>
      </c>
      <c r="S138" s="15">
        <f t="shared" si="31"/>
        <v>0.683225562208151</v>
      </c>
    </row>
    <row r="139" spans="1:19" x14ac:dyDescent="0.25">
      <c r="A139" s="4">
        <v>136</v>
      </c>
      <c r="B139" s="4">
        <v>2022</v>
      </c>
      <c r="C139" s="4" t="s">
        <v>20</v>
      </c>
      <c r="D139" s="4">
        <v>31973</v>
      </c>
      <c r="E139" s="15">
        <f t="shared" si="23"/>
        <v>39720.927963311267</v>
      </c>
      <c r="F139" s="15">
        <f t="shared" si="22"/>
        <v>0.91001070674926621</v>
      </c>
      <c r="G139" s="15">
        <f t="shared" si="24"/>
        <v>36146.469728629578</v>
      </c>
      <c r="H139" s="15">
        <f t="shared" si="25"/>
        <v>-4173.4697286295777</v>
      </c>
      <c r="I139" s="15">
        <f t="shared" si="26"/>
        <v>4173.4697286295777</v>
      </c>
      <c r="J139" s="12">
        <f t="shared" si="27"/>
        <v>17417849.57578744</v>
      </c>
      <c r="K139" s="9">
        <f t="shared" si="28"/>
        <v>0.13053106460543515</v>
      </c>
      <c r="L139" s="5"/>
      <c r="P139" s="4" t="s">
        <v>20</v>
      </c>
      <c r="Q139" s="15">
        <f t="shared" si="29"/>
        <v>33714.333333333336</v>
      </c>
      <c r="R139" s="15">
        <f t="shared" si="30"/>
        <v>37048.282051282054</v>
      </c>
      <c r="S139" s="15">
        <f t="shared" si="31"/>
        <v>0.91001070674926621</v>
      </c>
    </row>
    <row r="140" spans="1:19" x14ac:dyDescent="0.25">
      <c r="A140" s="4">
        <v>137</v>
      </c>
      <c r="B140" s="4">
        <v>2022</v>
      </c>
      <c r="C140" s="4" t="s">
        <v>19</v>
      </c>
      <c r="D140" s="4">
        <v>35587</v>
      </c>
      <c r="E140" s="15">
        <f t="shared" si="23"/>
        <v>39767.408761781335</v>
      </c>
      <c r="F140" s="15">
        <f t="shared" si="22"/>
        <v>0.91570597757742322</v>
      </c>
      <c r="G140" s="15">
        <f t="shared" si="24"/>
        <v>36415.253915927962</v>
      </c>
      <c r="H140" s="15">
        <f t="shared" si="25"/>
        <v>-828.25391592796223</v>
      </c>
      <c r="I140" s="15">
        <f t="shared" si="26"/>
        <v>828.25391592796223</v>
      </c>
      <c r="J140" s="12">
        <f t="shared" si="27"/>
        <v>686004.54925000388</v>
      </c>
      <c r="K140" s="9">
        <f t="shared" si="28"/>
        <v>2.3274058390085207E-2</v>
      </c>
      <c r="L140" s="5"/>
      <c r="P140" s="4" t="s">
        <v>19</v>
      </c>
      <c r="Q140" s="15">
        <f t="shared" si="29"/>
        <v>33925.333333333336</v>
      </c>
      <c r="R140" s="15">
        <f t="shared" si="30"/>
        <v>37048.282051282054</v>
      </c>
      <c r="S140" s="15">
        <f t="shared" si="31"/>
        <v>0.91570597757742322</v>
      </c>
    </row>
    <row r="141" spans="1:19" x14ac:dyDescent="0.25">
      <c r="A141" s="4">
        <v>138</v>
      </c>
      <c r="B141" s="4">
        <v>2022</v>
      </c>
      <c r="C141" s="4" t="s">
        <v>18</v>
      </c>
      <c r="D141" s="4">
        <v>31630</v>
      </c>
      <c r="E141" s="15">
        <f t="shared" si="23"/>
        <v>39813.889560251409</v>
      </c>
      <c r="F141" s="15">
        <f t="shared" si="22"/>
        <v>0.97874983649195113</v>
      </c>
      <c r="G141" s="15">
        <f t="shared" si="24"/>
        <v>38967.83789720467</v>
      </c>
      <c r="H141" s="15">
        <f t="shared" si="25"/>
        <v>-7337.8378972046703</v>
      </c>
      <c r="I141" s="15">
        <f t="shared" si="26"/>
        <v>7337.8378972046703</v>
      </c>
      <c r="J141" s="12">
        <f t="shared" si="27"/>
        <v>53843865.005653061</v>
      </c>
      <c r="K141" s="9">
        <f t="shared" si="28"/>
        <v>0.23198981654140596</v>
      </c>
      <c r="L141" s="5"/>
      <c r="P141" s="4" t="s">
        <v>18</v>
      </c>
      <c r="Q141" s="15">
        <f t="shared" si="29"/>
        <v>36261</v>
      </c>
      <c r="R141" s="15">
        <f t="shared" si="30"/>
        <v>37048.282051282054</v>
      </c>
      <c r="S141" s="15">
        <f t="shared" si="31"/>
        <v>0.97874983649195113</v>
      </c>
    </row>
    <row r="142" spans="1:19" x14ac:dyDescent="0.25">
      <c r="A142" s="4">
        <v>139</v>
      </c>
      <c r="B142" s="4">
        <v>2022</v>
      </c>
      <c r="C142" s="4" t="s">
        <v>17</v>
      </c>
      <c r="D142" s="4">
        <v>38186</v>
      </c>
      <c r="E142" s="15">
        <f t="shared" si="23"/>
        <v>39860.370358721484</v>
      </c>
      <c r="F142" s="15">
        <f t="shared" si="22"/>
        <v>0.96294163610479189</v>
      </c>
      <c r="G142" s="15">
        <f t="shared" si="24"/>
        <v>38383.210248970216</v>
      </c>
      <c r="H142" s="15">
        <f t="shared" si="25"/>
        <v>-197.21024897021562</v>
      </c>
      <c r="I142" s="15">
        <f t="shared" si="26"/>
        <v>197.21024897021562</v>
      </c>
      <c r="J142" s="12">
        <f t="shared" si="27"/>
        <v>38891.88229889443</v>
      </c>
      <c r="K142" s="9">
        <f t="shared" si="28"/>
        <v>5.1644646983244023E-3</v>
      </c>
      <c r="L142" s="5"/>
      <c r="P142" s="4" t="s">
        <v>17</v>
      </c>
      <c r="Q142" s="15">
        <f t="shared" si="29"/>
        <v>35675.333333333336</v>
      </c>
      <c r="R142" s="15">
        <f t="shared" si="30"/>
        <v>37048.282051282054</v>
      </c>
      <c r="S142" s="15">
        <f t="shared" si="31"/>
        <v>0.96294163610479189</v>
      </c>
    </row>
    <row r="143" spans="1:19" x14ac:dyDescent="0.25">
      <c r="A143" s="4">
        <v>140</v>
      </c>
      <c r="B143" s="4">
        <v>2022</v>
      </c>
      <c r="C143" s="4" t="s">
        <v>16</v>
      </c>
      <c r="D143" s="4">
        <v>30272</v>
      </c>
      <c r="E143" s="15">
        <f t="shared" si="23"/>
        <v>39906.851157191559</v>
      </c>
      <c r="F143" s="15">
        <f t="shared" si="22"/>
        <v>0.76287837838773098</v>
      </c>
      <c r="G143" s="15">
        <f t="shared" si="24"/>
        <v>30444.073897358841</v>
      </c>
      <c r="H143" s="15">
        <f t="shared" si="25"/>
        <v>-172.07389735884135</v>
      </c>
      <c r="I143" s="15">
        <f t="shared" si="26"/>
        <v>172.07389735884135</v>
      </c>
      <c r="J143" s="12">
        <f t="shared" si="27"/>
        <v>29609.426152261069</v>
      </c>
      <c r="K143" s="9">
        <f t="shared" si="28"/>
        <v>5.6842592943591886E-3</v>
      </c>
      <c r="L143" s="5"/>
      <c r="P143" s="4" t="s">
        <v>16</v>
      </c>
      <c r="Q143" s="15">
        <f t="shared" si="29"/>
        <v>28263.333333333332</v>
      </c>
      <c r="R143" s="15">
        <f t="shared" si="30"/>
        <v>37048.282051282054</v>
      </c>
      <c r="S143" s="15">
        <f t="shared" si="31"/>
        <v>0.76287837838773098</v>
      </c>
    </row>
    <row r="144" spans="1:19" x14ac:dyDescent="0.25">
      <c r="A144" s="4">
        <v>141</v>
      </c>
      <c r="B144" s="4">
        <v>2022</v>
      </c>
      <c r="C144" s="4" t="s">
        <v>15</v>
      </c>
      <c r="D144" s="4">
        <v>21479</v>
      </c>
      <c r="E144" s="15">
        <f t="shared" si="23"/>
        <v>39953.331955661633</v>
      </c>
      <c r="F144" s="15">
        <f t="shared" si="22"/>
        <v>0.67452520377082426</v>
      </c>
      <c r="G144" s="15">
        <f t="shared" si="24"/>
        <v>26949.529378716048</v>
      </c>
      <c r="H144" s="15">
        <f t="shared" si="25"/>
        <v>-5470.5293787160481</v>
      </c>
      <c r="I144" s="15">
        <f t="shared" si="26"/>
        <v>5470.5293787160481</v>
      </c>
      <c r="J144" s="12">
        <f t="shared" si="27"/>
        <v>29926691.683395389</v>
      </c>
      <c r="K144" s="9">
        <f t="shared" si="28"/>
        <v>0.2546919958431979</v>
      </c>
      <c r="L144" s="5"/>
      <c r="P144" s="4" t="s">
        <v>15</v>
      </c>
      <c r="Q144" s="15">
        <f t="shared" si="29"/>
        <v>24990</v>
      </c>
      <c r="R144" s="15">
        <f t="shared" si="30"/>
        <v>37048.282051282054</v>
      </c>
      <c r="S144" s="15">
        <f t="shared" si="31"/>
        <v>0.67452520377082426</v>
      </c>
    </row>
    <row r="145" spans="1:19" x14ac:dyDescent="0.25">
      <c r="A145" s="4">
        <v>142</v>
      </c>
      <c r="B145" s="4">
        <v>2022</v>
      </c>
      <c r="C145" s="4" t="s">
        <v>14</v>
      </c>
      <c r="D145" s="4">
        <v>38232</v>
      </c>
      <c r="E145" s="15">
        <f t="shared" si="23"/>
        <v>39999.812754131701</v>
      </c>
      <c r="F145" s="15">
        <f t="shared" si="22"/>
        <v>0.87350878929297382</v>
      </c>
      <c r="G145" s="15">
        <f t="shared" si="24"/>
        <v>34940.188010807236</v>
      </c>
      <c r="H145" s="15">
        <f t="shared" si="25"/>
        <v>3291.8119891927636</v>
      </c>
      <c r="I145" s="15">
        <f t="shared" si="26"/>
        <v>3291.8119891927636</v>
      </c>
      <c r="J145" s="12">
        <f t="shared" si="27"/>
        <v>10836026.17219322</v>
      </c>
      <c r="K145" s="9">
        <f t="shared" si="28"/>
        <v>8.6100962261790218E-2</v>
      </c>
      <c r="L145" s="5"/>
      <c r="P145" s="4" t="s">
        <v>14</v>
      </c>
      <c r="Q145" s="15">
        <f t="shared" si="29"/>
        <v>32362</v>
      </c>
      <c r="R145" s="15">
        <f t="shared" si="30"/>
        <v>37048.282051282054</v>
      </c>
      <c r="S145" s="15">
        <f t="shared" si="31"/>
        <v>0.87350878929297382</v>
      </c>
    </row>
    <row r="146" spans="1:19" x14ac:dyDescent="0.25">
      <c r="A146" s="4">
        <v>143</v>
      </c>
      <c r="B146" s="4">
        <v>2022</v>
      </c>
      <c r="C146" s="4" t="s">
        <v>13</v>
      </c>
      <c r="D146" s="4">
        <v>20196</v>
      </c>
      <c r="E146" s="15">
        <f t="shared" si="23"/>
        <v>40046.293552601775</v>
      </c>
      <c r="F146" s="15">
        <f t="shared" si="22"/>
        <v>0.70292957976528192</v>
      </c>
      <c r="G146" s="15">
        <f t="shared" si="24"/>
        <v>28149.724298087483</v>
      </c>
      <c r="H146" s="15">
        <f t="shared" si="25"/>
        <v>-7953.7242980874835</v>
      </c>
      <c r="I146" s="15">
        <f t="shared" si="26"/>
        <v>7953.7242980874835</v>
      </c>
      <c r="J146" s="12">
        <f t="shared" si="27"/>
        <v>63261730.209987231</v>
      </c>
      <c r="K146" s="9">
        <f t="shared" si="28"/>
        <v>0.39382671311583894</v>
      </c>
      <c r="L146" s="5"/>
      <c r="P146" s="4" t="s">
        <v>13</v>
      </c>
      <c r="Q146" s="15">
        <f t="shared" si="29"/>
        <v>26042.333333333332</v>
      </c>
      <c r="R146" s="15">
        <f t="shared" si="30"/>
        <v>37048.282051282054</v>
      </c>
      <c r="S146" s="15">
        <f t="shared" si="31"/>
        <v>0.70292957976528192</v>
      </c>
    </row>
    <row r="147" spans="1:19" x14ac:dyDescent="0.25">
      <c r="A147" s="4">
        <v>144</v>
      </c>
      <c r="B147" s="4">
        <v>2022</v>
      </c>
      <c r="C147" s="4" t="s">
        <v>12</v>
      </c>
      <c r="D147" s="4">
        <v>24119</v>
      </c>
      <c r="E147" s="15">
        <f t="shared" si="23"/>
        <v>40092.77435107185</v>
      </c>
      <c r="F147" s="15">
        <f t="shared" si="22"/>
        <v>0.77921741760405505</v>
      </c>
      <c r="G147" s="15">
        <f t="shared" si="24"/>
        <v>31240.988094424301</v>
      </c>
      <c r="H147" s="15">
        <f t="shared" si="25"/>
        <v>-7121.9880944243014</v>
      </c>
      <c r="I147" s="15">
        <f t="shared" si="26"/>
        <v>7121.9880944243014</v>
      </c>
      <c r="J147" s="12">
        <f t="shared" si="27"/>
        <v>50722714.417121492</v>
      </c>
      <c r="K147" s="9">
        <f t="shared" si="28"/>
        <v>0.29528538058892578</v>
      </c>
      <c r="L147" s="5"/>
      <c r="P147" s="4" t="s">
        <v>12</v>
      </c>
      <c r="Q147" s="15">
        <f t="shared" si="29"/>
        <v>28868.666666666668</v>
      </c>
      <c r="R147" s="15">
        <f t="shared" si="30"/>
        <v>37048.282051282054</v>
      </c>
      <c r="S147" s="15">
        <f t="shared" si="31"/>
        <v>0.77921741760405505</v>
      </c>
    </row>
    <row r="148" spans="1:19" x14ac:dyDescent="0.25">
      <c r="A148" s="4">
        <v>145</v>
      </c>
      <c r="B148" s="4">
        <v>2022</v>
      </c>
      <c r="C148" s="4" t="s">
        <v>11</v>
      </c>
      <c r="D148" s="4">
        <v>62946</v>
      </c>
      <c r="E148" s="15">
        <f t="shared" si="23"/>
        <v>40139.255149541925</v>
      </c>
      <c r="F148" s="15">
        <f t="shared" si="22"/>
        <v>1.6435489932402829</v>
      </c>
      <c r="G148" s="15">
        <f t="shared" si="24"/>
        <v>65970.83239044447</v>
      </c>
      <c r="H148" s="15">
        <f t="shared" si="25"/>
        <v>-3024.8323904444696</v>
      </c>
      <c r="I148" s="15">
        <f t="shared" si="26"/>
        <v>3024.8323904444696</v>
      </c>
      <c r="J148" s="12">
        <f t="shared" si="27"/>
        <v>9149610.9902820047</v>
      </c>
      <c r="K148" s="9">
        <f t="shared" si="28"/>
        <v>4.8054402034195497E-2</v>
      </c>
      <c r="L148" s="5"/>
      <c r="P148" s="4" t="s">
        <v>11</v>
      </c>
      <c r="Q148" s="15">
        <f t="shared" si="29"/>
        <v>60890.666666666664</v>
      </c>
      <c r="R148" s="15">
        <f t="shared" si="30"/>
        <v>37048.282051282054</v>
      </c>
      <c r="S148" s="15">
        <f t="shared" si="31"/>
        <v>1.6435489932402829</v>
      </c>
    </row>
    <row r="149" spans="1:19" x14ac:dyDescent="0.25">
      <c r="A149" s="4">
        <v>146</v>
      </c>
      <c r="B149" s="4">
        <v>2022</v>
      </c>
      <c r="C149" s="4" t="s">
        <v>10</v>
      </c>
      <c r="D149" s="4">
        <v>60051</v>
      </c>
      <c r="E149" s="15">
        <f t="shared" si="23"/>
        <v>40185.735948011999</v>
      </c>
      <c r="F149" s="15">
        <f t="shared" si="22"/>
        <v>1.6430811352891548</v>
      </c>
      <c r="G149" s="15">
        <f t="shared" si="24"/>
        <v>66028.424643889753</v>
      </c>
      <c r="H149" s="15">
        <f t="shared" si="25"/>
        <v>-5977.4246438897535</v>
      </c>
      <c r="I149" s="15">
        <f t="shared" si="26"/>
        <v>5977.4246438897535</v>
      </c>
      <c r="J149" s="12">
        <f t="shared" si="27"/>
        <v>35729605.373380549</v>
      </c>
      <c r="K149" s="9">
        <f t="shared" si="28"/>
        <v>9.9539135799399742E-2</v>
      </c>
      <c r="L149" s="5"/>
      <c r="P149" s="4" t="s">
        <v>10</v>
      </c>
      <c r="Q149" s="15">
        <f t="shared" si="29"/>
        <v>60873.333333333336</v>
      </c>
      <c r="R149" s="15">
        <f t="shared" si="30"/>
        <v>37048.282051282054</v>
      </c>
      <c r="S149" s="15">
        <f t="shared" si="31"/>
        <v>1.6430811352891548</v>
      </c>
    </row>
    <row r="150" spans="1:19" x14ac:dyDescent="0.25">
      <c r="A150" s="4">
        <v>147</v>
      </c>
      <c r="B150" s="4">
        <v>2022</v>
      </c>
      <c r="C150" s="4" t="s">
        <v>9</v>
      </c>
      <c r="D150" s="4">
        <v>42990</v>
      </c>
      <c r="E150" s="15">
        <f t="shared" si="23"/>
        <v>40232.216746482067</v>
      </c>
      <c r="F150" s="15">
        <f t="shared" si="22"/>
        <v>1.345307543932623</v>
      </c>
      <c r="G150" s="15">
        <f t="shared" si="24"/>
        <v>54124.704698174733</v>
      </c>
      <c r="H150" s="15">
        <f t="shared" si="25"/>
        <v>-11134.704698174733</v>
      </c>
      <c r="I150" s="15">
        <f t="shared" si="26"/>
        <v>11134.704698174733</v>
      </c>
      <c r="J150" s="12">
        <f t="shared" si="27"/>
        <v>123981648.71555448</v>
      </c>
      <c r="K150" s="9">
        <f t="shared" si="28"/>
        <v>0.25900685504011939</v>
      </c>
      <c r="L150" s="5"/>
      <c r="P150" s="4" t="s">
        <v>9</v>
      </c>
      <c r="Q150" s="15">
        <f t="shared" si="29"/>
        <v>49841.333333333336</v>
      </c>
      <c r="R150" s="15">
        <f t="shared" si="30"/>
        <v>37048.282051282054</v>
      </c>
      <c r="S150" s="15">
        <f t="shared" si="31"/>
        <v>1.345307543932623</v>
      </c>
    </row>
    <row r="151" spans="1:19" x14ac:dyDescent="0.25">
      <c r="A151" s="4">
        <v>148</v>
      </c>
      <c r="B151" s="4">
        <v>2022</v>
      </c>
      <c r="C151" s="4" t="s">
        <v>8</v>
      </c>
      <c r="D151" s="4">
        <v>61789</v>
      </c>
      <c r="E151" s="15">
        <f t="shared" si="23"/>
        <v>40278.697544952141</v>
      </c>
      <c r="F151" s="15">
        <f t="shared" si="22"/>
        <v>1.6474628049468363</v>
      </c>
      <c r="G151" s="15">
        <f t="shared" si="24"/>
        <v>66357.656037012101</v>
      </c>
      <c r="H151" s="15">
        <f t="shared" si="25"/>
        <v>-4568.6560370121006</v>
      </c>
      <c r="I151" s="15">
        <f t="shared" si="26"/>
        <v>4568.6560370121006</v>
      </c>
      <c r="J151" s="12">
        <f t="shared" si="27"/>
        <v>20872617.984527111</v>
      </c>
      <c r="K151" s="9">
        <f t="shared" si="28"/>
        <v>7.3939633867065341E-2</v>
      </c>
      <c r="L151" s="5"/>
      <c r="P151" s="4" t="s">
        <v>8</v>
      </c>
      <c r="Q151" s="15">
        <f t="shared" si="29"/>
        <v>61035.666666666664</v>
      </c>
      <c r="R151" s="15">
        <f t="shared" si="30"/>
        <v>37048.282051282054</v>
      </c>
      <c r="S151" s="15">
        <f t="shared" si="31"/>
        <v>1.6474628049468363</v>
      </c>
    </row>
    <row r="152" spans="1:19" x14ac:dyDescent="0.25">
      <c r="A152" s="4">
        <v>149</v>
      </c>
      <c r="B152" s="4">
        <v>2022</v>
      </c>
      <c r="C152" s="4" t="s">
        <v>7</v>
      </c>
      <c r="D152" s="4">
        <v>65860</v>
      </c>
      <c r="E152" s="15">
        <f t="shared" si="23"/>
        <v>40325.178343422216</v>
      </c>
      <c r="F152" s="15">
        <f t="shared" si="22"/>
        <v>1.5872080992024959</v>
      </c>
      <c r="G152" s="15">
        <f t="shared" si="24"/>
        <v>64004.449668464833</v>
      </c>
      <c r="H152" s="15">
        <f t="shared" si="25"/>
        <v>1855.5503315351671</v>
      </c>
      <c r="I152" s="15">
        <f t="shared" si="26"/>
        <v>1855.5503315351671</v>
      </c>
      <c r="J152" s="12">
        <f t="shared" si="27"/>
        <v>3443067.0328602684</v>
      </c>
      <c r="K152" s="9">
        <f t="shared" si="28"/>
        <v>2.8174162337308944E-2</v>
      </c>
      <c r="L152" s="5"/>
      <c r="P152" s="4" t="s">
        <v>7</v>
      </c>
      <c r="Q152" s="15">
        <f t="shared" si="29"/>
        <v>58803.333333333336</v>
      </c>
      <c r="R152" s="15">
        <f t="shared" si="30"/>
        <v>37048.282051282054</v>
      </c>
      <c r="S152" s="15">
        <f t="shared" si="31"/>
        <v>1.5872080992024959</v>
      </c>
    </row>
    <row r="153" spans="1:19" x14ac:dyDescent="0.25">
      <c r="A153" s="4">
        <v>150</v>
      </c>
      <c r="B153" s="4">
        <v>2022</v>
      </c>
      <c r="C153" s="4" t="s">
        <v>6</v>
      </c>
      <c r="D153" s="4">
        <v>68673</v>
      </c>
      <c r="E153" s="15">
        <f t="shared" si="23"/>
        <v>40371.659141892291</v>
      </c>
      <c r="F153" s="15">
        <f t="shared" si="22"/>
        <v>1.6756872355754755</v>
      </c>
      <c r="G153" s="15">
        <f t="shared" si="24"/>
        <v>67650.27390307287</v>
      </c>
      <c r="H153" s="15">
        <f t="shared" si="25"/>
        <v>1022.7260969271301</v>
      </c>
      <c r="I153" s="15">
        <f t="shared" si="26"/>
        <v>1022.7260969271301</v>
      </c>
      <c r="J153" s="12">
        <f t="shared" si="27"/>
        <v>1045968.6693358016</v>
      </c>
      <c r="K153" s="9">
        <f t="shared" si="28"/>
        <v>1.4892695774571231E-2</v>
      </c>
      <c r="L153" s="5"/>
      <c r="P153" s="4" t="s">
        <v>6</v>
      </c>
      <c r="Q153" s="15">
        <f t="shared" si="29"/>
        <v>62081.333333333336</v>
      </c>
      <c r="R153" s="15">
        <f t="shared" si="30"/>
        <v>37048.282051282054</v>
      </c>
      <c r="S153" s="15">
        <f t="shared" si="31"/>
        <v>1.6756872355754755</v>
      </c>
    </row>
    <row r="154" spans="1:19" x14ac:dyDescent="0.25">
      <c r="A154" s="4">
        <v>151</v>
      </c>
      <c r="B154" s="4">
        <v>2022</v>
      </c>
      <c r="C154" s="4" t="s">
        <v>5</v>
      </c>
      <c r="D154" s="4">
        <v>63878</v>
      </c>
      <c r="E154" s="15">
        <f t="shared" si="23"/>
        <v>40418.139940362365</v>
      </c>
      <c r="F154" s="15">
        <f t="shared" si="22"/>
        <v>1.5842569952030716</v>
      </c>
      <c r="G154" s="15">
        <f t="shared" si="24"/>
        <v>64032.720933615739</v>
      </c>
      <c r="H154" s="15">
        <f t="shared" si="25"/>
        <v>-154.72093361573934</v>
      </c>
      <c r="I154" s="15">
        <f t="shared" si="26"/>
        <v>154.72093361573934</v>
      </c>
      <c r="J154" s="12">
        <f t="shared" si="27"/>
        <v>23938.56729892602</v>
      </c>
      <c r="K154" s="9">
        <f t="shared" si="28"/>
        <v>2.4221317764447749E-3</v>
      </c>
      <c r="L154" s="5"/>
      <c r="P154" s="4" t="s">
        <v>5</v>
      </c>
      <c r="Q154" s="15">
        <f t="shared" si="29"/>
        <v>58694</v>
      </c>
      <c r="R154" s="15">
        <f t="shared" si="30"/>
        <v>37048.282051282054</v>
      </c>
      <c r="S154" s="15">
        <f t="shared" si="31"/>
        <v>1.5842569952030716</v>
      </c>
    </row>
    <row r="155" spans="1:19" x14ac:dyDescent="0.25">
      <c r="A155" s="4">
        <v>152</v>
      </c>
      <c r="B155" s="4">
        <v>2022</v>
      </c>
      <c r="C155" s="4" t="s">
        <v>4</v>
      </c>
      <c r="D155" s="4">
        <v>58504</v>
      </c>
      <c r="E155" s="15">
        <f t="shared" si="23"/>
        <v>40464.620738832433</v>
      </c>
      <c r="F155" s="15">
        <f t="shared" si="22"/>
        <v>1.6263372189997389</v>
      </c>
      <c r="G155" s="15">
        <f t="shared" si="24"/>
        <v>65809.1187602719</v>
      </c>
      <c r="H155" s="15">
        <f t="shared" si="25"/>
        <v>-7305.1187602719001</v>
      </c>
      <c r="I155" s="15">
        <f t="shared" si="26"/>
        <v>7305.1187602719001</v>
      </c>
      <c r="J155" s="12">
        <f t="shared" si="27"/>
        <v>53364760.101676464</v>
      </c>
      <c r="K155" s="9">
        <f t="shared" si="28"/>
        <v>0.12486528716449986</v>
      </c>
      <c r="L155" s="5"/>
      <c r="P155" s="4" t="s">
        <v>4</v>
      </c>
      <c r="Q155" s="15">
        <f t="shared" si="29"/>
        <v>60253</v>
      </c>
      <c r="R155" s="15">
        <f t="shared" si="30"/>
        <v>37048.282051282054</v>
      </c>
      <c r="S155" s="15">
        <f t="shared" si="31"/>
        <v>1.6263372189997389</v>
      </c>
    </row>
    <row r="156" spans="1:19" x14ac:dyDescent="0.25">
      <c r="A156" s="4">
        <v>153</v>
      </c>
      <c r="B156" s="4">
        <v>2022</v>
      </c>
      <c r="C156" s="4" t="s">
        <v>3</v>
      </c>
      <c r="D156" s="4">
        <v>58322</v>
      </c>
      <c r="E156" s="15">
        <f t="shared" si="23"/>
        <v>40511.101537302507</v>
      </c>
      <c r="F156" s="15">
        <f t="shared" si="22"/>
        <v>1.7000878271804707</v>
      </c>
      <c r="G156" s="15">
        <f t="shared" si="24"/>
        <v>68872.430589240044</v>
      </c>
      <c r="H156" s="15">
        <f t="shared" si="25"/>
        <v>-10550.430589240044</v>
      </c>
      <c r="I156" s="15">
        <f t="shared" si="26"/>
        <v>10550.430589240044</v>
      </c>
      <c r="J156" s="12">
        <f t="shared" si="27"/>
        <v>111311585.61837202</v>
      </c>
      <c r="K156" s="9">
        <f t="shared" si="28"/>
        <v>0.18089967060869044</v>
      </c>
      <c r="L156" s="5"/>
      <c r="P156" s="4" t="s">
        <v>3</v>
      </c>
      <c r="Q156" s="15">
        <f t="shared" si="29"/>
        <v>62985.333333333336</v>
      </c>
      <c r="R156" s="15">
        <f t="shared" si="30"/>
        <v>37048.282051282054</v>
      </c>
      <c r="S156" s="15">
        <f t="shared" si="31"/>
        <v>1.7000878271804707</v>
      </c>
    </row>
    <row r="157" spans="1:19" x14ac:dyDescent="0.25">
      <c r="A157" s="4">
        <v>154</v>
      </c>
      <c r="B157" s="4">
        <v>2022</v>
      </c>
      <c r="C157" s="4" t="s">
        <v>2</v>
      </c>
      <c r="D157" s="4">
        <v>47114</v>
      </c>
      <c r="E157" s="15">
        <f t="shared" si="23"/>
        <v>40557.582335772582</v>
      </c>
      <c r="F157" s="15">
        <f t="shared" si="22"/>
        <v>1.5656146553042702</v>
      </c>
      <c r="G157" s="15">
        <f t="shared" si="24"/>
        <v>63497.545288595153</v>
      </c>
      <c r="H157" s="15">
        <f t="shared" si="25"/>
        <v>-16383.545288595153</v>
      </c>
      <c r="I157" s="15">
        <f t="shared" si="26"/>
        <v>16383.545288595153</v>
      </c>
      <c r="J157" s="12">
        <f t="shared" si="27"/>
        <v>268420556.22344843</v>
      </c>
      <c r="K157" s="9">
        <f t="shared" si="28"/>
        <v>0.34774260917339117</v>
      </c>
      <c r="L157" s="5"/>
      <c r="P157" s="4" t="s">
        <v>2</v>
      </c>
      <c r="Q157" s="15">
        <f t="shared" si="29"/>
        <v>58003.333333333336</v>
      </c>
      <c r="R157" s="15">
        <f t="shared" si="30"/>
        <v>37048.282051282054</v>
      </c>
      <c r="S157" s="15">
        <f t="shared" si="31"/>
        <v>1.5656146553042702</v>
      </c>
    </row>
    <row r="158" spans="1:19" x14ac:dyDescent="0.25">
      <c r="A158" s="4">
        <v>155</v>
      </c>
      <c r="B158" s="4">
        <v>2022</v>
      </c>
      <c r="C158" s="4" t="s">
        <v>1</v>
      </c>
      <c r="D158" s="4">
        <v>55766</v>
      </c>
      <c r="E158" s="15">
        <f t="shared" si="23"/>
        <v>40604.063134242657</v>
      </c>
      <c r="F158" s="15">
        <f t="shared" si="22"/>
        <v>1.2948778551619748</v>
      </c>
      <c r="G158" s="15">
        <f t="shared" si="24"/>
        <v>52577.302182129548</v>
      </c>
      <c r="H158" s="15">
        <f t="shared" si="25"/>
        <v>3188.6978178704521</v>
      </c>
      <c r="I158" s="15">
        <f t="shared" si="26"/>
        <v>3188.6978178704521</v>
      </c>
      <c r="J158" s="12">
        <f t="shared" si="27"/>
        <v>10167793.773691783</v>
      </c>
      <c r="K158" s="9">
        <f t="shared" si="28"/>
        <v>5.7179963021741782E-2</v>
      </c>
      <c r="L158" s="5"/>
      <c r="P158" s="4" t="s">
        <v>1</v>
      </c>
      <c r="Q158" s="15">
        <f t="shared" si="29"/>
        <v>47973</v>
      </c>
      <c r="R158" s="15">
        <f t="shared" si="30"/>
        <v>37048.282051282054</v>
      </c>
      <c r="S158" s="15">
        <f t="shared" si="31"/>
        <v>1.2948778551619748</v>
      </c>
    </row>
    <row r="159" spans="1:19" x14ac:dyDescent="0.25">
      <c r="A159" s="4">
        <v>156</v>
      </c>
      <c r="B159" s="4">
        <v>2022</v>
      </c>
      <c r="C159" s="4" t="s">
        <v>0</v>
      </c>
      <c r="D159" s="4">
        <v>58188</v>
      </c>
      <c r="E159" s="15">
        <f>$J$1+($M$1*A159)</f>
        <v>40650.543932712731</v>
      </c>
      <c r="F159" s="15">
        <f t="shared" si="22"/>
        <v>1.68058174952574</v>
      </c>
      <c r="G159" s="15">
        <f t="shared" si="24"/>
        <v>68316.562241611318</v>
      </c>
      <c r="H159" s="15">
        <f t="shared" si="25"/>
        <v>-10128.562241611318</v>
      </c>
      <c r="I159" s="15">
        <f t="shared" si="26"/>
        <v>10128.562241611318</v>
      </c>
      <c r="J159" s="12">
        <f t="shared" si="27"/>
        <v>102587773.08219449</v>
      </c>
      <c r="K159" s="9">
        <f>I159/D159</f>
        <v>0.17406616899723859</v>
      </c>
      <c r="L159" s="5"/>
      <c r="P159" s="4" t="s">
        <v>0</v>
      </c>
      <c r="Q159" s="15">
        <f>AVERAGEIF($C$4:$C$159,P159,$D$4:$D$159)</f>
        <v>62262.666666666664</v>
      </c>
      <c r="R159" s="15">
        <f t="shared" si="30"/>
        <v>37048.282051282054</v>
      </c>
      <c r="S159" s="15">
        <f t="shared" si="31"/>
        <v>1.68058174952574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978A-AFAB-4413-A102-69B81D3F9305}">
  <dimension ref="A2:D158"/>
  <sheetViews>
    <sheetView workbookViewId="0">
      <selection activeCell="D1" activeCellId="3" sqref="H9 A1:A1048576 C1:C1048576 D1:D1048576"/>
    </sheetView>
  </sheetViews>
  <sheetFormatPr defaultRowHeight="15" x14ac:dyDescent="0.25"/>
  <cols>
    <col min="4" max="4" width="10" bestFit="1" customWidth="1"/>
  </cols>
  <sheetData>
    <row r="2" spans="1:4" x14ac:dyDescent="0.25">
      <c r="A2" s="3" t="s">
        <v>70</v>
      </c>
      <c r="B2" s="3" t="s">
        <v>54</v>
      </c>
      <c r="C2" s="3" t="s">
        <v>53</v>
      </c>
      <c r="D2" s="3" t="s">
        <v>52</v>
      </c>
    </row>
    <row r="3" spans="1:4" x14ac:dyDescent="0.25">
      <c r="A3" s="4">
        <v>1</v>
      </c>
      <c r="B3" s="4">
        <v>2020</v>
      </c>
      <c r="C3" s="4" t="s">
        <v>51</v>
      </c>
      <c r="D3" s="4">
        <v>36458</v>
      </c>
    </row>
    <row r="4" spans="1:4" x14ac:dyDescent="0.25">
      <c r="A4" s="4">
        <v>2</v>
      </c>
      <c r="B4" s="4">
        <v>2020</v>
      </c>
      <c r="C4" s="4" t="s">
        <v>50</v>
      </c>
      <c r="D4" s="4">
        <v>48999</v>
      </c>
    </row>
    <row r="5" spans="1:4" x14ac:dyDescent="0.25">
      <c r="A5" s="4">
        <v>3</v>
      </c>
      <c r="B5" s="4">
        <v>2020</v>
      </c>
      <c r="C5" s="4" t="s">
        <v>49</v>
      </c>
      <c r="D5" s="4">
        <v>40769</v>
      </c>
    </row>
    <row r="6" spans="1:4" x14ac:dyDescent="0.25">
      <c r="A6" s="4">
        <v>4</v>
      </c>
      <c r="B6" s="4">
        <v>2020</v>
      </c>
      <c r="C6" s="4" t="s">
        <v>48</v>
      </c>
      <c r="D6" s="4">
        <v>49314</v>
      </c>
    </row>
    <row r="7" spans="1:4" x14ac:dyDescent="0.25">
      <c r="A7" s="4">
        <v>5</v>
      </c>
      <c r="B7" s="4">
        <v>2020</v>
      </c>
      <c r="C7" s="4" t="s">
        <v>47</v>
      </c>
      <c r="D7" s="4">
        <v>37611</v>
      </c>
    </row>
    <row r="8" spans="1:4" x14ac:dyDescent="0.25">
      <c r="A8" s="4">
        <v>6</v>
      </c>
      <c r="B8" s="4">
        <v>2020</v>
      </c>
      <c r="C8" s="4" t="s">
        <v>46</v>
      </c>
      <c r="D8" s="4">
        <v>35416</v>
      </c>
    </row>
    <row r="9" spans="1:4" x14ac:dyDescent="0.25">
      <c r="A9" s="4">
        <v>7</v>
      </c>
      <c r="B9" s="4">
        <v>2020</v>
      </c>
      <c r="C9" s="4" t="s">
        <v>45</v>
      </c>
      <c r="D9" s="4">
        <v>43094</v>
      </c>
    </row>
    <row r="10" spans="1:4" x14ac:dyDescent="0.25">
      <c r="A10" s="4">
        <v>8</v>
      </c>
      <c r="B10" s="4">
        <v>2020</v>
      </c>
      <c r="C10" s="4" t="s">
        <v>44</v>
      </c>
      <c r="D10" s="4">
        <v>40144</v>
      </c>
    </row>
    <row r="11" spans="1:4" x14ac:dyDescent="0.25">
      <c r="A11" s="4">
        <v>9</v>
      </c>
      <c r="B11" s="4">
        <v>2020</v>
      </c>
      <c r="C11" s="4" t="s">
        <v>43</v>
      </c>
      <c r="D11" s="4">
        <v>34768</v>
      </c>
    </row>
    <row r="12" spans="1:4" x14ac:dyDescent="0.25">
      <c r="A12" s="4">
        <v>10</v>
      </c>
      <c r="B12" s="4">
        <v>2020</v>
      </c>
      <c r="C12" s="4" t="s">
        <v>42</v>
      </c>
      <c r="D12" s="4">
        <v>47517</v>
      </c>
    </row>
    <row r="13" spans="1:4" x14ac:dyDescent="0.25">
      <c r="A13" s="4">
        <v>11</v>
      </c>
      <c r="B13" s="4">
        <v>2020</v>
      </c>
      <c r="C13" s="4" t="s">
        <v>41</v>
      </c>
      <c r="D13" s="4">
        <v>16001</v>
      </c>
    </row>
    <row r="14" spans="1:4" x14ac:dyDescent="0.25">
      <c r="A14" s="4">
        <v>12</v>
      </c>
      <c r="B14" s="4">
        <v>2020</v>
      </c>
      <c r="C14" s="4" t="s">
        <v>40</v>
      </c>
      <c r="D14" s="4">
        <v>15765</v>
      </c>
    </row>
    <row r="15" spans="1:4" x14ac:dyDescent="0.25">
      <c r="A15" s="4">
        <v>13</v>
      </c>
      <c r="B15" s="4">
        <v>2020</v>
      </c>
      <c r="C15" s="4" t="s">
        <v>39</v>
      </c>
      <c r="D15" s="4">
        <v>17048</v>
      </c>
    </row>
    <row r="16" spans="1:4" x14ac:dyDescent="0.25">
      <c r="A16" s="4">
        <v>14</v>
      </c>
      <c r="B16" s="4">
        <v>2020</v>
      </c>
      <c r="C16" s="4" t="s">
        <v>38</v>
      </c>
      <c r="D16" s="4">
        <v>21419</v>
      </c>
    </row>
    <row r="17" spans="1:4" x14ac:dyDescent="0.25">
      <c r="A17" s="4">
        <v>15</v>
      </c>
      <c r="B17" s="4">
        <v>2020</v>
      </c>
      <c r="C17" s="4" t="s">
        <v>37</v>
      </c>
      <c r="D17" s="4">
        <v>14231</v>
      </c>
    </row>
    <row r="18" spans="1:4" x14ac:dyDescent="0.25">
      <c r="A18" s="4">
        <v>16</v>
      </c>
      <c r="B18" s="4">
        <v>2020</v>
      </c>
      <c r="C18" s="4" t="s">
        <v>36</v>
      </c>
      <c r="D18" s="4">
        <v>15215</v>
      </c>
    </row>
    <row r="19" spans="1:4" x14ac:dyDescent="0.25">
      <c r="A19" s="4">
        <v>17</v>
      </c>
      <c r="B19" s="4">
        <v>2020</v>
      </c>
      <c r="C19" s="4" t="s">
        <v>35</v>
      </c>
      <c r="D19" s="4">
        <v>25245</v>
      </c>
    </row>
    <row r="20" spans="1:4" x14ac:dyDescent="0.25">
      <c r="A20" s="4">
        <v>18</v>
      </c>
      <c r="B20" s="4">
        <v>2020</v>
      </c>
      <c r="C20" s="4" t="s">
        <v>34</v>
      </c>
      <c r="D20" s="4">
        <v>23390</v>
      </c>
    </row>
    <row r="21" spans="1:4" x14ac:dyDescent="0.25">
      <c r="A21" s="4">
        <v>19</v>
      </c>
      <c r="B21" s="4">
        <v>2020</v>
      </c>
      <c r="C21" s="4" t="s">
        <v>33</v>
      </c>
      <c r="D21" s="4">
        <v>17507</v>
      </c>
    </row>
    <row r="22" spans="1:4" x14ac:dyDescent="0.25">
      <c r="A22" s="4">
        <v>20</v>
      </c>
      <c r="B22" s="4">
        <v>2020</v>
      </c>
      <c r="C22" s="4" t="s">
        <v>32</v>
      </c>
      <c r="D22" s="4">
        <v>18246</v>
      </c>
    </row>
    <row r="23" spans="1:4" x14ac:dyDescent="0.25">
      <c r="A23" s="4">
        <v>21</v>
      </c>
      <c r="B23" s="4">
        <v>2020</v>
      </c>
      <c r="C23" s="4" t="s">
        <v>31</v>
      </c>
      <c r="D23" s="4">
        <v>27132</v>
      </c>
    </row>
    <row r="24" spans="1:4" x14ac:dyDescent="0.25">
      <c r="A24" s="4">
        <v>22</v>
      </c>
      <c r="B24" s="4">
        <v>2020</v>
      </c>
      <c r="C24" s="4" t="s">
        <v>30</v>
      </c>
      <c r="D24" s="4">
        <v>39077</v>
      </c>
    </row>
    <row r="25" spans="1:4" x14ac:dyDescent="0.25">
      <c r="A25" s="4">
        <v>23</v>
      </c>
      <c r="B25" s="4">
        <v>2020</v>
      </c>
      <c r="C25" s="4" t="s">
        <v>29</v>
      </c>
      <c r="D25" s="4">
        <v>27228</v>
      </c>
    </row>
    <row r="26" spans="1:4" x14ac:dyDescent="0.25">
      <c r="A26" s="4">
        <v>24</v>
      </c>
      <c r="B26" s="4">
        <v>2020</v>
      </c>
      <c r="C26" s="4" t="s">
        <v>28</v>
      </c>
      <c r="D26" s="4">
        <v>28879</v>
      </c>
    </row>
    <row r="27" spans="1:4" x14ac:dyDescent="0.25">
      <c r="A27" s="4">
        <v>25</v>
      </c>
      <c r="B27" s="4">
        <v>2020</v>
      </c>
      <c r="C27" s="4" t="s">
        <v>27</v>
      </c>
      <c r="D27" s="4">
        <v>36137</v>
      </c>
    </row>
    <row r="28" spans="1:4" x14ac:dyDescent="0.25">
      <c r="A28" s="4">
        <v>26</v>
      </c>
      <c r="B28" s="4">
        <v>2020</v>
      </c>
      <c r="C28" s="4" t="s">
        <v>26</v>
      </c>
      <c r="D28" s="4">
        <v>39142</v>
      </c>
    </row>
    <row r="29" spans="1:4" x14ac:dyDescent="0.25">
      <c r="A29" s="4">
        <v>27</v>
      </c>
      <c r="B29" s="4">
        <v>2020</v>
      </c>
      <c r="C29" s="4" t="s">
        <v>25</v>
      </c>
      <c r="D29" s="4">
        <v>26797</v>
      </c>
    </row>
    <row r="30" spans="1:4" x14ac:dyDescent="0.25">
      <c r="A30" s="4">
        <v>28</v>
      </c>
      <c r="B30" s="4">
        <v>2020</v>
      </c>
      <c r="C30" s="4" t="s">
        <v>24</v>
      </c>
      <c r="D30" s="4">
        <v>20736</v>
      </c>
    </row>
    <row r="31" spans="1:4" x14ac:dyDescent="0.25">
      <c r="A31" s="4">
        <v>29</v>
      </c>
      <c r="B31" s="4">
        <v>2020</v>
      </c>
      <c r="C31" s="4" t="s">
        <v>23</v>
      </c>
      <c r="D31" s="4">
        <v>37330</v>
      </c>
    </row>
    <row r="32" spans="1:4" x14ac:dyDescent="0.25">
      <c r="A32" s="4">
        <v>30</v>
      </c>
      <c r="B32" s="4">
        <v>2020</v>
      </c>
      <c r="C32" s="4" t="s">
        <v>22</v>
      </c>
      <c r="D32" s="4">
        <v>37063</v>
      </c>
    </row>
    <row r="33" spans="1:4" x14ac:dyDescent="0.25">
      <c r="A33" s="4">
        <v>31</v>
      </c>
      <c r="B33" s="4">
        <v>2020</v>
      </c>
      <c r="C33" s="4" t="s">
        <v>21</v>
      </c>
      <c r="D33" s="4">
        <v>28146</v>
      </c>
    </row>
    <row r="34" spans="1:4" x14ac:dyDescent="0.25">
      <c r="A34" s="4">
        <v>32</v>
      </c>
      <c r="B34" s="4">
        <v>2020</v>
      </c>
      <c r="C34" s="4" t="s">
        <v>20</v>
      </c>
      <c r="D34" s="4">
        <v>36393</v>
      </c>
    </row>
    <row r="35" spans="1:4" x14ac:dyDescent="0.25">
      <c r="A35" s="4">
        <v>33</v>
      </c>
      <c r="B35" s="4">
        <v>2020</v>
      </c>
      <c r="C35" s="4" t="s">
        <v>19</v>
      </c>
      <c r="D35" s="4">
        <v>26483</v>
      </c>
    </row>
    <row r="36" spans="1:4" x14ac:dyDescent="0.25">
      <c r="A36" s="4">
        <v>34</v>
      </c>
      <c r="B36" s="4">
        <v>2020</v>
      </c>
      <c r="C36" s="4" t="s">
        <v>18</v>
      </c>
      <c r="D36" s="4">
        <v>38719</v>
      </c>
    </row>
    <row r="37" spans="1:4" x14ac:dyDescent="0.25">
      <c r="A37" s="4">
        <v>35</v>
      </c>
      <c r="B37" s="4">
        <v>2020</v>
      </c>
      <c r="C37" s="4" t="s">
        <v>17</v>
      </c>
      <c r="D37" s="4">
        <v>32251</v>
      </c>
    </row>
    <row r="38" spans="1:4" x14ac:dyDescent="0.25">
      <c r="A38" s="4">
        <v>36</v>
      </c>
      <c r="B38" s="4">
        <v>2020</v>
      </c>
      <c r="C38" s="4" t="s">
        <v>16</v>
      </c>
      <c r="D38" s="4">
        <v>34068</v>
      </c>
    </row>
    <row r="39" spans="1:4" x14ac:dyDescent="0.25">
      <c r="A39" s="4">
        <v>37</v>
      </c>
      <c r="B39" s="4">
        <v>2020</v>
      </c>
      <c r="C39" s="4" t="s">
        <v>15</v>
      </c>
      <c r="D39" s="4">
        <v>23717</v>
      </c>
    </row>
    <row r="40" spans="1:4" x14ac:dyDescent="0.25">
      <c r="A40" s="4">
        <v>38</v>
      </c>
      <c r="B40" s="4">
        <v>2020</v>
      </c>
      <c r="C40" s="4" t="s">
        <v>14</v>
      </c>
      <c r="D40" s="4">
        <v>34029</v>
      </c>
    </row>
    <row r="41" spans="1:4" x14ac:dyDescent="0.25">
      <c r="A41" s="4">
        <v>39</v>
      </c>
      <c r="B41" s="4">
        <v>2020</v>
      </c>
      <c r="C41" s="4" t="s">
        <v>13</v>
      </c>
      <c r="D41" s="4">
        <v>29256</v>
      </c>
    </row>
    <row r="42" spans="1:4" x14ac:dyDescent="0.25">
      <c r="A42" s="4">
        <v>40</v>
      </c>
      <c r="B42" s="4">
        <v>2020</v>
      </c>
      <c r="C42" s="4" t="s">
        <v>12</v>
      </c>
      <c r="D42" s="4">
        <v>24373</v>
      </c>
    </row>
    <row r="43" spans="1:4" x14ac:dyDescent="0.25">
      <c r="A43" s="4">
        <v>41</v>
      </c>
      <c r="B43" s="4">
        <v>2020</v>
      </c>
      <c r="C43" s="4" t="s">
        <v>11</v>
      </c>
      <c r="D43" s="4">
        <v>59046</v>
      </c>
    </row>
    <row r="44" spans="1:4" x14ac:dyDescent="0.25">
      <c r="A44" s="4">
        <v>42</v>
      </c>
      <c r="B44" s="4">
        <v>2020</v>
      </c>
      <c r="C44" s="4" t="s">
        <v>10</v>
      </c>
      <c r="D44" s="4">
        <v>56157</v>
      </c>
    </row>
    <row r="45" spans="1:4" x14ac:dyDescent="0.25">
      <c r="A45" s="4">
        <v>43</v>
      </c>
      <c r="B45" s="4">
        <v>2020</v>
      </c>
      <c r="C45" s="4" t="s">
        <v>9</v>
      </c>
      <c r="D45" s="4">
        <v>46786</v>
      </c>
    </row>
    <row r="46" spans="1:4" x14ac:dyDescent="0.25">
      <c r="A46" s="4">
        <v>44</v>
      </c>
      <c r="B46" s="4">
        <v>2020</v>
      </c>
      <c r="C46" s="4" t="s">
        <v>8</v>
      </c>
      <c r="D46" s="4">
        <v>57610</v>
      </c>
    </row>
    <row r="47" spans="1:4" x14ac:dyDescent="0.25">
      <c r="A47" s="4">
        <v>45</v>
      </c>
      <c r="B47" s="4">
        <v>2020</v>
      </c>
      <c r="C47" s="4" t="s">
        <v>7</v>
      </c>
      <c r="D47" s="4">
        <v>65951</v>
      </c>
    </row>
    <row r="48" spans="1:4" x14ac:dyDescent="0.25">
      <c r="A48" s="4">
        <v>46</v>
      </c>
      <c r="B48" s="4">
        <v>2020</v>
      </c>
      <c r="C48" s="4" t="s">
        <v>6</v>
      </c>
      <c r="D48" s="4">
        <v>63986</v>
      </c>
    </row>
    <row r="49" spans="1:4" x14ac:dyDescent="0.25">
      <c r="A49" s="4">
        <v>47</v>
      </c>
      <c r="B49" s="4">
        <v>2020</v>
      </c>
      <c r="C49" s="4" t="s">
        <v>5</v>
      </c>
      <c r="D49" s="4">
        <v>54868</v>
      </c>
    </row>
    <row r="50" spans="1:4" x14ac:dyDescent="0.25">
      <c r="A50" s="4">
        <v>48</v>
      </c>
      <c r="B50" s="4">
        <v>2020</v>
      </c>
      <c r="C50" s="4" t="s">
        <v>4</v>
      </c>
      <c r="D50" s="4">
        <v>56226</v>
      </c>
    </row>
    <row r="51" spans="1:4" x14ac:dyDescent="0.25">
      <c r="A51" s="4">
        <v>49</v>
      </c>
      <c r="B51" s="4">
        <v>2020</v>
      </c>
      <c r="C51" s="4" t="s">
        <v>3</v>
      </c>
      <c r="D51" s="4">
        <v>66204</v>
      </c>
    </row>
    <row r="52" spans="1:4" x14ac:dyDescent="0.25">
      <c r="A52" s="4">
        <v>50</v>
      </c>
      <c r="B52" s="4">
        <v>2020</v>
      </c>
      <c r="C52" s="4" t="s">
        <v>2</v>
      </c>
      <c r="D52" s="4">
        <v>61438</v>
      </c>
    </row>
    <row r="53" spans="1:4" x14ac:dyDescent="0.25">
      <c r="A53" s="4">
        <v>51</v>
      </c>
      <c r="B53" s="4">
        <v>2020</v>
      </c>
      <c r="C53" s="4" t="s">
        <v>1</v>
      </c>
      <c r="D53" s="4">
        <v>45786</v>
      </c>
    </row>
    <row r="54" spans="1:4" x14ac:dyDescent="0.25">
      <c r="A54" s="4">
        <v>52</v>
      </c>
      <c r="B54" s="4">
        <v>2020</v>
      </c>
      <c r="C54" s="4" t="s">
        <v>0</v>
      </c>
      <c r="D54" s="4">
        <v>63034</v>
      </c>
    </row>
    <row r="55" spans="1:4" x14ac:dyDescent="0.25">
      <c r="A55" s="4">
        <v>53</v>
      </c>
      <c r="B55" s="4">
        <v>2021</v>
      </c>
      <c r="C55" s="4" t="s">
        <v>51</v>
      </c>
      <c r="D55" s="4">
        <v>49002</v>
      </c>
    </row>
    <row r="56" spans="1:4" x14ac:dyDescent="0.25">
      <c r="A56" s="4">
        <v>54</v>
      </c>
      <c r="B56" s="4">
        <v>2021</v>
      </c>
      <c r="C56" s="4" t="s">
        <v>50</v>
      </c>
      <c r="D56" s="4">
        <v>41439</v>
      </c>
    </row>
    <row r="57" spans="1:4" x14ac:dyDescent="0.25">
      <c r="A57" s="4">
        <v>55</v>
      </c>
      <c r="B57" s="4">
        <v>2021</v>
      </c>
      <c r="C57" s="4" t="s">
        <v>49</v>
      </c>
      <c r="D57" s="4">
        <v>33153</v>
      </c>
    </row>
    <row r="58" spans="1:4" x14ac:dyDescent="0.25">
      <c r="A58" s="4">
        <v>56</v>
      </c>
      <c r="B58" s="4">
        <v>2021</v>
      </c>
      <c r="C58" s="4" t="s">
        <v>48</v>
      </c>
      <c r="D58" s="4">
        <v>49809</v>
      </c>
    </row>
    <row r="59" spans="1:4" x14ac:dyDescent="0.25">
      <c r="A59" s="4">
        <v>57</v>
      </c>
      <c r="B59" s="4">
        <v>2021</v>
      </c>
      <c r="C59" s="4" t="s">
        <v>47</v>
      </c>
      <c r="D59" s="4">
        <v>45272</v>
      </c>
    </row>
    <row r="60" spans="1:4" x14ac:dyDescent="0.25">
      <c r="A60" s="4">
        <v>58</v>
      </c>
      <c r="B60" s="4">
        <v>2021</v>
      </c>
      <c r="C60" s="4" t="s">
        <v>46</v>
      </c>
      <c r="D60" s="4">
        <v>49883</v>
      </c>
    </row>
    <row r="61" spans="1:4" x14ac:dyDescent="0.25">
      <c r="A61" s="4">
        <v>59</v>
      </c>
      <c r="B61" s="4">
        <v>2021</v>
      </c>
      <c r="C61" s="4" t="s">
        <v>45</v>
      </c>
      <c r="D61" s="4">
        <v>42973</v>
      </c>
    </row>
    <row r="62" spans="1:4" x14ac:dyDescent="0.25">
      <c r="A62" s="4">
        <v>60</v>
      </c>
      <c r="B62" s="4">
        <v>2021</v>
      </c>
      <c r="C62" s="4" t="s">
        <v>44</v>
      </c>
      <c r="D62" s="4">
        <v>36508</v>
      </c>
    </row>
    <row r="63" spans="1:4" x14ac:dyDescent="0.25">
      <c r="A63" s="4">
        <v>61</v>
      </c>
      <c r="B63" s="4">
        <v>2021</v>
      </c>
      <c r="C63" s="4" t="s">
        <v>43</v>
      </c>
      <c r="D63" s="4">
        <v>40187</v>
      </c>
    </row>
    <row r="64" spans="1:4" x14ac:dyDescent="0.25">
      <c r="A64" s="4">
        <v>62</v>
      </c>
      <c r="B64" s="4">
        <v>2021</v>
      </c>
      <c r="C64" s="4" t="s">
        <v>42</v>
      </c>
      <c r="D64" s="4">
        <v>42735</v>
      </c>
    </row>
    <row r="65" spans="1:4" x14ac:dyDescent="0.25">
      <c r="A65" s="4">
        <v>63</v>
      </c>
      <c r="B65" s="4">
        <v>2021</v>
      </c>
      <c r="C65" s="4" t="s">
        <v>41</v>
      </c>
      <c r="D65" s="4">
        <v>29575</v>
      </c>
    </row>
    <row r="66" spans="1:4" x14ac:dyDescent="0.25">
      <c r="A66" s="4">
        <v>64</v>
      </c>
      <c r="B66" s="4">
        <v>2021</v>
      </c>
      <c r="C66" s="4" t="s">
        <v>40</v>
      </c>
      <c r="D66" s="4">
        <v>28387</v>
      </c>
    </row>
    <row r="67" spans="1:4" x14ac:dyDescent="0.25">
      <c r="A67" s="4">
        <v>65</v>
      </c>
      <c r="B67" s="4">
        <v>2021</v>
      </c>
      <c r="C67" s="4" t="s">
        <v>39</v>
      </c>
      <c r="D67" s="4">
        <v>27759</v>
      </c>
    </row>
    <row r="68" spans="1:4" x14ac:dyDescent="0.25">
      <c r="A68" s="4">
        <v>66</v>
      </c>
      <c r="B68" s="4">
        <v>2021</v>
      </c>
      <c r="C68" s="4" t="s">
        <v>38</v>
      </c>
      <c r="D68" s="4">
        <v>15227</v>
      </c>
    </row>
    <row r="69" spans="1:4" x14ac:dyDescent="0.25">
      <c r="A69" s="4">
        <v>67</v>
      </c>
      <c r="B69" s="4">
        <v>2021</v>
      </c>
      <c r="C69" s="4" t="s">
        <v>37</v>
      </c>
      <c r="D69" s="4">
        <v>22594</v>
      </c>
    </row>
    <row r="70" spans="1:4" x14ac:dyDescent="0.25">
      <c r="A70" s="4">
        <v>68</v>
      </c>
      <c r="B70" s="4">
        <v>2021</v>
      </c>
      <c r="C70" s="4" t="s">
        <v>36</v>
      </c>
      <c r="D70" s="4">
        <v>27219</v>
      </c>
    </row>
    <row r="71" spans="1:4" x14ac:dyDescent="0.25">
      <c r="A71" s="4">
        <v>69</v>
      </c>
      <c r="B71" s="4">
        <v>2021</v>
      </c>
      <c r="C71" s="4" t="s">
        <v>35</v>
      </c>
      <c r="D71" s="4">
        <v>17886</v>
      </c>
    </row>
    <row r="72" spans="1:4" x14ac:dyDescent="0.25">
      <c r="A72" s="4">
        <v>70</v>
      </c>
      <c r="B72" s="4">
        <v>2021</v>
      </c>
      <c r="C72" s="4" t="s">
        <v>34</v>
      </c>
      <c r="D72" s="4">
        <v>16480</v>
      </c>
    </row>
    <row r="73" spans="1:4" x14ac:dyDescent="0.25">
      <c r="A73" s="4">
        <v>71</v>
      </c>
      <c r="B73" s="4">
        <v>2021</v>
      </c>
      <c r="C73" s="4" t="s">
        <v>33</v>
      </c>
      <c r="D73" s="4">
        <v>11418</v>
      </c>
    </row>
    <row r="74" spans="1:4" x14ac:dyDescent="0.25">
      <c r="A74" s="4">
        <v>72</v>
      </c>
      <c r="B74" s="4">
        <v>2021</v>
      </c>
      <c r="C74" s="4" t="s">
        <v>32</v>
      </c>
      <c r="D74" s="4">
        <v>26523</v>
      </c>
    </row>
    <row r="75" spans="1:4" x14ac:dyDescent="0.25">
      <c r="A75" s="4">
        <v>73</v>
      </c>
      <c r="B75" s="4">
        <v>2021</v>
      </c>
      <c r="C75" s="4" t="s">
        <v>31</v>
      </c>
      <c r="D75" s="4">
        <v>31692</v>
      </c>
    </row>
    <row r="76" spans="1:4" x14ac:dyDescent="0.25">
      <c r="A76" s="4">
        <v>74</v>
      </c>
      <c r="B76" s="4">
        <v>2021</v>
      </c>
      <c r="C76" s="4" t="s">
        <v>30</v>
      </c>
      <c r="D76" s="4">
        <v>38291</v>
      </c>
    </row>
    <row r="77" spans="1:4" x14ac:dyDescent="0.25">
      <c r="A77" s="4">
        <v>75</v>
      </c>
      <c r="B77" s="4">
        <v>2021</v>
      </c>
      <c r="C77" s="4" t="s">
        <v>29</v>
      </c>
      <c r="D77" s="4">
        <v>20248</v>
      </c>
    </row>
    <row r="78" spans="1:4" x14ac:dyDescent="0.25">
      <c r="A78" s="4">
        <v>76</v>
      </c>
      <c r="B78" s="4">
        <v>2021</v>
      </c>
      <c r="C78" s="4" t="s">
        <v>28</v>
      </c>
      <c r="D78" s="4">
        <v>22811</v>
      </c>
    </row>
    <row r="79" spans="1:4" x14ac:dyDescent="0.25">
      <c r="A79" s="4">
        <v>77</v>
      </c>
      <c r="B79" s="4">
        <v>2021</v>
      </c>
      <c r="C79" s="4" t="s">
        <v>27</v>
      </c>
      <c r="D79" s="4">
        <v>36235</v>
      </c>
    </row>
    <row r="80" spans="1:4" x14ac:dyDescent="0.25">
      <c r="A80" s="4">
        <v>78</v>
      </c>
      <c r="B80" s="4">
        <v>2021</v>
      </c>
      <c r="C80" s="4" t="s">
        <v>26</v>
      </c>
      <c r="D80" s="4">
        <v>25177</v>
      </c>
    </row>
    <row r="81" spans="1:4" x14ac:dyDescent="0.25">
      <c r="A81" s="4">
        <v>79</v>
      </c>
      <c r="B81" s="4">
        <v>2021</v>
      </c>
      <c r="C81" s="4" t="s">
        <v>25</v>
      </c>
      <c r="D81" s="4">
        <v>25516</v>
      </c>
    </row>
    <row r="82" spans="1:4" x14ac:dyDescent="0.25">
      <c r="A82" s="4">
        <v>80</v>
      </c>
      <c r="B82" s="4">
        <v>2021</v>
      </c>
      <c r="C82" s="4" t="s">
        <v>24</v>
      </c>
      <c r="D82" s="4">
        <v>23155</v>
      </c>
    </row>
    <row r="83" spans="1:4" x14ac:dyDescent="0.25">
      <c r="A83" s="4">
        <v>81</v>
      </c>
      <c r="B83" s="4">
        <v>2021</v>
      </c>
      <c r="C83" s="4" t="s">
        <v>23</v>
      </c>
      <c r="D83" s="4">
        <v>36891</v>
      </c>
    </row>
    <row r="84" spans="1:4" x14ac:dyDescent="0.25">
      <c r="A84" s="4">
        <v>82</v>
      </c>
      <c r="B84" s="4">
        <v>2021</v>
      </c>
      <c r="C84" s="4" t="s">
        <v>22</v>
      </c>
      <c r="D84" s="4">
        <v>27866</v>
      </c>
    </row>
    <row r="85" spans="1:4" x14ac:dyDescent="0.25">
      <c r="A85" s="4">
        <v>83</v>
      </c>
      <c r="B85" s="4">
        <v>2021</v>
      </c>
      <c r="C85" s="4" t="s">
        <v>21</v>
      </c>
      <c r="D85" s="4">
        <v>24548</v>
      </c>
    </row>
    <row r="86" spans="1:4" x14ac:dyDescent="0.25">
      <c r="A86" s="4">
        <v>84</v>
      </c>
      <c r="B86" s="4">
        <v>2021</v>
      </c>
      <c r="C86" s="4" t="s">
        <v>20</v>
      </c>
      <c r="D86" s="4">
        <v>32777</v>
      </c>
    </row>
    <row r="87" spans="1:4" x14ac:dyDescent="0.25">
      <c r="A87" s="4">
        <v>85</v>
      </c>
      <c r="B87" s="4">
        <v>2021</v>
      </c>
      <c r="C87" s="4" t="s">
        <v>19</v>
      </c>
      <c r="D87" s="4">
        <v>39706</v>
      </c>
    </row>
    <row r="88" spans="1:4" x14ac:dyDescent="0.25">
      <c r="A88" s="4">
        <v>86</v>
      </c>
      <c r="B88" s="4">
        <v>2021</v>
      </c>
      <c r="C88" s="4" t="s">
        <v>18</v>
      </c>
      <c r="D88" s="4">
        <v>38434</v>
      </c>
    </row>
    <row r="89" spans="1:4" x14ac:dyDescent="0.25">
      <c r="A89" s="4">
        <v>87</v>
      </c>
      <c r="B89" s="4">
        <v>2021</v>
      </c>
      <c r="C89" s="4" t="s">
        <v>17</v>
      </c>
      <c r="D89" s="4">
        <v>36589</v>
      </c>
    </row>
    <row r="90" spans="1:4" x14ac:dyDescent="0.25">
      <c r="A90" s="4">
        <v>88</v>
      </c>
      <c r="B90" s="4">
        <v>2021</v>
      </c>
      <c r="C90" s="4" t="s">
        <v>16</v>
      </c>
      <c r="D90" s="4">
        <v>20450</v>
      </c>
    </row>
    <row r="91" spans="1:4" x14ac:dyDescent="0.25">
      <c r="A91" s="4">
        <v>89</v>
      </c>
      <c r="B91" s="4">
        <v>2021</v>
      </c>
      <c r="C91" s="4" t="s">
        <v>15</v>
      </c>
      <c r="D91" s="4">
        <v>29774</v>
      </c>
    </row>
    <row r="92" spans="1:4" x14ac:dyDescent="0.25">
      <c r="A92" s="4">
        <v>90</v>
      </c>
      <c r="B92" s="4">
        <v>2021</v>
      </c>
      <c r="C92" s="4" t="s">
        <v>14</v>
      </c>
      <c r="D92" s="4">
        <v>24825</v>
      </c>
    </row>
    <row r="93" spans="1:4" x14ac:dyDescent="0.25">
      <c r="A93" s="4">
        <v>91</v>
      </c>
      <c r="B93" s="4">
        <v>2021</v>
      </c>
      <c r="C93" s="4" t="s">
        <v>13</v>
      </c>
      <c r="D93" s="4">
        <v>28675</v>
      </c>
    </row>
    <row r="94" spans="1:4" x14ac:dyDescent="0.25">
      <c r="A94" s="4">
        <v>92</v>
      </c>
      <c r="B94" s="4">
        <v>2021</v>
      </c>
      <c r="C94" s="4" t="s">
        <v>12</v>
      </c>
      <c r="D94" s="4">
        <v>38114</v>
      </c>
    </row>
    <row r="95" spans="1:4" x14ac:dyDescent="0.25">
      <c r="A95" s="4">
        <v>93</v>
      </c>
      <c r="B95" s="4">
        <v>2021</v>
      </c>
      <c r="C95" s="4" t="s">
        <v>11</v>
      </c>
      <c r="D95" s="4">
        <v>60680</v>
      </c>
    </row>
    <row r="96" spans="1:4" x14ac:dyDescent="0.25">
      <c r="A96" s="4">
        <v>94</v>
      </c>
      <c r="B96" s="4">
        <v>2021</v>
      </c>
      <c r="C96" s="4" t="s">
        <v>10</v>
      </c>
      <c r="D96" s="4">
        <v>66412</v>
      </c>
    </row>
    <row r="97" spans="1:4" x14ac:dyDescent="0.25">
      <c r="A97" s="4">
        <v>95</v>
      </c>
      <c r="B97" s="4">
        <v>2021</v>
      </c>
      <c r="C97" s="4" t="s">
        <v>9</v>
      </c>
      <c r="D97" s="4">
        <v>59748</v>
      </c>
    </row>
    <row r="98" spans="1:4" x14ac:dyDescent="0.25">
      <c r="A98" s="4">
        <v>96</v>
      </c>
      <c r="B98" s="4">
        <v>2021</v>
      </c>
      <c r="C98" s="4" t="s">
        <v>8</v>
      </c>
      <c r="D98" s="4">
        <v>63708</v>
      </c>
    </row>
    <row r="99" spans="1:4" x14ac:dyDescent="0.25">
      <c r="A99" s="4">
        <v>97</v>
      </c>
      <c r="B99" s="4">
        <v>2021</v>
      </c>
      <c r="C99" s="4" t="s">
        <v>7</v>
      </c>
      <c r="D99" s="4">
        <v>44599</v>
      </c>
    </row>
    <row r="100" spans="1:4" x14ac:dyDescent="0.25">
      <c r="A100" s="4">
        <v>98</v>
      </c>
      <c r="B100" s="4">
        <v>2021</v>
      </c>
      <c r="C100" s="4" t="s">
        <v>6</v>
      </c>
      <c r="D100" s="4">
        <v>53585</v>
      </c>
    </row>
    <row r="101" spans="1:4" x14ac:dyDescent="0.25">
      <c r="A101" s="4">
        <v>99</v>
      </c>
      <c r="B101" s="4">
        <v>2021</v>
      </c>
      <c r="C101" s="4" t="s">
        <v>5</v>
      </c>
      <c r="D101" s="4">
        <v>57336</v>
      </c>
    </row>
    <row r="102" spans="1:4" x14ac:dyDescent="0.25">
      <c r="A102" s="4">
        <v>100</v>
      </c>
      <c r="B102" s="4">
        <v>2021</v>
      </c>
      <c r="C102" s="4" t="s">
        <v>4</v>
      </c>
      <c r="D102" s="4">
        <v>66029</v>
      </c>
    </row>
    <row r="103" spans="1:4" x14ac:dyDescent="0.25">
      <c r="A103" s="4">
        <v>101</v>
      </c>
      <c r="B103" s="4">
        <v>2021</v>
      </c>
      <c r="C103" s="4" t="s">
        <v>3</v>
      </c>
      <c r="D103" s="4">
        <v>64430</v>
      </c>
    </row>
    <row r="104" spans="1:4" x14ac:dyDescent="0.25">
      <c r="A104" s="4">
        <v>102</v>
      </c>
      <c r="B104" s="4">
        <v>2021</v>
      </c>
      <c r="C104" s="4" t="s">
        <v>2</v>
      </c>
      <c r="D104" s="4">
        <v>65458</v>
      </c>
    </row>
    <row r="105" spans="1:4" x14ac:dyDescent="0.25">
      <c r="A105" s="4">
        <v>103</v>
      </c>
      <c r="B105" s="4">
        <v>2021</v>
      </c>
      <c r="C105" s="4" t="s">
        <v>1</v>
      </c>
      <c r="D105" s="4">
        <v>42367</v>
      </c>
    </row>
    <row r="106" spans="1:4" x14ac:dyDescent="0.25">
      <c r="A106" s="4">
        <v>104</v>
      </c>
      <c r="B106" s="4">
        <v>2021</v>
      </c>
      <c r="C106" s="4" t="s">
        <v>0</v>
      </c>
      <c r="D106" s="4">
        <v>65566</v>
      </c>
    </row>
    <row r="107" spans="1:4" x14ac:dyDescent="0.25">
      <c r="A107" s="4">
        <v>105</v>
      </c>
      <c r="B107" s="4">
        <v>2022</v>
      </c>
      <c r="C107" s="4" t="s">
        <v>51</v>
      </c>
      <c r="D107" s="4">
        <v>36278</v>
      </c>
    </row>
    <row r="108" spans="1:4" x14ac:dyDescent="0.25">
      <c r="A108" s="4">
        <v>106</v>
      </c>
      <c r="B108" s="4">
        <v>2022</v>
      </c>
      <c r="C108" s="4" t="s">
        <v>50</v>
      </c>
      <c r="D108" s="4">
        <v>46570</v>
      </c>
    </row>
    <row r="109" spans="1:4" x14ac:dyDescent="0.25">
      <c r="A109" s="4">
        <v>107</v>
      </c>
      <c r="B109" s="4">
        <v>2022</v>
      </c>
      <c r="C109" s="4" t="s">
        <v>49</v>
      </c>
      <c r="D109" s="4">
        <v>43602</v>
      </c>
    </row>
    <row r="110" spans="1:4" x14ac:dyDescent="0.25">
      <c r="A110" s="4">
        <v>108</v>
      </c>
      <c r="B110" s="4">
        <v>2022</v>
      </c>
      <c r="C110" s="4" t="s">
        <v>48</v>
      </c>
      <c r="D110" s="4">
        <v>38794</v>
      </c>
    </row>
    <row r="111" spans="1:4" x14ac:dyDescent="0.25">
      <c r="A111" s="4">
        <v>109</v>
      </c>
      <c r="B111" s="4">
        <v>2022</v>
      </c>
      <c r="C111" s="4" t="s">
        <v>47</v>
      </c>
      <c r="D111" s="4">
        <v>43340</v>
      </c>
    </row>
    <row r="112" spans="1:4" x14ac:dyDescent="0.25">
      <c r="A112" s="4">
        <v>110</v>
      </c>
      <c r="B112" s="4">
        <v>2022</v>
      </c>
      <c r="C112" s="4" t="s">
        <v>46</v>
      </c>
      <c r="D112" s="4">
        <v>30375</v>
      </c>
    </row>
    <row r="113" spans="1:4" x14ac:dyDescent="0.25">
      <c r="A113" s="4">
        <v>111</v>
      </c>
      <c r="B113" s="4">
        <v>2022</v>
      </c>
      <c r="C113" s="4" t="s">
        <v>45</v>
      </c>
      <c r="D113" s="4">
        <v>34566</v>
      </c>
    </row>
    <row r="114" spans="1:4" x14ac:dyDescent="0.25">
      <c r="A114" s="4">
        <v>112</v>
      </c>
      <c r="B114" s="4">
        <v>2022</v>
      </c>
      <c r="C114" s="4" t="s">
        <v>44</v>
      </c>
      <c r="D114" s="4">
        <v>47404</v>
      </c>
    </row>
    <row r="115" spans="1:4" x14ac:dyDescent="0.25">
      <c r="A115" s="4">
        <v>113</v>
      </c>
      <c r="B115" s="4">
        <v>2022</v>
      </c>
      <c r="C115" s="4" t="s">
        <v>43</v>
      </c>
      <c r="D115" s="4">
        <v>49427</v>
      </c>
    </row>
    <row r="116" spans="1:4" x14ac:dyDescent="0.25">
      <c r="A116" s="4">
        <v>114</v>
      </c>
      <c r="B116" s="4">
        <v>2022</v>
      </c>
      <c r="C116" s="4" t="s">
        <v>42</v>
      </c>
      <c r="D116" s="4">
        <v>43431</v>
      </c>
    </row>
    <row r="117" spans="1:4" x14ac:dyDescent="0.25">
      <c r="A117" s="4">
        <v>115</v>
      </c>
      <c r="B117" s="4">
        <v>2022</v>
      </c>
      <c r="C117" s="4" t="s">
        <v>41</v>
      </c>
      <c r="D117" s="4">
        <v>26672</v>
      </c>
    </row>
    <row r="118" spans="1:4" x14ac:dyDescent="0.25">
      <c r="A118" s="4">
        <v>116</v>
      </c>
      <c r="B118" s="4">
        <v>2022</v>
      </c>
      <c r="C118" s="4" t="s">
        <v>40</v>
      </c>
      <c r="D118" s="4">
        <v>18122</v>
      </c>
    </row>
    <row r="119" spans="1:4" x14ac:dyDescent="0.25">
      <c r="A119" s="4">
        <v>117</v>
      </c>
      <c r="B119" s="4">
        <v>2022</v>
      </c>
      <c r="C119" s="4" t="s">
        <v>39</v>
      </c>
      <c r="D119" s="4">
        <v>21427</v>
      </c>
    </row>
    <row r="120" spans="1:4" x14ac:dyDescent="0.25">
      <c r="A120" s="4">
        <v>118</v>
      </c>
      <c r="B120" s="4">
        <v>2022</v>
      </c>
      <c r="C120" s="4" t="s">
        <v>38</v>
      </c>
      <c r="D120" s="4">
        <v>11965</v>
      </c>
    </row>
    <row r="121" spans="1:4" x14ac:dyDescent="0.25">
      <c r="A121" s="4">
        <v>119</v>
      </c>
      <c r="B121" s="4">
        <v>2022</v>
      </c>
      <c r="C121" s="4" t="s">
        <v>37</v>
      </c>
      <c r="D121" s="4">
        <v>27693</v>
      </c>
    </row>
    <row r="122" spans="1:4" x14ac:dyDescent="0.25">
      <c r="A122" s="4">
        <v>120</v>
      </c>
      <c r="B122" s="4">
        <v>2022</v>
      </c>
      <c r="C122" s="4" t="s">
        <v>36</v>
      </c>
      <c r="D122" s="4">
        <v>18281</v>
      </c>
    </row>
    <row r="123" spans="1:4" x14ac:dyDescent="0.25">
      <c r="A123" s="4">
        <v>121</v>
      </c>
      <c r="B123" s="4">
        <v>2022</v>
      </c>
      <c r="C123" s="4" t="s">
        <v>35</v>
      </c>
      <c r="D123" s="4">
        <v>22899</v>
      </c>
    </row>
    <row r="124" spans="1:4" x14ac:dyDescent="0.25">
      <c r="A124" s="4">
        <v>122</v>
      </c>
      <c r="B124" s="4">
        <v>2022</v>
      </c>
      <c r="C124" s="4" t="s">
        <v>34</v>
      </c>
      <c r="D124" s="4">
        <v>10870</v>
      </c>
    </row>
    <row r="125" spans="1:4" x14ac:dyDescent="0.25">
      <c r="A125" s="4">
        <v>123</v>
      </c>
      <c r="B125" s="4">
        <v>2022</v>
      </c>
      <c r="C125" s="4" t="s">
        <v>33</v>
      </c>
      <c r="D125" s="4">
        <v>10207</v>
      </c>
    </row>
    <row r="126" spans="1:4" x14ac:dyDescent="0.25">
      <c r="A126" s="4">
        <v>124</v>
      </c>
      <c r="B126" s="4">
        <v>2022</v>
      </c>
      <c r="C126" s="4" t="s">
        <v>32</v>
      </c>
      <c r="D126" s="4">
        <v>23805</v>
      </c>
    </row>
    <row r="127" spans="1:4" x14ac:dyDescent="0.25">
      <c r="A127" s="4">
        <v>125</v>
      </c>
      <c r="B127" s="4">
        <v>2022</v>
      </c>
      <c r="C127" s="4" t="s">
        <v>31</v>
      </c>
      <c r="D127" s="4">
        <v>37666</v>
      </c>
    </row>
    <row r="128" spans="1:4" x14ac:dyDescent="0.25">
      <c r="A128" s="4">
        <v>126</v>
      </c>
      <c r="B128" s="4">
        <v>2022</v>
      </c>
      <c r="C128" s="4" t="s">
        <v>30</v>
      </c>
      <c r="D128" s="4">
        <v>20519</v>
      </c>
    </row>
    <row r="129" spans="1:4" x14ac:dyDescent="0.25">
      <c r="A129" s="4">
        <v>127</v>
      </c>
      <c r="B129" s="4">
        <v>2022</v>
      </c>
      <c r="C129" s="4" t="s">
        <v>29</v>
      </c>
      <c r="D129" s="4">
        <v>21244</v>
      </c>
    </row>
    <row r="130" spans="1:4" x14ac:dyDescent="0.25">
      <c r="A130" s="4">
        <v>128</v>
      </c>
      <c r="B130" s="4">
        <v>2022</v>
      </c>
      <c r="C130" s="4" t="s">
        <v>28</v>
      </c>
      <c r="D130" s="4">
        <v>36103</v>
      </c>
    </row>
    <row r="131" spans="1:4" x14ac:dyDescent="0.25">
      <c r="A131" s="4">
        <v>129</v>
      </c>
      <c r="B131" s="4">
        <v>2022</v>
      </c>
      <c r="C131" s="4" t="s">
        <v>27</v>
      </c>
      <c r="D131" s="4">
        <v>23902</v>
      </c>
    </row>
    <row r="132" spans="1:4" x14ac:dyDescent="0.25">
      <c r="A132" s="4">
        <v>130</v>
      </c>
      <c r="B132" s="4">
        <v>2022</v>
      </c>
      <c r="C132" s="4" t="s">
        <v>26</v>
      </c>
      <c r="D132" s="4">
        <v>24932</v>
      </c>
    </row>
    <row r="133" spans="1:4" x14ac:dyDescent="0.25">
      <c r="A133" s="4">
        <v>131</v>
      </c>
      <c r="B133" s="4">
        <v>2022</v>
      </c>
      <c r="C133" s="4" t="s">
        <v>25</v>
      </c>
      <c r="D133" s="4">
        <v>28673</v>
      </c>
    </row>
    <row r="134" spans="1:4" x14ac:dyDescent="0.25">
      <c r="A134" s="4">
        <v>132</v>
      </c>
      <c r="B134" s="4">
        <v>2022</v>
      </c>
      <c r="C134" s="4" t="s">
        <v>24</v>
      </c>
      <c r="D134" s="4">
        <v>33381</v>
      </c>
    </row>
    <row r="135" spans="1:4" x14ac:dyDescent="0.25">
      <c r="A135" s="4">
        <v>133</v>
      </c>
      <c r="B135" s="4">
        <v>2022</v>
      </c>
      <c r="C135" s="4" t="s">
        <v>23</v>
      </c>
      <c r="D135" s="4">
        <v>34385</v>
      </c>
    </row>
    <row r="136" spans="1:4" x14ac:dyDescent="0.25">
      <c r="A136" s="4">
        <v>134</v>
      </c>
      <c r="B136" s="4">
        <v>2022</v>
      </c>
      <c r="C136" s="4" t="s">
        <v>22</v>
      </c>
      <c r="D136" s="4">
        <v>26075</v>
      </c>
    </row>
    <row r="137" spans="1:4" x14ac:dyDescent="0.25">
      <c r="A137" s="4">
        <v>135</v>
      </c>
      <c r="B137" s="4">
        <v>2022</v>
      </c>
      <c r="C137" s="4" t="s">
        <v>21</v>
      </c>
      <c r="D137" s="4">
        <v>23243</v>
      </c>
    </row>
    <row r="138" spans="1:4" x14ac:dyDescent="0.25">
      <c r="A138" s="4">
        <v>136</v>
      </c>
      <c r="B138" s="4">
        <v>2022</v>
      </c>
      <c r="C138" s="4" t="s">
        <v>20</v>
      </c>
      <c r="D138" s="4">
        <v>31973</v>
      </c>
    </row>
    <row r="139" spans="1:4" x14ac:dyDescent="0.25">
      <c r="A139" s="4">
        <v>137</v>
      </c>
      <c r="B139" s="4">
        <v>2022</v>
      </c>
      <c r="C139" s="4" t="s">
        <v>19</v>
      </c>
      <c r="D139" s="4">
        <v>35587</v>
      </c>
    </row>
    <row r="140" spans="1:4" x14ac:dyDescent="0.25">
      <c r="A140" s="4">
        <v>138</v>
      </c>
      <c r="B140" s="4">
        <v>2022</v>
      </c>
      <c r="C140" s="4" t="s">
        <v>18</v>
      </c>
      <c r="D140" s="4">
        <v>31630</v>
      </c>
    </row>
    <row r="141" spans="1:4" x14ac:dyDescent="0.25">
      <c r="A141" s="4">
        <v>139</v>
      </c>
      <c r="B141" s="4">
        <v>2022</v>
      </c>
      <c r="C141" s="4" t="s">
        <v>17</v>
      </c>
      <c r="D141" s="4">
        <v>38186</v>
      </c>
    </row>
    <row r="142" spans="1:4" x14ac:dyDescent="0.25">
      <c r="A142" s="4">
        <v>140</v>
      </c>
      <c r="B142" s="4">
        <v>2022</v>
      </c>
      <c r="C142" s="4" t="s">
        <v>16</v>
      </c>
      <c r="D142" s="4">
        <v>30272</v>
      </c>
    </row>
    <row r="143" spans="1:4" x14ac:dyDescent="0.25">
      <c r="A143" s="4">
        <v>141</v>
      </c>
      <c r="B143" s="4">
        <v>2022</v>
      </c>
      <c r="C143" s="4" t="s">
        <v>15</v>
      </c>
      <c r="D143" s="4">
        <v>21479</v>
      </c>
    </row>
    <row r="144" spans="1:4" x14ac:dyDescent="0.25">
      <c r="A144" s="4">
        <v>142</v>
      </c>
      <c r="B144" s="4">
        <v>2022</v>
      </c>
      <c r="C144" s="4" t="s">
        <v>14</v>
      </c>
      <c r="D144" s="4">
        <v>38232</v>
      </c>
    </row>
    <row r="145" spans="1:4" x14ac:dyDescent="0.25">
      <c r="A145" s="4">
        <v>143</v>
      </c>
      <c r="B145" s="4">
        <v>2022</v>
      </c>
      <c r="C145" s="4" t="s">
        <v>13</v>
      </c>
      <c r="D145" s="4">
        <v>20196</v>
      </c>
    </row>
    <row r="146" spans="1:4" x14ac:dyDescent="0.25">
      <c r="A146" s="4">
        <v>144</v>
      </c>
      <c r="B146" s="4">
        <v>2022</v>
      </c>
      <c r="C146" s="4" t="s">
        <v>12</v>
      </c>
      <c r="D146" s="4">
        <v>24119</v>
      </c>
    </row>
    <row r="147" spans="1:4" x14ac:dyDescent="0.25">
      <c r="A147" s="4">
        <v>145</v>
      </c>
      <c r="B147" s="4">
        <v>2022</v>
      </c>
      <c r="C147" s="4" t="s">
        <v>11</v>
      </c>
      <c r="D147" s="4">
        <v>62946</v>
      </c>
    </row>
    <row r="148" spans="1:4" x14ac:dyDescent="0.25">
      <c r="A148" s="4">
        <v>146</v>
      </c>
      <c r="B148" s="4">
        <v>2022</v>
      </c>
      <c r="C148" s="4" t="s">
        <v>10</v>
      </c>
      <c r="D148" s="4">
        <v>60051</v>
      </c>
    </row>
    <row r="149" spans="1:4" x14ac:dyDescent="0.25">
      <c r="A149" s="4">
        <v>147</v>
      </c>
      <c r="B149" s="4">
        <v>2022</v>
      </c>
      <c r="C149" s="4" t="s">
        <v>9</v>
      </c>
      <c r="D149" s="4">
        <v>42990</v>
      </c>
    </row>
    <row r="150" spans="1:4" x14ac:dyDescent="0.25">
      <c r="A150" s="4">
        <v>148</v>
      </c>
      <c r="B150" s="4">
        <v>2022</v>
      </c>
      <c r="C150" s="4" t="s">
        <v>8</v>
      </c>
      <c r="D150" s="4">
        <v>61789</v>
      </c>
    </row>
    <row r="151" spans="1:4" x14ac:dyDescent="0.25">
      <c r="A151" s="4">
        <v>149</v>
      </c>
      <c r="B151" s="4">
        <v>2022</v>
      </c>
      <c r="C151" s="4" t="s">
        <v>7</v>
      </c>
      <c r="D151" s="4">
        <v>65860</v>
      </c>
    </row>
    <row r="152" spans="1:4" x14ac:dyDescent="0.25">
      <c r="A152" s="4">
        <v>150</v>
      </c>
      <c r="B152" s="4">
        <v>2022</v>
      </c>
      <c r="C152" s="4" t="s">
        <v>6</v>
      </c>
      <c r="D152" s="4">
        <v>68673</v>
      </c>
    </row>
    <row r="153" spans="1:4" x14ac:dyDescent="0.25">
      <c r="A153" s="4">
        <v>151</v>
      </c>
      <c r="B153" s="4">
        <v>2022</v>
      </c>
      <c r="C153" s="4" t="s">
        <v>5</v>
      </c>
      <c r="D153" s="4">
        <v>63878</v>
      </c>
    </row>
    <row r="154" spans="1:4" x14ac:dyDescent="0.25">
      <c r="A154" s="4">
        <v>152</v>
      </c>
      <c r="B154" s="4">
        <v>2022</v>
      </c>
      <c r="C154" s="4" t="s">
        <v>4</v>
      </c>
      <c r="D154" s="4">
        <v>58504</v>
      </c>
    </row>
    <row r="155" spans="1:4" x14ac:dyDescent="0.25">
      <c r="A155" s="4">
        <v>153</v>
      </c>
      <c r="B155" s="4">
        <v>2022</v>
      </c>
      <c r="C155" s="4" t="s">
        <v>3</v>
      </c>
      <c r="D155" s="4">
        <v>58322</v>
      </c>
    </row>
    <row r="156" spans="1:4" x14ac:dyDescent="0.25">
      <c r="A156" s="4">
        <v>154</v>
      </c>
      <c r="B156" s="4">
        <v>2022</v>
      </c>
      <c r="C156" s="4" t="s">
        <v>2</v>
      </c>
      <c r="D156" s="4">
        <v>47114</v>
      </c>
    </row>
    <row r="157" spans="1:4" x14ac:dyDescent="0.25">
      <c r="A157" s="4">
        <v>155</v>
      </c>
      <c r="B157" s="4">
        <v>2022</v>
      </c>
      <c r="C157" s="4" t="s">
        <v>1</v>
      </c>
      <c r="D157" s="4">
        <v>55766</v>
      </c>
    </row>
    <row r="158" spans="1:4" x14ac:dyDescent="0.25">
      <c r="A158" s="4">
        <v>156</v>
      </c>
      <c r="B158" s="4">
        <v>2022</v>
      </c>
      <c r="C158" s="4" t="s">
        <v>0</v>
      </c>
      <c r="D158" s="4">
        <v>58188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0C28-98C8-4FA7-ADB1-767427CC04EE}">
  <dimension ref="A1:E167"/>
  <sheetViews>
    <sheetView topLeftCell="D1" workbookViewId="0">
      <selection activeCell="S12" sqref="S12"/>
    </sheetView>
  </sheetViews>
  <sheetFormatPr defaultRowHeight="15" x14ac:dyDescent="0.25"/>
  <cols>
    <col min="2" max="2" width="12.140625" customWidth="1"/>
    <col min="3" max="3" width="21" customWidth="1"/>
    <col min="4" max="4" width="35.7109375" customWidth="1"/>
    <col min="5" max="5" width="35.85546875" customWidth="1"/>
  </cols>
  <sheetData>
    <row r="1" spans="1:5" x14ac:dyDescent="0.25">
      <c r="A1" t="s">
        <v>70</v>
      </c>
      <c r="B1" t="s">
        <v>52</v>
      </c>
      <c r="C1" t="s">
        <v>80</v>
      </c>
      <c r="D1" t="s">
        <v>81</v>
      </c>
      <c r="E1" t="s">
        <v>82</v>
      </c>
    </row>
    <row r="2" spans="1:5" x14ac:dyDescent="0.25">
      <c r="A2">
        <v>1</v>
      </c>
      <c r="B2">
        <v>36458</v>
      </c>
    </row>
    <row r="3" spans="1:5" x14ac:dyDescent="0.25">
      <c r="A3">
        <v>2</v>
      </c>
      <c r="B3">
        <v>48999</v>
      </c>
    </row>
    <row r="4" spans="1:5" x14ac:dyDescent="0.25">
      <c r="A4">
        <v>3</v>
      </c>
      <c r="B4">
        <v>40769</v>
      </c>
    </row>
    <row r="5" spans="1:5" x14ac:dyDescent="0.25">
      <c r="A5">
        <v>4</v>
      </c>
      <c r="B5">
        <v>49314</v>
      </c>
    </row>
    <row r="6" spans="1:5" x14ac:dyDescent="0.25">
      <c r="A6">
        <v>5</v>
      </c>
      <c r="B6">
        <v>37611</v>
      </c>
    </row>
    <row r="7" spans="1:5" x14ac:dyDescent="0.25">
      <c r="A7">
        <v>6</v>
      </c>
      <c r="B7">
        <v>35416</v>
      </c>
    </row>
    <row r="8" spans="1:5" x14ac:dyDescent="0.25">
      <c r="A8">
        <v>7</v>
      </c>
      <c r="B8">
        <v>43094</v>
      </c>
    </row>
    <row r="9" spans="1:5" x14ac:dyDescent="0.25">
      <c r="A9">
        <v>8</v>
      </c>
      <c r="B9">
        <v>40144</v>
      </c>
    </row>
    <row r="10" spans="1:5" x14ac:dyDescent="0.25">
      <c r="A10">
        <v>9</v>
      </c>
      <c r="B10">
        <v>34768</v>
      </c>
    </row>
    <row r="11" spans="1:5" x14ac:dyDescent="0.25">
      <c r="A11">
        <v>10</v>
      </c>
      <c r="B11">
        <v>47517</v>
      </c>
    </row>
    <row r="12" spans="1:5" x14ac:dyDescent="0.25">
      <c r="A12">
        <v>11</v>
      </c>
      <c r="B12">
        <v>16001</v>
      </c>
    </row>
    <row r="13" spans="1:5" x14ac:dyDescent="0.25">
      <c r="A13">
        <v>12</v>
      </c>
      <c r="B13">
        <v>15765</v>
      </c>
    </row>
    <row r="14" spans="1:5" x14ac:dyDescent="0.25">
      <c r="A14">
        <v>13</v>
      </c>
      <c r="B14">
        <v>17048</v>
      </c>
    </row>
    <row r="15" spans="1:5" x14ac:dyDescent="0.25">
      <c r="A15">
        <v>14</v>
      </c>
      <c r="B15">
        <v>21419</v>
      </c>
    </row>
    <row r="16" spans="1:5" x14ac:dyDescent="0.25">
      <c r="A16">
        <v>15</v>
      </c>
      <c r="B16">
        <v>14231</v>
      </c>
    </row>
    <row r="17" spans="1:2" x14ac:dyDescent="0.25">
      <c r="A17">
        <v>16</v>
      </c>
      <c r="B17">
        <v>15215</v>
      </c>
    </row>
    <row r="18" spans="1:2" x14ac:dyDescent="0.25">
      <c r="A18">
        <v>17</v>
      </c>
      <c r="B18">
        <v>25245</v>
      </c>
    </row>
    <row r="19" spans="1:2" x14ac:dyDescent="0.25">
      <c r="A19">
        <v>18</v>
      </c>
      <c r="B19">
        <v>23390</v>
      </c>
    </row>
    <row r="20" spans="1:2" x14ac:dyDescent="0.25">
      <c r="A20">
        <v>19</v>
      </c>
      <c r="B20">
        <v>17507</v>
      </c>
    </row>
    <row r="21" spans="1:2" x14ac:dyDescent="0.25">
      <c r="A21">
        <v>20</v>
      </c>
      <c r="B21">
        <v>18246</v>
      </c>
    </row>
    <row r="22" spans="1:2" x14ac:dyDescent="0.25">
      <c r="A22">
        <v>21</v>
      </c>
      <c r="B22">
        <v>27132</v>
      </c>
    </row>
    <row r="23" spans="1:2" x14ac:dyDescent="0.25">
      <c r="A23">
        <v>22</v>
      </c>
      <c r="B23">
        <v>39077</v>
      </c>
    </row>
    <row r="24" spans="1:2" x14ac:dyDescent="0.25">
      <c r="A24">
        <v>23</v>
      </c>
      <c r="B24">
        <v>27228</v>
      </c>
    </row>
    <row r="25" spans="1:2" x14ac:dyDescent="0.25">
      <c r="A25">
        <v>24</v>
      </c>
      <c r="B25">
        <v>28879</v>
      </c>
    </row>
    <row r="26" spans="1:2" x14ac:dyDescent="0.25">
      <c r="A26">
        <v>25</v>
      </c>
      <c r="B26">
        <v>36137</v>
      </c>
    </row>
    <row r="27" spans="1:2" x14ac:dyDescent="0.25">
      <c r="A27">
        <v>26</v>
      </c>
      <c r="B27">
        <v>39142</v>
      </c>
    </row>
    <row r="28" spans="1:2" x14ac:dyDescent="0.25">
      <c r="A28">
        <v>27</v>
      </c>
      <c r="B28">
        <v>26797</v>
      </c>
    </row>
    <row r="29" spans="1:2" x14ac:dyDescent="0.25">
      <c r="A29">
        <v>28</v>
      </c>
      <c r="B29">
        <v>20736</v>
      </c>
    </row>
    <row r="30" spans="1:2" x14ac:dyDescent="0.25">
      <c r="A30">
        <v>29</v>
      </c>
      <c r="B30">
        <v>37330</v>
      </c>
    </row>
    <row r="31" spans="1:2" x14ac:dyDescent="0.25">
      <c r="A31">
        <v>30</v>
      </c>
      <c r="B31">
        <v>37063</v>
      </c>
    </row>
    <row r="32" spans="1:2" x14ac:dyDescent="0.25">
      <c r="A32">
        <v>31</v>
      </c>
      <c r="B32">
        <v>28146</v>
      </c>
    </row>
    <row r="33" spans="1:2" x14ac:dyDescent="0.25">
      <c r="A33">
        <v>32</v>
      </c>
      <c r="B33">
        <v>36393</v>
      </c>
    </row>
    <row r="34" spans="1:2" x14ac:dyDescent="0.25">
      <c r="A34">
        <v>33</v>
      </c>
      <c r="B34">
        <v>26483</v>
      </c>
    </row>
    <row r="35" spans="1:2" x14ac:dyDescent="0.25">
      <c r="A35">
        <v>34</v>
      </c>
      <c r="B35">
        <v>38719</v>
      </c>
    </row>
    <row r="36" spans="1:2" x14ac:dyDescent="0.25">
      <c r="A36">
        <v>35</v>
      </c>
      <c r="B36">
        <v>32251</v>
      </c>
    </row>
    <row r="37" spans="1:2" x14ac:dyDescent="0.25">
      <c r="A37">
        <v>36</v>
      </c>
      <c r="B37">
        <v>34068</v>
      </c>
    </row>
    <row r="38" spans="1:2" x14ac:dyDescent="0.25">
      <c r="A38">
        <v>37</v>
      </c>
      <c r="B38">
        <v>23717</v>
      </c>
    </row>
    <row r="39" spans="1:2" x14ac:dyDescent="0.25">
      <c r="A39">
        <v>38</v>
      </c>
      <c r="B39">
        <v>34029</v>
      </c>
    </row>
    <row r="40" spans="1:2" x14ac:dyDescent="0.25">
      <c r="A40">
        <v>39</v>
      </c>
      <c r="B40">
        <v>29256</v>
      </c>
    </row>
    <row r="41" spans="1:2" x14ac:dyDescent="0.25">
      <c r="A41">
        <v>40</v>
      </c>
      <c r="B41">
        <v>24373</v>
      </c>
    </row>
    <row r="42" spans="1:2" x14ac:dyDescent="0.25">
      <c r="A42">
        <v>41</v>
      </c>
      <c r="B42">
        <v>59046</v>
      </c>
    </row>
    <row r="43" spans="1:2" x14ac:dyDescent="0.25">
      <c r="A43">
        <v>42</v>
      </c>
      <c r="B43">
        <v>56157</v>
      </c>
    </row>
    <row r="44" spans="1:2" x14ac:dyDescent="0.25">
      <c r="A44">
        <v>43</v>
      </c>
      <c r="B44">
        <v>46786</v>
      </c>
    </row>
    <row r="45" spans="1:2" x14ac:dyDescent="0.25">
      <c r="A45">
        <v>44</v>
      </c>
      <c r="B45">
        <v>57610</v>
      </c>
    </row>
    <row r="46" spans="1:2" x14ac:dyDescent="0.25">
      <c r="A46">
        <v>45</v>
      </c>
      <c r="B46">
        <v>65951</v>
      </c>
    </row>
    <row r="47" spans="1:2" x14ac:dyDescent="0.25">
      <c r="A47">
        <v>46</v>
      </c>
      <c r="B47">
        <v>63986</v>
      </c>
    </row>
    <row r="48" spans="1:2" x14ac:dyDescent="0.25">
      <c r="A48">
        <v>47</v>
      </c>
      <c r="B48">
        <v>54868</v>
      </c>
    </row>
    <row r="49" spans="1:2" x14ac:dyDescent="0.25">
      <c r="A49">
        <v>48</v>
      </c>
      <c r="B49">
        <v>56226</v>
      </c>
    </row>
    <row r="50" spans="1:2" x14ac:dyDescent="0.25">
      <c r="A50">
        <v>49</v>
      </c>
      <c r="B50">
        <v>66204</v>
      </c>
    </row>
    <row r="51" spans="1:2" x14ac:dyDescent="0.25">
      <c r="A51">
        <v>50</v>
      </c>
      <c r="B51">
        <v>61438</v>
      </c>
    </row>
    <row r="52" spans="1:2" x14ac:dyDescent="0.25">
      <c r="A52">
        <v>51</v>
      </c>
      <c r="B52">
        <v>45786</v>
      </c>
    </row>
    <row r="53" spans="1:2" x14ac:dyDescent="0.25">
      <c r="A53">
        <v>52</v>
      </c>
      <c r="B53">
        <v>63034</v>
      </c>
    </row>
    <row r="54" spans="1:2" x14ac:dyDescent="0.25">
      <c r="A54">
        <v>53</v>
      </c>
      <c r="B54">
        <v>49002</v>
      </c>
    </row>
    <row r="55" spans="1:2" x14ac:dyDescent="0.25">
      <c r="A55">
        <v>54</v>
      </c>
      <c r="B55">
        <v>41439</v>
      </c>
    </row>
    <row r="56" spans="1:2" x14ac:dyDescent="0.25">
      <c r="A56">
        <v>55</v>
      </c>
      <c r="B56">
        <v>33153</v>
      </c>
    </row>
    <row r="57" spans="1:2" x14ac:dyDescent="0.25">
      <c r="A57">
        <v>56</v>
      </c>
      <c r="B57">
        <v>49809</v>
      </c>
    </row>
    <row r="58" spans="1:2" x14ac:dyDescent="0.25">
      <c r="A58">
        <v>57</v>
      </c>
      <c r="B58">
        <v>45272</v>
      </c>
    </row>
    <row r="59" spans="1:2" x14ac:dyDescent="0.25">
      <c r="A59">
        <v>58</v>
      </c>
      <c r="B59">
        <v>49883</v>
      </c>
    </row>
    <row r="60" spans="1:2" x14ac:dyDescent="0.25">
      <c r="A60">
        <v>59</v>
      </c>
      <c r="B60">
        <v>42973</v>
      </c>
    </row>
    <row r="61" spans="1:2" x14ac:dyDescent="0.25">
      <c r="A61">
        <v>60</v>
      </c>
      <c r="B61">
        <v>36508</v>
      </c>
    </row>
    <row r="62" spans="1:2" x14ac:dyDescent="0.25">
      <c r="A62">
        <v>61</v>
      </c>
      <c r="B62">
        <v>40187</v>
      </c>
    </row>
    <row r="63" spans="1:2" x14ac:dyDescent="0.25">
      <c r="A63">
        <v>62</v>
      </c>
      <c r="B63">
        <v>42735</v>
      </c>
    </row>
    <row r="64" spans="1:2" x14ac:dyDescent="0.25">
      <c r="A64">
        <v>63</v>
      </c>
      <c r="B64">
        <v>29575</v>
      </c>
    </row>
    <row r="65" spans="1:2" x14ac:dyDescent="0.25">
      <c r="A65">
        <v>64</v>
      </c>
      <c r="B65">
        <v>28387</v>
      </c>
    </row>
    <row r="66" spans="1:2" x14ac:dyDescent="0.25">
      <c r="A66">
        <v>65</v>
      </c>
      <c r="B66">
        <v>27759</v>
      </c>
    </row>
    <row r="67" spans="1:2" x14ac:dyDescent="0.25">
      <c r="A67">
        <v>66</v>
      </c>
      <c r="B67">
        <v>15227</v>
      </c>
    </row>
    <row r="68" spans="1:2" x14ac:dyDescent="0.25">
      <c r="A68">
        <v>67</v>
      </c>
      <c r="B68">
        <v>22594</v>
      </c>
    </row>
    <row r="69" spans="1:2" x14ac:dyDescent="0.25">
      <c r="A69">
        <v>68</v>
      </c>
      <c r="B69">
        <v>27219</v>
      </c>
    </row>
    <row r="70" spans="1:2" x14ac:dyDescent="0.25">
      <c r="A70">
        <v>69</v>
      </c>
      <c r="B70">
        <v>17886</v>
      </c>
    </row>
    <row r="71" spans="1:2" x14ac:dyDescent="0.25">
      <c r="A71">
        <v>70</v>
      </c>
      <c r="B71">
        <v>16480</v>
      </c>
    </row>
    <row r="72" spans="1:2" x14ac:dyDescent="0.25">
      <c r="A72">
        <v>71</v>
      </c>
      <c r="B72">
        <v>11418</v>
      </c>
    </row>
    <row r="73" spans="1:2" x14ac:dyDescent="0.25">
      <c r="A73">
        <v>72</v>
      </c>
      <c r="B73">
        <v>26523</v>
      </c>
    </row>
    <row r="74" spans="1:2" x14ac:dyDescent="0.25">
      <c r="A74">
        <v>73</v>
      </c>
      <c r="B74">
        <v>31692</v>
      </c>
    </row>
    <row r="75" spans="1:2" x14ac:dyDescent="0.25">
      <c r="A75">
        <v>74</v>
      </c>
      <c r="B75">
        <v>38291</v>
      </c>
    </row>
    <row r="76" spans="1:2" x14ac:dyDescent="0.25">
      <c r="A76">
        <v>75</v>
      </c>
      <c r="B76">
        <v>20248</v>
      </c>
    </row>
    <row r="77" spans="1:2" x14ac:dyDescent="0.25">
      <c r="A77">
        <v>76</v>
      </c>
      <c r="B77">
        <v>22811</v>
      </c>
    </row>
    <row r="78" spans="1:2" x14ac:dyDescent="0.25">
      <c r="A78">
        <v>77</v>
      </c>
      <c r="B78">
        <v>36235</v>
      </c>
    </row>
    <row r="79" spans="1:2" x14ac:dyDescent="0.25">
      <c r="A79">
        <v>78</v>
      </c>
      <c r="B79">
        <v>25177</v>
      </c>
    </row>
    <row r="80" spans="1:2" x14ac:dyDescent="0.25">
      <c r="A80">
        <v>79</v>
      </c>
      <c r="B80">
        <v>25516</v>
      </c>
    </row>
    <row r="81" spans="1:2" x14ac:dyDescent="0.25">
      <c r="A81">
        <v>80</v>
      </c>
      <c r="B81">
        <v>23155</v>
      </c>
    </row>
    <row r="82" spans="1:2" x14ac:dyDescent="0.25">
      <c r="A82">
        <v>81</v>
      </c>
      <c r="B82">
        <v>36891</v>
      </c>
    </row>
    <row r="83" spans="1:2" x14ac:dyDescent="0.25">
      <c r="A83">
        <v>82</v>
      </c>
      <c r="B83">
        <v>27866</v>
      </c>
    </row>
    <row r="84" spans="1:2" x14ac:dyDescent="0.25">
      <c r="A84">
        <v>83</v>
      </c>
      <c r="B84">
        <v>24548</v>
      </c>
    </row>
    <row r="85" spans="1:2" x14ac:dyDescent="0.25">
      <c r="A85">
        <v>84</v>
      </c>
      <c r="B85">
        <v>32777</v>
      </c>
    </row>
    <row r="86" spans="1:2" x14ac:dyDescent="0.25">
      <c r="A86">
        <v>85</v>
      </c>
      <c r="B86">
        <v>39706</v>
      </c>
    </row>
    <row r="87" spans="1:2" x14ac:dyDescent="0.25">
      <c r="A87">
        <v>86</v>
      </c>
      <c r="B87">
        <v>38434</v>
      </c>
    </row>
    <row r="88" spans="1:2" x14ac:dyDescent="0.25">
      <c r="A88">
        <v>87</v>
      </c>
      <c r="B88">
        <v>36589</v>
      </c>
    </row>
    <row r="89" spans="1:2" x14ac:dyDescent="0.25">
      <c r="A89">
        <v>88</v>
      </c>
      <c r="B89">
        <v>20450</v>
      </c>
    </row>
    <row r="90" spans="1:2" x14ac:dyDescent="0.25">
      <c r="A90">
        <v>89</v>
      </c>
      <c r="B90">
        <v>29774</v>
      </c>
    </row>
    <row r="91" spans="1:2" x14ac:dyDescent="0.25">
      <c r="A91">
        <v>90</v>
      </c>
      <c r="B91">
        <v>24825</v>
      </c>
    </row>
    <row r="92" spans="1:2" x14ac:dyDescent="0.25">
      <c r="A92">
        <v>91</v>
      </c>
      <c r="B92">
        <v>28675</v>
      </c>
    </row>
    <row r="93" spans="1:2" x14ac:dyDescent="0.25">
      <c r="A93">
        <v>92</v>
      </c>
      <c r="B93">
        <v>38114</v>
      </c>
    </row>
    <row r="94" spans="1:2" x14ac:dyDescent="0.25">
      <c r="A94">
        <v>93</v>
      </c>
      <c r="B94">
        <v>60680</v>
      </c>
    </row>
    <row r="95" spans="1:2" x14ac:dyDescent="0.25">
      <c r="A95">
        <v>94</v>
      </c>
      <c r="B95">
        <v>66412</v>
      </c>
    </row>
    <row r="96" spans="1:2" x14ac:dyDescent="0.25">
      <c r="A96">
        <v>95</v>
      </c>
      <c r="B96">
        <v>59748</v>
      </c>
    </row>
    <row r="97" spans="1:2" x14ac:dyDescent="0.25">
      <c r="A97">
        <v>96</v>
      </c>
      <c r="B97">
        <v>63708</v>
      </c>
    </row>
    <row r="98" spans="1:2" x14ac:dyDescent="0.25">
      <c r="A98">
        <v>97</v>
      </c>
      <c r="B98">
        <v>44599</v>
      </c>
    </row>
    <row r="99" spans="1:2" x14ac:dyDescent="0.25">
      <c r="A99">
        <v>98</v>
      </c>
      <c r="B99">
        <v>53585</v>
      </c>
    </row>
    <row r="100" spans="1:2" x14ac:dyDescent="0.25">
      <c r="A100">
        <v>99</v>
      </c>
      <c r="B100">
        <v>57336</v>
      </c>
    </row>
    <row r="101" spans="1:2" x14ac:dyDescent="0.25">
      <c r="A101">
        <v>100</v>
      </c>
      <c r="B101">
        <v>66029</v>
      </c>
    </row>
    <row r="102" spans="1:2" x14ac:dyDescent="0.25">
      <c r="A102">
        <v>101</v>
      </c>
      <c r="B102">
        <v>64430</v>
      </c>
    </row>
    <row r="103" spans="1:2" x14ac:dyDescent="0.25">
      <c r="A103">
        <v>102</v>
      </c>
      <c r="B103">
        <v>65458</v>
      </c>
    </row>
    <row r="104" spans="1:2" x14ac:dyDescent="0.25">
      <c r="A104">
        <v>103</v>
      </c>
      <c r="B104">
        <v>42367</v>
      </c>
    </row>
    <row r="105" spans="1:2" x14ac:dyDescent="0.25">
      <c r="A105">
        <v>104</v>
      </c>
      <c r="B105">
        <v>65566</v>
      </c>
    </row>
    <row r="106" spans="1:2" x14ac:dyDescent="0.25">
      <c r="A106">
        <v>105</v>
      </c>
      <c r="B106">
        <v>36278</v>
      </c>
    </row>
    <row r="107" spans="1:2" x14ac:dyDescent="0.25">
      <c r="A107">
        <v>106</v>
      </c>
      <c r="B107">
        <v>46570</v>
      </c>
    </row>
    <row r="108" spans="1:2" x14ac:dyDescent="0.25">
      <c r="A108">
        <v>107</v>
      </c>
      <c r="B108">
        <v>43602</v>
      </c>
    </row>
    <row r="109" spans="1:2" x14ac:dyDescent="0.25">
      <c r="A109">
        <v>108</v>
      </c>
      <c r="B109">
        <v>38794</v>
      </c>
    </row>
    <row r="110" spans="1:2" x14ac:dyDescent="0.25">
      <c r="A110">
        <v>109</v>
      </c>
      <c r="B110">
        <v>43340</v>
      </c>
    </row>
    <row r="111" spans="1:2" x14ac:dyDescent="0.25">
      <c r="A111">
        <v>110</v>
      </c>
      <c r="B111">
        <v>30375</v>
      </c>
    </row>
    <row r="112" spans="1:2" x14ac:dyDescent="0.25">
      <c r="A112">
        <v>111</v>
      </c>
      <c r="B112">
        <v>34566</v>
      </c>
    </row>
    <row r="113" spans="1:2" x14ac:dyDescent="0.25">
      <c r="A113">
        <v>112</v>
      </c>
      <c r="B113">
        <v>47404</v>
      </c>
    </row>
    <row r="114" spans="1:2" x14ac:dyDescent="0.25">
      <c r="A114">
        <v>113</v>
      </c>
      <c r="B114">
        <v>49427</v>
      </c>
    </row>
    <row r="115" spans="1:2" x14ac:dyDescent="0.25">
      <c r="A115">
        <v>114</v>
      </c>
      <c r="B115">
        <v>43431</v>
      </c>
    </row>
    <row r="116" spans="1:2" x14ac:dyDescent="0.25">
      <c r="A116">
        <v>115</v>
      </c>
      <c r="B116">
        <v>26672</v>
      </c>
    </row>
    <row r="117" spans="1:2" x14ac:dyDescent="0.25">
      <c r="A117">
        <v>116</v>
      </c>
      <c r="B117">
        <v>18122</v>
      </c>
    </row>
    <row r="118" spans="1:2" x14ac:dyDescent="0.25">
      <c r="A118">
        <v>117</v>
      </c>
      <c r="B118">
        <v>21427</v>
      </c>
    </row>
    <row r="119" spans="1:2" x14ac:dyDescent="0.25">
      <c r="A119">
        <v>118</v>
      </c>
      <c r="B119">
        <v>11965</v>
      </c>
    </row>
    <row r="120" spans="1:2" x14ac:dyDescent="0.25">
      <c r="A120">
        <v>119</v>
      </c>
      <c r="B120">
        <v>27693</v>
      </c>
    </row>
    <row r="121" spans="1:2" x14ac:dyDescent="0.25">
      <c r="A121">
        <v>120</v>
      </c>
      <c r="B121">
        <v>18281</v>
      </c>
    </row>
    <row r="122" spans="1:2" x14ac:dyDescent="0.25">
      <c r="A122">
        <v>121</v>
      </c>
      <c r="B122">
        <v>22899</v>
      </c>
    </row>
    <row r="123" spans="1:2" x14ac:dyDescent="0.25">
      <c r="A123">
        <v>122</v>
      </c>
      <c r="B123">
        <v>10870</v>
      </c>
    </row>
    <row r="124" spans="1:2" x14ac:dyDescent="0.25">
      <c r="A124">
        <v>123</v>
      </c>
      <c r="B124">
        <v>10207</v>
      </c>
    </row>
    <row r="125" spans="1:2" x14ac:dyDescent="0.25">
      <c r="A125">
        <v>124</v>
      </c>
      <c r="B125">
        <v>23805</v>
      </c>
    </row>
    <row r="126" spans="1:2" x14ac:dyDescent="0.25">
      <c r="A126">
        <v>125</v>
      </c>
      <c r="B126">
        <v>37666</v>
      </c>
    </row>
    <row r="127" spans="1:2" x14ac:dyDescent="0.25">
      <c r="A127">
        <v>126</v>
      </c>
      <c r="B127">
        <v>20519</v>
      </c>
    </row>
    <row r="128" spans="1:2" x14ac:dyDescent="0.25">
      <c r="A128">
        <v>127</v>
      </c>
      <c r="B128">
        <v>21244</v>
      </c>
    </row>
    <row r="129" spans="1:2" x14ac:dyDescent="0.25">
      <c r="A129">
        <v>128</v>
      </c>
      <c r="B129">
        <v>36103</v>
      </c>
    </row>
    <row r="130" spans="1:2" x14ac:dyDescent="0.25">
      <c r="A130">
        <v>129</v>
      </c>
      <c r="B130">
        <v>23902</v>
      </c>
    </row>
    <row r="131" spans="1:2" x14ac:dyDescent="0.25">
      <c r="A131">
        <v>130</v>
      </c>
      <c r="B131">
        <v>24932</v>
      </c>
    </row>
    <row r="132" spans="1:2" x14ac:dyDescent="0.25">
      <c r="A132">
        <v>131</v>
      </c>
      <c r="B132">
        <v>28673</v>
      </c>
    </row>
    <row r="133" spans="1:2" x14ac:dyDescent="0.25">
      <c r="A133">
        <v>132</v>
      </c>
      <c r="B133">
        <v>33381</v>
      </c>
    </row>
    <row r="134" spans="1:2" x14ac:dyDescent="0.25">
      <c r="A134">
        <v>133</v>
      </c>
      <c r="B134">
        <v>34385</v>
      </c>
    </row>
    <row r="135" spans="1:2" x14ac:dyDescent="0.25">
      <c r="A135">
        <v>134</v>
      </c>
      <c r="B135">
        <v>26075</v>
      </c>
    </row>
    <row r="136" spans="1:2" x14ac:dyDescent="0.25">
      <c r="A136">
        <v>135</v>
      </c>
      <c r="B136">
        <v>23243</v>
      </c>
    </row>
    <row r="137" spans="1:2" x14ac:dyDescent="0.25">
      <c r="A137">
        <v>136</v>
      </c>
      <c r="B137">
        <v>31973</v>
      </c>
    </row>
    <row r="138" spans="1:2" x14ac:dyDescent="0.25">
      <c r="A138">
        <v>137</v>
      </c>
      <c r="B138">
        <v>35587</v>
      </c>
    </row>
    <row r="139" spans="1:2" x14ac:dyDescent="0.25">
      <c r="A139">
        <v>138</v>
      </c>
      <c r="B139">
        <v>31630</v>
      </c>
    </row>
    <row r="140" spans="1:2" x14ac:dyDescent="0.25">
      <c r="A140">
        <v>139</v>
      </c>
      <c r="B140">
        <v>38186</v>
      </c>
    </row>
    <row r="141" spans="1:2" x14ac:dyDescent="0.25">
      <c r="A141">
        <v>140</v>
      </c>
      <c r="B141">
        <v>30272</v>
      </c>
    </row>
    <row r="142" spans="1:2" x14ac:dyDescent="0.25">
      <c r="A142">
        <v>141</v>
      </c>
      <c r="B142">
        <v>21479</v>
      </c>
    </row>
    <row r="143" spans="1:2" x14ac:dyDescent="0.25">
      <c r="A143">
        <v>142</v>
      </c>
      <c r="B143">
        <v>38232</v>
      </c>
    </row>
    <row r="144" spans="1:2" x14ac:dyDescent="0.25">
      <c r="A144">
        <v>143</v>
      </c>
      <c r="B144">
        <v>20196</v>
      </c>
    </row>
    <row r="145" spans="1:5" x14ac:dyDescent="0.25">
      <c r="A145">
        <v>144</v>
      </c>
      <c r="B145">
        <v>24119</v>
      </c>
    </row>
    <row r="146" spans="1:5" x14ac:dyDescent="0.25">
      <c r="A146">
        <v>145</v>
      </c>
      <c r="B146">
        <v>62946</v>
      </c>
    </row>
    <row r="147" spans="1:5" x14ac:dyDescent="0.25">
      <c r="A147">
        <v>146</v>
      </c>
      <c r="B147">
        <v>60051</v>
      </c>
    </row>
    <row r="148" spans="1:5" x14ac:dyDescent="0.25">
      <c r="A148">
        <v>147</v>
      </c>
      <c r="B148">
        <v>42990</v>
      </c>
    </row>
    <row r="149" spans="1:5" x14ac:dyDescent="0.25">
      <c r="A149">
        <v>148</v>
      </c>
      <c r="B149">
        <v>61789</v>
      </c>
    </row>
    <row r="150" spans="1:5" x14ac:dyDescent="0.25">
      <c r="A150">
        <v>149</v>
      </c>
      <c r="B150">
        <v>65860</v>
      </c>
    </row>
    <row r="151" spans="1:5" x14ac:dyDescent="0.25">
      <c r="A151">
        <v>150</v>
      </c>
      <c r="B151">
        <v>68673</v>
      </c>
    </row>
    <row r="152" spans="1:5" x14ac:dyDescent="0.25">
      <c r="A152">
        <v>151</v>
      </c>
      <c r="B152">
        <v>63878</v>
      </c>
    </row>
    <row r="153" spans="1:5" x14ac:dyDescent="0.25">
      <c r="A153">
        <v>152</v>
      </c>
      <c r="B153">
        <v>58504</v>
      </c>
    </row>
    <row r="154" spans="1:5" x14ac:dyDescent="0.25">
      <c r="A154">
        <v>153</v>
      </c>
      <c r="B154">
        <v>58322</v>
      </c>
    </row>
    <row r="155" spans="1:5" x14ac:dyDescent="0.25">
      <c r="A155">
        <v>154</v>
      </c>
      <c r="B155">
        <v>47114</v>
      </c>
    </row>
    <row r="156" spans="1:5" x14ac:dyDescent="0.25">
      <c r="A156">
        <v>155</v>
      </c>
      <c r="B156">
        <v>55766</v>
      </c>
    </row>
    <row r="157" spans="1:5" x14ac:dyDescent="0.25">
      <c r="A157">
        <v>156</v>
      </c>
      <c r="B157">
        <v>58188</v>
      </c>
      <c r="C157">
        <v>58188</v>
      </c>
      <c r="D157" s="6">
        <v>58188</v>
      </c>
      <c r="E157" s="6">
        <v>58188</v>
      </c>
    </row>
    <row r="158" spans="1:5" x14ac:dyDescent="0.25">
      <c r="A158">
        <v>157</v>
      </c>
      <c r="C158">
        <f t="shared" ref="C158:C167" si="0">_xlfn.FORECAST.ETS(A158,$B$2:$B$157,$A$2:$A$157,1,1)</f>
        <v>48280.734592122688</v>
      </c>
      <c r="D158" s="6">
        <f t="shared" ref="D158:D167" si="1">C158-_xlfn.FORECAST.ETS.CONFINT(A158,$B$2:$B$157,$A$2:$A$157,0.95,1,1)</f>
        <v>35055.745428124013</v>
      </c>
      <c r="E158" s="6">
        <f t="shared" ref="E158:E167" si="2">C158+_xlfn.FORECAST.ETS.CONFINT(A158,$B$2:$B$157,$A$2:$A$157,0.95,1,1)</f>
        <v>61505.723756121362</v>
      </c>
    </row>
    <row r="159" spans="1:5" x14ac:dyDescent="0.25">
      <c r="A159">
        <v>158</v>
      </c>
      <c r="C159">
        <f t="shared" si="0"/>
        <v>40662.109707423653</v>
      </c>
      <c r="D159" s="6">
        <f t="shared" si="1"/>
        <v>27330.894235991931</v>
      </c>
      <c r="E159" s="6">
        <f t="shared" si="2"/>
        <v>53993.325178855375</v>
      </c>
    </row>
    <row r="160" spans="1:5" x14ac:dyDescent="0.25">
      <c r="A160">
        <v>159</v>
      </c>
      <c r="C160">
        <f t="shared" si="0"/>
        <v>32432.345582760128</v>
      </c>
      <c r="D160" s="6">
        <f t="shared" si="1"/>
        <v>18994.084047506112</v>
      </c>
      <c r="E160" s="6">
        <f t="shared" si="2"/>
        <v>45870.607118014144</v>
      </c>
    </row>
    <row r="161" spans="1:5" x14ac:dyDescent="0.25">
      <c r="A161">
        <v>160</v>
      </c>
      <c r="C161">
        <f t="shared" si="0"/>
        <v>49186.49045698253</v>
      </c>
      <c r="D161" s="6">
        <f t="shared" si="1"/>
        <v>35640.369624028164</v>
      </c>
      <c r="E161" s="6">
        <f t="shared" si="2"/>
        <v>62732.611289936896</v>
      </c>
    </row>
    <row r="162" spans="1:5" x14ac:dyDescent="0.25">
      <c r="A162">
        <v>161</v>
      </c>
      <c r="C162">
        <f t="shared" si="0"/>
        <v>44725.023500921656</v>
      </c>
      <c r="D162" s="6">
        <f t="shared" si="1"/>
        <v>31070.236598895113</v>
      </c>
      <c r="E162" s="6">
        <f t="shared" si="2"/>
        <v>58379.810402948198</v>
      </c>
    </row>
    <row r="163" spans="1:5" x14ac:dyDescent="0.25">
      <c r="A163">
        <v>162</v>
      </c>
      <c r="C163">
        <f t="shared" si="0"/>
        <v>49380.333959299242</v>
      </c>
      <c r="D163" s="6">
        <f t="shared" si="1"/>
        <v>35616.080617877844</v>
      </c>
      <c r="E163" s="6">
        <f t="shared" si="2"/>
        <v>63144.587300720639</v>
      </c>
    </row>
    <row r="164" spans="1:5" x14ac:dyDescent="0.25">
      <c r="A164">
        <v>163</v>
      </c>
      <c r="C164">
        <f t="shared" si="0"/>
        <v>42438.104820892033</v>
      </c>
      <c r="D164" s="6">
        <f t="shared" si="1"/>
        <v>28563.591008044372</v>
      </c>
      <c r="E164" s="6">
        <f t="shared" si="2"/>
        <v>56312.618633739694</v>
      </c>
    </row>
    <row r="165" spans="1:5" x14ac:dyDescent="0.25">
      <c r="A165">
        <v>164</v>
      </c>
      <c r="C165">
        <f t="shared" si="0"/>
        <v>36089.578583788949</v>
      </c>
      <c r="D165" s="6">
        <f t="shared" si="1"/>
        <v>22104.016541860001</v>
      </c>
      <c r="E165" s="6">
        <f t="shared" si="2"/>
        <v>50075.140625717897</v>
      </c>
    </row>
    <row r="166" spans="1:5" x14ac:dyDescent="0.25">
      <c r="A166">
        <v>165</v>
      </c>
      <c r="C166">
        <f t="shared" si="0"/>
        <v>39723.865788846117</v>
      </c>
      <c r="D166" s="6">
        <f t="shared" si="1"/>
        <v>25626.47396962166</v>
      </c>
      <c r="E166" s="6">
        <f t="shared" si="2"/>
        <v>53821.257608070577</v>
      </c>
    </row>
    <row r="167" spans="1:5" x14ac:dyDescent="0.25">
      <c r="A167">
        <v>166</v>
      </c>
      <c r="C167">
        <f t="shared" si="0"/>
        <v>42334.483072800904</v>
      </c>
      <c r="D167" s="6">
        <f t="shared" si="1"/>
        <v>28124.48607168033</v>
      </c>
      <c r="E167" s="6">
        <f t="shared" si="2"/>
        <v>56544.480073921477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Deliveries Forecast</vt:lpstr>
      <vt:lpstr>Naive Approach</vt:lpstr>
      <vt:lpstr>3 Weeks Movin Average</vt:lpstr>
      <vt:lpstr>Exponential Smoothening</vt:lpstr>
      <vt:lpstr>Simple Linear Regression</vt:lpstr>
      <vt:lpstr>Forecast Sheet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Oluwaseun Temitope</cp:lastModifiedBy>
  <dcterms:created xsi:type="dcterms:W3CDTF">2022-10-23T01:36:23Z</dcterms:created>
  <dcterms:modified xsi:type="dcterms:W3CDTF">2023-06-20T15:24:39Z</dcterms:modified>
</cp:coreProperties>
</file>