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\EXCEL\"/>
    </mc:Choice>
  </mc:AlternateContent>
  <xr:revisionPtr revIDLastSave="0" documentId="13_ncr:1_{E7C0DB9D-CC02-4D05-9A96-D46161287F1E}" xr6:coauthVersionLast="43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t" sheetId="2" r:id="rId1"/>
    <sheet name="Car Inventory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5" i="1" l="1"/>
  <c r="M51" i="1"/>
  <c r="M17" i="1"/>
  <c r="M13" i="1"/>
  <c r="M8" i="1"/>
  <c r="M7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53" i="1"/>
  <c r="F30" i="1"/>
  <c r="G30" i="1" s="1"/>
  <c r="I30" i="1" s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B44" i="1"/>
  <c r="C44" i="1" s="1"/>
  <c r="B24" i="1"/>
  <c r="C24" i="1" s="1"/>
  <c r="B35" i="1"/>
  <c r="C35" i="1" s="1"/>
  <c r="B38" i="1"/>
  <c r="C38" i="1" s="1"/>
  <c r="B40" i="1"/>
  <c r="C40" i="1" s="1"/>
  <c r="B33" i="1"/>
  <c r="C33" i="1" s="1"/>
  <c r="B28" i="1"/>
  <c r="C28" i="1" s="1"/>
  <c r="B4" i="1"/>
  <c r="C4" i="1" s="1"/>
  <c r="B5" i="1"/>
  <c r="C5" i="1" s="1"/>
  <c r="B20" i="1"/>
  <c r="C20" i="1" s="1"/>
  <c r="B6" i="1"/>
  <c r="C6" i="1" s="1"/>
  <c r="B12" i="1"/>
  <c r="C12" i="1" s="1"/>
  <c r="B46" i="1"/>
  <c r="C46" i="1" s="1"/>
  <c r="B19" i="1"/>
  <c r="C19" i="1" s="1"/>
  <c r="B3" i="1"/>
  <c r="C3" i="1" s="1"/>
  <c r="B23" i="1"/>
  <c r="C23" i="1" s="1"/>
  <c r="B50" i="1"/>
  <c r="C50" i="1" s="1"/>
  <c r="B39" i="1"/>
  <c r="C39" i="1" s="1"/>
  <c r="B31" i="1"/>
  <c r="C31" i="1" s="1"/>
  <c r="B36" i="1"/>
  <c r="C36" i="1" s="1"/>
  <c r="B34" i="1"/>
  <c r="C34" i="1" s="1"/>
  <c r="B41" i="1"/>
  <c r="C41" i="1" s="1"/>
  <c r="B15" i="1"/>
  <c r="C15" i="1" s="1"/>
  <c r="B47" i="1"/>
  <c r="C47" i="1" s="1"/>
  <c r="B29" i="1"/>
  <c r="C29" i="1" s="1"/>
  <c r="B2" i="1"/>
  <c r="C2" i="1" s="1"/>
  <c r="B9" i="1"/>
  <c r="C9" i="1" s="1"/>
  <c r="B14" i="1"/>
  <c r="C14" i="1" s="1"/>
  <c r="B43" i="1"/>
  <c r="C43" i="1" s="1"/>
  <c r="B45" i="1"/>
  <c r="C45" i="1" s="1"/>
  <c r="B52" i="1"/>
  <c r="C52" i="1" s="1"/>
  <c r="B21" i="1"/>
  <c r="C21" i="1" s="1"/>
  <c r="B16" i="1"/>
  <c r="C16" i="1" s="1"/>
  <c r="B10" i="1"/>
  <c r="C10" i="1" s="1"/>
  <c r="B11" i="1"/>
  <c r="C11" i="1" s="1"/>
  <c r="B30" i="1"/>
  <c r="C30" i="1" s="1"/>
  <c r="B26" i="1"/>
  <c r="C26" i="1" s="1"/>
  <c r="B27" i="1"/>
  <c r="C27" i="1" s="1"/>
  <c r="B49" i="1"/>
  <c r="C49" i="1" s="1"/>
  <c r="B22" i="1"/>
  <c r="C22" i="1" s="1"/>
  <c r="B32" i="1"/>
  <c r="C32" i="1" s="1"/>
  <c r="B37" i="1"/>
  <c r="C37" i="1" s="1"/>
  <c r="B18" i="1"/>
  <c r="C18" i="1" s="1"/>
  <c r="B48" i="1"/>
  <c r="C48" i="1" s="1"/>
  <c r="B42" i="1"/>
  <c r="C42" i="1" s="1"/>
  <c r="B25" i="1"/>
  <c r="C25" i="1" s="1"/>
  <c r="B51" i="1"/>
  <c r="C51" i="1" s="1"/>
  <c r="B17" i="1"/>
  <c r="C17" i="1" s="1"/>
  <c r="B13" i="1"/>
  <c r="C13" i="1" s="1"/>
  <c r="B8" i="1"/>
  <c r="C8" i="1" s="1"/>
  <c r="B7" i="1"/>
  <c r="C7" i="1" s="1"/>
  <c r="B53" i="1"/>
  <c r="C53" i="1" s="1"/>
  <c r="N13" i="1" l="1"/>
  <c r="N32" i="1"/>
  <c r="N16" i="1"/>
  <c r="N29" i="1"/>
  <c r="N50" i="1"/>
  <c r="N5" i="1"/>
  <c r="N40" i="1"/>
  <c r="N53" i="1"/>
  <c r="N17" i="1"/>
  <c r="N48" i="1"/>
  <c r="N22" i="1"/>
  <c r="N30" i="1"/>
  <c r="N21" i="1"/>
  <c r="N14" i="1"/>
  <c r="N47" i="1"/>
  <c r="N36" i="1"/>
  <c r="N23" i="1"/>
  <c r="N12" i="1"/>
  <c r="N4" i="1"/>
  <c r="N38" i="1"/>
  <c r="N42" i="1"/>
  <c r="N26" i="1"/>
  <c r="N43" i="1"/>
  <c r="N34" i="1"/>
  <c r="N46" i="1"/>
  <c r="N44" i="1"/>
  <c r="N7" i="1"/>
  <c r="N51" i="1"/>
  <c r="N18" i="1"/>
  <c r="N49" i="1"/>
  <c r="N11" i="1"/>
  <c r="N52" i="1"/>
  <c r="N9" i="1"/>
  <c r="N15" i="1"/>
  <c r="N31" i="1"/>
  <c r="N3" i="1"/>
  <c r="N6" i="1"/>
  <c r="N28" i="1"/>
  <c r="N35" i="1"/>
  <c r="N8" i="1"/>
  <c r="N25" i="1"/>
  <c r="N37" i="1"/>
  <c r="N27" i="1"/>
  <c r="N10" i="1"/>
  <c r="N45" i="1"/>
  <c r="N2" i="1"/>
  <c r="N41" i="1"/>
  <c r="N39" i="1"/>
  <c r="N19" i="1"/>
  <c r="N20" i="1"/>
  <c r="N33" i="1"/>
  <c r="N24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<sst xmlns="http://schemas.openxmlformats.org/spreadsheetml/2006/main" count="224" uniqueCount="125">
  <si>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</si>
  <si>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</si>
  <si>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</si>
  <si>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</si>
  <si>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</si>
  <si>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</si>
  <si>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</si>
  <si>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</si>
  <si>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</si>
  <si>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</si>
  <si>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</si>
  <si>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</si>
  <si>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</si>
  <si>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</si>
  <si>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</si>
  <si>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</si>
  <si>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</si>
  <si>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</si>
  <si>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</si>
  <si>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</si>
  <si>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</si>
  <si>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</si>
  <si>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</si>
  <si>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</si>
  <si>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</si>
  <si>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</si>
  <si>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</si>
  <si>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</si>
  <si>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</si>
  <si>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</si>
  <si>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</si>
  <si>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</si>
  <si>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</si>
  <si>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</si>
  <si>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</si>
  <si>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</si>
  <si>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</si>
  <si>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</si>
  <si>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</si>
  <si>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</si>
  <si>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</si>
  <si>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</si>
  <si>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</si>
  <si>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</si>
  <si>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</si>
  <si>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</si>
  <si>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</si>
  <si>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</si>
  <si>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</si>
  <si>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</si>
  <si>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</si>
  <si>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</si>
  <si>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</si>
  <si>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</si>
  <si>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</si>
  <si>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</si>
  <si>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</si>
  <si>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</si>
  <si>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</si>
  <si>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</si>
  <si>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</si>
  <si>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</si>
  <si>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</si>
  <si>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</si>
  <si>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</si>
  <si>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</si>
  <si>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</si>
  <si>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</si>
  <si>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</si>
  <si>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</si>
  <si>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</si>
  <si>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</si>
  <si>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</si>
  <si>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</si>
  <si>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</si>
  <si>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</si>
  <si>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</si>
  <si>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</si>
  <si>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</si>
  <si>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</si>
  <si>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</si>
  <si>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</si>
  <si>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</si>
  <si>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</si>
  <si>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</si>
  <si>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</si>
  <si>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</si>
  <si>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</si>
  <si>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</si>
  <si>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</si>
  <si>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</si>
  <si>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</si>
  <si>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</si>
  <si>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</si>
  <si>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</si>
  <si>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</si>
  <si>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</si>
  <si>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</si>
  <si>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</si>
  <si>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CTV</t>
  </si>
  <si>
    <t>MTG</t>
  </si>
  <si>
    <t>ODY</t>
  </si>
  <si>
    <t>PTC</t>
  </si>
  <si>
    <t>SLV</t>
  </si>
  <si>
    <t>Silverado</t>
  </si>
  <si>
    <t>PT Cruiser</t>
  </si>
  <si>
    <t>Camrey</t>
  </si>
  <si>
    <t>Odyssey</t>
  </si>
  <si>
    <t>Elantra</t>
  </si>
  <si>
    <t>Focus</t>
  </si>
  <si>
    <t>Camero</t>
  </si>
  <si>
    <t>Concis</t>
  </si>
  <si>
    <t>COR</t>
  </si>
  <si>
    <t>Civic</t>
  </si>
  <si>
    <t>CAR</t>
  </si>
  <si>
    <t>Caravan</t>
  </si>
  <si>
    <t>Mustang</t>
  </si>
  <si>
    <t>Model Full Name</t>
  </si>
  <si>
    <t>HO01ODY040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</si>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</sst>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inventory3.xlsx]Chart!PivotTable1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Chart!$B$4:$B$21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6-44AB-AD3C-598AF1B7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913135"/>
        <c:axId val="1641757471"/>
      </c:barChart>
      <c:catAx>
        <c:axId val="166191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7471"/>
        <c:crosses val="autoZero"/>
        <c:auto val="1"/>
        <c:lblAlgn val="ctr"/>
        <c:lblOffset val="100"/>
        <c:noMultiLvlLbl val="0"/>
      </c:catAx>
      <c:valAx>
        <c:axId val="16417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C-4760-9151-C58B0B2D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249151"/>
        <c:axId val="1637250111"/>
      </c:scatterChart>
      <c:valAx>
        <c:axId val="163724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50111"/>
        <c:crosses val="autoZero"/>
        <c:crossBetween val="midCat"/>
      </c:valAx>
      <c:valAx>
        <c:axId val="16372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4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33337</xdr:rowOff>
    </xdr:from>
    <xdr:to>
      <xdr:col>10</xdr:col>
      <xdr:colOff>304800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69521-3032-EEE2-5B5E-D28B24EE7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159205</xdr:colOff>
      <xdr:row>1</xdr:row>
      <xdr:rowOff>181778</xdr:rowOff>
    </xdr:from>
    <xdr:to>
      <xdr:col>22</xdr:col>
      <xdr:colOff>465860</xdr:colOff>
      <xdr:row>16</xdr:row>
      <xdr:rowOff>72426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BFACD-ED49-5116-2764-3B29648FE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%20inventory%20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BI IYIADE" refreshedDate="45335.683140162037" createdVersion="8" refreshedVersion="8" minRefreshableVersion="3" recordCount="52" xr:uid="{00000000-000A-0000-FFFF-FFFF03000000}">
  <cacheSource type="worksheet">
    <worksheetSource ref="A1:N53" sheet="car inventory 2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Full Name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ncis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ncis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ncis"/>
    <s v="14"/>
    <n v="0"/>
    <n v="17556.3"/>
    <n v="35112.6"/>
    <s v="Blue"/>
    <x v="6"/>
    <n v="100000"/>
    <s v="Y"/>
    <s v="TY14CORBLU027"/>
  </r>
  <r>
    <s v="TY12COR028"/>
    <s v="TY"/>
    <s v="Toyota"/>
    <s v="COR"/>
    <s v="Concis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aravan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aravan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aravan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aravan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aravan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aravan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aravan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abSelected="1" workbookViewId="0">
      <selection activeCell="A4" sqref="A4:B20"/>
    </sheetView>
  </sheetViews>
  <sheetFormatPr defaultRowHeight="14.4" x14ac:dyDescent="0.3"/>
  <cols>
    <col min="1" max="1" width="13.109375" bestFit="1" customWidth="1"/>
    <col min="2" max="2" width="12.5546875" bestFit="1" customWidth="1"/>
  </cols>
  <sheetData>
    <row r="3" spans="1:2" x14ac:dyDescent="0.3">
      <c r="A3" s="2" t="s">
        <v>122</v>
      </c>
      <c r="B3" t="s">
        <v>124</v>
      </c>
    </row>
    <row r="4" spans="1:2" x14ac:dyDescent="0.3">
      <c r="A4" s="3" t="s">
        <v>40</v>
      </c>
      <c r="B4" s="4">
        <v>144647.69999999998</v>
      </c>
    </row>
    <row r="5" spans="1:2" x14ac:dyDescent="0.3">
      <c r="A5" s="3" t="s">
        <v>49</v>
      </c>
      <c r="B5" s="4">
        <v>150656.40000000002</v>
      </c>
    </row>
    <row r="6" spans="1:2" x14ac:dyDescent="0.3">
      <c r="A6" s="3" t="s">
        <v>25</v>
      </c>
      <c r="B6" s="4">
        <v>154427.9</v>
      </c>
    </row>
    <row r="7" spans="1:2" x14ac:dyDescent="0.3">
      <c r="A7" s="3" t="s">
        <v>57</v>
      </c>
      <c r="B7" s="4">
        <v>179986</v>
      </c>
    </row>
    <row r="8" spans="1:2" x14ac:dyDescent="0.3">
      <c r="A8" s="3" t="s">
        <v>28</v>
      </c>
      <c r="B8" s="4">
        <v>143640.70000000001</v>
      </c>
    </row>
    <row r="9" spans="1:2" x14ac:dyDescent="0.3">
      <c r="A9" s="3" t="s">
        <v>44</v>
      </c>
      <c r="B9" s="4">
        <v>135078.20000000001</v>
      </c>
    </row>
    <row r="10" spans="1:2" x14ac:dyDescent="0.3">
      <c r="A10" s="3" t="s">
        <v>23</v>
      </c>
      <c r="B10" s="4">
        <v>184693.8</v>
      </c>
    </row>
    <row r="11" spans="1:2" x14ac:dyDescent="0.3">
      <c r="A11" s="3" t="s">
        <v>21</v>
      </c>
      <c r="B11" s="4">
        <v>127731.3</v>
      </c>
    </row>
    <row r="12" spans="1:2" x14ac:dyDescent="0.3">
      <c r="A12" s="3" t="s">
        <v>18</v>
      </c>
      <c r="B12" s="4">
        <v>70964.899999999994</v>
      </c>
    </row>
    <row r="13" spans="1:2" x14ac:dyDescent="0.3">
      <c r="A13" s="3" t="s">
        <v>31</v>
      </c>
      <c r="B13" s="4">
        <v>65315</v>
      </c>
    </row>
    <row r="14" spans="1:2" x14ac:dyDescent="0.3">
      <c r="A14" s="3" t="s">
        <v>37</v>
      </c>
      <c r="B14" s="4">
        <v>138561.5</v>
      </c>
    </row>
    <row r="15" spans="1:2" x14ac:dyDescent="0.3">
      <c r="A15" s="3" t="s">
        <v>38</v>
      </c>
      <c r="B15" s="4">
        <v>141229.4</v>
      </c>
    </row>
    <row r="16" spans="1:2" x14ac:dyDescent="0.3">
      <c r="A16" s="3" t="s">
        <v>15</v>
      </c>
      <c r="B16" s="4">
        <v>305432.40000000002</v>
      </c>
    </row>
    <row r="17" spans="1:2" x14ac:dyDescent="0.3">
      <c r="A17" s="3" t="s">
        <v>51</v>
      </c>
      <c r="B17" s="4">
        <v>177713.9</v>
      </c>
    </row>
    <row r="18" spans="1:2" x14ac:dyDescent="0.3">
      <c r="A18" s="3" t="s">
        <v>42</v>
      </c>
      <c r="B18" s="4">
        <v>65964.899999999994</v>
      </c>
    </row>
    <row r="19" spans="1:2" x14ac:dyDescent="0.3">
      <c r="A19" s="3" t="s">
        <v>35</v>
      </c>
      <c r="B19" s="4">
        <v>130601.59999999999</v>
      </c>
    </row>
    <row r="20" spans="1:2" x14ac:dyDescent="0.3">
      <c r="A20" s="3" t="s">
        <v>33</v>
      </c>
      <c r="B20" s="4">
        <v>19341.7</v>
      </c>
    </row>
    <row r="21" spans="1:2" x14ac:dyDescent="0.3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1"/>
  <sheetViews>
    <sheetView topLeftCell="A31" zoomScale="77" zoomScaleNormal="77" workbookViewId="0"/>
  </sheetViews>
  <sheetFormatPr defaultRowHeight="14.4" x14ac:dyDescent="0.3"/>
  <cols>
    <col min="1" max="1" width="13.109375" bestFit="1" customWidth="1"/>
    <col min="3" max="3" width="14.88671875" bestFit="1" customWidth="1"/>
    <col min="12" max="12" width="9.88671875" customWidth="1"/>
    <col min="13" max="13" width="12.109375" bestFit="1" customWidth="1"/>
    <col min="14" max="14" width="15.33203125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t="s">
        <v>59</v>
      </c>
      <c r="B2" t="str">
        <f t="shared" ref="B2:B33" si="0">LEFT(A2,2)</f>
        <v>TY</v>
      </c>
      <c r="C2" t="str">
        <f t="shared" ref="C2:C33" si="1">VLOOKUP(B2,A$61:B$66,2)</f>
        <v>Toyota</v>
      </c>
      <c r="D2" t="str">
        <f t="shared" ref="D2:D33" si="2">MID(A2,5,3)</f>
        <v>COR</v>
      </c>
      <c r="E2" t="str">
        <f t="shared" ref="E2:E33" si="3">VLOOKUP(D2,C$61:D$71,2)</f>
        <v>Concis</v>
      </c>
      <c r="F2" t="str">
        <f t="shared" ref="F2:F33" si="4">MID(A2,3,2)</f>
        <v>14</v>
      </c>
      <c r="G2">
        <f t="shared" ref="G2:G33" si="5">IF(14-F2&lt;0,100-F2+14,14-F2)</f>
        <v>0</v>
      </c>
      <c r="H2">
        <v>17556.3</v>
      </c>
      <c r="I2">
        <f t="shared" ref="I2:I33" si="6">H2/(G2+0.5)</f>
        <v>35112.6</v>
      </c>
      <c r="J2" t="s">
        <v>47</v>
      </c>
      <c r="K2" t="s">
        <v>31</v>
      </c>
      <c r="L2">
        <v>100000</v>
      </c>
      <c r="M2" t="str">
        <f t="shared" ref="M2:M33" si="7">IF(H2&lt;=L2,"Y","Not Covered")</f>
        <v>Y</v>
      </c>
      <c r="N2" t="str">
        <f t="shared" ref="N2:N33" si="8">CONCATENATE(B2,F2,D2,UPPER(LEFT(J2,3)),RIGHT(A2,3))</f>
        <v>TY14CORBLU027</v>
      </c>
    </row>
    <row r="3" spans="1:14" x14ac:dyDescent="0.3">
      <c r="A3" t="s">
        <v>41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>
        <v>14289.6</v>
      </c>
      <c r="I3">
        <f t="shared" si="6"/>
        <v>28579.200000000001</v>
      </c>
      <c r="J3" t="s">
        <v>17</v>
      </c>
      <c r="K3" t="s">
        <v>42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 x14ac:dyDescent="0.3">
      <c r="A4" t="s">
        <v>29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>
        <v>27637.1</v>
      </c>
      <c r="I4">
        <f t="shared" si="6"/>
        <v>18424.733333333334</v>
      </c>
      <c r="J4" t="s">
        <v>14</v>
      </c>
      <c r="K4" t="s">
        <v>15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 x14ac:dyDescent="0.3">
      <c r="A5" t="s">
        <v>30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>
        <v>27534.799999999999</v>
      </c>
      <c r="I5">
        <f t="shared" si="6"/>
        <v>18356.533333333333</v>
      </c>
      <c r="J5" t="s">
        <v>17</v>
      </c>
      <c r="K5" t="s">
        <v>31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 x14ac:dyDescent="0.3">
      <c r="A6" t="s">
        <v>34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>
        <v>22521.599999999999</v>
      </c>
      <c r="I6">
        <f t="shared" si="6"/>
        <v>15014.4</v>
      </c>
      <c r="J6" t="s">
        <v>14</v>
      </c>
      <c r="K6" t="s">
        <v>35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4" x14ac:dyDescent="0.3">
      <c r="A7" t="s">
        <v>82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>
        <v>22188.5</v>
      </c>
      <c r="I7">
        <f t="shared" si="6"/>
        <v>14792.333333333334</v>
      </c>
      <c r="J7" t="s">
        <v>47</v>
      </c>
      <c r="K7" t="s">
        <v>25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4" x14ac:dyDescent="0.3">
      <c r="A8" t="s">
        <v>81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>
        <v>20223.900000000001</v>
      </c>
      <c r="I8">
        <f t="shared" si="6"/>
        <v>13482.6</v>
      </c>
      <c r="J8" t="s">
        <v>14</v>
      </c>
      <c r="K8" t="s">
        <v>31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14" x14ac:dyDescent="0.3">
      <c r="A9" t="s">
        <v>60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Concis</v>
      </c>
      <c r="F9" t="str">
        <f t="shared" si="4"/>
        <v>12</v>
      </c>
      <c r="G9">
        <f t="shared" si="5"/>
        <v>2</v>
      </c>
      <c r="H9">
        <v>29601.9</v>
      </c>
      <c r="I9">
        <f t="shared" si="6"/>
        <v>11840.76</v>
      </c>
      <c r="J9" t="s">
        <v>14</v>
      </c>
      <c r="K9" t="s">
        <v>38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4" x14ac:dyDescent="0.3">
      <c r="A10" t="s">
        <v>67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Caravan</v>
      </c>
      <c r="F10" t="str">
        <f t="shared" si="4"/>
        <v>12</v>
      </c>
      <c r="G10">
        <f t="shared" si="5"/>
        <v>2</v>
      </c>
      <c r="H10">
        <v>24513.200000000001</v>
      </c>
      <c r="I10">
        <f t="shared" si="6"/>
        <v>9805.2800000000007</v>
      </c>
      <c r="J10" t="s">
        <v>14</v>
      </c>
      <c r="K10" t="s">
        <v>44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4" x14ac:dyDescent="0.3">
      <c r="A11" t="s">
        <v>68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Caravan</v>
      </c>
      <c r="F11" t="str">
        <f t="shared" si="4"/>
        <v>13</v>
      </c>
      <c r="G11">
        <f t="shared" si="5"/>
        <v>1</v>
      </c>
      <c r="H11">
        <v>13867.6</v>
      </c>
      <c r="I11">
        <f t="shared" si="6"/>
        <v>9245.0666666666675</v>
      </c>
      <c r="J11" t="s">
        <v>14</v>
      </c>
      <c r="K11" t="s">
        <v>49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14" x14ac:dyDescent="0.3">
      <c r="A12" t="s">
        <v>36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>
        <v>13682.9</v>
      </c>
      <c r="I12">
        <f t="shared" si="6"/>
        <v>9121.9333333333325</v>
      </c>
      <c r="J12" t="s">
        <v>14</v>
      </c>
      <c r="K12" t="s">
        <v>37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14" x14ac:dyDescent="0.3">
      <c r="A13" t="s">
        <v>80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>
        <v>22282</v>
      </c>
      <c r="I13">
        <f t="shared" si="6"/>
        <v>8912.7999999999993</v>
      </c>
      <c r="J13" t="s">
        <v>47</v>
      </c>
      <c r="K13" t="s">
        <v>18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4" x14ac:dyDescent="0.3">
      <c r="A14" t="s">
        <v>61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12</v>
      </c>
      <c r="G14">
        <f t="shared" si="5"/>
        <v>2</v>
      </c>
      <c r="H14">
        <v>22128.2</v>
      </c>
      <c r="I14">
        <f t="shared" si="6"/>
        <v>8851.2800000000007</v>
      </c>
      <c r="J14" t="s">
        <v>47</v>
      </c>
      <c r="K14" t="s">
        <v>49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4" x14ac:dyDescent="0.3">
      <c r="A15" t="s">
        <v>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5</v>
      </c>
      <c r="H15">
        <v>48114.2</v>
      </c>
      <c r="I15">
        <f t="shared" si="6"/>
        <v>8748.0363636363636</v>
      </c>
      <c r="J15" t="s">
        <v>17</v>
      </c>
      <c r="K15" t="s">
        <v>28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14" x14ac:dyDescent="0.3">
      <c r="A16" t="s">
        <v>66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Caravan</v>
      </c>
      <c r="F16" t="str">
        <f t="shared" si="4"/>
        <v>11</v>
      </c>
      <c r="G16">
        <f t="shared" si="5"/>
        <v>3</v>
      </c>
      <c r="H16">
        <v>30555.3</v>
      </c>
      <c r="I16">
        <f t="shared" si="6"/>
        <v>8730.0857142857149</v>
      </c>
      <c r="J16" t="s">
        <v>14</v>
      </c>
      <c r="K16" t="s">
        <v>21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 x14ac:dyDescent="0.3">
      <c r="A17" t="s">
        <v>79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>
        <v>29102.3</v>
      </c>
      <c r="I17">
        <f t="shared" si="6"/>
        <v>8314.9428571428562</v>
      </c>
      <c r="J17" t="s">
        <v>14</v>
      </c>
      <c r="K17" t="s">
        <v>42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 x14ac:dyDescent="0.3">
      <c r="A18" t="s">
        <v>74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>
        <v>27394.2</v>
      </c>
      <c r="I18">
        <f t="shared" si="6"/>
        <v>7826.9142857142861</v>
      </c>
      <c r="J18" t="s">
        <v>14</v>
      </c>
      <c r="K18" t="s">
        <v>35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 x14ac:dyDescent="0.3">
      <c r="A19" t="s">
        <v>39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>
        <v>19421.099999999999</v>
      </c>
      <c r="I19">
        <f t="shared" si="6"/>
        <v>7768.44</v>
      </c>
      <c r="J19" t="s">
        <v>14</v>
      </c>
      <c r="K19" t="s">
        <v>40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 x14ac:dyDescent="0.3">
      <c r="A20" t="s">
        <v>32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>
        <v>19341.7</v>
      </c>
      <c r="I20">
        <f t="shared" si="6"/>
        <v>7736.68</v>
      </c>
      <c r="J20" t="s">
        <v>17</v>
      </c>
      <c r="K20" t="s">
        <v>33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 x14ac:dyDescent="0.3">
      <c r="A21" t="s">
        <v>65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Caravan</v>
      </c>
      <c r="F21" t="str">
        <f t="shared" si="4"/>
        <v>10</v>
      </c>
      <c r="G21">
        <f t="shared" si="5"/>
        <v>4</v>
      </c>
      <c r="H21">
        <v>33477.199999999997</v>
      </c>
      <c r="I21">
        <f t="shared" si="6"/>
        <v>7439.3777777777768</v>
      </c>
      <c r="J21" t="s">
        <v>14</v>
      </c>
      <c r="K21" t="s">
        <v>51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 x14ac:dyDescent="0.3">
      <c r="A22" t="s">
        <v>71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>
        <v>3708.1</v>
      </c>
      <c r="I22">
        <f t="shared" si="6"/>
        <v>7416.2</v>
      </c>
      <c r="J22" t="s">
        <v>14</v>
      </c>
      <c r="K22" t="s">
        <v>18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 x14ac:dyDescent="0.3">
      <c r="A23" t="s">
        <v>43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>
        <v>31144.400000000001</v>
      </c>
      <c r="I23">
        <f t="shared" si="6"/>
        <v>6920.9777777777781</v>
      </c>
      <c r="J23" t="s">
        <v>14</v>
      </c>
      <c r="K23" t="s">
        <v>44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 x14ac:dyDescent="0.3">
      <c r="A24" t="s">
        <v>19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>
        <v>44946.5</v>
      </c>
      <c r="I24">
        <f t="shared" si="6"/>
        <v>6914.8461538461543</v>
      </c>
      <c r="J24" t="s">
        <v>20</v>
      </c>
      <c r="K24" t="s">
        <v>21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 x14ac:dyDescent="0.3">
      <c r="A25" t="s">
        <v>77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>
        <v>72527.199999999997</v>
      </c>
      <c r="I25">
        <f t="shared" si="6"/>
        <v>6907.3523809523804</v>
      </c>
      <c r="J25" t="s">
        <v>17</v>
      </c>
      <c r="K25" t="s">
        <v>40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 x14ac:dyDescent="0.3">
      <c r="A26" t="s">
        <v>69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>
        <v>50854.1</v>
      </c>
      <c r="I26">
        <f t="shared" si="6"/>
        <v>6780.5466666666662</v>
      </c>
      <c r="J26" t="s">
        <v>14</v>
      </c>
      <c r="K26" t="s">
        <v>51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 x14ac:dyDescent="0.3">
      <c r="A27" t="s">
        <v>70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>
        <v>42504.6</v>
      </c>
      <c r="I27">
        <f t="shared" si="6"/>
        <v>6539.1692307692301</v>
      </c>
      <c r="J27" t="s">
        <v>17</v>
      </c>
      <c r="K27" t="s">
        <v>37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x14ac:dyDescent="0.3">
      <c r="A28" t="s">
        <v>27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>
        <v>35137</v>
      </c>
      <c r="I28">
        <f t="shared" si="6"/>
        <v>6388.545454545455</v>
      </c>
      <c r="J28" t="s">
        <v>14</v>
      </c>
      <c r="K28" t="s">
        <v>28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 x14ac:dyDescent="0.3">
      <c r="A29" t="s">
        <v>58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Concis</v>
      </c>
      <c r="F29" t="str">
        <f t="shared" si="4"/>
        <v>03</v>
      </c>
      <c r="G29">
        <f t="shared" si="5"/>
        <v>11</v>
      </c>
      <c r="H29">
        <v>73444.399999999994</v>
      </c>
      <c r="I29">
        <f t="shared" si="6"/>
        <v>6386.4695652173905</v>
      </c>
      <c r="J29" t="s">
        <v>14</v>
      </c>
      <c r="K29" t="s">
        <v>57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 x14ac:dyDescent="0.3">
      <c r="A30" t="s">
        <v>119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>
        <v>60389.5</v>
      </c>
      <c r="I30">
        <f t="shared" si="6"/>
        <v>6356.7894736842109</v>
      </c>
      <c r="J30" t="s">
        <v>17</v>
      </c>
      <c r="K30" t="s">
        <v>28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 x14ac:dyDescent="0.3">
      <c r="A31" t="s">
        <v>48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Camrey</v>
      </c>
      <c r="F31" t="str">
        <f t="shared" si="4"/>
        <v>96</v>
      </c>
      <c r="G31">
        <f t="shared" si="5"/>
        <v>18</v>
      </c>
      <c r="H31">
        <v>114660.6</v>
      </c>
      <c r="I31">
        <f t="shared" si="6"/>
        <v>6197.8702702702703</v>
      </c>
      <c r="J31" t="s">
        <v>20</v>
      </c>
      <c r="K31" t="s">
        <v>49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4" x14ac:dyDescent="0.3">
      <c r="A32" t="s">
        <v>72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>
        <v>64542</v>
      </c>
      <c r="I32">
        <f t="shared" si="6"/>
        <v>6146.8571428571431</v>
      </c>
      <c r="J32" t="s">
        <v>47</v>
      </c>
      <c r="K32" t="s">
        <v>15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 x14ac:dyDescent="0.3">
      <c r="A33" t="s">
        <v>26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>
        <v>52229.5</v>
      </c>
      <c r="I33">
        <f t="shared" si="6"/>
        <v>6144.6470588235297</v>
      </c>
      <c r="J33" t="s">
        <v>20</v>
      </c>
      <c r="K33" t="s">
        <v>21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 x14ac:dyDescent="0.3">
      <c r="A34" t="s">
        <v>52</v>
      </c>
      <c r="B34" t="str">
        <f t="shared" ref="B34:B65" si="9">LEFT(A34,2)</f>
        <v>TY</v>
      </c>
      <c r="C34" t="str">
        <f t="shared" ref="C34:C65" si="10">VLOOKUP(B34,A$61:B$66,2)</f>
        <v>Toyota</v>
      </c>
      <c r="D34" t="str">
        <f t="shared" ref="D34:D53" si="11">MID(A34,5,3)</f>
        <v>CAM</v>
      </c>
      <c r="E34" t="str">
        <f t="shared" ref="E34:E65" si="12">VLOOKUP(D34,C$61:D$71,2)</f>
        <v>Camrey</v>
      </c>
      <c r="F34" t="str">
        <f t="shared" ref="F34:F53" si="13">MID(A34,3,2)</f>
        <v>00</v>
      </c>
      <c r="G34">
        <f t="shared" ref="G34:G65" si="14">IF(14-F34&lt;0,100-F34+14,14-F34)</f>
        <v>14</v>
      </c>
      <c r="H34">
        <v>85928</v>
      </c>
      <c r="I34">
        <f t="shared" ref="I34:I65" si="15">H34/(G34+0.5)</f>
        <v>5926.0689655172409</v>
      </c>
      <c r="J34" t="s">
        <v>20</v>
      </c>
      <c r="K34" t="s">
        <v>25</v>
      </c>
      <c r="L34">
        <v>100000</v>
      </c>
      <c r="M34" t="str">
        <f t="shared" ref="M34:M65" si="16">IF(H34&lt;=L34,"Y","Not Covered")</f>
        <v>Y</v>
      </c>
      <c r="N34" t="str">
        <f t="shared" ref="N34:N53" si="17">CONCATENATE(B34,F34,D34,UPPER(LEFT(J34,3)),RIGHT(A34,3))</f>
        <v>TY00CAMGRE022</v>
      </c>
    </row>
    <row r="35" spans="1:14" x14ac:dyDescent="0.3">
      <c r="A35" t="s">
        <v>22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14"/>
        <v>6</v>
      </c>
      <c r="H35">
        <v>37558.800000000003</v>
      </c>
      <c r="I35">
        <f t="shared" si="15"/>
        <v>5778.2769230769236</v>
      </c>
      <c r="J35" t="s">
        <v>14</v>
      </c>
      <c r="K35" t="s">
        <v>23</v>
      </c>
      <c r="L35">
        <v>50000</v>
      </c>
      <c r="M35" t="str">
        <f t="shared" si="16"/>
        <v>Y</v>
      </c>
      <c r="N35" t="str">
        <f t="shared" si="17"/>
        <v>FD08MTGBLA004</v>
      </c>
    </row>
    <row r="36" spans="1:14" x14ac:dyDescent="0.3">
      <c r="A36" t="s">
        <v>50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Camrey</v>
      </c>
      <c r="F36" t="str">
        <f t="shared" si="13"/>
        <v>98</v>
      </c>
      <c r="G36">
        <f t="shared" si="14"/>
        <v>16</v>
      </c>
      <c r="H36">
        <v>93382.6</v>
      </c>
      <c r="I36">
        <f t="shared" si="15"/>
        <v>5659.5515151515156</v>
      </c>
      <c r="J36" t="s">
        <v>14</v>
      </c>
      <c r="K36" t="s">
        <v>51</v>
      </c>
      <c r="L36">
        <v>100000</v>
      </c>
      <c r="M36" t="str">
        <f t="shared" si="16"/>
        <v>Y</v>
      </c>
      <c r="N36" t="str">
        <f t="shared" si="17"/>
        <v>TY98CAMBLA021</v>
      </c>
    </row>
    <row r="37" spans="1:14" x14ac:dyDescent="0.3">
      <c r="A37" t="s">
        <v>73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14"/>
        <v>7</v>
      </c>
      <c r="H37">
        <v>42074.2</v>
      </c>
      <c r="I37">
        <f t="shared" si="15"/>
        <v>5609.8933333333325</v>
      </c>
      <c r="J37" t="s">
        <v>20</v>
      </c>
      <c r="K37" t="s">
        <v>57</v>
      </c>
      <c r="L37">
        <v>75000</v>
      </c>
      <c r="M37" t="str">
        <f t="shared" si="16"/>
        <v>Y</v>
      </c>
      <c r="N37" t="str">
        <f t="shared" si="17"/>
        <v>CR07PTCGRE043</v>
      </c>
    </row>
    <row r="38" spans="1:14" x14ac:dyDescent="0.3">
      <c r="A38" t="s">
        <v>24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14"/>
        <v>6</v>
      </c>
      <c r="H38">
        <v>36438.5</v>
      </c>
      <c r="I38">
        <f t="shared" si="15"/>
        <v>5605.9230769230771</v>
      </c>
      <c r="J38" t="s">
        <v>17</v>
      </c>
      <c r="K38" t="s">
        <v>15</v>
      </c>
      <c r="L38">
        <v>50000</v>
      </c>
      <c r="M38" t="str">
        <f t="shared" si="16"/>
        <v>Y</v>
      </c>
      <c r="N38" t="str">
        <f t="shared" si="17"/>
        <v>FD08MTGWHI005</v>
      </c>
    </row>
    <row r="39" spans="1:14" x14ac:dyDescent="0.3">
      <c r="A39" t="s">
        <v>46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Silverado</v>
      </c>
      <c r="F39" t="str">
        <f t="shared" si="13"/>
        <v>00</v>
      </c>
      <c r="G39">
        <f t="shared" si="14"/>
        <v>14</v>
      </c>
      <c r="H39">
        <v>80685.8</v>
      </c>
      <c r="I39">
        <f t="shared" si="15"/>
        <v>5564.5379310344833</v>
      </c>
      <c r="J39" t="s">
        <v>47</v>
      </c>
      <c r="K39" t="s">
        <v>35</v>
      </c>
      <c r="L39">
        <v>100000</v>
      </c>
      <c r="M39" t="str">
        <f t="shared" si="16"/>
        <v>Y</v>
      </c>
      <c r="N39" t="str">
        <f t="shared" si="17"/>
        <v>GM00SLVBLU019</v>
      </c>
    </row>
    <row r="40" spans="1:14" x14ac:dyDescent="0.3">
      <c r="A40" t="s">
        <v>121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06</v>
      </c>
      <c r="G40">
        <f t="shared" si="14"/>
        <v>8</v>
      </c>
      <c r="H40">
        <v>46311.4</v>
      </c>
      <c r="I40">
        <f t="shared" si="15"/>
        <v>5448.4000000000005</v>
      </c>
      <c r="J40" t="s">
        <v>20</v>
      </c>
      <c r="K40" t="s">
        <v>25</v>
      </c>
      <c r="L40">
        <v>75000</v>
      </c>
      <c r="M40" t="str">
        <f t="shared" si="16"/>
        <v>Y</v>
      </c>
      <c r="N40" t="str">
        <f t="shared" si="17"/>
        <v>FD06FCSGRE006</v>
      </c>
    </row>
    <row r="41" spans="1:14" x14ac:dyDescent="0.3">
      <c r="A41" t="s">
        <v>53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Camrey</v>
      </c>
      <c r="F41" t="str">
        <f t="shared" si="13"/>
        <v>02</v>
      </c>
      <c r="G41">
        <f t="shared" si="14"/>
        <v>12</v>
      </c>
      <c r="H41">
        <v>67829.100000000006</v>
      </c>
      <c r="I41">
        <f t="shared" si="15"/>
        <v>5426.3280000000004</v>
      </c>
      <c r="J41" t="s">
        <v>14</v>
      </c>
      <c r="K41" t="s">
        <v>15</v>
      </c>
      <c r="L41">
        <v>100000</v>
      </c>
      <c r="M41" t="str">
        <f t="shared" si="16"/>
        <v>Y</v>
      </c>
      <c r="N41" t="str">
        <f t="shared" si="17"/>
        <v>TY02CAMBLA023</v>
      </c>
    </row>
    <row r="42" spans="1:14" x14ac:dyDescent="0.3">
      <c r="A42" t="s">
        <v>76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14"/>
        <v>14</v>
      </c>
      <c r="H42">
        <v>77243.100000000006</v>
      </c>
      <c r="I42">
        <f t="shared" si="15"/>
        <v>5327.1103448275862</v>
      </c>
      <c r="J42" t="s">
        <v>14</v>
      </c>
      <c r="K42" t="s">
        <v>23</v>
      </c>
      <c r="L42">
        <v>75000</v>
      </c>
      <c r="M42" t="str">
        <f t="shared" si="16"/>
        <v>Not Covered</v>
      </c>
      <c r="N42" t="str">
        <f t="shared" si="17"/>
        <v>CR00CARBLA046</v>
      </c>
    </row>
    <row r="43" spans="1:14" x14ac:dyDescent="0.3">
      <c r="A43" t="s">
        <v>62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Caravan</v>
      </c>
      <c r="F43" t="str">
        <f t="shared" si="13"/>
        <v>99</v>
      </c>
      <c r="G43">
        <f t="shared" si="14"/>
        <v>15</v>
      </c>
      <c r="H43">
        <v>82374</v>
      </c>
      <c r="I43">
        <f t="shared" si="15"/>
        <v>5314.4516129032254</v>
      </c>
      <c r="J43" t="s">
        <v>17</v>
      </c>
      <c r="K43" t="s">
        <v>37</v>
      </c>
      <c r="L43">
        <v>75000</v>
      </c>
      <c r="M43" t="str">
        <f t="shared" si="16"/>
        <v>Not Covered</v>
      </c>
      <c r="N43" t="str">
        <f t="shared" si="17"/>
        <v>HO99CIVWHI030</v>
      </c>
    </row>
    <row r="44" spans="1:14" x14ac:dyDescent="0.3">
      <c r="A44" t="s">
        <v>16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14"/>
        <v>8</v>
      </c>
      <c r="H44">
        <v>44974.8</v>
      </c>
      <c r="I44">
        <f t="shared" si="15"/>
        <v>5291.1529411764714</v>
      </c>
      <c r="J44" t="s">
        <v>17</v>
      </c>
      <c r="K44" t="s">
        <v>18</v>
      </c>
      <c r="L44">
        <v>50000</v>
      </c>
      <c r="M44" t="str">
        <f t="shared" si="16"/>
        <v>Y</v>
      </c>
      <c r="N44" t="str">
        <f t="shared" si="17"/>
        <v>FD06MTGWHI002</v>
      </c>
    </row>
    <row r="45" spans="1:14" x14ac:dyDescent="0.3">
      <c r="A45" t="s">
        <v>63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Caravan</v>
      </c>
      <c r="F45" t="str">
        <f t="shared" si="13"/>
        <v>01</v>
      </c>
      <c r="G45">
        <f t="shared" si="14"/>
        <v>13</v>
      </c>
      <c r="H45">
        <v>69891.899999999994</v>
      </c>
      <c r="I45">
        <f t="shared" si="15"/>
        <v>5177.177777777777</v>
      </c>
      <c r="J45" t="s">
        <v>47</v>
      </c>
      <c r="K45" t="s">
        <v>23</v>
      </c>
      <c r="L45">
        <v>75000</v>
      </c>
      <c r="M45" t="str">
        <f t="shared" si="16"/>
        <v>Y</v>
      </c>
      <c r="N45" t="str">
        <f t="shared" si="17"/>
        <v>HO01CIVBLU031</v>
      </c>
    </row>
    <row r="46" spans="1:14" x14ac:dyDescent="0.3">
      <c r="A46" t="s">
        <v>120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Camero</v>
      </c>
      <c r="F46" t="str">
        <f t="shared" si="13"/>
        <v>09</v>
      </c>
      <c r="G46">
        <f t="shared" si="14"/>
        <v>5</v>
      </c>
      <c r="H46">
        <v>28464.799999999999</v>
      </c>
      <c r="I46">
        <f t="shared" si="15"/>
        <v>5175.4181818181814</v>
      </c>
      <c r="J46" t="s">
        <v>17</v>
      </c>
      <c r="K46" t="s">
        <v>38</v>
      </c>
      <c r="L46">
        <v>100000</v>
      </c>
      <c r="M46" t="str">
        <f t="shared" si="16"/>
        <v>Y</v>
      </c>
      <c r="N46" t="str">
        <f t="shared" si="17"/>
        <v>GM09CMRWHI014</v>
      </c>
    </row>
    <row r="47" spans="1:14" x14ac:dyDescent="0.3">
      <c r="A47" t="s">
        <v>55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Concis</v>
      </c>
      <c r="F47" t="str">
        <f t="shared" si="13"/>
        <v>02</v>
      </c>
      <c r="G47">
        <f t="shared" si="14"/>
        <v>12</v>
      </c>
      <c r="H47">
        <v>64467.4</v>
      </c>
      <c r="I47">
        <f t="shared" si="15"/>
        <v>5157.3919999999998</v>
      </c>
      <c r="J47" t="s">
        <v>56</v>
      </c>
      <c r="K47" t="s">
        <v>57</v>
      </c>
      <c r="L47">
        <v>100000</v>
      </c>
      <c r="M47" t="str">
        <f t="shared" si="16"/>
        <v>Y</v>
      </c>
      <c r="N47" t="str">
        <f t="shared" si="17"/>
        <v>TY02CORRED025</v>
      </c>
    </row>
    <row r="48" spans="1:14" x14ac:dyDescent="0.3">
      <c r="A48" t="s">
        <v>75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14"/>
        <v>15</v>
      </c>
      <c r="H48">
        <v>79420.600000000006</v>
      </c>
      <c r="I48">
        <f t="shared" si="15"/>
        <v>5123.9096774193549</v>
      </c>
      <c r="J48" t="s">
        <v>20</v>
      </c>
      <c r="K48" t="s">
        <v>44</v>
      </c>
      <c r="L48">
        <v>75000</v>
      </c>
      <c r="M48" t="str">
        <f t="shared" si="16"/>
        <v>Not Covered</v>
      </c>
      <c r="N48" t="str">
        <f t="shared" si="17"/>
        <v>CR99CARGRE045</v>
      </c>
    </row>
    <row r="49" spans="1:14" x14ac:dyDescent="0.3">
      <c r="A49" t="s">
        <v>118</v>
      </c>
      <c r="B49" t="str">
        <f t="shared" si="9"/>
        <v>HO</v>
      </c>
      <c r="C49" t="str">
        <f t="shared" si="10"/>
        <v>Honda</v>
      </c>
      <c r="D49" t="str">
        <f t="shared" si="11"/>
        <v>ODY</v>
      </c>
      <c r="E49" t="str">
        <f t="shared" si="12"/>
        <v>Odyssey</v>
      </c>
      <c r="F49" t="str">
        <f t="shared" si="13"/>
        <v>01</v>
      </c>
      <c r="G49">
        <f t="shared" si="14"/>
        <v>13</v>
      </c>
      <c r="H49">
        <v>68658.899999999994</v>
      </c>
      <c r="I49">
        <f t="shared" si="15"/>
        <v>5085.844444444444</v>
      </c>
      <c r="J49" t="s">
        <v>14</v>
      </c>
      <c r="K49" t="s">
        <v>15</v>
      </c>
      <c r="L49">
        <v>100000</v>
      </c>
      <c r="M49" t="str">
        <f t="shared" si="16"/>
        <v>Y</v>
      </c>
      <c r="N49" t="str">
        <f t="shared" si="17"/>
        <v>HO01ODYBLA040</v>
      </c>
    </row>
    <row r="50" spans="1:14" x14ac:dyDescent="0.3">
      <c r="A50" t="s">
        <v>45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16</v>
      </c>
      <c r="H50">
        <v>83162.7</v>
      </c>
      <c r="I50">
        <f t="shared" si="15"/>
        <v>5040.1636363636362</v>
      </c>
      <c r="J50" t="s">
        <v>14</v>
      </c>
      <c r="K50" t="s">
        <v>38</v>
      </c>
      <c r="L50">
        <v>100000</v>
      </c>
      <c r="M50" t="str">
        <f t="shared" si="16"/>
        <v>Y</v>
      </c>
      <c r="N50" t="str">
        <f t="shared" si="17"/>
        <v>GM98SLVBLA018</v>
      </c>
    </row>
    <row r="51" spans="1:14" x14ac:dyDescent="0.3">
      <c r="A51" t="s">
        <v>78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>
        <v>52699.4</v>
      </c>
      <c r="I51">
        <f t="shared" si="15"/>
        <v>5018.9904761904763</v>
      </c>
      <c r="J51" t="s">
        <v>56</v>
      </c>
      <c r="K51" t="s">
        <v>40</v>
      </c>
      <c r="L51">
        <v>75000</v>
      </c>
      <c r="M51" t="str">
        <f t="shared" si="16"/>
        <v>Y</v>
      </c>
      <c r="N51" t="str">
        <f t="shared" si="17"/>
        <v>CR04CARRED048</v>
      </c>
    </row>
    <row r="52" spans="1:14" x14ac:dyDescent="0.3">
      <c r="A52" t="s">
        <v>64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Caravan</v>
      </c>
      <c r="F52" t="str">
        <f t="shared" si="13"/>
        <v>10</v>
      </c>
      <c r="G52">
        <f t="shared" si="14"/>
        <v>4</v>
      </c>
      <c r="H52">
        <v>22573</v>
      </c>
      <c r="I52">
        <f t="shared" si="15"/>
        <v>5016.2222222222226</v>
      </c>
      <c r="J52" t="s">
        <v>47</v>
      </c>
      <c r="K52" t="s">
        <v>42</v>
      </c>
      <c r="L52">
        <v>75000</v>
      </c>
      <c r="M52" t="str">
        <f t="shared" si="16"/>
        <v>Y</v>
      </c>
      <c r="N52" t="str">
        <f t="shared" si="17"/>
        <v>HO10CIVBLU032</v>
      </c>
    </row>
    <row r="53" spans="1:14" x14ac:dyDescent="0.3">
      <c r="A53" t="s">
        <v>13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>
        <v>40326.800000000003</v>
      </c>
      <c r="I53">
        <f t="shared" si="15"/>
        <v>4744.3294117647065</v>
      </c>
      <c r="J53" t="s">
        <v>14</v>
      </c>
      <c r="K53" t="s">
        <v>15</v>
      </c>
      <c r="L53">
        <v>50000</v>
      </c>
      <c r="M53" t="str">
        <f t="shared" si="16"/>
        <v>Y</v>
      </c>
      <c r="N53" t="str">
        <f t="shared" si="17"/>
        <v>FD06MTGBLA001</v>
      </c>
    </row>
    <row r="61" spans="1:14" x14ac:dyDescent="0.3">
      <c r="A61" t="s">
        <v>83</v>
      </c>
      <c r="B61" t="s">
        <v>89</v>
      </c>
      <c r="C61" t="s">
        <v>95</v>
      </c>
      <c r="D61" t="s">
        <v>106</v>
      </c>
    </row>
    <row r="62" spans="1:14" x14ac:dyDescent="0.3">
      <c r="A62" t="s">
        <v>88</v>
      </c>
      <c r="B62" t="s">
        <v>94</v>
      </c>
      <c r="C62" t="s">
        <v>114</v>
      </c>
      <c r="D62" t="s">
        <v>115</v>
      </c>
    </row>
    <row r="63" spans="1:14" x14ac:dyDescent="0.3">
      <c r="A63" t="s">
        <v>87</v>
      </c>
      <c r="B63" t="s">
        <v>93</v>
      </c>
      <c r="C63" t="s">
        <v>98</v>
      </c>
      <c r="D63" t="s">
        <v>110</v>
      </c>
    </row>
    <row r="64" spans="1:14" x14ac:dyDescent="0.3">
      <c r="A64" t="s">
        <v>86</v>
      </c>
      <c r="B64" t="s">
        <v>92</v>
      </c>
      <c r="C64" t="s">
        <v>112</v>
      </c>
      <c r="D64" t="s">
        <v>111</v>
      </c>
    </row>
    <row r="65" spans="1:4" x14ac:dyDescent="0.3">
      <c r="A65" t="s">
        <v>84</v>
      </c>
      <c r="B65" t="s">
        <v>90</v>
      </c>
      <c r="C65" t="s">
        <v>99</v>
      </c>
      <c r="D65" t="s">
        <v>113</v>
      </c>
    </row>
    <row r="66" spans="1:4" x14ac:dyDescent="0.3">
      <c r="A66" t="s">
        <v>85</v>
      </c>
      <c r="B66" t="s">
        <v>91</v>
      </c>
      <c r="C66" t="s">
        <v>96</v>
      </c>
      <c r="D66" t="s">
        <v>108</v>
      </c>
    </row>
    <row r="67" spans="1:4" x14ac:dyDescent="0.3">
      <c r="C67" t="s">
        <v>97</v>
      </c>
      <c r="D67" t="s">
        <v>109</v>
      </c>
    </row>
    <row r="68" spans="1:4" x14ac:dyDescent="0.3">
      <c r="C68" t="s">
        <v>100</v>
      </c>
      <c r="D68" t="s">
        <v>116</v>
      </c>
    </row>
    <row r="69" spans="1:4" x14ac:dyDescent="0.3">
      <c r="C69" t="s">
        <v>101</v>
      </c>
      <c r="D69" t="s">
        <v>107</v>
      </c>
    </row>
    <row r="70" spans="1:4" x14ac:dyDescent="0.3">
      <c r="C70" t="s">
        <v>102</v>
      </c>
      <c r="D70" t="s">
        <v>105</v>
      </c>
    </row>
    <row r="71" spans="1:4" x14ac:dyDescent="0.3">
      <c r="C71" t="s">
        <v>103</v>
      </c>
      <c r="D71" t="s">
        <v>104</v>
      </c>
    </row>
  </sheetData>
  <sortState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OLUWATOBI IYIADE</dc:creator>
  <cp:lastModifiedBy>user</cp:lastModifiedBy>
  <dcterms:created xsi:type="dcterms:W3CDTF">2024-02-14T00:32:44Z</dcterms:created>
  <dcterms:modified xsi:type="dcterms:W3CDTF">2024-03-28T11:02:42Z</dcterms:modified>
</cp:coreProperties>
</file>