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Dataset\"/>
    </mc:Choice>
  </mc:AlternateContent>
  <xr:revisionPtr revIDLastSave="0" documentId="13_ncr:1_{BC164A06-7CEE-4193-8DB0-3BA1AB63C4E2}" xr6:coauthVersionLast="47" xr6:coauthVersionMax="47" xr10:uidLastSave="{00000000-0000-0000-0000-000000000000}"/>
  <bookViews>
    <workbookView xWindow="-108" yWindow="-108" windowWidth="23256" windowHeight="12456" activeTab="1" xr2:uid="{57CE1F2B-2E3B-481A-9EE7-04FB0BD7C842}"/>
  </bookViews>
  <sheets>
    <sheet name="data" sheetId="1" r:id="rId1"/>
    <sheet name="price" sheetId="3" r:id="rId2"/>
    <sheet name="Extra" sheetId="2"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2" l="1"/>
  <c r="F11" i="2"/>
  <c r="G11" i="2"/>
  <c r="H11" i="2"/>
  <c r="I11" i="2"/>
  <c r="J11" i="2"/>
  <c r="K11" i="2"/>
  <c r="L11" i="2"/>
  <c r="M11" i="2"/>
  <c r="N11" i="2"/>
  <c r="O11" i="2"/>
  <c r="P11" i="2"/>
  <c r="E10" i="2"/>
  <c r="F10" i="2"/>
  <c r="G10" i="2"/>
  <c r="H10" i="2"/>
  <c r="I10" i="2"/>
  <c r="J10" i="2"/>
  <c r="K10" i="2"/>
  <c r="L10" i="2"/>
  <c r="M10" i="2"/>
  <c r="N10" i="2"/>
  <c r="O10" i="2"/>
  <c r="P10" i="2"/>
  <c r="E9" i="2"/>
  <c r="F9" i="2"/>
  <c r="G9" i="2"/>
  <c r="H9" i="2"/>
  <c r="I9" i="2"/>
  <c r="J9" i="2"/>
  <c r="K9" i="2"/>
  <c r="L9" i="2"/>
  <c r="M9" i="2"/>
  <c r="N9" i="2"/>
  <c r="O9" i="2"/>
  <c r="P9" i="2"/>
  <c r="D10" i="2"/>
  <c r="D11" i="2"/>
  <c r="E8" i="2"/>
  <c r="F8" i="2"/>
  <c r="G8" i="2"/>
  <c r="H8" i="2"/>
  <c r="I8" i="2"/>
  <c r="J8" i="2"/>
  <c r="K8" i="2"/>
  <c r="L8" i="2"/>
  <c r="M8" i="2"/>
  <c r="N8" i="2"/>
  <c r="O8" i="2"/>
  <c r="P8" i="2"/>
  <c r="E7" i="2"/>
  <c r="F7" i="2"/>
  <c r="G7" i="2"/>
  <c r="H7" i="2"/>
  <c r="I7" i="2"/>
  <c r="J7" i="2"/>
  <c r="K7" i="2"/>
  <c r="L7" i="2"/>
  <c r="M7" i="2"/>
  <c r="N7" i="2"/>
  <c r="O7" i="2"/>
  <c r="P7" i="2"/>
  <c r="E6" i="2"/>
  <c r="F6" i="2"/>
  <c r="G6" i="2"/>
  <c r="H6" i="2"/>
  <c r="I6" i="2"/>
  <c r="J6" i="2"/>
  <c r="K6" i="2"/>
  <c r="L6" i="2"/>
  <c r="M6" i="2"/>
  <c r="N6" i="2"/>
  <c r="O6" i="2"/>
  <c r="P6" i="2"/>
  <c r="E5" i="2"/>
  <c r="F5" i="2"/>
  <c r="G5" i="2"/>
  <c r="H5" i="2"/>
  <c r="I5" i="2"/>
  <c r="J5" i="2"/>
  <c r="K5" i="2"/>
  <c r="L5" i="2"/>
  <c r="M5" i="2"/>
  <c r="N5" i="2"/>
  <c r="O5" i="2"/>
  <c r="P5" i="2"/>
  <c r="D9" i="2"/>
  <c r="D8" i="2"/>
  <c r="D7" i="2"/>
  <c r="D6" i="2"/>
  <c r="D5" i="2"/>
  <c r="E4" i="2"/>
  <c r="F4" i="2"/>
  <c r="G4" i="2"/>
  <c r="H4" i="2"/>
  <c r="I4" i="2"/>
  <c r="J4" i="2"/>
  <c r="K4" i="2"/>
  <c r="L4" i="2"/>
  <c r="M4" i="2"/>
  <c r="N4" i="2"/>
  <c r="O4" i="2"/>
  <c r="P4" i="2"/>
  <c r="D4" i="2"/>
  <c r="E3" i="2"/>
  <c r="F3" i="2"/>
  <c r="G3" i="2"/>
  <c r="H3" i="2"/>
  <c r="I3" i="2"/>
  <c r="J3" i="2"/>
  <c r="K3" i="2"/>
  <c r="L3" i="2"/>
  <c r="M3" i="2"/>
  <c r="N3" i="2"/>
  <c r="O3" i="2"/>
  <c r="P3" i="2"/>
  <c r="D3" i="2"/>
  <c r="E2" i="2"/>
  <c r="F2" i="2"/>
  <c r="G2" i="2"/>
  <c r="H2" i="2"/>
  <c r="I2" i="2"/>
  <c r="J2" i="2"/>
  <c r="K2" i="2"/>
  <c r="L2" i="2"/>
  <c r="M2" i="2"/>
  <c r="N2" i="2"/>
  <c r="O2" i="2"/>
  <c r="P2" i="2"/>
  <c r="D2" i="2"/>
</calcChain>
</file>

<file path=xl/sharedStrings.xml><?xml version="1.0" encoding="utf-8"?>
<sst xmlns="http://schemas.openxmlformats.org/spreadsheetml/2006/main" count="243" uniqueCount="174">
  <si>
    <t>Name</t>
  </si>
  <si>
    <t>Sr No</t>
  </si>
  <si>
    <t>Sector</t>
  </si>
  <si>
    <t>Sub-Sector</t>
  </si>
  <si>
    <t>Market Capital</t>
  </si>
  <si>
    <t>Current Price</t>
  </si>
  <si>
    <t>Lot Size</t>
  </si>
  <si>
    <t>PE Ratio</t>
  </si>
  <si>
    <t>Volatility</t>
  </si>
  <si>
    <t>PB Ratio</t>
  </si>
  <si>
    <t>Dividend Yield</t>
  </si>
  <si>
    <t>Sector PB</t>
  </si>
  <si>
    <t>Sector Dividend Yield</t>
  </si>
  <si>
    <t>Promoter Holding</t>
  </si>
  <si>
    <t>DII Holding</t>
  </si>
  <si>
    <t>FII Holding</t>
  </si>
  <si>
    <t>Reliance Industries Ltd</t>
  </si>
  <si>
    <t>Energy</t>
  </si>
  <si>
    <t>Oil &amp; Gas - Refining &amp; Marketing</t>
  </si>
  <si>
    <t>Tata Consultancy Services Ltd</t>
  </si>
  <si>
    <t>HDFC Bank Ltd</t>
  </si>
  <si>
    <t>ICICI Bank Ltd</t>
  </si>
  <si>
    <t>Bharti Airtel Ltd</t>
  </si>
  <si>
    <t>State Bank of India</t>
  </si>
  <si>
    <t>Infosys Ltd</t>
  </si>
  <si>
    <t>ITC Ltd</t>
  </si>
  <si>
    <t>Hindustan Unilever Ltd</t>
  </si>
  <si>
    <t>Larsen and Toubro Ltd</t>
  </si>
  <si>
    <t>HCL Technologies Ltd</t>
  </si>
  <si>
    <t>Bajaj Finance Ltd</t>
  </si>
  <si>
    <t>Maruti Suzuki India Ltd</t>
  </si>
  <si>
    <t>Sun Pharmaceutical Ltd</t>
  </si>
  <si>
    <t>Tata Motors Ltd</t>
  </si>
  <si>
    <t>Adani Enterprises Ltd</t>
  </si>
  <si>
    <t>Kotak Mahindra Bank Ltd</t>
  </si>
  <si>
    <t>Oil and Natural Gas Corporation Ltd</t>
  </si>
  <si>
    <t>Titan Company Ltd</t>
  </si>
  <si>
    <t>Axis Bank Ltd</t>
  </si>
  <si>
    <t>NTPC Ltd</t>
  </si>
  <si>
    <t>UltraTech Cement Ltd</t>
  </si>
  <si>
    <t>Adani Port and Special Economic Zone Ltd</t>
  </si>
  <si>
    <t>Asain Paints Ltd</t>
  </si>
  <si>
    <t>Coal India Ltd</t>
  </si>
  <si>
    <t>Power Grid Corporation of India Ltd</t>
  </si>
  <si>
    <t>Wipro Ltd</t>
  </si>
  <si>
    <t>Bajaj Auto Ltd</t>
  </si>
  <si>
    <t>Bajaj Finserv Ltd</t>
  </si>
  <si>
    <t>Nestle India Ltd</t>
  </si>
  <si>
    <t>Mahindra and Mahindra Ltd</t>
  </si>
  <si>
    <t>JSW Steel Ltd</t>
  </si>
  <si>
    <t>Tata Steel Ltd</t>
  </si>
  <si>
    <t>SBI Life Insurance Company Ltd</t>
  </si>
  <si>
    <t>LTIMindtree Ltd</t>
  </si>
  <si>
    <t>Grasim Industries Ltd</t>
  </si>
  <si>
    <t>HDFC Life Insurance Company Ltd</t>
  </si>
  <si>
    <t>Bharat Petroleum Corporation Ltd</t>
  </si>
  <si>
    <t>Tech Mahindra Ltd</t>
  </si>
  <si>
    <t>Hindalco Industries Ltd</t>
  </si>
  <si>
    <t>Cipla Ltd</t>
  </si>
  <si>
    <t>Indusind India Ltd</t>
  </si>
  <si>
    <t>Britannia Industries Ltd</t>
  </si>
  <si>
    <t>Eicher Industries Ltd</t>
  </si>
  <si>
    <t>Tata Consumer Products Ltd</t>
  </si>
  <si>
    <t>Dr Reddy's Labortories Ltd</t>
  </si>
  <si>
    <t>Hero MotoCorp Ltd</t>
  </si>
  <si>
    <t>Apollo Hospitals Enterprise Ltd</t>
  </si>
  <si>
    <t>Divi's Labortories Ltd</t>
  </si>
  <si>
    <t>UPL Ltd</t>
  </si>
  <si>
    <t>IT Services &amp; Consulting</t>
  </si>
  <si>
    <t>Private Banks</t>
  </si>
  <si>
    <t>Telecom Services</t>
  </si>
  <si>
    <t>Public Banks</t>
  </si>
  <si>
    <t>FMCG - Tobacco</t>
  </si>
  <si>
    <t>FMCG - Household Products</t>
  </si>
  <si>
    <t>Construction &amp; Engineering</t>
  </si>
  <si>
    <t>Consumer Finance</t>
  </si>
  <si>
    <t>Four Wheelers</t>
  </si>
  <si>
    <t>Pharmaceuticals</t>
  </si>
  <si>
    <t>Commodities Trading</t>
  </si>
  <si>
    <t>Oil &amp; Gas - Exploration &amp; Production</t>
  </si>
  <si>
    <t>Precious Metals, Jewellery &amp; Watches</t>
  </si>
  <si>
    <t>Power Generation</t>
  </si>
  <si>
    <t>Cement</t>
  </si>
  <si>
    <t>Ports</t>
  </si>
  <si>
    <t>Paints</t>
  </si>
  <si>
    <t>Mining - Coal</t>
  </si>
  <si>
    <t>Power Transmission &amp; Distribution</t>
  </si>
  <si>
    <t>Two Wheelers</t>
  </si>
  <si>
    <t>Insurance</t>
  </si>
  <si>
    <t>FMCG - Foods</t>
  </si>
  <si>
    <t>Iron &amp; Steel</t>
  </si>
  <si>
    <t>Metals - Aluminium</t>
  </si>
  <si>
    <t>Trucks &amp; Buses</t>
  </si>
  <si>
    <t>Tea &amp; Coffee</t>
  </si>
  <si>
    <t>Hospitals &amp; Diagnostic Centres</t>
  </si>
  <si>
    <t>Labs &amp; Life Sciences Services</t>
  </si>
  <si>
    <t>Fertilizers &amp; Agro Chemicals</t>
  </si>
  <si>
    <t>Consumer Discretionary</t>
  </si>
  <si>
    <t>Communication Services</t>
  </si>
  <si>
    <t>Consumer Staples</t>
  </si>
  <si>
    <t>Financials</t>
  </si>
  <si>
    <t>Health Care</t>
  </si>
  <si>
    <t>Industrials</t>
  </si>
  <si>
    <t>Information Technology</t>
  </si>
  <si>
    <t>Materials</t>
  </si>
  <si>
    <t>Utilities</t>
  </si>
  <si>
    <t>Symbol</t>
  </si>
  <si>
    <t>Price Year Ago</t>
  </si>
  <si>
    <t>Returns from last Year</t>
  </si>
  <si>
    <t>RELIANCE</t>
  </si>
  <si>
    <t>TCS</t>
  </si>
  <si>
    <t>HDFCBANK</t>
  </si>
  <si>
    <t>ICICIBANK</t>
  </si>
  <si>
    <t>BHARTIARTL</t>
  </si>
  <si>
    <t>SBIN</t>
  </si>
  <si>
    <t>INFY</t>
  </si>
  <si>
    <t>ITC</t>
  </si>
  <si>
    <t>HINDUNILVR</t>
  </si>
  <si>
    <t>LT</t>
  </si>
  <si>
    <t>HCLTECH</t>
  </si>
  <si>
    <t>BAJFINANCE</t>
  </si>
  <si>
    <t>MARUTI</t>
  </si>
  <si>
    <t>SUNPHARMA</t>
  </si>
  <si>
    <t>TATAMOTORS</t>
  </si>
  <si>
    <t>ADANIENT</t>
  </si>
  <si>
    <t>KOTAKBANK</t>
  </si>
  <si>
    <t>ONGC</t>
  </si>
  <si>
    <t>TITAN</t>
  </si>
  <si>
    <t>AXISBANK</t>
  </si>
  <si>
    <t>NTPC</t>
  </si>
  <si>
    <t>ULTRACEMCO</t>
  </si>
  <si>
    <t>ADANIPORTS</t>
  </si>
  <si>
    <t>ASIANPAINT</t>
  </si>
  <si>
    <t>COALINDIA</t>
  </si>
  <si>
    <t>POWERGRID</t>
  </si>
  <si>
    <t>WIPRO</t>
  </si>
  <si>
    <t>BAJAJ-AUTO</t>
  </si>
  <si>
    <t>BAJAJFINSV</t>
  </si>
  <si>
    <t>NESTLEIND</t>
  </si>
  <si>
    <t>M&amp;M</t>
  </si>
  <si>
    <t>JSWSTEEL</t>
  </si>
  <si>
    <t>TATASTEEL</t>
  </si>
  <si>
    <t>SBILIFE</t>
  </si>
  <si>
    <t>LTIM</t>
  </si>
  <si>
    <t>GRASIM</t>
  </si>
  <si>
    <t>HDFCLIFE</t>
  </si>
  <si>
    <t>BPCL</t>
  </si>
  <si>
    <t>TECHM</t>
  </si>
  <si>
    <t>HINDALCO</t>
  </si>
  <si>
    <t>CIPLA</t>
  </si>
  <si>
    <t>INDUSINDBK</t>
  </si>
  <si>
    <t>BRITANNIA</t>
  </si>
  <si>
    <t>EICHERMOT</t>
  </si>
  <si>
    <t>TATACONSUM</t>
  </si>
  <si>
    <t>DRREDDY</t>
  </si>
  <si>
    <t>HEROMOTOCO</t>
  </si>
  <si>
    <t>APOLLOHOSP</t>
  </si>
  <si>
    <t>DIVISLAB</t>
  </si>
  <si>
    <t>UPL</t>
  </si>
  <si>
    <t>Details</t>
  </si>
  <si>
    <t>HDFC Bank Limited (also known as HDFC) is an Indian banking and financial services company headquartered in Mumbai. It is India's largest private sector bank by assets and the world's sixth-largest bank by market capitalization as of August 2023, following its takeover of parent company HDFC.</t>
  </si>
  <si>
    <t>ICICI Bank Limited is an Indian multinational bank and financial services company headquartered in Mumbai with registered office in Vadodara. It offers a wide range of banking and financial services for corporate and retail customers through a variety of delivery channels and specialized subsidiaries in the areas of investment banking, life, non-life insurance, venture capital and asset management.</t>
  </si>
  <si>
    <t>Bharti Airtel Limited, commonly known as Airtel, is an Indian multinational telecommunications services company based in New Delhi. It operates in 18 countries across South Asia and Africa, as well as the Channel Islands. It is the second largest mobile network operator in India and the second largest mobile network operator in the world.</t>
  </si>
  <si>
    <t>Larsen &amp; Toubro Limited, abbreviated as L&amp;T, is an Indian multinational conglomerate, with interests in engineering, construction, manufacturing, technology, information technology, military and financial services. It is headquartered in Mumbai, Maharashtra.</t>
  </si>
  <si>
    <t>Reliance Industries Limited is an Indian multinational conglomerate headquartered in Mumbai. Its businesses include energy, petrochemicals, natural gas, retail, entertainment, telecommunications, mass media, and textiles. Reliance is the largest public company in India by market capitalisation and revenue, and the 100th largest company worldwide.</t>
  </si>
  <si>
    <t>Tata Consultancy Services Limited (TCS) is an Indian multinational information technology (IT) services and consulting company headquartered in Mumbai. It is a part of the Tata Group and operates in 150 locations across 46 countries.TCS is the second-largest Indian company by market capitalization, the most valuable IT service brands worldwide, and the top Big Tech (India) company.</t>
  </si>
  <si>
    <t>State Bank of India (SBI) is an Indian multinational public sector bank and financial services statutory body headquartered in Mumbai, Maharashtra. SBI is the 48th largest bank in the world by total assets and ranked 221st in the Fortune Global 500 list of the world's biggest corporations of 2020, being the only Indian bank on the list. It is a public sector bank and the largest bank in India with a 23% market share by assets and a 25% share of the total loan and deposits market.</t>
  </si>
  <si>
    <t>Infosys Limited is an Indian multinational information technology company that provides business consulting, information technology and outsourcing services. The company was founded in Pune and is headquartered in Bangalore. Infosys is the second-largest Indian IT company, after Tata Consultancy Services, by 2020 revenue figures.</t>
  </si>
  <si>
    <t>ITC Limited is an Indian company headquartered in Kolkata. ITC has a diversified presence across industries such as FMCG, hotels, software, packaging, paperboards, specialty papers and agribusiness. The company has 13 businesses in 5 segments. It exports its products in 90 countries. Its products are available in 6 million retail outlets.</t>
  </si>
  <si>
    <t>Hindustan Unilever Limited (HUL) is a British-owned Indian final good company headquartered in Mumbai. It is a subsidiary of the British company Unilever. Its products include foods, beverages, cleaning agents, personal care products, water purifiers and other fast-moving consumer goods (FMCGs).</t>
  </si>
  <si>
    <t>Sector PE</t>
  </si>
  <si>
    <t xml:space="preserve">Date </t>
  </si>
  <si>
    <t>HDFC</t>
  </si>
  <si>
    <t>ICICI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</si>
</sst>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7"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9"/>
      <color theme="1"/>
      <name val="Arial"/>
      <family val="2"/>
    </font>
    <font>
      <sz val="12"/>
      <color rgb="FF2F363F"/>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0" xfId="0" applyFont="1"/>
    <xf numFmtId="0" fontId="2" fillId="0" borderId="0" xfId="0" applyFont="1"/>
    <xf numFmtId="10" fontId="1" fillId="0" borderId="0" xfId="0" applyNumberFormat="1" applyFont="1" applyAlignment="1">
      <alignment horizontal="center"/>
    </xf>
    <xf numFmtId="10" fontId="2" fillId="0" borderId="0" xfId="0" applyNumberFormat="1" applyFont="1"/>
    <xf numFmtId="10" fontId="1" fillId="0" borderId="0" xfId="0" applyNumberFormat="1" applyFont="1"/>
    <xf numFmtId="0" fontId="3" fillId="0" borderId="0" xfId="0" applyFont="1" applyAlignment="1">
      <alignment vertical="center" wrapText="1"/>
    </xf>
    <xf numFmtId="164" fontId="1" fillId="0" borderId="0" xfId="0" applyNumberFormat="1" applyFont="1" applyAlignment="1">
      <alignment horizontal="center"/>
    </xf>
    <xf numFmtId="164" fontId="1" fillId="0" borderId="0" xfId="0" applyNumberFormat="1" applyFont="1"/>
    <xf numFmtId="164" fontId="2" fillId="0" borderId="0" xfId="0" applyNumberFormat="1" applyFont="1"/>
    <xf numFmtId="0" fontId="4" fillId="0" borderId="0" xfId="0" applyFont="1" applyAlignment="1">
      <alignment wrapText="1"/>
    </xf>
    <xf numFmtId="0" fontId="1" fillId="0" borderId="0" xfId="0" applyFont="1" applyAlignment="1">
      <alignment horizontal="center" vertical="center"/>
    </xf>
    <xf numFmtId="2" fontId="1" fillId="0" borderId="0" xfId="0" applyNumberFormat="1" applyFont="1"/>
    <xf numFmtId="0" fontId="5" fillId="0" borderId="0" xfId="0" applyFont="1"/>
    <xf numFmtId="0" fontId="6" fillId="0" borderId="0" xfId="0" applyFont="1" applyAlignment="1">
      <alignment horizontal="left" vertical="center"/>
    </xf>
    <xf numFmtId="14" fontId="0" fillId="0" borderId="0" xfId="0" applyNumberFormat="1"/>
    <xf numFmtId="4" fontId="0" fillId="0" borderId="0" xfId="0" applyNumberFormat="1"/>
    <xf numFmtId="17"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D62AD-F90A-4F47-BA97-6B49965F4B72}">
  <dimension ref="A1:S51"/>
  <sheetViews>
    <sheetView topLeftCell="D1" workbookViewId="0">
      <selection activeCell="J7" sqref="J7"/>
    </sheetView>
  </sheetViews>
  <sheetFormatPr defaultRowHeight="15.6" x14ac:dyDescent="0.3"/>
  <cols>
    <col min="1" max="1" width="8.88671875" style="1"/>
    <col min="2" max="2" width="40.77734375" style="2" bestFit="1" customWidth="1"/>
    <col min="3" max="3" width="24" style="2" bestFit="1" customWidth="1"/>
    <col min="4" max="4" width="36.5546875" style="2" bestFit="1" customWidth="1"/>
    <col min="5" max="5" width="15.44140625" style="9" customWidth="1"/>
    <col min="6" max="6" width="11.33203125" style="2" customWidth="1"/>
    <col min="7" max="7" width="13.21875" style="9" bestFit="1" customWidth="1"/>
    <col min="8" max="8" width="16.88671875" style="9" bestFit="1" customWidth="1"/>
    <col min="9" max="9" width="27.5546875" style="6" bestFit="1" customWidth="1"/>
    <col min="10" max="10" width="9.5546875" style="2" bestFit="1" customWidth="1"/>
    <col min="11" max="11" width="8.88671875" style="2"/>
    <col min="12" max="12" width="9.33203125" style="2" bestFit="1" customWidth="1"/>
    <col min="13" max="13" width="8.88671875" style="2"/>
    <col min="14" max="14" width="9.6640625" style="2" bestFit="1" customWidth="1"/>
    <col min="15" max="15" width="15.109375" style="2" customWidth="1"/>
    <col min="16" max="16" width="20.88671875" style="2" bestFit="1" customWidth="1"/>
    <col min="17" max="17" width="17.6640625" style="2" bestFit="1" customWidth="1"/>
    <col min="18" max="18" width="12.33203125" style="2" customWidth="1"/>
    <col min="19" max="19" width="11.44140625" style="2" customWidth="1"/>
    <col min="20" max="16384" width="8.88671875" style="2"/>
  </cols>
  <sheetData>
    <row r="1" spans="1:19" s="1" customFormat="1" x14ac:dyDescent="0.3">
      <c r="A1" s="1" t="s">
        <v>1</v>
      </c>
      <c r="B1" s="1" t="s">
        <v>0</v>
      </c>
      <c r="C1" s="1" t="s">
        <v>2</v>
      </c>
      <c r="D1" s="1" t="s">
        <v>3</v>
      </c>
      <c r="E1" s="8" t="s">
        <v>4</v>
      </c>
      <c r="F1" s="1" t="s">
        <v>6</v>
      </c>
      <c r="G1" s="8" t="s">
        <v>5</v>
      </c>
      <c r="H1" s="8" t="s">
        <v>107</v>
      </c>
      <c r="I1" s="4" t="s">
        <v>108</v>
      </c>
      <c r="J1" s="1" t="s">
        <v>170</v>
      </c>
      <c r="K1" s="1" t="s">
        <v>7</v>
      </c>
      <c r="L1" s="1" t="s">
        <v>8</v>
      </c>
      <c r="M1" s="1" t="s">
        <v>9</v>
      </c>
      <c r="N1" s="1" t="s">
        <v>11</v>
      </c>
      <c r="O1" s="1" t="s">
        <v>10</v>
      </c>
      <c r="P1" s="1" t="s">
        <v>12</v>
      </c>
      <c r="Q1" s="1" t="s">
        <v>13</v>
      </c>
      <c r="R1" s="1" t="s">
        <v>15</v>
      </c>
      <c r="S1" s="1" t="s">
        <v>14</v>
      </c>
    </row>
    <row r="2" spans="1:19" x14ac:dyDescent="0.3">
      <c r="A2" s="1">
        <v>1</v>
      </c>
      <c r="B2" s="2" t="s">
        <v>16</v>
      </c>
      <c r="C2" s="2" t="s">
        <v>17</v>
      </c>
      <c r="D2" s="2" t="s">
        <v>18</v>
      </c>
      <c r="E2" s="9">
        <v>1968848.67</v>
      </c>
      <c r="F2" s="2">
        <v>250</v>
      </c>
      <c r="G2" s="9">
        <v>2910.05</v>
      </c>
      <c r="H2" s="10">
        <v>1995.47</v>
      </c>
      <c r="I2" s="5">
        <v>0.45479999999999998</v>
      </c>
      <c r="J2" s="13">
        <v>23.13</v>
      </c>
      <c r="K2" s="2">
        <v>29.52</v>
      </c>
      <c r="L2" s="2">
        <v>18.649999999999999</v>
      </c>
      <c r="M2" s="2">
        <v>2.38</v>
      </c>
      <c r="N2" s="2">
        <v>2.0099999999999998</v>
      </c>
      <c r="O2" s="2">
        <v>0.31</v>
      </c>
      <c r="P2" s="2">
        <v>1.03</v>
      </c>
      <c r="Q2" s="2">
        <v>56.92</v>
      </c>
      <c r="R2" s="2">
        <v>22.14</v>
      </c>
      <c r="S2" s="2">
        <v>16.68</v>
      </c>
    </row>
    <row r="3" spans="1:19" x14ac:dyDescent="0.3">
      <c r="A3" s="1">
        <v>2</v>
      </c>
      <c r="B3" s="2" t="s">
        <v>19</v>
      </c>
      <c r="C3" s="2" t="s">
        <v>103</v>
      </c>
      <c r="D3" s="2" t="s">
        <v>68</v>
      </c>
      <c r="E3" s="9">
        <v>1414997.85</v>
      </c>
      <c r="F3" s="2">
        <v>175</v>
      </c>
      <c r="G3" s="9">
        <v>3910.9</v>
      </c>
      <c r="H3" s="9">
        <v>3120.5</v>
      </c>
      <c r="I3" s="6">
        <v>0.25330000000000003</v>
      </c>
      <c r="J3" s="2">
        <v>31.71</v>
      </c>
      <c r="K3" s="2">
        <v>33.57</v>
      </c>
      <c r="L3" s="2">
        <v>19.43</v>
      </c>
      <c r="M3" s="2">
        <v>15.51</v>
      </c>
      <c r="N3" s="2">
        <v>8.5500000000000007</v>
      </c>
      <c r="O3" s="2">
        <v>2.97</v>
      </c>
      <c r="P3" s="2">
        <v>2.17</v>
      </c>
      <c r="Q3" s="2">
        <v>13.22</v>
      </c>
      <c r="R3" s="2">
        <v>12.47</v>
      </c>
      <c r="S3" s="2">
        <v>10.09</v>
      </c>
    </row>
    <row r="4" spans="1:19" x14ac:dyDescent="0.3">
      <c r="A4" s="1">
        <v>3</v>
      </c>
      <c r="B4" s="2" t="s">
        <v>20</v>
      </c>
      <c r="C4" s="2" t="s">
        <v>100</v>
      </c>
      <c r="D4" s="2" t="s">
        <v>69</v>
      </c>
      <c r="E4" s="9">
        <v>1096118.8899999999</v>
      </c>
      <c r="F4" s="2">
        <v>550</v>
      </c>
      <c r="G4" s="9">
        <v>1442.85</v>
      </c>
      <c r="H4" s="9">
        <v>1560.65</v>
      </c>
      <c r="I4" s="6">
        <v>-7.5499999999999998E-2</v>
      </c>
      <c r="J4" s="2">
        <v>20.260000000000002</v>
      </c>
      <c r="K4" s="2">
        <v>23.83</v>
      </c>
      <c r="L4" s="2">
        <v>18.61</v>
      </c>
      <c r="M4" s="2">
        <v>3.78</v>
      </c>
      <c r="N4" s="2">
        <v>2.71</v>
      </c>
      <c r="O4" s="2">
        <v>0.97</v>
      </c>
      <c r="P4" s="2">
        <v>0.87</v>
      </c>
      <c r="Q4" s="2">
        <v>0</v>
      </c>
      <c r="R4" s="2">
        <v>52.3</v>
      </c>
      <c r="S4" s="2">
        <v>30.8</v>
      </c>
    </row>
    <row r="5" spans="1:19" x14ac:dyDescent="0.3">
      <c r="A5" s="1">
        <v>4</v>
      </c>
      <c r="B5" s="2" t="s">
        <v>21</v>
      </c>
      <c r="C5" s="2" t="s">
        <v>100</v>
      </c>
      <c r="D5" s="2" t="s">
        <v>69</v>
      </c>
      <c r="E5" s="9">
        <v>765550.41</v>
      </c>
      <c r="F5" s="2">
        <v>700</v>
      </c>
      <c r="G5" s="9">
        <v>1090.3</v>
      </c>
      <c r="H5" s="9">
        <v>852.4</v>
      </c>
      <c r="I5" s="6">
        <v>0.27910000000000001</v>
      </c>
      <c r="J5" s="2">
        <v>20.28</v>
      </c>
      <c r="K5" s="2">
        <v>22.49</v>
      </c>
      <c r="L5" s="2">
        <v>15.76</v>
      </c>
      <c r="M5" s="2">
        <v>3.46</v>
      </c>
      <c r="N5" s="2">
        <v>2.71</v>
      </c>
      <c r="O5" s="2">
        <v>0.73</v>
      </c>
      <c r="P5" s="2">
        <v>0.87</v>
      </c>
      <c r="Q5" s="2">
        <v>0</v>
      </c>
      <c r="R5" s="2">
        <v>35.119999999999997</v>
      </c>
      <c r="S5" s="2">
        <v>37.21</v>
      </c>
    </row>
    <row r="6" spans="1:19" x14ac:dyDescent="0.3">
      <c r="A6" s="1">
        <v>5</v>
      </c>
      <c r="B6" s="2" t="s">
        <v>22</v>
      </c>
      <c r="C6" s="2" t="s">
        <v>98</v>
      </c>
      <c r="D6" s="2" t="s">
        <v>70</v>
      </c>
      <c r="E6" s="9">
        <v>731313.75</v>
      </c>
      <c r="F6" s="2">
        <v>950</v>
      </c>
      <c r="G6" s="9">
        <v>1236.0999999999999</v>
      </c>
      <c r="H6" s="9">
        <v>762.45</v>
      </c>
      <c r="I6" s="6">
        <v>0.62119999999999997</v>
      </c>
      <c r="J6" s="2">
        <v>-90.61</v>
      </c>
      <c r="K6" s="2">
        <v>87.63</v>
      </c>
      <c r="L6" s="2">
        <v>18.440000000000001</v>
      </c>
      <c r="M6" s="2">
        <v>6.87</v>
      </c>
      <c r="N6" s="2">
        <v>10.5</v>
      </c>
      <c r="O6" s="2">
        <v>0.33</v>
      </c>
      <c r="P6" s="2">
        <v>0.34</v>
      </c>
      <c r="Q6" s="2">
        <v>54.57</v>
      </c>
      <c r="R6" s="2">
        <v>22.68</v>
      </c>
      <c r="S6" s="2">
        <v>19.649999999999999</v>
      </c>
    </row>
    <row r="7" spans="1:19" x14ac:dyDescent="0.3">
      <c r="A7" s="1">
        <v>6</v>
      </c>
      <c r="B7" s="2" t="s">
        <v>23</v>
      </c>
      <c r="C7" s="2" t="s">
        <v>100</v>
      </c>
      <c r="D7" s="2" t="s">
        <v>71</v>
      </c>
      <c r="E7" s="9">
        <v>666400.77</v>
      </c>
      <c r="F7" s="2">
        <v>1500</v>
      </c>
      <c r="G7" s="9">
        <v>746.7</v>
      </c>
      <c r="H7" s="9">
        <v>505.35</v>
      </c>
      <c r="I7" s="6">
        <v>0.47760000000000002</v>
      </c>
      <c r="J7" s="2">
        <v>20.28</v>
      </c>
      <c r="K7" s="2">
        <v>11.98</v>
      </c>
      <c r="L7" s="2">
        <v>20.86</v>
      </c>
      <c r="M7" s="2">
        <v>1.79</v>
      </c>
      <c r="N7" s="2">
        <v>2.71</v>
      </c>
      <c r="O7" s="2">
        <v>1.51</v>
      </c>
      <c r="P7" s="2">
        <v>0.87</v>
      </c>
      <c r="Q7" s="2">
        <v>56.92</v>
      </c>
      <c r="R7" s="2">
        <v>10.81</v>
      </c>
      <c r="S7" s="2">
        <v>23.91</v>
      </c>
    </row>
    <row r="8" spans="1:19" x14ac:dyDescent="0.3">
      <c r="A8" s="1">
        <v>7</v>
      </c>
      <c r="B8" s="2" t="s">
        <v>24</v>
      </c>
      <c r="C8" s="2" t="s">
        <v>103</v>
      </c>
      <c r="D8" s="2" t="s">
        <v>68</v>
      </c>
      <c r="E8" s="9">
        <v>624544.84</v>
      </c>
      <c r="F8" s="2">
        <v>400</v>
      </c>
      <c r="G8" s="9">
        <v>1508.85</v>
      </c>
      <c r="H8" s="9">
        <v>1380.65</v>
      </c>
      <c r="I8" s="6">
        <v>9.2899999999999996E-2</v>
      </c>
      <c r="J8" s="2">
        <v>31.71</v>
      </c>
      <c r="K8" s="2">
        <v>25.92</v>
      </c>
      <c r="L8" s="2">
        <v>24.97</v>
      </c>
      <c r="M8" s="2">
        <v>8.24</v>
      </c>
      <c r="N8" s="2">
        <v>8.5500000000000007</v>
      </c>
      <c r="O8" s="2">
        <v>2.25</v>
      </c>
      <c r="P8" s="2">
        <v>2.17</v>
      </c>
      <c r="Q8" s="2">
        <v>13.22</v>
      </c>
      <c r="R8" s="2">
        <v>30.13</v>
      </c>
      <c r="S8" s="2">
        <v>31.98</v>
      </c>
    </row>
    <row r="9" spans="1:19" x14ac:dyDescent="0.3">
      <c r="A9" s="1">
        <v>8</v>
      </c>
      <c r="B9" s="2" t="s">
        <v>25</v>
      </c>
      <c r="C9" s="2" t="s">
        <v>99</v>
      </c>
      <c r="D9" s="2" t="s">
        <v>72</v>
      </c>
      <c r="E9" s="9">
        <v>535095.16</v>
      </c>
      <c r="F9" s="2">
        <v>1600</v>
      </c>
      <c r="G9" s="9">
        <v>428.6</v>
      </c>
      <c r="H9" s="9">
        <v>378.7</v>
      </c>
      <c r="I9" s="6">
        <v>0.1318</v>
      </c>
      <c r="J9" s="2">
        <v>48.68</v>
      </c>
      <c r="K9" s="2">
        <v>27.88</v>
      </c>
      <c r="L9" s="2">
        <v>18.72</v>
      </c>
      <c r="M9" s="2">
        <v>7.69</v>
      </c>
      <c r="N9" s="2">
        <v>9.85</v>
      </c>
      <c r="O9" s="2">
        <v>3.6</v>
      </c>
      <c r="P9" s="2">
        <v>1.47</v>
      </c>
      <c r="Q9" s="2">
        <v>0</v>
      </c>
      <c r="R9" s="2">
        <v>43.24</v>
      </c>
      <c r="S9" s="2">
        <v>41.97</v>
      </c>
    </row>
    <row r="10" spans="1:19" x14ac:dyDescent="0.3">
      <c r="A10" s="1">
        <v>9</v>
      </c>
      <c r="B10" s="2" t="s">
        <v>26</v>
      </c>
      <c r="C10" s="2" t="s">
        <v>99</v>
      </c>
      <c r="D10" s="2" t="s">
        <v>73</v>
      </c>
      <c r="E10" s="9">
        <v>530197.02</v>
      </c>
      <c r="F10" s="2">
        <v>300</v>
      </c>
      <c r="G10" s="9">
        <v>2256.5500000000002</v>
      </c>
      <c r="H10" s="9">
        <v>2480.8000000000002</v>
      </c>
      <c r="I10" s="6">
        <v>-9.0399999999999994E-2</v>
      </c>
      <c r="J10" s="2">
        <v>48.68</v>
      </c>
      <c r="K10" s="2">
        <v>52.39</v>
      </c>
      <c r="L10" s="2">
        <v>16.46</v>
      </c>
      <c r="M10" s="2">
        <v>10.49</v>
      </c>
      <c r="N10" s="2">
        <v>9.85</v>
      </c>
      <c r="O10" s="2">
        <v>1.73</v>
      </c>
      <c r="P10" s="2">
        <v>1.47</v>
      </c>
      <c r="Q10" s="2">
        <v>61.9</v>
      </c>
      <c r="R10" s="2">
        <v>13.65</v>
      </c>
      <c r="S10" s="2">
        <v>12.38</v>
      </c>
    </row>
    <row r="11" spans="1:19" x14ac:dyDescent="0.3">
      <c r="A11" s="1">
        <v>10</v>
      </c>
      <c r="B11" s="2" t="s">
        <v>27</v>
      </c>
      <c r="C11" s="2" t="s">
        <v>102</v>
      </c>
      <c r="D11" s="2" t="s">
        <v>74</v>
      </c>
      <c r="E11" s="9">
        <v>497313.52</v>
      </c>
      <c r="F11" s="2">
        <v>300</v>
      </c>
      <c r="G11" s="9">
        <v>3617.8</v>
      </c>
      <c r="H11" s="9">
        <v>2166.15</v>
      </c>
      <c r="I11" s="6">
        <v>0.67020000000000002</v>
      </c>
      <c r="J11" s="2">
        <v>59.73</v>
      </c>
      <c r="K11" s="2">
        <v>47.5</v>
      </c>
      <c r="L11" s="2">
        <v>21.07</v>
      </c>
      <c r="M11" s="2">
        <v>4.8</v>
      </c>
      <c r="N11" s="2">
        <v>6.69</v>
      </c>
      <c r="O11" s="2">
        <v>0.68</v>
      </c>
      <c r="P11" s="2">
        <v>0.51</v>
      </c>
      <c r="Q11" s="2">
        <v>0</v>
      </c>
      <c r="R11" s="2">
        <v>25.16</v>
      </c>
      <c r="S11" s="2">
        <v>36.99</v>
      </c>
    </row>
    <row r="12" spans="1:19" x14ac:dyDescent="0.3">
      <c r="A12" s="1">
        <v>11</v>
      </c>
      <c r="B12" s="2" t="s">
        <v>28</v>
      </c>
      <c r="C12" s="2" t="s">
        <v>103</v>
      </c>
      <c r="D12" s="2" t="s">
        <v>68</v>
      </c>
      <c r="E12" s="9">
        <v>421859.28</v>
      </c>
      <c r="F12" s="2">
        <v>700</v>
      </c>
      <c r="G12" s="9">
        <v>1557.85</v>
      </c>
      <c r="H12" s="9">
        <v>1051.75</v>
      </c>
      <c r="I12" s="6">
        <v>0.48120000000000002</v>
      </c>
      <c r="J12" s="2">
        <v>20.28</v>
      </c>
      <c r="K12" s="2">
        <v>28.41</v>
      </c>
      <c r="L12" s="2">
        <v>22.02</v>
      </c>
      <c r="M12" s="2">
        <v>6.45</v>
      </c>
      <c r="N12" s="2">
        <v>8.5500000000000007</v>
      </c>
      <c r="O12" s="2">
        <v>3.09</v>
      </c>
      <c r="P12" s="2">
        <v>2.17</v>
      </c>
      <c r="Q12" s="2">
        <v>60.81</v>
      </c>
      <c r="R12" s="2">
        <v>19.420000000000002</v>
      </c>
      <c r="S12" s="2">
        <v>15.15</v>
      </c>
    </row>
    <row r="13" spans="1:19" x14ac:dyDescent="0.3">
      <c r="A13" s="1">
        <v>12</v>
      </c>
      <c r="B13" s="2" t="s">
        <v>29</v>
      </c>
      <c r="C13" s="2" t="s">
        <v>100</v>
      </c>
      <c r="D13" s="2" t="s">
        <v>75</v>
      </c>
      <c r="E13" s="9">
        <v>418279.23</v>
      </c>
      <c r="F13" s="2">
        <v>125</v>
      </c>
      <c r="G13" s="9">
        <v>6760.9</v>
      </c>
      <c r="H13" s="9">
        <v>5649.25</v>
      </c>
      <c r="I13" s="6">
        <v>0.1968</v>
      </c>
      <c r="J13" s="2">
        <v>31.71</v>
      </c>
      <c r="K13" s="2">
        <v>36.35</v>
      </c>
      <c r="L13" s="2">
        <v>22.53</v>
      </c>
      <c r="M13" s="2">
        <v>7.69</v>
      </c>
      <c r="N13" s="2">
        <v>2.71</v>
      </c>
      <c r="O13" s="2">
        <v>0.43</v>
      </c>
      <c r="P13" s="2">
        <v>0.87</v>
      </c>
      <c r="Q13" s="2">
        <v>54.78</v>
      </c>
      <c r="R13" s="2">
        <v>20.92</v>
      </c>
      <c r="S13" s="2">
        <v>14.09</v>
      </c>
    </row>
    <row r="14" spans="1:19" x14ac:dyDescent="0.3">
      <c r="A14" s="1">
        <v>13</v>
      </c>
      <c r="B14" s="2" t="s">
        <v>30</v>
      </c>
      <c r="C14" s="2" t="s">
        <v>97</v>
      </c>
      <c r="D14" s="2" t="s">
        <v>76</v>
      </c>
      <c r="E14" s="9">
        <v>387900.46</v>
      </c>
      <c r="F14" s="2">
        <v>50</v>
      </c>
      <c r="G14" s="9">
        <v>12337.7</v>
      </c>
      <c r="H14" s="9">
        <v>8242.9</v>
      </c>
      <c r="I14" s="6">
        <v>0.49680000000000002</v>
      </c>
      <c r="J14" s="2">
        <v>63.81</v>
      </c>
      <c r="K14" s="2">
        <v>47.24</v>
      </c>
      <c r="L14" s="2">
        <v>18.72</v>
      </c>
      <c r="M14" s="2">
        <v>6.28</v>
      </c>
      <c r="N14" s="2">
        <v>7.7</v>
      </c>
      <c r="O14" s="2">
        <v>0.7</v>
      </c>
      <c r="P14" s="2">
        <v>0.49</v>
      </c>
      <c r="Q14" s="2">
        <v>58.19</v>
      </c>
      <c r="R14" s="2">
        <v>20.6</v>
      </c>
      <c r="S14" s="2">
        <v>17.77</v>
      </c>
    </row>
    <row r="15" spans="1:19" x14ac:dyDescent="0.3">
      <c r="A15" s="1">
        <v>14</v>
      </c>
      <c r="B15" s="2" t="s">
        <v>31</v>
      </c>
      <c r="C15" s="2" t="s">
        <v>101</v>
      </c>
      <c r="D15" s="2" t="s">
        <v>77</v>
      </c>
      <c r="E15" s="9">
        <v>386029</v>
      </c>
      <c r="F15" s="2">
        <v>700</v>
      </c>
      <c r="G15" s="9">
        <v>1608.9</v>
      </c>
      <c r="H15" s="9">
        <v>972.85</v>
      </c>
      <c r="I15" s="6">
        <v>0.65380000000000005</v>
      </c>
      <c r="J15" s="2">
        <v>51.91</v>
      </c>
      <c r="K15" s="2">
        <v>45.56</v>
      </c>
      <c r="L15" s="2">
        <v>17.46</v>
      </c>
      <c r="M15" s="2">
        <v>6.51</v>
      </c>
      <c r="N15" s="2">
        <v>5.84</v>
      </c>
      <c r="O15" s="2">
        <v>0.71</v>
      </c>
      <c r="P15" s="2">
        <v>0.56999999999999995</v>
      </c>
      <c r="Q15" s="2">
        <v>54.48</v>
      </c>
      <c r="R15" s="2">
        <v>17.07</v>
      </c>
      <c r="S15" s="2">
        <v>19.52</v>
      </c>
    </row>
    <row r="16" spans="1:19" x14ac:dyDescent="0.3">
      <c r="A16" s="1">
        <v>15</v>
      </c>
      <c r="B16" s="2" t="s">
        <v>32</v>
      </c>
      <c r="C16" s="2" t="s">
        <v>97</v>
      </c>
      <c r="D16" s="2" t="s">
        <v>76</v>
      </c>
      <c r="E16" s="9">
        <v>358621.66</v>
      </c>
      <c r="F16" s="2">
        <v>1425</v>
      </c>
      <c r="G16" s="9">
        <v>979.8</v>
      </c>
      <c r="H16" s="9">
        <v>416.5</v>
      </c>
      <c r="I16" s="6">
        <v>1.3525</v>
      </c>
      <c r="J16" s="14">
        <v>59.73</v>
      </c>
      <c r="K16" s="2">
        <v>148.54</v>
      </c>
      <c r="L16" s="2">
        <v>24.51</v>
      </c>
      <c r="M16" s="2">
        <v>6.82</v>
      </c>
      <c r="N16" s="2">
        <v>7.7</v>
      </c>
      <c r="O16" s="2">
        <v>0.19</v>
      </c>
      <c r="P16" s="2">
        <v>0.49</v>
      </c>
      <c r="Q16" s="2">
        <v>46.37</v>
      </c>
      <c r="R16" s="2">
        <v>18.62</v>
      </c>
      <c r="S16" s="2">
        <v>17.34</v>
      </c>
    </row>
    <row r="17" spans="1:19" x14ac:dyDescent="0.3">
      <c r="A17" s="1">
        <v>16</v>
      </c>
      <c r="B17" s="2" t="s">
        <v>33</v>
      </c>
      <c r="C17" s="2" t="s">
        <v>102</v>
      </c>
      <c r="D17" s="2" t="s">
        <v>78</v>
      </c>
      <c r="E17" s="9">
        <v>354278.15</v>
      </c>
      <c r="F17" s="2">
        <v>300</v>
      </c>
      <c r="G17" s="9">
        <v>3107.7</v>
      </c>
      <c r="H17" s="9">
        <v>1740.65</v>
      </c>
      <c r="I17" s="6">
        <v>0.78539999999999999</v>
      </c>
      <c r="J17" s="14">
        <v>63.81</v>
      </c>
      <c r="K17" s="2">
        <v>143.26</v>
      </c>
      <c r="L17" s="2">
        <v>43.89</v>
      </c>
      <c r="M17" s="2">
        <v>9.35</v>
      </c>
      <c r="N17" s="2">
        <v>6.69</v>
      </c>
      <c r="O17" s="2">
        <v>0.04</v>
      </c>
      <c r="P17" s="2">
        <v>0.51</v>
      </c>
      <c r="Q17" s="2">
        <v>72.61</v>
      </c>
      <c r="R17" s="2">
        <v>14.65</v>
      </c>
      <c r="S17" s="2">
        <v>5.44</v>
      </c>
    </row>
    <row r="18" spans="1:19" x14ac:dyDescent="0.3">
      <c r="A18" s="1">
        <v>17</v>
      </c>
      <c r="B18" s="2" t="s">
        <v>34</v>
      </c>
      <c r="C18" s="2" t="s">
        <v>100</v>
      </c>
      <c r="D18" s="2" t="s">
        <v>69</v>
      </c>
      <c r="E18" s="9">
        <v>353134.27</v>
      </c>
      <c r="F18" s="2">
        <v>400</v>
      </c>
      <c r="G18" s="9">
        <v>1776.4</v>
      </c>
      <c r="H18" s="9">
        <v>1692.15</v>
      </c>
      <c r="I18" s="6">
        <v>4.9799999999999997E-2</v>
      </c>
      <c r="J18" s="14">
        <v>20.28</v>
      </c>
      <c r="K18" s="2">
        <v>23.66</v>
      </c>
      <c r="L18" s="2">
        <v>18.59</v>
      </c>
      <c r="M18" s="2">
        <v>3.14</v>
      </c>
      <c r="N18" s="2">
        <v>2.71</v>
      </c>
      <c r="O18" s="2">
        <v>0.08</v>
      </c>
      <c r="P18" s="2">
        <v>0.87</v>
      </c>
      <c r="Q18" s="2">
        <v>25.91</v>
      </c>
      <c r="R18" s="2">
        <v>39.74</v>
      </c>
      <c r="S18" s="2">
        <v>21.41</v>
      </c>
    </row>
    <row r="19" spans="1:19" x14ac:dyDescent="0.3">
      <c r="A19" s="1">
        <v>18</v>
      </c>
      <c r="B19" s="2" t="s">
        <v>35</v>
      </c>
      <c r="C19" s="2" t="s">
        <v>17</v>
      </c>
      <c r="D19" s="2" t="s">
        <v>79</v>
      </c>
      <c r="E19" s="9">
        <v>331175.84999999998</v>
      </c>
      <c r="F19" s="2">
        <v>3850</v>
      </c>
      <c r="G19" s="9">
        <v>263.25</v>
      </c>
      <c r="H19" s="9">
        <v>149.4</v>
      </c>
      <c r="I19" s="6">
        <v>0.76200000000000001</v>
      </c>
      <c r="J19" s="14">
        <v>63.81</v>
      </c>
      <c r="K19" s="2">
        <v>9.34</v>
      </c>
      <c r="L19" s="2">
        <v>25.82</v>
      </c>
      <c r="M19" s="2">
        <v>1.1000000000000001</v>
      </c>
      <c r="N19" s="2">
        <v>2.0099999999999998</v>
      </c>
      <c r="O19" s="2">
        <v>4.2699999999999996</v>
      </c>
      <c r="P19" s="2">
        <v>1.03</v>
      </c>
      <c r="Q19" s="2">
        <v>58.89</v>
      </c>
      <c r="R19" s="2">
        <v>9.19</v>
      </c>
      <c r="S19" s="2">
        <v>18.73</v>
      </c>
    </row>
    <row r="20" spans="1:19" x14ac:dyDescent="0.3">
      <c r="A20" s="1">
        <v>19</v>
      </c>
      <c r="B20" s="2" t="s">
        <v>36</v>
      </c>
      <c r="C20" s="2" t="s">
        <v>97</v>
      </c>
      <c r="D20" s="2" t="s">
        <v>80</v>
      </c>
      <c r="E20" s="9">
        <v>329075.7</v>
      </c>
      <c r="F20" s="2">
        <v>175</v>
      </c>
      <c r="G20" s="9">
        <v>3706.7</v>
      </c>
      <c r="H20" s="9">
        <v>2493.25</v>
      </c>
      <c r="I20" s="6">
        <v>0.48659999999999998</v>
      </c>
      <c r="J20" s="14">
        <v>23.13</v>
      </c>
      <c r="K20" s="2">
        <v>101.25</v>
      </c>
      <c r="L20" s="2">
        <v>17.75</v>
      </c>
      <c r="M20" s="2">
        <v>27.64</v>
      </c>
      <c r="N20" s="2">
        <v>7.7</v>
      </c>
      <c r="O20" s="2">
        <v>0.27</v>
      </c>
      <c r="P20" s="2">
        <v>0.49</v>
      </c>
      <c r="Q20" s="2">
        <v>52.9</v>
      </c>
      <c r="R20" s="2">
        <v>18.89</v>
      </c>
      <c r="S20" s="2">
        <v>10.44</v>
      </c>
    </row>
    <row r="21" spans="1:19" x14ac:dyDescent="0.3">
      <c r="A21" s="1">
        <v>20</v>
      </c>
      <c r="B21" s="2" t="s">
        <v>37</v>
      </c>
      <c r="C21" s="2" t="s">
        <v>100</v>
      </c>
      <c r="D21" s="2" t="s">
        <v>69</v>
      </c>
      <c r="E21" s="9">
        <v>318850.03000000003</v>
      </c>
      <c r="F21" s="2">
        <v>625</v>
      </c>
      <c r="G21" s="9">
        <v>1033.3</v>
      </c>
      <c r="H21" s="9">
        <v>839.9</v>
      </c>
      <c r="I21" s="6">
        <v>0.2303</v>
      </c>
      <c r="J21" s="14">
        <v>30.21</v>
      </c>
      <c r="K21" s="2">
        <v>29.47</v>
      </c>
      <c r="L21" s="2">
        <v>19.829999999999998</v>
      </c>
      <c r="M21" s="2">
        <v>2.4500000000000002</v>
      </c>
      <c r="N21" s="2">
        <v>2.71</v>
      </c>
      <c r="O21" s="2">
        <v>0.1</v>
      </c>
      <c r="P21" s="2">
        <v>0.87</v>
      </c>
      <c r="Q21" s="2">
        <v>8.1999999999999993</v>
      </c>
      <c r="R21" s="2">
        <v>54.68</v>
      </c>
      <c r="S21" s="2">
        <v>28.83</v>
      </c>
    </row>
    <row r="22" spans="1:19" x14ac:dyDescent="0.3">
      <c r="A22" s="1">
        <v>21</v>
      </c>
      <c r="B22" s="2" t="s">
        <v>38</v>
      </c>
      <c r="C22" s="2" t="s">
        <v>105</v>
      </c>
      <c r="D22" s="2" t="s">
        <v>81</v>
      </c>
      <c r="E22" s="9">
        <v>314899.23</v>
      </c>
      <c r="F22" s="2">
        <v>3000</v>
      </c>
      <c r="G22" s="9">
        <v>324.75</v>
      </c>
      <c r="H22" s="9">
        <v>172.7</v>
      </c>
      <c r="I22" s="6">
        <v>0.88039999999999996</v>
      </c>
      <c r="J22" s="14">
        <v>20.28</v>
      </c>
      <c r="K22" s="2">
        <v>18.62</v>
      </c>
      <c r="L22" s="2">
        <v>25.36</v>
      </c>
      <c r="M22" s="2">
        <v>2.09</v>
      </c>
      <c r="N22" s="2">
        <v>3.53</v>
      </c>
      <c r="O22" s="2">
        <v>2.23</v>
      </c>
      <c r="P22" s="2">
        <v>1.47</v>
      </c>
      <c r="Q22" s="2">
        <v>51.1</v>
      </c>
      <c r="R22" s="2">
        <v>17.04</v>
      </c>
      <c r="S22" s="2">
        <v>28.7</v>
      </c>
    </row>
    <row r="23" spans="1:19" x14ac:dyDescent="0.3">
      <c r="A23" s="1">
        <v>22</v>
      </c>
      <c r="B23" s="2" t="s">
        <v>39</v>
      </c>
      <c r="C23" s="2" t="s">
        <v>104</v>
      </c>
      <c r="D23" s="2" t="s">
        <v>82</v>
      </c>
      <c r="E23" s="9">
        <v>279007.90000000002</v>
      </c>
      <c r="F23" s="2">
        <v>100</v>
      </c>
      <c r="G23" s="9">
        <v>9681.75</v>
      </c>
      <c r="H23" s="9">
        <v>7405.65</v>
      </c>
      <c r="I23" s="6">
        <v>0.30730000000000002</v>
      </c>
      <c r="J23" s="14">
        <v>59.73</v>
      </c>
      <c r="K23" s="2">
        <v>55.1</v>
      </c>
      <c r="L23" s="2">
        <v>18.989999999999998</v>
      </c>
      <c r="M23" s="2">
        <v>5.13</v>
      </c>
      <c r="N23" s="2">
        <v>3.24</v>
      </c>
      <c r="O23" s="2">
        <v>0.39</v>
      </c>
      <c r="P23" s="2">
        <v>2.76</v>
      </c>
      <c r="Q23" s="2">
        <v>59.96</v>
      </c>
      <c r="R23" s="2">
        <v>18.72</v>
      </c>
      <c r="S23" s="2">
        <v>13.78</v>
      </c>
    </row>
    <row r="24" spans="1:19" x14ac:dyDescent="0.3">
      <c r="A24" s="1">
        <v>23</v>
      </c>
      <c r="B24" s="2" t="s">
        <v>40</v>
      </c>
      <c r="C24" s="2" t="s">
        <v>102</v>
      </c>
      <c r="D24" s="2" t="s">
        <v>83</v>
      </c>
      <c r="E24" s="9">
        <v>276843.40999999997</v>
      </c>
      <c r="F24" s="2">
        <v>800</v>
      </c>
      <c r="G24" s="9">
        <v>1281.5999999999999</v>
      </c>
      <c r="H24" s="9">
        <v>638</v>
      </c>
      <c r="I24" s="6">
        <v>1.0087999999999999</v>
      </c>
      <c r="J24" s="14">
        <v>25.3</v>
      </c>
      <c r="K24" s="2">
        <v>52.13</v>
      </c>
      <c r="L24" s="2">
        <v>33.770000000000003</v>
      </c>
      <c r="M24" s="2">
        <v>5.88</v>
      </c>
      <c r="N24" s="2">
        <v>6.69</v>
      </c>
      <c r="O24" s="2">
        <v>0.39</v>
      </c>
      <c r="P24" s="2">
        <v>0.51</v>
      </c>
      <c r="Q24" s="2">
        <v>65.89</v>
      </c>
      <c r="R24" s="2">
        <v>14.72</v>
      </c>
      <c r="S24" s="2">
        <v>12.01</v>
      </c>
    </row>
    <row r="25" spans="1:19" x14ac:dyDescent="0.3">
      <c r="A25" s="1">
        <v>24</v>
      </c>
      <c r="B25" s="2" t="s">
        <v>41</v>
      </c>
      <c r="C25" s="2" t="s">
        <v>104</v>
      </c>
      <c r="D25" s="2" t="s">
        <v>84</v>
      </c>
      <c r="E25" s="9">
        <v>272455.02</v>
      </c>
      <c r="F25" s="2">
        <v>200</v>
      </c>
      <c r="G25" s="9">
        <v>2841.5</v>
      </c>
      <c r="H25" s="9">
        <v>2798.5</v>
      </c>
      <c r="I25" s="6">
        <v>1.54E-2</v>
      </c>
      <c r="J25" s="14">
        <v>25.3</v>
      </c>
      <c r="K25" s="2">
        <v>66.349999999999994</v>
      </c>
      <c r="L25" s="2">
        <v>16.89</v>
      </c>
      <c r="M25" s="2">
        <v>16.57</v>
      </c>
      <c r="N25" s="2">
        <v>3.24</v>
      </c>
      <c r="O25" s="2">
        <v>0.9</v>
      </c>
      <c r="P25" s="2">
        <v>2.76</v>
      </c>
      <c r="Q25" s="2">
        <v>52.63</v>
      </c>
      <c r="R25" s="2">
        <v>17.32</v>
      </c>
      <c r="S25" s="2">
        <v>10.58</v>
      </c>
    </row>
    <row r="26" spans="1:19" x14ac:dyDescent="0.3">
      <c r="A26" s="1">
        <v>25</v>
      </c>
      <c r="B26" s="2" t="s">
        <v>42</v>
      </c>
      <c r="C26" s="2" t="s">
        <v>104</v>
      </c>
      <c r="D26" s="2" t="s">
        <v>85</v>
      </c>
      <c r="E26" s="9">
        <v>266199.05</v>
      </c>
      <c r="F26" s="2">
        <v>2100</v>
      </c>
      <c r="G26" s="9">
        <v>431.95</v>
      </c>
      <c r="H26" s="9">
        <v>208.45</v>
      </c>
      <c r="I26" s="6">
        <v>1.0722</v>
      </c>
      <c r="J26" s="14">
        <v>25.3</v>
      </c>
      <c r="K26" s="2">
        <v>9.4499999999999993</v>
      </c>
      <c r="L26" s="2">
        <v>29.59</v>
      </c>
      <c r="M26" s="2">
        <v>4.59</v>
      </c>
      <c r="N26" s="2">
        <v>3.24</v>
      </c>
      <c r="O26" s="2">
        <v>5.61</v>
      </c>
      <c r="P26" s="2">
        <v>2.76</v>
      </c>
      <c r="Q26" s="2">
        <v>63.13</v>
      </c>
      <c r="R26" s="2">
        <v>8.59</v>
      </c>
      <c r="S26" s="2">
        <v>23.06</v>
      </c>
    </row>
    <row r="27" spans="1:19" x14ac:dyDescent="0.3">
      <c r="A27" s="1">
        <v>26</v>
      </c>
      <c r="B27" s="2" t="s">
        <v>43</v>
      </c>
      <c r="C27" s="2" t="s">
        <v>105</v>
      </c>
      <c r="D27" s="2" t="s">
        <v>86</v>
      </c>
      <c r="E27" s="9">
        <v>256464.15</v>
      </c>
      <c r="F27" s="2">
        <v>3600</v>
      </c>
      <c r="G27" s="9">
        <v>275.75</v>
      </c>
      <c r="H27" s="9">
        <v>166.8</v>
      </c>
      <c r="I27" s="6">
        <v>0.6532</v>
      </c>
      <c r="J27" s="14">
        <v>20.28</v>
      </c>
      <c r="K27" s="2">
        <v>16.64</v>
      </c>
      <c r="L27" s="2">
        <v>25.02</v>
      </c>
      <c r="M27" s="2">
        <v>3.09</v>
      </c>
      <c r="N27" s="2">
        <v>3.53</v>
      </c>
      <c r="O27" s="2">
        <v>4.01</v>
      </c>
      <c r="P27" s="2">
        <v>1.47</v>
      </c>
      <c r="Q27" s="2">
        <v>51.34</v>
      </c>
      <c r="R27" s="2">
        <v>30.51</v>
      </c>
      <c r="S27" s="2">
        <v>14.79</v>
      </c>
    </row>
    <row r="28" spans="1:19" x14ac:dyDescent="0.3">
      <c r="A28" s="1">
        <v>27</v>
      </c>
      <c r="B28" s="2" t="s">
        <v>44</v>
      </c>
      <c r="C28" s="2" t="s">
        <v>103</v>
      </c>
      <c r="D28" s="2" t="s">
        <v>68</v>
      </c>
      <c r="E28" s="9">
        <v>254209.16</v>
      </c>
      <c r="F28" s="2">
        <v>1500</v>
      </c>
      <c r="G28" s="9">
        <v>487.1</v>
      </c>
      <c r="H28" s="9">
        <v>361.75</v>
      </c>
      <c r="I28" s="6">
        <v>0.34649999999999997</v>
      </c>
      <c r="J28" s="14">
        <v>63.81</v>
      </c>
      <c r="K28" s="2">
        <v>22.4</v>
      </c>
      <c r="L28" s="2">
        <v>23.85</v>
      </c>
      <c r="M28" s="2">
        <v>3.27</v>
      </c>
      <c r="N28" s="2">
        <v>8.5500000000000007</v>
      </c>
      <c r="O28" s="2">
        <v>0.22</v>
      </c>
      <c r="P28" s="2">
        <v>2.17</v>
      </c>
      <c r="Q28" s="2">
        <v>72.900000000000006</v>
      </c>
      <c r="R28" s="2">
        <v>9.19</v>
      </c>
      <c r="S28" s="2">
        <v>8.0399999999999991</v>
      </c>
    </row>
    <row r="29" spans="1:19" x14ac:dyDescent="0.3">
      <c r="A29" s="1">
        <v>28</v>
      </c>
      <c r="B29" s="2" t="s">
        <v>45</v>
      </c>
      <c r="C29" s="2" t="s">
        <v>97</v>
      </c>
      <c r="D29" s="2" t="s">
        <v>87</v>
      </c>
      <c r="E29" s="9">
        <v>253311.37</v>
      </c>
      <c r="F29" s="2">
        <v>125</v>
      </c>
      <c r="G29" s="9">
        <v>8945.25</v>
      </c>
      <c r="H29" s="9">
        <v>3807.55</v>
      </c>
      <c r="I29" s="6">
        <v>1.3369</v>
      </c>
      <c r="J29" s="14">
        <v>30.21</v>
      </c>
      <c r="K29" s="2">
        <v>41.8</v>
      </c>
      <c r="L29" s="2">
        <v>23.4</v>
      </c>
      <c r="M29" s="2">
        <v>8.6300000000000008</v>
      </c>
      <c r="N29" s="2">
        <v>7.7</v>
      </c>
      <c r="O29" s="2">
        <v>1.56</v>
      </c>
      <c r="P29" s="2">
        <v>0.49</v>
      </c>
      <c r="Q29" s="2">
        <v>54.94</v>
      </c>
      <c r="R29" s="2">
        <v>14.65</v>
      </c>
      <c r="S29" s="2">
        <v>8.73</v>
      </c>
    </row>
    <row r="30" spans="1:19" x14ac:dyDescent="0.3">
      <c r="A30" s="1">
        <v>29</v>
      </c>
      <c r="B30" s="2" t="s">
        <v>46</v>
      </c>
      <c r="C30" s="2" t="s">
        <v>100</v>
      </c>
      <c r="D30" s="2" t="s">
        <v>88</v>
      </c>
      <c r="E30" s="9">
        <v>252753.51</v>
      </c>
      <c r="F30" s="2">
        <v>500</v>
      </c>
      <c r="G30" s="9">
        <v>1587.55</v>
      </c>
      <c r="H30" s="9">
        <v>1240.6500000000001</v>
      </c>
      <c r="I30" s="6">
        <v>0.27960000000000002</v>
      </c>
      <c r="J30" s="14">
        <v>48.68</v>
      </c>
      <c r="K30" s="2">
        <v>39.39</v>
      </c>
      <c r="L30" s="2">
        <v>19.64</v>
      </c>
      <c r="M30" s="2">
        <v>3.26</v>
      </c>
      <c r="N30" s="2">
        <v>2.71</v>
      </c>
      <c r="O30" s="2">
        <v>0.05</v>
      </c>
      <c r="P30" s="2">
        <v>0.87</v>
      </c>
      <c r="Q30" s="2">
        <v>60.69</v>
      </c>
      <c r="R30" s="2">
        <v>7.92</v>
      </c>
      <c r="S30" s="2">
        <v>7.48</v>
      </c>
    </row>
    <row r="31" spans="1:19" x14ac:dyDescent="0.3">
      <c r="A31" s="1">
        <v>30</v>
      </c>
      <c r="B31" s="2" t="s">
        <v>47</v>
      </c>
      <c r="C31" s="2" t="s">
        <v>99</v>
      </c>
      <c r="D31" s="2" t="s">
        <v>89</v>
      </c>
      <c r="E31" s="9">
        <v>248116.2</v>
      </c>
      <c r="F31" s="2">
        <v>400</v>
      </c>
      <c r="G31" s="9">
        <v>2573.4</v>
      </c>
      <c r="H31" s="9">
        <v>1895.31</v>
      </c>
      <c r="I31" s="6">
        <v>0.35780000000000001</v>
      </c>
      <c r="J31" s="14">
        <v>31.71</v>
      </c>
      <c r="K31" s="2">
        <v>82.74</v>
      </c>
      <c r="L31" s="2">
        <v>18.36</v>
      </c>
      <c r="M31" s="2">
        <v>100.89</v>
      </c>
      <c r="N31" s="2">
        <v>9.85</v>
      </c>
      <c r="O31" s="2">
        <v>0.68</v>
      </c>
      <c r="P31" s="2">
        <v>1.47</v>
      </c>
      <c r="Q31" s="2">
        <v>62.76</v>
      </c>
      <c r="R31" s="2">
        <v>12.09</v>
      </c>
      <c r="S31" s="2">
        <v>9.19</v>
      </c>
    </row>
    <row r="32" spans="1:19" x14ac:dyDescent="0.3">
      <c r="A32" s="1">
        <v>31</v>
      </c>
      <c r="B32" s="2" t="s">
        <v>48</v>
      </c>
      <c r="C32" s="2" t="s">
        <v>97</v>
      </c>
      <c r="D32" s="2" t="s">
        <v>76</v>
      </c>
      <c r="E32" s="9">
        <v>224960.42</v>
      </c>
      <c r="F32" s="2">
        <v>350</v>
      </c>
      <c r="G32" s="9">
        <v>1878.8</v>
      </c>
      <c r="H32" s="9">
        <v>1150.8</v>
      </c>
      <c r="I32" s="6">
        <v>0.63260000000000005</v>
      </c>
      <c r="J32" s="14">
        <v>63.81</v>
      </c>
      <c r="K32" s="2">
        <v>21.88</v>
      </c>
      <c r="L32" s="2">
        <v>25.3</v>
      </c>
      <c r="M32" s="2">
        <v>3.35</v>
      </c>
      <c r="N32" s="2">
        <v>7.7</v>
      </c>
      <c r="O32" s="2">
        <v>0.87</v>
      </c>
      <c r="P32" s="2">
        <v>0.49</v>
      </c>
      <c r="Q32" s="2">
        <v>19.32</v>
      </c>
      <c r="R32" s="2">
        <v>40.869999999999997</v>
      </c>
      <c r="S32" s="2">
        <v>26.26</v>
      </c>
    </row>
    <row r="33" spans="1:19" x14ac:dyDescent="0.3">
      <c r="A33" s="1">
        <v>32</v>
      </c>
      <c r="B33" s="2" t="s">
        <v>49</v>
      </c>
      <c r="C33" s="2" t="s">
        <v>104</v>
      </c>
      <c r="D33" s="2" t="s">
        <v>90</v>
      </c>
      <c r="E33" s="9">
        <v>200883.33</v>
      </c>
      <c r="F33" s="2">
        <v>675</v>
      </c>
      <c r="G33" s="9">
        <v>824.8</v>
      </c>
      <c r="H33" s="9">
        <v>657.8</v>
      </c>
      <c r="I33" s="6">
        <v>0.25390000000000001</v>
      </c>
      <c r="J33" s="14">
        <v>25.3</v>
      </c>
      <c r="K33" s="2">
        <v>48.48</v>
      </c>
      <c r="L33" s="2">
        <v>21.37</v>
      </c>
      <c r="M33" s="2">
        <v>3</v>
      </c>
      <c r="N33" s="2">
        <v>3.24</v>
      </c>
      <c r="O33" s="2">
        <v>0.51</v>
      </c>
      <c r="P33" s="2">
        <v>2.76</v>
      </c>
      <c r="Q33" s="2">
        <v>44.81</v>
      </c>
      <c r="R33" s="2">
        <v>26.33</v>
      </c>
      <c r="S33" s="2">
        <v>9.48</v>
      </c>
    </row>
    <row r="34" spans="1:19" x14ac:dyDescent="0.3">
      <c r="A34" s="1">
        <v>33</v>
      </c>
      <c r="B34" s="2" t="s">
        <v>50</v>
      </c>
      <c r="C34" s="2" t="s">
        <v>104</v>
      </c>
      <c r="D34" s="2" t="s">
        <v>90</v>
      </c>
      <c r="E34" s="9">
        <v>189500.01</v>
      </c>
      <c r="F34" s="2">
        <v>5500</v>
      </c>
      <c r="G34" s="9">
        <v>151.80000000000001</v>
      </c>
      <c r="H34" s="9">
        <v>102.1</v>
      </c>
      <c r="I34" s="6">
        <v>0.48680000000000001</v>
      </c>
      <c r="J34" s="14">
        <v>25.3</v>
      </c>
      <c r="K34" s="2">
        <v>21.63</v>
      </c>
      <c r="L34" s="2">
        <v>24.11</v>
      </c>
      <c r="M34" s="2">
        <v>1.8</v>
      </c>
      <c r="N34" s="2">
        <v>3.24</v>
      </c>
      <c r="O34" s="2">
        <v>2.3199999999999998</v>
      </c>
      <c r="P34" s="2">
        <v>2.76</v>
      </c>
      <c r="Q34" s="2">
        <v>33.19</v>
      </c>
      <c r="R34" s="2">
        <v>20.05</v>
      </c>
      <c r="S34" s="2">
        <v>23.21</v>
      </c>
    </row>
    <row r="35" spans="1:19" x14ac:dyDescent="0.3">
      <c r="A35" s="1">
        <v>34</v>
      </c>
      <c r="B35" s="2" t="s">
        <v>51</v>
      </c>
      <c r="C35" s="2" t="s">
        <v>100</v>
      </c>
      <c r="D35" s="2" t="s">
        <v>88</v>
      </c>
      <c r="E35" s="9">
        <v>150329.98000000001</v>
      </c>
      <c r="F35" s="2">
        <v>750</v>
      </c>
      <c r="G35" s="9">
        <v>1501.1</v>
      </c>
      <c r="H35" s="9">
        <v>1099.3</v>
      </c>
      <c r="I35" s="6">
        <v>0.34970000000000001</v>
      </c>
      <c r="J35" s="14">
        <v>25.3</v>
      </c>
      <c r="K35" s="2">
        <v>87.37</v>
      </c>
      <c r="L35" s="2">
        <v>20.81</v>
      </c>
      <c r="M35" s="2">
        <v>11.55</v>
      </c>
      <c r="N35" s="2">
        <v>2.71</v>
      </c>
      <c r="O35" s="2">
        <v>0.17</v>
      </c>
      <c r="P35" s="2">
        <v>0.87</v>
      </c>
      <c r="Q35" s="2">
        <v>55.43</v>
      </c>
      <c r="R35" s="2">
        <v>25.92</v>
      </c>
      <c r="S35" s="2">
        <v>14.63</v>
      </c>
    </row>
    <row r="36" spans="1:19" x14ac:dyDescent="0.3">
      <c r="A36" s="1">
        <v>35</v>
      </c>
      <c r="B36" s="2" t="s">
        <v>52</v>
      </c>
      <c r="C36" s="2" t="s">
        <v>103</v>
      </c>
      <c r="D36" s="2" t="s">
        <v>68</v>
      </c>
      <c r="E36" s="9">
        <v>148228.67000000001</v>
      </c>
      <c r="F36" s="2">
        <v>150</v>
      </c>
      <c r="G36" s="9">
        <v>5005</v>
      </c>
      <c r="H36" s="9">
        <v>4601.45</v>
      </c>
      <c r="I36" s="6">
        <v>8.77E-2</v>
      </c>
      <c r="J36" s="14">
        <v>20.28</v>
      </c>
      <c r="K36" s="2">
        <v>33.619999999999997</v>
      </c>
      <c r="L36" s="2">
        <v>26.7</v>
      </c>
      <c r="M36" s="2">
        <v>8.93</v>
      </c>
      <c r="N36" s="2">
        <v>8.5500000000000007</v>
      </c>
      <c r="O36" s="2">
        <v>1.2</v>
      </c>
      <c r="P36" s="2">
        <v>2.17</v>
      </c>
      <c r="Q36" s="2">
        <v>68.64</v>
      </c>
      <c r="R36" s="2">
        <v>8.65</v>
      </c>
      <c r="S36" s="2">
        <v>12.93</v>
      </c>
    </row>
    <row r="37" spans="1:19" x14ac:dyDescent="0.3">
      <c r="A37" s="1">
        <v>36</v>
      </c>
      <c r="B37" s="2" t="s">
        <v>53</v>
      </c>
      <c r="C37" s="2" t="s">
        <v>104</v>
      </c>
      <c r="D37" s="2" t="s">
        <v>82</v>
      </c>
      <c r="E37" s="9">
        <v>148083.62</v>
      </c>
      <c r="F37" s="2">
        <v>477</v>
      </c>
      <c r="G37" s="9">
        <v>2223.5500000000002</v>
      </c>
      <c r="H37" s="9">
        <v>1587.99</v>
      </c>
      <c r="I37" s="6">
        <v>0.4002</v>
      </c>
      <c r="J37" s="14">
        <v>31.71</v>
      </c>
      <c r="K37" s="2">
        <v>21.69</v>
      </c>
      <c r="L37" s="2">
        <v>19.079999999999998</v>
      </c>
      <c r="M37" s="2">
        <v>1.2</v>
      </c>
      <c r="N37" s="2">
        <v>3.24</v>
      </c>
      <c r="O37" s="2">
        <v>0.44</v>
      </c>
      <c r="P37" s="2">
        <v>2.76</v>
      </c>
      <c r="Q37" s="2">
        <v>43.06</v>
      </c>
      <c r="R37" s="2">
        <v>16.22</v>
      </c>
      <c r="S37" s="2">
        <v>16.77</v>
      </c>
    </row>
    <row r="38" spans="1:19" x14ac:dyDescent="0.3">
      <c r="A38" s="1">
        <v>37</v>
      </c>
      <c r="B38" s="2" t="s">
        <v>54</v>
      </c>
      <c r="C38" s="2" t="s">
        <v>100</v>
      </c>
      <c r="D38" s="2" t="s">
        <v>88</v>
      </c>
      <c r="E38" s="9">
        <v>134147.85</v>
      </c>
      <c r="F38" s="2">
        <v>1100</v>
      </c>
      <c r="G38" s="9">
        <v>623.85</v>
      </c>
      <c r="H38" s="9">
        <v>492.95</v>
      </c>
      <c r="I38" s="6">
        <v>0.26729999999999998</v>
      </c>
      <c r="J38" s="14">
        <v>20.28</v>
      </c>
      <c r="K38" s="2">
        <v>98.04</v>
      </c>
      <c r="L38" s="2">
        <v>24.1</v>
      </c>
      <c r="M38" s="2">
        <v>10.32</v>
      </c>
      <c r="N38" s="2">
        <v>2.71</v>
      </c>
      <c r="O38" s="2">
        <v>0.3</v>
      </c>
      <c r="P38" s="2">
        <v>0.87</v>
      </c>
      <c r="Q38" s="2">
        <v>50.37</v>
      </c>
      <c r="R38" s="2">
        <v>31.28</v>
      </c>
      <c r="S38" s="2">
        <v>6.58</v>
      </c>
    </row>
    <row r="39" spans="1:19" x14ac:dyDescent="0.3">
      <c r="A39" s="1">
        <v>38</v>
      </c>
      <c r="B39" s="2" t="s">
        <v>55</v>
      </c>
      <c r="C39" s="2" t="s">
        <v>17</v>
      </c>
      <c r="D39" s="2" t="s">
        <v>18</v>
      </c>
      <c r="E39" s="9">
        <v>128188.01</v>
      </c>
      <c r="F39" s="2">
        <v>1800</v>
      </c>
      <c r="G39" s="9">
        <v>592.79999999999995</v>
      </c>
      <c r="H39" s="9">
        <v>345.4</v>
      </c>
      <c r="I39" s="6">
        <v>0.71630000000000005</v>
      </c>
      <c r="J39" s="14">
        <v>23.13</v>
      </c>
      <c r="K39" s="2">
        <v>60.15</v>
      </c>
      <c r="L39" s="2">
        <v>29.21</v>
      </c>
      <c r="M39" s="2">
        <v>2.4</v>
      </c>
      <c r="N39" s="2">
        <v>2.0099999999999998</v>
      </c>
      <c r="O39" s="2">
        <v>0.66</v>
      </c>
      <c r="P39" s="2">
        <v>1.03</v>
      </c>
      <c r="Q39" s="2">
        <v>52.98</v>
      </c>
      <c r="R39" s="2">
        <v>14.21</v>
      </c>
      <c r="S39" s="2">
        <v>22.13</v>
      </c>
    </row>
    <row r="40" spans="1:19" x14ac:dyDescent="0.3">
      <c r="A40" s="1">
        <v>39</v>
      </c>
      <c r="B40" s="2" t="s">
        <v>56</v>
      </c>
      <c r="C40" s="2" t="s">
        <v>103</v>
      </c>
      <c r="D40" s="2" t="s">
        <v>68</v>
      </c>
      <c r="E40" s="9">
        <v>123330.41</v>
      </c>
      <c r="F40" s="2">
        <v>600</v>
      </c>
      <c r="G40" s="9">
        <v>1262.6500000000001</v>
      </c>
      <c r="H40" s="9">
        <v>1101.95</v>
      </c>
      <c r="I40" s="6">
        <v>0.14580000000000001</v>
      </c>
      <c r="J40" s="14">
        <v>25.3</v>
      </c>
      <c r="K40" s="2">
        <v>25.53</v>
      </c>
      <c r="L40" s="2">
        <v>24.71</v>
      </c>
      <c r="M40" s="2">
        <v>4.34</v>
      </c>
      <c r="N40" s="2">
        <v>8.5500000000000007</v>
      </c>
      <c r="O40" s="2">
        <v>3.57</v>
      </c>
      <c r="P40" s="2">
        <v>2.17</v>
      </c>
      <c r="Q40" s="2">
        <v>35.11</v>
      </c>
      <c r="R40" s="2">
        <v>24.58</v>
      </c>
      <c r="S40" s="2">
        <v>29.02</v>
      </c>
    </row>
    <row r="41" spans="1:19" x14ac:dyDescent="0.3">
      <c r="A41" s="1">
        <v>40</v>
      </c>
      <c r="B41" s="2" t="s">
        <v>57</v>
      </c>
      <c r="C41" s="2" t="s">
        <v>104</v>
      </c>
      <c r="D41" s="2" t="s">
        <v>91</v>
      </c>
      <c r="E41" s="9">
        <v>122512.1</v>
      </c>
      <c r="F41" s="2">
        <v>1400</v>
      </c>
      <c r="G41" s="9">
        <v>547.75</v>
      </c>
      <c r="H41" s="9">
        <v>388.4</v>
      </c>
      <c r="I41" s="6">
        <v>0.4103</v>
      </c>
      <c r="J41" s="14">
        <v>31.71</v>
      </c>
      <c r="K41" s="2">
        <v>12.13</v>
      </c>
      <c r="L41" s="2">
        <v>28.06</v>
      </c>
      <c r="M41" s="2">
        <v>1.29</v>
      </c>
      <c r="N41" s="2">
        <v>3.24</v>
      </c>
      <c r="O41" s="2">
        <v>0.55000000000000004</v>
      </c>
      <c r="P41" s="2">
        <v>2.76</v>
      </c>
      <c r="Q41" s="2">
        <v>34.64</v>
      </c>
      <c r="R41" s="2">
        <v>31.59</v>
      </c>
      <c r="S41" s="2">
        <v>25.22</v>
      </c>
    </row>
    <row r="42" spans="1:19" x14ac:dyDescent="0.3">
      <c r="A42" s="1">
        <v>41</v>
      </c>
      <c r="B42" s="2" t="s">
        <v>58</v>
      </c>
      <c r="C42" s="2" t="s">
        <v>101</v>
      </c>
      <c r="D42" s="2" t="s">
        <v>77</v>
      </c>
      <c r="E42" s="9">
        <v>119591.25</v>
      </c>
      <c r="F42" s="2">
        <v>650</v>
      </c>
      <c r="G42" s="9">
        <v>1481.25</v>
      </c>
      <c r="H42" s="9">
        <v>877.25</v>
      </c>
      <c r="I42" s="6">
        <v>0.6885</v>
      </c>
      <c r="J42" s="14">
        <v>20.28</v>
      </c>
      <c r="K42" s="2">
        <v>42.68</v>
      </c>
      <c r="L42" s="2">
        <v>23.71</v>
      </c>
      <c r="M42" s="2">
        <v>5.04</v>
      </c>
      <c r="N42" s="2">
        <v>5.84</v>
      </c>
      <c r="O42" s="2">
        <v>0.56999999999999995</v>
      </c>
      <c r="P42" s="2">
        <v>0.56999999999999995</v>
      </c>
      <c r="Q42" s="2">
        <v>33.47</v>
      </c>
      <c r="R42" s="2">
        <v>25.73</v>
      </c>
      <c r="S42" s="2">
        <v>24.33</v>
      </c>
    </row>
    <row r="43" spans="1:19" x14ac:dyDescent="0.3">
      <c r="A43" s="1">
        <v>42</v>
      </c>
      <c r="B43" s="2" t="s">
        <v>59</v>
      </c>
      <c r="C43" s="2" t="s">
        <v>100</v>
      </c>
      <c r="D43" s="2" t="s">
        <v>69</v>
      </c>
      <c r="E43" s="9">
        <v>117687.63</v>
      </c>
      <c r="F43" s="2">
        <v>500</v>
      </c>
      <c r="G43" s="9">
        <v>1512.1</v>
      </c>
      <c r="H43" s="9">
        <v>1009.55</v>
      </c>
      <c r="I43" s="6">
        <v>0.49780000000000002</v>
      </c>
      <c r="J43" s="14">
        <v>51.91</v>
      </c>
      <c r="K43" s="2">
        <v>15.81</v>
      </c>
      <c r="L43" s="2">
        <v>23.62</v>
      </c>
      <c r="M43" s="2">
        <v>2.14</v>
      </c>
      <c r="N43" s="2">
        <v>2.71</v>
      </c>
      <c r="O43" s="2">
        <v>0.92</v>
      </c>
      <c r="P43" s="2">
        <v>0.87</v>
      </c>
      <c r="Q43" s="2">
        <v>15.11</v>
      </c>
      <c r="R43" s="2">
        <v>39.01</v>
      </c>
      <c r="S43" s="2">
        <v>24.53</v>
      </c>
    </row>
    <row r="44" spans="1:19" x14ac:dyDescent="0.3">
      <c r="A44" s="1">
        <v>43</v>
      </c>
      <c r="B44" s="2" t="s">
        <v>60</v>
      </c>
      <c r="C44" s="2" t="s">
        <v>99</v>
      </c>
      <c r="D44" s="2" t="s">
        <v>89</v>
      </c>
      <c r="E44" s="9">
        <v>117182.43</v>
      </c>
      <c r="F44" s="2">
        <v>200</v>
      </c>
      <c r="G44" s="9">
        <v>4865</v>
      </c>
      <c r="H44" s="9">
        <v>4199.95</v>
      </c>
      <c r="I44" s="6">
        <v>0.1583</v>
      </c>
      <c r="J44" s="14">
        <v>48.68</v>
      </c>
      <c r="K44" s="2">
        <v>50.47</v>
      </c>
      <c r="L44" s="2">
        <v>17.38</v>
      </c>
      <c r="M44" s="2">
        <v>32.869999999999997</v>
      </c>
      <c r="N44" s="2">
        <v>9.85</v>
      </c>
      <c r="O44" s="2">
        <v>1.48</v>
      </c>
      <c r="P44" s="2">
        <v>1.47</v>
      </c>
      <c r="Q44" s="2">
        <v>50.55</v>
      </c>
      <c r="R44" s="2">
        <v>18.989999999999998</v>
      </c>
      <c r="S44" s="2">
        <v>14.97</v>
      </c>
    </row>
    <row r="45" spans="1:19" x14ac:dyDescent="0.3">
      <c r="A45" s="1">
        <v>44</v>
      </c>
      <c r="B45" s="2" t="s">
        <v>61</v>
      </c>
      <c r="C45" s="2" t="s">
        <v>102</v>
      </c>
      <c r="D45" s="2" t="s">
        <v>92</v>
      </c>
      <c r="E45" s="9">
        <v>109204.64</v>
      </c>
      <c r="F45" s="2">
        <v>175</v>
      </c>
      <c r="G45" s="9">
        <v>3988.4</v>
      </c>
      <c r="H45" s="9">
        <v>2909.6</v>
      </c>
      <c r="I45" s="6">
        <v>0.37080000000000002</v>
      </c>
      <c r="J45" s="14">
        <v>59.73</v>
      </c>
      <c r="K45" s="2">
        <v>37.479999999999997</v>
      </c>
      <c r="L45" s="2">
        <v>24.66</v>
      </c>
      <c r="M45" s="2">
        <v>7.29</v>
      </c>
      <c r="N45" s="2">
        <v>6.69</v>
      </c>
      <c r="O45" s="2">
        <v>0.93</v>
      </c>
      <c r="P45" s="2">
        <v>0.51</v>
      </c>
      <c r="Q45" s="2">
        <v>49.15</v>
      </c>
      <c r="R45" s="2">
        <v>30.27</v>
      </c>
      <c r="S45" s="2">
        <v>9.83</v>
      </c>
    </row>
    <row r="46" spans="1:19" x14ac:dyDescent="0.3">
      <c r="A46" s="1">
        <v>45</v>
      </c>
      <c r="B46" s="2" t="s">
        <v>62</v>
      </c>
      <c r="C46" s="2" t="s">
        <v>99</v>
      </c>
      <c r="D46" s="2" t="s">
        <v>93</v>
      </c>
      <c r="E46" s="9">
        <v>106979.53</v>
      </c>
      <c r="F46" s="2">
        <v>900</v>
      </c>
      <c r="G46" s="9">
        <v>1122.75</v>
      </c>
      <c r="H46" s="9">
        <v>702.35</v>
      </c>
      <c r="I46" s="6">
        <v>0.59860000000000002</v>
      </c>
      <c r="J46" s="14">
        <v>48.68</v>
      </c>
      <c r="K46" s="2">
        <v>88.87</v>
      </c>
      <c r="L46" s="2">
        <v>20.84</v>
      </c>
      <c r="M46" s="2">
        <v>6.25</v>
      </c>
      <c r="N46" s="2">
        <v>9.85</v>
      </c>
      <c r="O46" s="2">
        <v>0.73</v>
      </c>
      <c r="P46" s="2">
        <v>1.47</v>
      </c>
      <c r="Q46" s="2">
        <v>33.56</v>
      </c>
      <c r="R46" s="2">
        <v>25.52</v>
      </c>
      <c r="S46" s="2">
        <v>16.899999999999999</v>
      </c>
    </row>
    <row r="47" spans="1:19" x14ac:dyDescent="0.3">
      <c r="A47" s="1">
        <v>46</v>
      </c>
      <c r="B47" s="2" t="s">
        <v>63</v>
      </c>
      <c r="C47" s="2" t="s">
        <v>101</v>
      </c>
      <c r="D47" s="2" t="s">
        <v>77</v>
      </c>
      <c r="E47" s="9">
        <v>103297.07</v>
      </c>
      <c r="F47" s="2">
        <v>125</v>
      </c>
      <c r="G47" s="9">
        <v>6203.2</v>
      </c>
      <c r="H47" s="9">
        <v>4464.1499999999996</v>
      </c>
      <c r="I47" s="6">
        <v>0.3896</v>
      </c>
      <c r="J47" s="14">
        <v>51.91</v>
      </c>
      <c r="K47" s="2">
        <v>22.92</v>
      </c>
      <c r="L47" s="2">
        <v>20.48</v>
      </c>
      <c r="M47" s="2">
        <v>4.4400000000000004</v>
      </c>
      <c r="N47" s="2">
        <v>5.84</v>
      </c>
      <c r="O47" s="2">
        <v>0.64</v>
      </c>
      <c r="P47" s="2">
        <v>0.56999999999999995</v>
      </c>
      <c r="Q47" s="2">
        <v>26.65</v>
      </c>
      <c r="R47" s="2">
        <v>43.96</v>
      </c>
      <c r="S47" s="2">
        <v>18.649999999999999</v>
      </c>
    </row>
    <row r="48" spans="1:19" x14ac:dyDescent="0.3">
      <c r="A48" s="1">
        <v>47</v>
      </c>
      <c r="B48" s="2" t="s">
        <v>64</v>
      </c>
      <c r="C48" s="2" t="s">
        <v>97</v>
      </c>
      <c r="D48" s="2" t="s">
        <v>87</v>
      </c>
      <c r="E48" s="9">
        <v>93643.34</v>
      </c>
      <c r="F48" s="2">
        <v>300</v>
      </c>
      <c r="G48" s="9">
        <v>4684</v>
      </c>
      <c r="H48" s="9">
        <v>2313.35</v>
      </c>
      <c r="I48" s="6">
        <v>1.0247999999999999</v>
      </c>
      <c r="J48" s="14">
        <v>63.81</v>
      </c>
      <c r="K48" s="2">
        <v>33.33</v>
      </c>
      <c r="L48" s="2">
        <v>25.72</v>
      </c>
      <c r="M48" s="2">
        <v>5.58</v>
      </c>
      <c r="N48" s="2">
        <v>7.7</v>
      </c>
      <c r="O48" s="2">
        <v>2.13</v>
      </c>
      <c r="P48" s="2">
        <v>0.49</v>
      </c>
      <c r="Q48" s="2">
        <v>34.76</v>
      </c>
      <c r="R48" s="2">
        <v>28.34</v>
      </c>
      <c r="S48" s="2">
        <v>28.1</v>
      </c>
    </row>
    <row r="49" spans="1:19" x14ac:dyDescent="0.3">
      <c r="A49" s="1">
        <v>48</v>
      </c>
      <c r="B49" s="2" t="s">
        <v>65</v>
      </c>
      <c r="C49" s="2" t="s">
        <v>101</v>
      </c>
      <c r="D49" s="2" t="s">
        <v>94</v>
      </c>
      <c r="E49" s="9">
        <v>91675.66</v>
      </c>
      <c r="F49" s="2">
        <v>125</v>
      </c>
      <c r="G49" s="9">
        <v>6375.9</v>
      </c>
      <c r="H49" s="9">
        <v>4283.3500000000004</v>
      </c>
      <c r="I49" s="6">
        <v>0.48849999999999999</v>
      </c>
      <c r="J49" s="14">
        <v>51.91</v>
      </c>
      <c r="K49" s="2">
        <v>111.92</v>
      </c>
      <c r="L49" s="2">
        <v>22.86</v>
      </c>
      <c r="M49" s="2">
        <v>14.04</v>
      </c>
      <c r="N49" s="2">
        <v>5.84</v>
      </c>
      <c r="O49" s="2">
        <v>0.24</v>
      </c>
      <c r="P49" s="2">
        <v>0.56999999999999995</v>
      </c>
      <c r="Q49" s="2">
        <v>29.33</v>
      </c>
      <c r="R49" s="2">
        <v>46.25</v>
      </c>
      <c r="S49" s="2">
        <v>18.87</v>
      </c>
    </row>
    <row r="50" spans="1:19" x14ac:dyDescent="0.3">
      <c r="A50" s="1">
        <v>49</v>
      </c>
      <c r="B50" s="2" t="s">
        <v>66</v>
      </c>
      <c r="C50" s="2" t="s">
        <v>101</v>
      </c>
      <c r="D50" s="2" t="s">
        <v>95</v>
      </c>
      <c r="E50" s="9">
        <v>91094.22</v>
      </c>
      <c r="F50" s="2">
        <v>200</v>
      </c>
      <c r="G50" s="9">
        <v>3431.45</v>
      </c>
      <c r="H50" s="9">
        <v>2807</v>
      </c>
      <c r="I50" s="6">
        <v>0.2225</v>
      </c>
      <c r="J50" s="14">
        <v>51.91</v>
      </c>
      <c r="K50" s="2">
        <v>49.96</v>
      </c>
      <c r="L50" s="2">
        <v>25.15</v>
      </c>
      <c r="M50" s="2">
        <v>7.14</v>
      </c>
      <c r="N50" s="2">
        <v>5.84</v>
      </c>
      <c r="O50" s="2">
        <v>0.87</v>
      </c>
      <c r="P50" s="2">
        <v>0.56999999999999995</v>
      </c>
      <c r="Q50" s="2">
        <v>51.92</v>
      </c>
      <c r="R50" s="2">
        <v>14.86</v>
      </c>
      <c r="S50" s="2">
        <v>21.88</v>
      </c>
    </row>
    <row r="51" spans="1:19" x14ac:dyDescent="0.3">
      <c r="A51" s="1">
        <v>50</v>
      </c>
      <c r="B51" s="2" t="s">
        <v>67</v>
      </c>
      <c r="C51" s="2" t="s">
        <v>104</v>
      </c>
      <c r="D51" s="2" t="s">
        <v>96</v>
      </c>
      <c r="E51" s="9">
        <v>35278.559999999998</v>
      </c>
      <c r="F51" s="2">
        <v>1300</v>
      </c>
      <c r="G51" s="9">
        <v>470</v>
      </c>
      <c r="H51" s="9">
        <v>696.9</v>
      </c>
      <c r="I51" s="6">
        <v>-0.3256</v>
      </c>
      <c r="J51" s="14">
        <v>20.28</v>
      </c>
      <c r="K51" s="2">
        <v>9.8800000000000008</v>
      </c>
      <c r="L51" s="2">
        <v>24.51</v>
      </c>
      <c r="M51" s="2">
        <v>1</v>
      </c>
      <c r="N51" s="2">
        <v>3.24</v>
      </c>
      <c r="O51" s="2">
        <v>2.13</v>
      </c>
      <c r="P51" s="2">
        <v>2.76</v>
      </c>
      <c r="Q51" s="2">
        <v>32.35</v>
      </c>
      <c r="R51" s="2">
        <v>37.69</v>
      </c>
      <c r="S51" s="2">
        <v>16.82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BE60-20CB-4CB6-89D0-FB80A1008289}">
  <dimension ref="A1:K14"/>
  <sheetViews>
    <sheetView tabSelected="1" workbookViewId="0">
      <selection activeCell="C22" sqref="C22"/>
    </sheetView>
  </sheetViews>
  <sheetFormatPr defaultRowHeight="14.4" x14ac:dyDescent="0.3"/>
  <cols>
    <col min="1" max="1" width="10.33203125" bestFit="1" customWidth="1"/>
    <col min="2" max="2" width="9.109375" bestFit="1" customWidth="1"/>
    <col min="6" max="6" width="10.44140625" bestFit="1" customWidth="1"/>
    <col min="10" max="10" width="11.6640625" bestFit="1" customWidth="1"/>
  </cols>
  <sheetData>
    <row r="1" spans="1:11" x14ac:dyDescent="0.3">
      <c r="A1" s="19" t="s">
        <v>171</v>
      </c>
      <c r="B1" t="s">
        <v>109</v>
      </c>
      <c r="C1" t="s">
        <v>110</v>
      </c>
      <c r="D1" t="s">
        <v>172</v>
      </c>
      <c r="E1" t="s">
        <v>173</v>
      </c>
      <c r="F1" s="15" t="s">
        <v>113</v>
      </c>
      <c r="G1" t="s">
        <v>114</v>
      </c>
      <c r="H1" t="s">
        <v>115</v>
      </c>
      <c r="I1" t="s">
        <v>116</v>
      </c>
      <c r="J1" t="s">
        <v>117</v>
      </c>
      <c r="K1" t="s">
        <v>118</v>
      </c>
    </row>
    <row r="2" spans="1:11" x14ac:dyDescent="0.3">
      <c r="A2" s="16">
        <v>45373</v>
      </c>
      <c r="B2" s="17">
        <v>2910.05</v>
      </c>
      <c r="C2" s="17">
        <v>3910.9</v>
      </c>
      <c r="D2" s="17">
        <v>1442.85</v>
      </c>
      <c r="E2" s="17">
        <v>1090.3</v>
      </c>
      <c r="F2" s="17">
        <v>1236.0999999999999</v>
      </c>
      <c r="G2">
        <v>746.7</v>
      </c>
      <c r="H2" s="17">
        <v>1508.85</v>
      </c>
      <c r="I2">
        <v>428.6</v>
      </c>
      <c r="J2" s="17">
        <v>2256.5500000000002</v>
      </c>
      <c r="K2" s="17">
        <v>3617.8</v>
      </c>
    </row>
    <row r="3" spans="1:11" x14ac:dyDescent="0.3">
      <c r="A3" s="16">
        <v>45351</v>
      </c>
      <c r="B3" s="17">
        <v>2921.6</v>
      </c>
      <c r="C3" s="17">
        <v>4095.1</v>
      </c>
      <c r="D3" s="17">
        <v>1403.4</v>
      </c>
      <c r="E3" s="17">
        <v>1052.2</v>
      </c>
      <c r="F3" s="17">
        <v>1123.3499999999999</v>
      </c>
      <c r="G3">
        <v>748.1</v>
      </c>
      <c r="H3" s="17">
        <v>1673.9</v>
      </c>
      <c r="I3">
        <v>406.3</v>
      </c>
      <c r="J3" s="17">
        <v>2412.3000000000002</v>
      </c>
      <c r="K3" s="17">
        <v>3477.55</v>
      </c>
    </row>
    <row r="4" spans="1:11" x14ac:dyDescent="0.3">
      <c r="A4" s="16">
        <v>45322</v>
      </c>
      <c r="B4" s="17">
        <v>2853.25</v>
      </c>
      <c r="C4" s="17">
        <v>3815.95</v>
      </c>
      <c r="D4" s="17">
        <v>1462.55</v>
      </c>
      <c r="E4" s="17">
        <v>1028.1500000000001</v>
      </c>
      <c r="F4" s="17">
        <v>1170.7</v>
      </c>
      <c r="G4">
        <v>640.5</v>
      </c>
      <c r="H4" s="17">
        <v>1660.9</v>
      </c>
      <c r="I4">
        <v>441.55</v>
      </c>
      <c r="J4" s="17">
        <v>2481.5500000000002</v>
      </c>
      <c r="K4" s="17">
        <v>3479.75</v>
      </c>
    </row>
    <row r="5" spans="1:11" x14ac:dyDescent="0.3">
      <c r="A5" s="16">
        <v>45289</v>
      </c>
      <c r="B5" s="17">
        <v>2584.9499999999998</v>
      </c>
      <c r="C5" s="17">
        <v>3793.4</v>
      </c>
      <c r="D5" s="17">
        <v>1709.25</v>
      </c>
      <c r="E5">
        <v>996.6</v>
      </c>
      <c r="F5" s="17">
        <v>1032.2</v>
      </c>
      <c r="G5">
        <v>642.04999999999995</v>
      </c>
      <c r="H5" s="17">
        <v>1542.9</v>
      </c>
      <c r="I5">
        <v>462.1</v>
      </c>
      <c r="J5" s="17">
        <v>2663.95</v>
      </c>
      <c r="K5" s="17">
        <v>3526</v>
      </c>
    </row>
    <row r="6" spans="1:11" x14ac:dyDescent="0.3">
      <c r="A6" s="16">
        <v>45260</v>
      </c>
      <c r="B6" s="17">
        <v>2377.4499999999998</v>
      </c>
      <c r="C6" s="17">
        <v>3487.6</v>
      </c>
      <c r="D6" s="17">
        <v>1558.8</v>
      </c>
      <c r="E6">
        <v>934.95</v>
      </c>
      <c r="F6" s="17">
        <v>1014.7</v>
      </c>
      <c r="G6">
        <v>564.75</v>
      </c>
      <c r="H6" s="17">
        <v>1455.15</v>
      </c>
      <c r="I6">
        <v>435.8</v>
      </c>
      <c r="J6" s="17">
        <v>2545.5500000000002</v>
      </c>
      <c r="K6" s="17">
        <v>3109.2</v>
      </c>
    </row>
    <row r="7" spans="1:11" x14ac:dyDescent="0.3">
      <c r="A7" s="16">
        <v>45230</v>
      </c>
      <c r="B7" s="17">
        <v>2287.9</v>
      </c>
      <c r="C7" s="17">
        <v>3368.75</v>
      </c>
      <c r="D7" s="17">
        <v>1476.5</v>
      </c>
      <c r="E7">
        <v>915.35</v>
      </c>
      <c r="F7">
        <v>914.4</v>
      </c>
      <c r="G7">
        <v>565.54999999999995</v>
      </c>
      <c r="H7" s="17">
        <v>1368.4</v>
      </c>
      <c r="I7">
        <v>428.4</v>
      </c>
      <c r="J7" s="17">
        <v>2484</v>
      </c>
      <c r="K7" s="17">
        <v>2929.05</v>
      </c>
    </row>
    <row r="8" spans="1:11" x14ac:dyDescent="0.3">
      <c r="A8" s="16">
        <v>45198</v>
      </c>
      <c r="B8" s="17">
        <v>2345</v>
      </c>
      <c r="C8" s="17">
        <v>3528.6</v>
      </c>
      <c r="D8" s="17">
        <v>1526.3</v>
      </c>
      <c r="E8">
        <v>951.9</v>
      </c>
      <c r="F8">
        <v>926.4</v>
      </c>
      <c r="G8">
        <v>598.54999999999995</v>
      </c>
      <c r="H8" s="17">
        <v>1435.45</v>
      </c>
      <c r="I8">
        <v>444.4</v>
      </c>
      <c r="J8" s="17">
        <v>2465.6</v>
      </c>
      <c r="K8" s="17">
        <v>3023.55</v>
      </c>
    </row>
    <row r="9" spans="1:11" x14ac:dyDescent="0.3">
      <c r="A9" s="16">
        <v>45169</v>
      </c>
      <c r="B9" s="17">
        <v>2407</v>
      </c>
      <c r="C9" s="17">
        <v>3356.8</v>
      </c>
      <c r="D9" s="17">
        <v>1571.45</v>
      </c>
      <c r="E9">
        <v>958.75</v>
      </c>
      <c r="F9">
        <v>856.4</v>
      </c>
      <c r="G9">
        <v>561.35</v>
      </c>
      <c r="H9" s="17">
        <v>1435.45</v>
      </c>
      <c r="I9">
        <v>439.7</v>
      </c>
      <c r="J9" s="17">
        <v>2505.0500000000002</v>
      </c>
      <c r="K9" s="17">
        <v>2702.7</v>
      </c>
    </row>
    <row r="10" spans="1:11" x14ac:dyDescent="0.3">
      <c r="A10" s="16">
        <v>45138</v>
      </c>
      <c r="B10" s="17">
        <v>2549.25</v>
      </c>
      <c r="C10" s="17">
        <v>3421.45</v>
      </c>
      <c r="D10" s="17">
        <v>1651.2</v>
      </c>
      <c r="E10">
        <v>998.3</v>
      </c>
      <c r="F10">
        <v>889.9</v>
      </c>
      <c r="G10">
        <v>620.20000000000005</v>
      </c>
      <c r="H10" s="17">
        <v>1355.7</v>
      </c>
      <c r="I10">
        <v>465.7</v>
      </c>
      <c r="J10" s="17">
        <v>2560.8000000000002</v>
      </c>
      <c r="K10" s="17">
        <v>2681.35</v>
      </c>
    </row>
    <row r="11" spans="1:11" x14ac:dyDescent="0.3">
      <c r="A11" s="16">
        <v>45107</v>
      </c>
      <c r="B11" s="17">
        <v>2550.25</v>
      </c>
      <c r="C11" s="17">
        <v>3302.25</v>
      </c>
      <c r="D11" s="17">
        <v>1701.4</v>
      </c>
      <c r="E11">
        <v>934.6</v>
      </c>
      <c r="F11">
        <v>878.75</v>
      </c>
      <c r="G11">
        <v>572.85</v>
      </c>
      <c r="H11" s="17">
        <v>1335.5</v>
      </c>
      <c r="I11">
        <v>451.6</v>
      </c>
      <c r="J11" s="17">
        <v>2678.15</v>
      </c>
      <c r="K11" s="17">
        <v>2475.5500000000002</v>
      </c>
    </row>
    <row r="12" spans="1:11" x14ac:dyDescent="0.3">
      <c r="A12" s="16">
        <v>45077</v>
      </c>
      <c r="B12" s="17">
        <v>2469.9</v>
      </c>
      <c r="C12" s="17">
        <v>3289.5</v>
      </c>
      <c r="D12" s="17">
        <v>1610.85</v>
      </c>
      <c r="E12">
        <v>949.15</v>
      </c>
      <c r="F12">
        <v>849.9</v>
      </c>
      <c r="G12">
        <v>579.85</v>
      </c>
      <c r="H12" s="17">
        <v>1318.3</v>
      </c>
      <c r="I12">
        <v>445.5</v>
      </c>
      <c r="J12" s="17">
        <v>2667.55</v>
      </c>
      <c r="K12" s="17">
        <v>2205.65</v>
      </c>
    </row>
    <row r="13" spans="1:11" x14ac:dyDescent="0.3">
      <c r="A13" s="16">
        <v>45044</v>
      </c>
      <c r="B13" s="17">
        <v>2420.5</v>
      </c>
      <c r="C13" s="17">
        <v>3219.25</v>
      </c>
      <c r="D13" s="17">
        <v>1687.6</v>
      </c>
      <c r="E13">
        <v>917.65</v>
      </c>
      <c r="F13">
        <v>799.3</v>
      </c>
      <c r="G13">
        <v>578.29999999999995</v>
      </c>
      <c r="H13" s="17">
        <v>1252.75</v>
      </c>
      <c r="I13">
        <v>425.55</v>
      </c>
      <c r="J13" s="17">
        <v>2457.3000000000002</v>
      </c>
      <c r="K13" s="17">
        <v>2364.4</v>
      </c>
    </row>
    <row r="14" spans="1:11" x14ac:dyDescent="0.3">
      <c r="A14" s="16">
        <v>45016</v>
      </c>
      <c r="B14" s="17">
        <v>2331.0500000000002</v>
      </c>
      <c r="C14" s="17">
        <v>3205.9</v>
      </c>
      <c r="D14" s="17">
        <v>1609.55</v>
      </c>
      <c r="E14">
        <v>877.25</v>
      </c>
      <c r="F14">
        <v>749</v>
      </c>
      <c r="G14">
        <v>523.75</v>
      </c>
      <c r="H14" s="17">
        <v>1427.95</v>
      </c>
      <c r="I14">
        <v>383.5</v>
      </c>
      <c r="J14" s="17">
        <v>2560.35</v>
      </c>
      <c r="K14" s="17">
        <v>2164.1999999999998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645F-E3C9-41CA-8DE5-CD3BC418B99D}">
  <dimension ref="A1:P51"/>
  <sheetViews>
    <sheetView topLeftCell="D1" zoomScaleNormal="100" workbookViewId="0">
      <selection activeCell="G17" sqref="G17"/>
    </sheetView>
  </sheetViews>
  <sheetFormatPr defaultRowHeight="15.6" x14ac:dyDescent="0.3"/>
  <cols>
    <col min="1" max="1" width="8.88671875" style="2"/>
    <col min="2" max="2" width="14.77734375" style="2" bestFit="1" customWidth="1"/>
    <col min="3" max="3" width="232" bestFit="1" customWidth="1"/>
    <col min="4" max="4" width="12.6640625" customWidth="1"/>
  </cols>
  <sheetData>
    <row r="1" spans="1:16" x14ac:dyDescent="0.3">
      <c r="A1" s="12" t="s">
        <v>1</v>
      </c>
      <c r="B1" s="12" t="s">
        <v>106</v>
      </c>
      <c r="C1" s="12" t="s">
        <v>159</v>
      </c>
      <c r="D1" s="18">
        <v>45016</v>
      </c>
      <c r="E1" s="18">
        <v>45044</v>
      </c>
      <c r="F1" s="18">
        <v>45077</v>
      </c>
      <c r="G1" s="18">
        <v>45107</v>
      </c>
      <c r="H1" s="18">
        <v>45138</v>
      </c>
      <c r="I1" s="18">
        <v>45169</v>
      </c>
      <c r="J1" s="18">
        <v>45198</v>
      </c>
      <c r="K1" s="18">
        <v>45230</v>
      </c>
      <c r="L1" s="18">
        <v>45260</v>
      </c>
      <c r="M1" s="18">
        <v>45289</v>
      </c>
      <c r="N1" s="18">
        <v>45322</v>
      </c>
      <c r="O1" s="18">
        <v>45351</v>
      </c>
      <c r="P1" s="18">
        <v>45373</v>
      </c>
    </row>
    <row r="2" spans="1:16" ht="24" x14ac:dyDescent="0.3">
      <c r="A2" s="1">
        <v>1</v>
      </c>
      <c r="B2" s="3" t="s">
        <v>109</v>
      </c>
      <c r="C2" s="11" t="s">
        <v>164</v>
      </c>
      <c r="D2">
        <f>VLOOKUP(D1,price!$A$1:$K$14,2,0)</f>
        <v>2331.0500000000002</v>
      </c>
      <c r="E2">
        <f>VLOOKUP(E1,price!$A$1:$K$14,2,0)</f>
        <v>2420.5</v>
      </c>
      <c r="F2">
        <f>VLOOKUP(F1,price!$A$1:$K$14,2,0)</f>
        <v>2469.9</v>
      </c>
      <c r="G2">
        <f>VLOOKUP(G1,price!$A$1:$K$14,2,0)</f>
        <v>2550.25</v>
      </c>
      <c r="H2">
        <f>VLOOKUP(H1,price!$A$1:$K$14,2,0)</f>
        <v>2549.25</v>
      </c>
      <c r="I2">
        <f>VLOOKUP(I1,price!$A$1:$K$14,2,0)</f>
        <v>2407</v>
      </c>
      <c r="J2">
        <f>VLOOKUP(J1,price!$A$1:$K$14,2,0)</f>
        <v>2345</v>
      </c>
      <c r="K2">
        <f>VLOOKUP(K1,price!$A$1:$K$14,2,0)</f>
        <v>2287.9</v>
      </c>
      <c r="L2">
        <f>VLOOKUP(L1,price!$A$1:$K$14,2,0)</f>
        <v>2377.4499999999998</v>
      </c>
      <c r="M2">
        <f>VLOOKUP(M1,price!$A$1:$K$14,2,0)</f>
        <v>2584.9499999999998</v>
      </c>
      <c r="N2">
        <f>VLOOKUP(N1,price!$A$1:$K$14,2,0)</f>
        <v>2853.25</v>
      </c>
      <c r="O2">
        <f>VLOOKUP(O1,price!$A$1:$K$14,2,0)</f>
        <v>2921.6</v>
      </c>
      <c r="P2">
        <f>VLOOKUP(P1,price!$A$1:$K$14,2,0)</f>
        <v>2910.05</v>
      </c>
    </row>
    <row r="3" spans="1:16" ht="27" customHeight="1" x14ac:dyDescent="0.3">
      <c r="A3" s="1">
        <v>2</v>
      </c>
      <c r="B3" s="3" t="s">
        <v>110</v>
      </c>
      <c r="C3" s="11" t="s">
        <v>165</v>
      </c>
      <c r="D3">
        <f>VLOOKUP(D1,price!$A$1:$K$14,3,0)</f>
        <v>3205.9</v>
      </c>
      <c r="E3">
        <f>VLOOKUP(E1,price!$A$1:$K$14,3,0)</f>
        <v>3219.25</v>
      </c>
      <c r="F3">
        <f>VLOOKUP(F1,price!$A$1:$K$14,3,0)</f>
        <v>3289.5</v>
      </c>
      <c r="G3">
        <f>VLOOKUP(G1,price!$A$1:$K$14,3,0)</f>
        <v>3302.25</v>
      </c>
      <c r="H3">
        <f>VLOOKUP(H1,price!$A$1:$K$14,3,0)</f>
        <v>3421.45</v>
      </c>
      <c r="I3">
        <f>VLOOKUP(I1,price!$A$1:$K$14,3,0)</f>
        <v>3356.8</v>
      </c>
      <c r="J3">
        <f>VLOOKUP(J1,price!$A$1:$K$14,3,0)</f>
        <v>3528.6</v>
      </c>
      <c r="K3">
        <f>VLOOKUP(K1,price!$A$1:$K$14,3,0)</f>
        <v>3368.75</v>
      </c>
      <c r="L3">
        <f>VLOOKUP(L1,price!$A$1:$K$14,3,0)</f>
        <v>3487.6</v>
      </c>
      <c r="M3">
        <f>VLOOKUP(M1,price!$A$1:$K$14,3,0)</f>
        <v>3793.4</v>
      </c>
      <c r="N3">
        <f>VLOOKUP(N1,price!$A$1:$K$14,3,0)</f>
        <v>3815.95</v>
      </c>
      <c r="O3">
        <f>VLOOKUP(O1,price!$A$1:$K$14,3,0)</f>
        <v>4095.1</v>
      </c>
      <c r="P3">
        <f>VLOOKUP(P1,price!$A$1:$K$14,3,0)</f>
        <v>3910.9</v>
      </c>
    </row>
    <row r="4" spans="1:16" x14ac:dyDescent="0.3">
      <c r="A4" s="1">
        <v>3</v>
      </c>
      <c r="B4" s="3" t="s">
        <v>111</v>
      </c>
      <c r="C4" s="11" t="s">
        <v>160</v>
      </c>
      <c r="D4">
        <f>VLOOKUP(D1,price!$A$1:$K$14,4,0)</f>
        <v>1609.55</v>
      </c>
      <c r="E4">
        <f>VLOOKUP(E1,price!$A$1:$K$14,4,0)</f>
        <v>1687.6</v>
      </c>
      <c r="F4">
        <f>VLOOKUP(F1,price!$A$1:$K$14,4,0)</f>
        <v>1610.85</v>
      </c>
      <c r="G4">
        <f>VLOOKUP(G1,price!$A$1:$K$14,4,0)</f>
        <v>1701.4</v>
      </c>
      <c r="H4">
        <f>VLOOKUP(H1,price!$A$1:$K$14,4,0)</f>
        <v>1651.2</v>
      </c>
      <c r="I4">
        <f>VLOOKUP(I1,price!$A$1:$K$14,4,0)</f>
        <v>1571.45</v>
      </c>
      <c r="J4">
        <f>VLOOKUP(J1,price!$A$1:$K$14,4,0)</f>
        <v>1526.3</v>
      </c>
      <c r="K4">
        <f>VLOOKUP(K1,price!$A$1:$K$14,4,0)</f>
        <v>1476.5</v>
      </c>
      <c r="L4">
        <f>VLOOKUP(L1,price!$A$1:$K$14,4,0)</f>
        <v>1558.8</v>
      </c>
      <c r="M4">
        <f>VLOOKUP(M1,price!$A$1:$K$14,4,0)</f>
        <v>1709.25</v>
      </c>
      <c r="N4">
        <f>VLOOKUP(N1,price!$A$1:$K$14,4,0)</f>
        <v>1462.55</v>
      </c>
      <c r="O4">
        <f>VLOOKUP(O1,price!$A$1:$K$14,4,0)</f>
        <v>1403.4</v>
      </c>
      <c r="P4">
        <f>VLOOKUP(P1,price!$A$1:$K$14,4,0)</f>
        <v>1442.85</v>
      </c>
    </row>
    <row r="5" spans="1:16" ht="24" x14ac:dyDescent="0.3">
      <c r="A5" s="1">
        <v>4</v>
      </c>
      <c r="B5" s="3" t="s">
        <v>112</v>
      </c>
      <c r="C5" s="11" t="s">
        <v>161</v>
      </c>
      <c r="D5">
        <f>VLOOKUP(D1,price!$A$1:$K$14,5,0)</f>
        <v>877.25</v>
      </c>
      <c r="E5">
        <f>VLOOKUP(E1,price!$A$1:$K$14,5,0)</f>
        <v>917.65</v>
      </c>
      <c r="F5">
        <f>VLOOKUP(F1,price!$A$1:$K$14,5,0)</f>
        <v>949.15</v>
      </c>
      <c r="G5">
        <f>VLOOKUP(G1,price!$A$1:$K$14,5,0)</f>
        <v>934.6</v>
      </c>
      <c r="H5">
        <f>VLOOKUP(H1,price!$A$1:$K$14,5,0)</f>
        <v>998.3</v>
      </c>
      <c r="I5">
        <f>VLOOKUP(I1,price!$A$1:$K$14,5,0)</f>
        <v>958.75</v>
      </c>
      <c r="J5">
        <f>VLOOKUP(J1,price!$A$1:$K$14,5,0)</f>
        <v>951.9</v>
      </c>
      <c r="K5">
        <f>VLOOKUP(K1,price!$A$1:$K$14,5,0)</f>
        <v>915.35</v>
      </c>
      <c r="L5">
        <f>VLOOKUP(L1,price!$A$1:$K$14,5,0)</f>
        <v>934.95</v>
      </c>
      <c r="M5">
        <f>VLOOKUP(M1,price!$A$1:$K$14,5,0)</f>
        <v>996.6</v>
      </c>
      <c r="N5">
        <f>VLOOKUP(N1,price!$A$1:$K$14,5,0)</f>
        <v>1028.1500000000001</v>
      </c>
      <c r="O5">
        <f>VLOOKUP(O1,price!$A$1:$K$14,5,0)</f>
        <v>1052.2</v>
      </c>
      <c r="P5">
        <f>VLOOKUP(P1,price!$A$1:$K$14,5,0)</f>
        <v>1090.3</v>
      </c>
    </row>
    <row r="6" spans="1:16" ht="24" x14ac:dyDescent="0.3">
      <c r="A6" s="1">
        <v>5</v>
      </c>
      <c r="B6" s="3" t="s">
        <v>113</v>
      </c>
      <c r="C6" s="11" t="s">
        <v>162</v>
      </c>
      <c r="D6">
        <f>VLOOKUP(D1,price!$A$1:$K$14,6,0)</f>
        <v>749</v>
      </c>
      <c r="E6">
        <f>VLOOKUP(E1,price!$A$1:$K$14,6,0)</f>
        <v>799.3</v>
      </c>
      <c r="F6">
        <f>VLOOKUP(F1,price!$A$1:$K$14,6,0)</f>
        <v>849.9</v>
      </c>
      <c r="G6">
        <f>VLOOKUP(G1,price!$A$1:$K$14,6,0)</f>
        <v>878.75</v>
      </c>
      <c r="H6">
        <f>VLOOKUP(H1,price!$A$1:$K$14,6,0)</f>
        <v>889.9</v>
      </c>
      <c r="I6">
        <f>VLOOKUP(I1,price!$A$1:$K$14,6,0)</f>
        <v>856.4</v>
      </c>
      <c r="J6">
        <f>VLOOKUP(J1,price!$A$1:$K$14,6,0)</f>
        <v>926.4</v>
      </c>
      <c r="K6">
        <f>VLOOKUP(K1,price!$A$1:$K$14,6,0)</f>
        <v>914.4</v>
      </c>
      <c r="L6">
        <f>VLOOKUP(L1,price!$A$1:$K$14,6,0)</f>
        <v>1014.7</v>
      </c>
      <c r="M6">
        <f>VLOOKUP(M1,price!$A$1:$K$14,6,0)</f>
        <v>1032.2</v>
      </c>
      <c r="N6">
        <f>VLOOKUP(N1,price!$A$1:$K$14,6,0)</f>
        <v>1170.7</v>
      </c>
      <c r="O6">
        <f>VLOOKUP(O1,price!$A$1:$K$14,6,0)</f>
        <v>1123.3499999999999</v>
      </c>
      <c r="P6">
        <f>VLOOKUP(P1,price!$A$1:$K$14,6,0)</f>
        <v>1236.0999999999999</v>
      </c>
    </row>
    <row r="7" spans="1:16" ht="24" x14ac:dyDescent="0.3">
      <c r="A7" s="1">
        <v>6</v>
      </c>
      <c r="B7" s="3" t="s">
        <v>114</v>
      </c>
      <c r="C7" s="11" t="s">
        <v>166</v>
      </c>
      <c r="D7">
        <f>VLOOKUP(D1,price!$A$1:$K$14,7,0)</f>
        <v>523.75</v>
      </c>
      <c r="E7">
        <f>VLOOKUP(E1,price!$A$1:$K$14,7,0)</f>
        <v>578.29999999999995</v>
      </c>
      <c r="F7">
        <f>VLOOKUP(F1,price!$A$1:$K$14,7,0)</f>
        <v>579.85</v>
      </c>
      <c r="G7">
        <f>VLOOKUP(G1,price!$A$1:$K$14,7,0)</f>
        <v>572.85</v>
      </c>
      <c r="H7">
        <f>VLOOKUP(H1,price!$A$1:$K$14,7,0)</f>
        <v>620.20000000000005</v>
      </c>
      <c r="I7">
        <f>VLOOKUP(I1,price!$A$1:$K$14,7,0)</f>
        <v>561.35</v>
      </c>
      <c r="J7">
        <f>VLOOKUP(J1,price!$A$1:$K$14,7,0)</f>
        <v>598.54999999999995</v>
      </c>
      <c r="K7">
        <f>VLOOKUP(K1,price!$A$1:$K$14,7,0)</f>
        <v>565.54999999999995</v>
      </c>
      <c r="L7">
        <f>VLOOKUP(L1,price!$A$1:$K$14,7,0)</f>
        <v>564.75</v>
      </c>
      <c r="M7">
        <f>VLOOKUP(M1,price!$A$1:$K$14,7,0)</f>
        <v>642.04999999999995</v>
      </c>
      <c r="N7">
        <f>VLOOKUP(N1,price!$A$1:$K$14,7,0)</f>
        <v>640.5</v>
      </c>
      <c r="O7">
        <f>VLOOKUP(O1,price!$A$1:$K$14,7,0)</f>
        <v>748.1</v>
      </c>
      <c r="P7">
        <f>VLOOKUP(P1,price!$A$1:$K$14,7,0)</f>
        <v>746.7</v>
      </c>
    </row>
    <row r="8" spans="1:16" ht="24" x14ac:dyDescent="0.3">
      <c r="A8" s="1">
        <v>7</v>
      </c>
      <c r="B8" s="3" t="s">
        <v>115</v>
      </c>
      <c r="C8" s="11" t="s">
        <v>167</v>
      </c>
      <c r="D8">
        <f>VLOOKUP(D1,price!$A$1:$K$14,8,0)</f>
        <v>1427.95</v>
      </c>
      <c r="E8">
        <f>VLOOKUP(E1,price!$A$1:$K$14,8,0)</f>
        <v>1252.75</v>
      </c>
      <c r="F8">
        <f>VLOOKUP(F1,price!$A$1:$K$14,8,0)</f>
        <v>1318.3</v>
      </c>
      <c r="G8">
        <f>VLOOKUP(G1,price!$A$1:$K$14,8,0)</f>
        <v>1335.5</v>
      </c>
      <c r="H8">
        <f>VLOOKUP(H1,price!$A$1:$K$14,8,0)</f>
        <v>1355.7</v>
      </c>
      <c r="I8">
        <f>VLOOKUP(I1,price!$A$1:$K$14,8,0)</f>
        <v>1435.45</v>
      </c>
      <c r="J8">
        <f>VLOOKUP(J1,price!$A$1:$K$14,8,0)</f>
        <v>1435.45</v>
      </c>
      <c r="K8">
        <f>VLOOKUP(K1,price!$A$1:$K$14,8,0)</f>
        <v>1368.4</v>
      </c>
      <c r="L8">
        <f>VLOOKUP(L1,price!$A$1:$K$14,8,0)</f>
        <v>1455.15</v>
      </c>
      <c r="M8">
        <f>VLOOKUP(M1,price!$A$1:$K$14,8,0)</f>
        <v>1542.9</v>
      </c>
      <c r="N8">
        <f>VLOOKUP(N1,price!$A$1:$K$14,8,0)</f>
        <v>1660.9</v>
      </c>
      <c r="O8">
        <f>VLOOKUP(O1,price!$A$1:$K$14,8,0)</f>
        <v>1673.9</v>
      </c>
      <c r="P8">
        <f>VLOOKUP(P1,price!$A$1:$K$14,8,0)</f>
        <v>1508.85</v>
      </c>
    </row>
    <row r="9" spans="1:16" ht="24" x14ac:dyDescent="0.3">
      <c r="A9" s="1">
        <v>8</v>
      </c>
      <c r="B9" s="3" t="s">
        <v>116</v>
      </c>
      <c r="C9" s="11" t="s">
        <v>168</v>
      </c>
      <c r="D9">
        <f>VLOOKUP(D1,price!$A$1:$K$14,9,0)</f>
        <v>383.5</v>
      </c>
      <c r="E9">
        <f>VLOOKUP(E1,price!$A$1:$K$14,9,0)</f>
        <v>425.55</v>
      </c>
      <c r="F9">
        <f>VLOOKUP(F1,price!$A$1:$K$14,9,0)</f>
        <v>445.5</v>
      </c>
      <c r="G9">
        <f>VLOOKUP(G1,price!$A$1:$K$14,9,0)</f>
        <v>451.6</v>
      </c>
      <c r="H9">
        <f>VLOOKUP(H1,price!$A$1:$K$14,9,0)</f>
        <v>465.7</v>
      </c>
      <c r="I9">
        <f>VLOOKUP(I1,price!$A$1:$K$14,9,0)</f>
        <v>439.7</v>
      </c>
      <c r="J9">
        <f>VLOOKUP(J1,price!$A$1:$K$14,9,0)</f>
        <v>444.4</v>
      </c>
      <c r="K9">
        <f>VLOOKUP(K1,price!$A$1:$K$14,9,0)</f>
        <v>428.4</v>
      </c>
      <c r="L9">
        <f>VLOOKUP(L1,price!$A$1:$K$14,9,0)</f>
        <v>435.8</v>
      </c>
      <c r="M9">
        <f>VLOOKUP(M1,price!$A$1:$K$14,9,0)</f>
        <v>462.1</v>
      </c>
      <c r="N9">
        <f>VLOOKUP(N1,price!$A$1:$K$14,9,0)</f>
        <v>441.55</v>
      </c>
      <c r="O9">
        <f>VLOOKUP(O1,price!$A$1:$K$14,9,0)</f>
        <v>406.3</v>
      </c>
      <c r="P9">
        <f>VLOOKUP(P1,price!$A$1:$K$14,9,0)</f>
        <v>428.6</v>
      </c>
    </row>
    <row r="10" spans="1:16" x14ac:dyDescent="0.3">
      <c r="A10" s="1">
        <v>9</v>
      </c>
      <c r="B10" s="3" t="s">
        <v>117</v>
      </c>
      <c r="C10" s="11" t="s">
        <v>169</v>
      </c>
      <c r="D10">
        <f>VLOOKUP(D1,price!$A$1:$K$14,10,0)</f>
        <v>2560.35</v>
      </c>
      <c r="E10">
        <f>VLOOKUP(E1,price!$A$1:$K$14,10,0)</f>
        <v>2457.3000000000002</v>
      </c>
      <c r="F10">
        <f>VLOOKUP(F1,price!$A$1:$K$14,10,0)</f>
        <v>2667.55</v>
      </c>
      <c r="G10">
        <f>VLOOKUP(G1,price!$A$1:$K$14,10,0)</f>
        <v>2678.15</v>
      </c>
      <c r="H10">
        <f>VLOOKUP(H1,price!$A$1:$K$14,10,0)</f>
        <v>2560.8000000000002</v>
      </c>
      <c r="I10">
        <f>VLOOKUP(I1,price!$A$1:$K$14,10,0)</f>
        <v>2505.0500000000002</v>
      </c>
      <c r="J10">
        <f>VLOOKUP(J1,price!$A$1:$K$14,10,0)</f>
        <v>2465.6</v>
      </c>
      <c r="K10">
        <f>VLOOKUP(K1,price!$A$1:$K$14,10,0)</f>
        <v>2484</v>
      </c>
      <c r="L10">
        <f>VLOOKUP(L1,price!$A$1:$K$14,10,0)</f>
        <v>2545.5500000000002</v>
      </c>
      <c r="M10">
        <f>VLOOKUP(M1,price!$A$1:$K$14,10,0)</f>
        <v>2663.95</v>
      </c>
      <c r="N10">
        <f>VLOOKUP(N1,price!$A$1:$K$14,10,0)</f>
        <v>2481.5500000000002</v>
      </c>
      <c r="O10">
        <f>VLOOKUP(O1,price!$A$1:$K$14,10,0)</f>
        <v>2412.3000000000002</v>
      </c>
      <c r="P10">
        <f>VLOOKUP(P1,price!$A$1:$K$14,10,0)</f>
        <v>2256.5500000000002</v>
      </c>
    </row>
    <row r="11" spans="1:16" x14ac:dyDescent="0.3">
      <c r="A11" s="1">
        <v>10</v>
      </c>
      <c r="B11" s="3" t="s">
        <v>118</v>
      </c>
      <c r="C11" s="11" t="s">
        <v>163</v>
      </c>
      <c r="D11">
        <f>VLOOKUP(D1,price!$A$1:$K$14,11,0)</f>
        <v>2164.1999999999998</v>
      </c>
      <c r="E11">
        <f>VLOOKUP(E1,price!$A$1:$K$14,11,0)</f>
        <v>2364.4</v>
      </c>
      <c r="F11">
        <f>VLOOKUP(F1,price!$A$1:$K$14,11,0)</f>
        <v>2205.65</v>
      </c>
      <c r="G11">
        <f>VLOOKUP(G1,price!$A$1:$K$14,11,0)</f>
        <v>2475.5500000000002</v>
      </c>
      <c r="H11">
        <f>VLOOKUP(H1,price!$A$1:$K$14,11,0)</f>
        <v>2681.35</v>
      </c>
      <c r="I11">
        <f>VLOOKUP(I1,price!$A$1:$K$14,11,0)</f>
        <v>2702.7</v>
      </c>
      <c r="J11">
        <f>VLOOKUP(J1,price!$A$1:$K$14,11,0)</f>
        <v>3023.55</v>
      </c>
      <c r="K11">
        <f>VLOOKUP(K1,price!$A$1:$K$14,11,0)</f>
        <v>2929.05</v>
      </c>
      <c r="L11">
        <f>VLOOKUP(L1,price!$A$1:$K$14,11,0)</f>
        <v>3109.2</v>
      </c>
      <c r="M11">
        <f>VLOOKUP(M1,price!$A$1:$K$14,11,0)</f>
        <v>3526</v>
      </c>
      <c r="N11">
        <f>VLOOKUP(N1,price!$A$1:$K$14,11,0)</f>
        <v>3479.75</v>
      </c>
      <c r="O11">
        <f>VLOOKUP(O1,price!$A$1:$K$14,11,0)</f>
        <v>3477.55</v>
      </c>
      <c r="P11">
        <f>VLOOKUP(P1,price!$A$1:$K$14,11,0)</f>
        <v>3617.8</v>
      </c>
    </row>
    <row r="12" spans="1:16" x14ac:dyDescent="0.3">
      <c r="A12" s="1">
        <v>11</v>
      </c>
      <c r="B12" s="3" t="s">
        <v>119</v>
      </c>
    </row>
    <row r="13" spans="1:16" x14ac:dyDescent="0.3">
      <c r="A13" s="1">
        <v>12</v>
      </c>
      <c r="B13" s="3" t="s">
        <v>120</v>
      </c>
    </row>
    <row r="14" spans="1:16" x14ac:dyDescent="0.3">
      <c r="A14" s="1">
        <v>13</v>
      </c>
      <c r="B14" s="3" t="s">
        <v>121</v>
      </c>
    </row>
    <row r="15" spans="1:16" x14ac:dyDescent="0.3">
      <c r="A15" s="1">
        <v>14</v>
      </c>
      <c r="B15" s="3" t="s">
        <v>122</v>
      </c>
    </row>
    <row r="16" spans="1:16" x14ac:dyDescent="0.3">
      <c r="A16" s="1">
        <v>15</v>
      </c>
      <c r="B16" s="3" t="s">
        <v>123</v>
      </c>
    </row>
    <row r="17" spans="1:2" x14ac:dyDescent="0.3">
      <c r="A17" s="1">
        <v>16</v>
      </c>
      <c r="B17" s="3" t="s">
        <v>124</v>
      </c>
    </row>
    <row r="18" spans="1:2" x14ac:dyDescent="0.3">
      <c r="A18" s="1">
        <v>17</v>
      </c>
      <c r="B18" s="3" t="s">
        <v>125</v>
      </c>
    </row>
    <row r="19" spans="1:2" x14ac:dyDescent="0.3">
      <c r="A19" s="1">
        <v>18</v>
      </c>
      <c r="B19" s="3" t="s">
        <v>126</v>
      </c>
    </row>
    <row r="20" spans="1:2" x14ac:dyDescent="0.3">
      <c r="A20" s="1">
        <v>19</v>
      </c>
      <c r="B20" s="3" t="s">
        <v>127</v>
      </c>
    </row>
    <row r="21" spans="1:2" x14ac:dyDescent="0.3">
      <c r="A21" s="1">
        <v>20</v>
      </c>
      <c r="B21" s="3" t="s">
        <v>128</v>
      </c>
    </row>
    <row r="22" spans="1:2" x14ac:dyDescent="0.3">
      <c r="A22" s="1">
        <v>21</v>
      </c>
      <c r="B22" s="3" t="s">
        <v>129</v>
      </c>
    </row>
    <row r="23" spans="1:2" x14ac:dyDescent="0.3">
      <c r="A23" s="1">
        <v>22</v>
      </c>
      <c r="B23" s="3" t="s">
        <v>130</v>
      </c>
    </row>
    <row r="24" spans="1:2" x14ac:dyDescent="0.3">
      <c r="A24" s="1">
        <v>23</v>
      </c>
      <c r="B24" s="3" t="s">
        <v>131</v>
      </c>
    </row>
    <row r="25" spans="1:2" x14ac:dyDescent="0.3">
      <c r="A25" s="1">
        <v>24</v>
      </c>
      <c r="B25" s="3" t="s">
        <v>132</v>
      </c>
    </row>
    <row r="26" spans="1:2" x14ac:dyDescent="0.3">
      <c r="A26" s="1">
        <v>25</v>
      </c>
      <c r="B26" s="3" t="s">
        <v>133</v>
      </c>
    </row>
    <row r="27" spans="1:2" x14ac:dyDescent="0.3">
      <c r="A27" s="1">
        <v>26</v>
      </c>
      <c r="B27" s="3" t="s">
        <v>134</v>
      </c>
    </row>
    <row r="28" spans="1:2" x14ac:dyDescent="0.3">
      <c r="A28" s="1">
        <v>27</v>
      </c>
      <c r="B28" s="3" t="s">
        <v>135</v>
      </c>
    </row>
    <row r="29" spans="1:2" x14ac:dyDescent="0.3">
      <c r="A29" s="1">
        <v>28</v>
      </c>
      <c r="B29" s="7" t="s">
        <v>136</v>
      </c>
    </row>
    <row r="30" spans="1:2" x14ac:dyDescent="0.3">
      <c r="A30" s="1">
        <v>29</v>
      </c>
      <c r="B30" s="3" t="s">
        <v>137</v>
      </c>
    </row>
    <row r="31" spans="1:2" x14ac:dyDescent="0.3">
      <c r="A31" s="1">
        <v>30</v>
      </c>
      <c r="B31" s="3" t="s">
        <v>138</v>
      </c>
    </row>
    <row r="32" spans="1:2" x14ac:dyDescent="0.3">
      <c r="A32" s="1">
        <v>31</v>
      </c>
      <c r="B32" s="7" t="s">
        <v>139</v>
      </c>
    </row>
    <row r="33" spans="1:2" x14ac:dyDescent="0.3">
      <c r="A33" s="1">
        <v>32</v>
      </c>
      <c r="B33" s="3" t="s">
        <v>140</v>
      </c>
    </row>
    <row r="34" spans="1:2" x14ac:dyDescent="0.3">
      <c r="A34" s="1">
        <v>33</v>
      </c>
      <c r="B34" s="3" t="s">
        <v>141</v>
      </c>
    </row>
    <row r="35" spans="1:2" x14ac:dyDescent="0.3">
      <c r="A35" s="1">
        <v>34</v>
      </c>
      <c r="B35" s="3" t="s">
        <v>142</v>
      </c>
    </row>
    <row r="36" spans="1:2" x14ac:dyDescent="0.3">
      <c r="A36" s="1">
        <v>35</v>
      </c>
      <c r="B36" s="3" t="s">
        <v>143</v>
      </c>
    </row>
    <row r="37" spans="1:2" x14ac:dyDescent="0.3">
      <c r="A37" s="1">
        <v>36</v>
      </c>
      <c r="B37" s="3" t="s">
        <v>144</v>
      </c>
    </row>
    <row r="38" spans="1:2" x14ac:dyDescent="0.3">
      <c r="A38" s="1">
        <v>37</v>
      </c>
      <c r="B38" s="3" t="s">
        <v>145</v>
      </c>
    </row>
    <row r="39" spans="1:2" x14ac:dyDescent="0.3">
      <c r="A39" s="1">
        <v>38</v>
      </c>
      <c r="B39" s="3" t="s">
        <v>146</v>
      </c>
    </row>
    <row r="40" spans="1:2" x14ac:dyDescent="0.3">
      <c r="A40" s="1">
        <v>39</v>
      </c>
      <c r="B40" s="3" t="s">
        <v>147</v>
      </c>
    </row>
    <row r="41" spans="1:2" x14ac:dyDescent="0.3">
      <c r="A41" s="1">
        <v>40</v>
      </c>
      <c r="B41" s="3" t="s">
        <v>148</v>
      </c>
    </row>
    <row r="42" spans="1:2" x14ac:dyDescent="0.3">
      <c r="A42" s="1">
        <v>41</v>
      </c>
      <c r="B42" s="3" t="s">
        <v>149</v>
      </c>
    </row>
    <row r="43" spans="1:2" x14ac:dyDescent="0.3">
      <c r="A43" s="1">
        <v>42</v>
      </c>
      <c r="B43" s="3" t="s">
        <v>150</v>
      </c>
    </row>
    <row r="44" spans="1:2" x14ac:dyDescent="0.3">
      <c r="A44" s="1">
        <v>43</v>
      </c>
      <c r="B44" s="3" t="s">
        <v>151</v>
      </c>
    </row>
    <row r="45" spans="1:2" x14ac:dyDescent="0.3">
      <c r="A45" s="1">
        <v>44</v>
      </c>
      <c r="B45" s="3" t="s">
        <v>152</v>
      </c>
    </row>
    <row r="46" spans="1:2" x14ac:dyDescent="0.3">
      <c r="A46" s="1">
        <v>45</v>
      </c>
      <c r="B46" s="3" t="s">
        <v>153</v>
      </c>
    </row>
    <row r="47" spans="1:2" x14ac:dyDescent="0.3">
      <c r="A47" s="1">
        <v>46</v>
      </c>
      <c r="B47" s="3" t="s">
        <v>154</v>
      </c>
    </row>
    <row r="48" spans="1:2" x14ac:dyDescent="0.3">
      <c r="A48" s="1">
        <v>47</v>
      </c>
      <c r="B48" s="3" t="s">
        <v>155</v>
      </c>
    </row>
    <row r="49" spans="1:2" x14ac:dyDescent="0.3">
      <c r="A49" s="1">
        <v>48</v>
      </c>
      <c r="B49" s="3" t="s">
        <v>156</v>
      </c>
    </row>
    <row r="50" spans="1:2" x14ac:dyDescent="0.3">
      <c r="A50" s="1">
        <v>49</v>
      </c>
      <c r="B50" s="3" t="s">
        <v>157</v>
      </c>
    </row>
    <row r="51" spans="1:2" x14ac:dyDescent="0.3">
      <c r="A51" s="1">
        <v>50</v>
      </c>
      <c r="B51" s="3" t="s">
        <v>158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price</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Godase</dc:creator>
  <cp:lastModifiedBy>Om Godase</cp:lastModifiedBy>
  <dcterms:created xsi:type="dcterms:W3CDTF">2024-03-23T06:50:55Z</dcterms:created>
  <dcterms:modified xsi:type="dcterms:W3CDTF">2024-03-31T08:39:33Z</dcterms:modified>
</cp:coreProperties>
</file>