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in365-my.sharepoint.com/personal/robins34_uwindsor_ca/Documents/"/>
    </mc:Choice>
  </mc:AlternateContent>
  <xr:revisionPtr revIDLastSave="168" documentId="8_{21805BB2-D4B0-475B-A07F-CE408D780B1D}" xr6:coauthVersionLast="47" xr6:coauthVersionMax="47" xr10:uidLastSave="{1BFFDC51-86D0-4735-9FB4-35981BB77ABD}"/>
  <bookViews>
    <workbookView xWindow="-96" yWindow="-96" windowWidth="23232" windowHeight="12552" tabRatio="16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F19" i="1"/>
  <c r="F20" i="1"/>
  <c r="F21" i="1"/>
  <c r="F22" i="1"/>
  <c r="F23" i="1"/>
  <c r="F18" i="1"/>
  <c r="C19" i="1"/>
  <c r="C20" i="1"/>
  <c r="C21" i="1"/>
  <c r="C22" i="1"/>
  <c r="C23" i="1"/>
  <c r="C18" i="1"/>
  <c r="H20" i="1"/>
  <c r="H21" i="1"/>
  <c r="H22" i="1"/>
  <c r="H23" i="1"/>
  <c r="F40" i="1"/>
  <c r="F41" i="1"/>
  <c r="F42" i="1"/>
  <c r="F43" i="1"/>
  <c r="F39" i="1"/>
  <c r="C40" i="1"/>
  <c r="C41" i="1"/>
  <c r="C42" i="1"/>
  <c r="C43" i="1"/>
  <c r="C39" i="1"/>
  <c r="E40" i="1"/>
  <c r="B41" i="1"/>
  <c r="H41" i="1" s="1"/>
  <c r="B40" i="1"/>
  <c r="H31" i="1"/>
  <c r="H32" i="1"/>
  <c r="H33" i="1"/>
  <c r="H30" i="1"/>
  <c r="F30" i="1"/>
  <c r="F31" i="1"/>
  <c r="F32" i="1"/>
  <c r="F33" i="1"/>
  <c r="F29" i="1"/>
  <c r="C30" i="1"/>
  <c r="E30" i="1" s="1"/>
  <c r="C31" i="1"/>
  <c r="E31" i="1" s="1"/>
  <c r="C32" i="1"/>
  <c r="C33" i="1"/>
  <c r="C29" i="1"/>
  <c r="B31" i="1"/>
  <c r="B32" i="1" s="1"/>
  <c r="B33" i="1" s="1"/>
  <c r="B30" i="1"/>
  <c r="C12" i="1"/>
  <c r="E8" i="1"/>
  <c r="E9" i="1"/>
  <c r="E10" i="1"/>
  <c r="E11" i="1"/>
  <c r="E12" i="1"/>
  <c r="H8" i="1"/>
  <c r="H9" i="1"/>
  <c r="H10" i="1"/>
  <c r="H11" i="1"/>
  <c r="H12" i="1"/>
  <c r="E19" i="1"/>
  <c r="E20" i="1"/>
  <c r="E21" i="1"/>
  <c r="E22" i="1"/>
  <c r="E23" i="1"/>
  <c r="B20" i="1"/>
  <c r="B21" i="1" s="1"/>
  <c r="B19" i="1"/>
  <c r="F7" i="1"/>
  <c r="F8" i="1"/>
  <c r="F9" i="1"/>
  <c r="F10" i="1"/>
  <c r="F11" i="1"/>
  <c r="F12" i="1"/>
  <c r="C8" i="1"/>
  <c r="C9" i="1"/>
  <c r="C10" i="1"/>
  <c r="C11" i="1"/>
  <c r="C7" i="1"/>
  <c r="B9" i="1"/>
  <c r="B10" i="1"/>
  <c r="B11" i="1"/>
  <c r="B12" i="1"/>
  <c r="B8" i="1"/>
  <c r="G2" i="1"/>
  <c r="E2" i="1"/>
  <c r="C2" i="1"/>
  <c r="H40" i="1" l="1"/>
  <c r="B42" i="1"/>
  <c r="E41" i="1"/>
  <c r="B22" i="1"/>
  <c r="B43" i="1" l="1"/>
  <c r="H42" i="1"/>
  <c r="E42" i="1"/>
  <c r="E32" i="1"/>
  <c r="B23" i="1"/>
  <c r="E43" i="1" l="1"/>
  <c r="H43" i="1"/>
  <c r="E33" i="1"/>
</calcChain>
</file>

<file path=xl/sharedStrings.xml><?xml version="1.0" encoding="utf-8"?>
<sst xmlns="http://schemas.openxmlformats.org/spreadsheetml/2006/main" count="40" uniqueCount="18">
  <si>
    <t>E</t>
  </si>
  <si>
    <t>I</t>
  </si>
  <si>
    <t>EI</t>
  </si>
  <si>
    <t>x=</t>
  </si>
  <si>
    <t>1in=25.4mm</t>
  </si>
  <si>
    <t>Cantilever Beam end load</t>
  </si>
  <si>
    <t>load</t>
  </si>
  <si>
    <t>mid th</t>
  </si>
  <si>
    <t>mid ex</t>
  </si>
  <si>
    <t>mid %error</t>
  </si>
  <si>
    <t>end th</t>
  </si>
  <si>
    <t>end ex</t>
  </si>
  <si>
    <t>end %error</t>
  </si>
  <si>
    <t>Cantilever Beam central load</t>
  </si>
  <si>
    <t>Simply-Supported Beam central load</t>
  </si>
  <si>
    <t>1/4 th</t>
  </si>
  <si>
    <t>1/4 ex</t>
  </si>
  <si>
    <t>1/4 %error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</si>
</sst>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Deflection of Cantilever Beam</a:t>
            </a:r>
          </a:p>
          <a:p>
            <a:pPr>
              <a:defRPr/>
            </a:pPr>
            <a:r>
              <a:rPr lang="en-CA"/>
              <a:t>with</a:t>
            </a:r>
            <a:r>
              <a:rPr lang="en-CA" baseline="0"/>
              <a:t> load placed at end</a:t>
            </a:r>
          </a:p>
        </c:rich>
      </c:tx>
      <c:layout>
        <c:manualLayout>
          <c:xMode val="edge"/>
          <c:yMode val="edge"/>
          <c:x val="0.2562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0</c:v>
                </c:pt>
                <c:pt idx="1">
                  <c:v>-0.12052597701149426</c:v>
                </c:pt>
                <c:pt idx="2">
                  <c:v>-0.24105195402298851</c:v>
                </c:pt>
                <c:pt idx="3">
                  <c:v>-0.36157793103448277</c:v>
                </c:pt>
                <c:pt idx="4">
                  <c:v>-0.48210390804597703</c:v>
                </c:pt>
                <c:pt idx="5">
                  <c:v>-0.60262988505747128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A-4CF2-AA23-82D918B03CEB}"/>
            </c:ext>
          </c:extLst>
        </c:ser>
        <c:ser>
          <c:idx val="1"/>
          <c:order val="1"/>
          <c:tx>
            <c:v>End 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Sheet1!$F$7:$F$12</c:f>
              <c:numCache>
                <c:formatCode>General</c:formatCode>
                <c:ptCount val="6"/>
                <c:pt idx="0">
                  <c:v>0</c:v>
                </c:pt>
                <c:pt idx="1">
                  <c:v>-0.3856831264367816</c:v>
                </c:pt>
                <c:pt idx="2">
                  <c:v>-0.7713662528735632</c:v>
                </c:pt>
                <c:pt idx="3">
                  <c:v>-1.1570493793103447</c:v>
                </c:pt>
                <c:pt idx="4">
                  <c:v>-1.5427325057471264</c:v>
                </c:pt>
                <c:pt idx="5">
                  <c:v>-1.9284156321839081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A-4CF2-AA23-82D918B03CEB}"/>
            </c:ext>
          </c:extLst>
        </c:ser>
        <c:ser>
          <c:idx val="2"/>
          <c:order val="2"/>
          <c:tx>
            <c:v>Mid 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Sheet1!$D$7:$D$12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A-4CF2-AA23-82D918B03CEB}"/>
            </c:ext>
          </c:extLst>
        </c:ser>
        <c:ser>
          <c:idx val="3"/>
          <c:order val="3"/>
          <c:tx>
            <c:v>End 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Sheet1!$G$7:$G$12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2A-4CF2-AA23-82D918B0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90735"/>
        <c:axId val="1519238703"/>
      </c:scatterChart>
      <c:valAx>
        <c:axId val="15182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(lbs)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8703"/>
        <c:crosses val="autoZero"/>
        <c:crossBetween val="midCat"/>
      </c:valAx>
      <c:valAx>
        <c:axId val="1519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Deflection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Deflection of Cantilever Beam</a:t>
            </a:r>
          </a:p>
          <a:p>
            <a:pPr>
              <a:defRPr/>
            </a:pPr>
            <a:r>
              <a:rPr lang="en-CA"/>
              <a:t>with</a:t>
            </a:r>
            <a:r>
              <a:rPr lang="en-CA" baseline="0"/>
              <a:t> load placed at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0</c:v>
                </c:pt>
                <c:pt idx="1">
                  <c:v>-4.82103908045977E-2</c:v>
                </c:pt>
                <c:pt idx="2">
                  <c:v>-9.64207816091954E-2</c:v>
                </c:pt>
                <c:pt idx="3">
                  <c:v>-0.14463117241379309</c:v>
                </c:pt>
                <c:pt idx="4">
                  <c:v>-0.1928415632183908</c:v>
                </c:pt>
                <c:pt idx="5">
                  <c:v>-0.24105195402298851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1-41B7-BFFE-93B099625264}"/>
            </c:ext>
          </c:extLst>
        </c:ser>
        <c:ser>
          <c:idx val="1"/>
          <c:order val="1"/>
          <c:tx>
            <c:v>End 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Sheet1!$F$18:$F$23</c:f>
              <c:numCache>
                <c:formatCode>General</c:formatCode>
                <c:ptCount val="6"/>
                <c:pt idx="0">
                  <c:v>0</c:v>
                </c:pt>
                <c:pt idx="1">
                  <c:v>-0.12052597701149426</c:v>
                </c:pt>
                <c:pt idx="2">
                  <c:v>-0.24105195402298851</c:v>
                </c:pt>
                <c:pt idx="3">
                  <c:v>-0.36157793103448277</c:v>
                </c:pt>
                <c:pt idx="4">
                  <c:v>-0.48210390804597703</c:v>
                </c:pt>
                <c:pt idx="5">
                  <c:v>-0.60262988505747128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1-41B7-BFFE-93B099625264}"/>
            </c:ext>
          </c:extLst>
        </c:ser>
        <c:ser>
          <c:idx val="2"/>
          <c:order val="2"/>
          <c:tx>
            <c:v>Mid 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1-41B7-BFFE-93B099625264}"/>
            </c:ext>
          </c:extLst>
        </c:ser>
        <c:ser>
          <c:idx val="3"/>
          <c:order val="3"/>
          <c:tx>
            <c:v>End 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Sheet1!$G$18:$G$23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1-41B7-BFFE-93B09962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90735"/>
        <c:axId val="1519238703"/>
      </c:scatterChart>
      <c:valAx>
        <c:axId val="15182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(lbs)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8703"/>
        <c:crosses val="autoZero"/>
        <c:crossBetween val="midCat"/>
      </c:valAx>
      <c:valAx>
        <c:axId val="1519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Deflection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1327646544182"/>
          <c:y val="0.89409667541557303"/>
          <c:w val="0.6717342519685038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Deflection of Simply-Supported Beam</a:t>
            </a:r>
          </a:p>
          <a:p>
            <a:pPr>
              <a:defRPr/>
            </a:pPr>
            <a:r>
              <a:rPr lang="en-CA"/>
              <a:t>with</a:t>
            </a:r>
            <a:r>
              <a:rPr lang="en-CA" baseline="0"/>
              <a:t> load placed at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Sheet1!$C$29:$C$33</c:f>
              <c:numCache>
                <c:formatCode>General</c:formatCode>
                <c:ptCount val="5"/>
                <c:pt idx="0">
                  <c:v>0</c:v>
                </c:pt>
                <c:pt idx="1">
                  <c:v>-0.12052597701149426</c:v>
                </c:pt>
                <c:pt idx="2">
                  <c:v>-0.24105195402298851</c:v>
                </c:pt>
                <c:pt idx="3">
                  <c:v>-0.36157793103448277</c:v>
                </c:pt>
                <c:pt idx="4">
                  <c:v>-0.48210390804597703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C-47BA-9AED-A42D8C1A3FF7}"/>
            </c:ext>
          </c:extLst>
        </c:ser>
        <c:ser>
          <c:idx val="1"/>
          <c:order val="1"/>
          <c:tx>
            <c:v>1/4 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Sheet1!$B$29:$B$33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Sheet1!$F$29:$F$33</c:f>
              <c:numCache>
                <c:formatCode>General</c:formatCode>
                <c:ptCount val="5"/>
                <c:pt idx="0">
                  <c:v>0</c:v>
                </c:pt>
                <c:pt idx="1">
                  <c:v>-8.2861609195402294E-2</c:v>
                </c:pt>
                <c:pt idx="2">
                  <c:v>-0.16572321839080459</c:v>
                </c:pt>
                <c:pt idx="3">
                  <c:v>-0.2485848275862069</c:v>
                </c:pt>
                <c:pt idx="4">
                  <c:v>-0.33144643678160918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C-47BA-9AED-A42D8C1A3FF7}"/>
            </c:ext>
          </c:extLst>
        </c:ser>
        <c:ser>
          <c:idx val="2"/>
          <c:order val="2"/>
          <c:tx>
            <c:v>Mid 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Sheet1!$B$29:$B$33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Sheet1!$D$29:$D$33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FC-47BA-9AED-A42D8C1A3FF7}"/>
            </c:ext>
          </c:extLst>
        </c:ser>
        <c:ser>
          <c:idx val="3"/>
          <c:order val="3"/>
          <c:tx>
            <c:v>1/4 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Sheet1!$B$29:$B$33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Sheet1!$G$29:$G$33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FC-47BA-9AED-A42D8C1A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90735"/>
        <c:axId val="1519238703"/>
      </c:scatterChart>
      <c:valAx>
        <c:axId val="15182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(lbs)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8703"/>
        <c:crosses val="autoZero"/>
        <c:crossBetween val="midCat"/>
      </c:valAx>
      <c:valAx>
        <c:axId val="1519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Deflection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Deflection of Simply-Supported Beam</a:t>
            </a:r>
          </a:p>
          <a:p>
            <a:pPr>
              <a:defRPr/>
            </a:pPr>
            <a:r>
              <a:rPr lang="en-CA"/>
              <a:t>with</a:t>
            </a:r>
            <a:r>
              <a:rPr lang="en-CA" baseline="0"/>
              <a:t> load placed at quater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 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Sheet1!$B$39:$B$43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Sheet1!$C$39:$C$43</c:f>
              <c:numCache>
                <c:formatCode>General</c:formatCode>
                <c:ptCount val="5"/>
                <c:pt idx="0">
                  <c:v>0</c:v>
                </c:pt>
                <c:pt idx="1">
                  <c:v>-8.2861609195402294E-2</c:v>
                </c:pt>
                <c:pt idx="2">
                  <c:v>-0.16572321839080459</c:v>
                </c:pt>
                <c:pt idx="3">
                  <c:v>-0.2485848275862069</c:v>
                </c:pt>
                <c:pt idx="4">
                  <c:v>-0.33144643678160918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9BB-8EF1-83CBCF0DA74A}"/>
            </c:ext>
          </c:extLst>
        </c:ser>
        <c:ser>
          <c:idx val="1"/>
          <c:order val="1"/>
          <c:tx>
            <c:v>1/4 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Sheet1!$B$39:$B$43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Sheet1!$F$39:$F$43</c:f>
              <c:numCache>
                <c:formatCode>General</c:formatCode>
                <c:ptCount val="5"/>
                <c:pt idx="0">
                  <c:v>0</c:v>
                </c:pt>
                <c:pt idx="1">
                  <c:v>-6.7795862068965512E-2</c:v>
                </c:pt>
                <c:pt idx="2">
                  <c:v>-0.13559172413793102</c:v>
                </c:pt>
                <c:pt idx="3">
                  <c:v>-0.20338758620689654</c:v>
                </c:pt>
                <c:pt idx="4">
                  <c:v>-0.27118344827586205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49BB-8EF1-83CBCF0DA74A}"/>
            </c:ext>
          </c:extLst>
        </c:ser>
        <c:ser>
          <c:idx val="2"/>
          <c:order val="2"/>
          <c:tx>
            <c:v>Mid ex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Sheet1!$B$39:$B$43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Sheet1!$D$39:$D$43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49BB-8EF1-83CBCF0DA74A}"/>
            </c:ext>
          </c:extLst>
        </c:ser>
        <c:ser>
          <c:idx val="3"/>
          <c:order val="3"/>
          <c:tx>
            <c:v>1/4 ex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Sheet1!$B$39:$B$43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Sheet1!$G$39:$G$43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49BB-8EF1-83CBCF0D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290735"/>
        <c:axId val="1519238703"/>
      </c:scatterChart>
      <c:valAx>
        <c:axId val="151829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</a:t>
                </a:r>
                <a:r>
                  <a:rPr lang="en-CA" baseline="0"/>
                  <a:t> (lbs)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38703"/>
        <c:crosses val="autoZero"/>
        <c:crossBetween val="midCat"/>
      </c:valAx>
      <c:valAx>
        <c:axId val="15192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Deflection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316230</xdr:colOff>
      <xdr:row>0</xdr:row>
      <xdr:rowOff>91440</xdr:rowOff>
    </xdr:from>
    <xdr:to>
      <xdr:col>15</xdr:col>
      <xdr:colOff>407670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9ACE5-A32D-50FA-E3C6-9BE365927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12</xdr:row>
      <xdr:rowOff>140970</xdr:rowOff>
    </xdr:from>
    <xdr:to>
      <xdr:col>22</xdr:col>
      <xdr:colOff>487680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0A2C3-890E-4968-A4AA-539FA100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434340</xdr:colOff>
      <xdr:row>25</xdr:row>
      <xdr:rowOff>64770</xdr:rowOff>
    </xdr:from>
    <xdr:to>
      <xdr:col>15</xdr:col>
      <xdr:colOff>525780</xdr:colOff>
      <xdr:row>40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00CE59-D593-428A-B79F-983F35412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31</xdr:row>
      <xdr:rowOff>106680</xdr:rowOff>
    </xdr:from>
    <xdr:to>
      <xdr:col>23</xdr:col>
      <xdr:colOff>278130</xdr:colOff>
      <xdr:row>46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E8F184-4302-4533-968D-8B3462A96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43"/>
  <sheetViews>
    <sheetView tabSelected="1" zoomScaleNormal="100" workbookViewId="0">
      <selection activeCell="H19" sqref="H19:H23"/>
    </sheetView>
  </sheetViews>
  <sheetFormatPr defaultRowHeight="14.45"/>
  <cols>
    <col min="3" max="4" width="9.28515625" bestFit="1" customWidth="1"/>
    <col min="20" max="21" width="9.28515625" bestFit="1" customWidth="1"/>
  </cols>
  <sheetData>
    <row r="1" spans="2:35">
      <c r="AI1" s="1"/>
    </row>
    <row r="2" spans="2:35">
      <c r="B2" t="s">
        <v>0</v>
      </c>
      <c r="C2">
        <f>2.9*10^7</f>
        <v>29000000</v>
      </c>
      <c r="D2" t="s">
        <v>1</v>
      </c>
      <c r="E2">
        <f>1.5*0.375^3/12</f>
        <v>6.591796875E-3</v>
      </c>
      <c r="F2" t="s">
        <v>2</v>
      </c>
      <c r="G2">
        <f>C2*E2</f>
        <v>191162.109375</v>
      </c>
    </row>
    <row r="4" spans="2:35">
      <c r="B4" t="s">
        <v>3</v>
      </c>
      <c r="C4">
        <v>24</v>
      </c>
      <c r="D4">
        <v>48</v>
      </c>
      <c r="F4" t="s">
        <v>4</v>
      </c>
      <c r="H4">
        <v>25.4</v>
      </c>
    </row>
    <row r="5" spans="2:35">
      <c r="C5" t="s">
        <v>5</v>
      </c>
    </row>
    <row r="6" spans="2:35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</row>
    <row r="7" spans="2:35">
      <c r="B7">
        <v>0</v>
      </c>
      <c r="C7">
        <f>$B7/(6*$G$2)*(C$4^3-3*48*C$4^2)</f>
        <v>0</v>
      </c>
      <c r="F7">
        <f t="shared" ref="F7:F12" si="0">$B7/(6*$G$2)*(D$4^3-3*48*D$4^2)</f>
        <v>0</v>
      </c>
    </row>
    <row r="8" spans="2:35">
      <c r="B8">
        <f>B7+2</f>
        <v>2</v>
      </c>
      <c r="C8">
        <f t="shared" ref="C8:C11" si="1">$B8/(6*$G$2)*(C$4^3-3*48*C$4^2)</f>
        <v>-0.12052597701149426</v>
      </c>
      <c r="E8">
        <f t="shared" ref="E8:E12" si="2">ABS((C8-D8)/C8)*100</f>
        <v>100</v>
      </c>
      <c r="F8">
        <f t="shared" si="0"/>
        <v>-0.3856831264367816</v>
      </c>
      <c r="H8">
        <f t="shared" ref="H8:H12" si="3">ABS((F8-G8)/F8)*100</f>
        <v>100</v>
      </c>
    </row>
    <row r="9" spans="2:35">
      <c r="B9">
        <f t="shared" ref="B9:B12" si="4">B8+2</f>
        <v>4</v>
      </c>
      <c r="C9">
        <f t="shared" si="1"/>
        <v>-0.24105195402298851</v>
      </c>
      <c r="E9">
        <f t="shared" si="2"/>
        <v>100</v>
      </c>
      <c r="F9">
        <f t="shared" si="0"/>
        <v>-0.7713662528735632</v>
      </c>
      <c r="H9">
        <f t="shared" si="3"/>
        <v>100</v>
      </c>
    </row>
    <row r="10" spans="2:35">
      <c r="B10">
        <f t="shared" si="4"/>
        <v>6</v>
      </c>
      <c r="C10">
        <f t="shared" si="1"/>
        <v>-0.36157793103448277</v>
      </c>
      <c r="E10">
        <f t="shared" si="2"/>
        <v>100</v>
      </c>
      <c r="F10">
        <f t="shared" si="0"/>
        <v>-1.1570493793103447</v>
      </c>
      <c r="H10">
        <f t="shared" si="3"/>
        <v>100</v>
      </c>
    </row>
    <row r="11" spans="2:35">
      <c r="B11">
        <f t="shared" si="4"/>
        <v>8</v>
      </c>
      <c r="C11">
        <f t="shared" si="1"/>
        <v>-0.48210390804597703</v>
      </c>
      <c r="E11">
        <f t="shared" si="2"/>
        <v>100</v>
      </c>
      <c r="F11">
        <f t="shared" si="0"/>
        <v>-1.5427325057471264</v>
      </c>
      <c r="H11">
        <f t="shared" si="3"/>
        <v>100</v>
      </c>
    </row>
    <row r="12" spans="2:35">
      <c r="B12">
        <f t="shared" si="4"/>
        <v>10</v>
      </c>
      <c r="C12">
        <f>$B12/(6*$G$2)*(C$4^3-3*48*C$4^2)</f>
        <v>-0.60262988505747128</v>
      </c>
      <c r="E12">
        <f t="shared" si="2"/>
        <v>100</v>
      </c>
      <c r="F12">
        <f t="shared" si="0"/>
        <v>-1.9284156321839081</v>
      </c>
      <c r="H12">
        <f t="shared" si="3"/>
        <v>100</v>
      </c>
    </row>
    <row r="15" spans="2:35">
      <c r="B15" t="s">
        <v>3</v>
      </c>
      <c r="C15">
        <v>24</v>
      </c>
      <c r="D15">
        <v>48</v>
      </c>
      <c r="H15">
        <v>25.4</v>
      </c>
    </row>
    <row r="16" spans="2:35">
      <c r="C16" t="s">
        <v>13</v>
      </c>
    </row>
    <row r="17" spans="2: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</row>
    <row r="18" spans="2:8">
      <c r="B18">
        <v>0</v>
      </c>
      <c r="C18">
        <f>$B18/(48*$G$2)*(48^3-6*48^2*C$15)</f>
        <v>0</v>
      </c>
      <c r="F18">
        <f>$B18/(48*$G$2)*(48^3-6*48^2*D$15)</f>
        <v>0</v>
      </c>
    </row>
    <row r="19" spans="2:8">
      <c r="B19">
        <f>B18+2</f>
        <v>2</v>
      </c>
      <c r="C19">
        <f t="shared" ref="C19:C23" si="5">$B19/(48*$G$2)*(48^3-6*48^2*C$15)</f>
        <v>-4.82103908045977E-2</v>
      </c>
      <c r="E19">
        <f t="shared" ref="E19:E23" si="6">ABS((C19-D19)/C19)*100</f>
        <v>100</v>
      </c>
      <c r="F19">
        <f t="shared" ref="F19:F23" si="7">$B19/(48*$G$2)*(48^3-6*48^2*D$15)</f>
        <v>-0.12052597701149426</v>
      </c>
      <c r="H19">
        <f>ABS((F19-G19)/F19)*100</f>
        <v>100</v>
      </c>
    </row>
    <row r="20" spans="2:8">
      <c r="B20">
        <f t="shared" ref="B20:B23" si="8">B19+2</f>
        <v>4</v>
      </c>
      <c r="C20">
        <f t="shared" si="5"/>
        <v>-9.64207816091954E-2</v>
      </c>
      <c r="E20">
        <f t="shared" si="6"/>
        <v>100</v>
      </c>
      <c r="F20">
        <f t="shared" si="7"/>
        <v>-0.24105195402298851</v>
      </c>
      <c r="H20">
        <f t="shared" ref="H19:H23" si="9">ABS((F20-G20)/F20)*100</f>
        <v>100</v>
      </c>
    </row>
    <row r="21" spans="2:8">
      <c r="B21">
        <f t="shared" si="8"/>
        <v>6</v>
      </c>
      <c r="C21">
        <f t="shared" si="5"/>
        <v>-0.14463117241379309</v>
      </c>
      <c r="E21">
        <f t="shared" si="6"/>
        <v>100</v>
      </c>
      <c r="F21">
        <f t="shared" si="7"/>
        <v>-0.36157793103448277</v>
      </c>
      <c r="H21">
        <f t="shared" si="9"/>
        <v>100</v>
      </c>
    </row>
    <row r="22" spans="2:8">
      <c r="B22">
        <f t="shared" si="8"/>
        <v>8</v>
      </c>
      <c r="C22">
        <f t="shared" si="5"/>
        <v>-0.1928415632183908</v>
      </c>
      <c r="E22">
        <f t="shared" si="6"/>
        <v>100</v>
      </c>
      <c r="F22">
        <f t="shared" si="7"/>
        <v>-0.48210390804597703</v>
      </c>
      <c r="H22">
        <f t="shared" si="9"/>
        <v>100</v>
      </c>
    </row>
    <row r="23" spans="2:8">
      <c r="B23">
        <f t="shared" si="8"/>
        <v>10</v>
      </c>
      <c r="C23">
        <f t="shared" si="5"/>
        <v>-0.24105195402298851</v>
      </c>
      <c r="E23">
        <f t="shared" si="6"/>
        <v>100</v>
      </c>
      <c r="F23">
        <f t="shared" si="7"/>
        <v>-0.60262988505747128</v>
      </c>
      <c r="H23">
        <f t="shared" si="9"/>
        <v>100</v>
      </c>
    </row>
    <row r="26" spans="2:8">
      <c r="B26" t="s">
        <v>3</v>
      </c>
      <c r="C26">
        <v>24</v>
      </c>
      <c r="F26">
        <v>36</v>
      </c>
      <c r="H26">
        <v>25.4</v>
      </c>
    </row>
    <row r="27" spans="2:8" ht="15" customHeight="1">
      <c r="C27" t="s">
        <v>14</v>
      </c>
    </row>
    <row r="28" spans="2:8">
      <c r="B28" t="s">
        <v>6</v>
      </c>
      <c r="C28" t="s">
        <v>7</v>
      </c>
      <c r="D28" t="s">
        <v>8</v>
      </c>
      <c r="E28" t="s">
        <v>9</v>
      </c>
      <c r="F28" t="s">
        <v>15</v>
      </c>
      <c r="G28" t="s">
        <v>16</v>
      </c>
      <c r="H28" t="s">
        <v>17</v>
      </c>
    </row>
    <row r="29" spans="2:8">
      <c r="B29">
        <v>0</v>
      </c>
      <c r="C29">
        <f>$B29/(48*$G$2)*(12*48*C$26^2-4*C$26^3-9*48^2*C$26+48^3)</f>
        <v>0</v>
      </c>
      <c r="F29">
        <f>$B29/(48*$G$2)*(12*48*F$26^2-4*F$26^3-9*48^2*F$26+48^3)</f>
        <v>0</v>
      </c>
    </row>
    <row r="30" spans="2:8">
      <c r="B30">
        <f>B29+10</f>
        <v>10</v>
      </c>
      <c r="C30">
        <f t="shared" ref="C30:C33" si="10">$B30/(48*$G$2)*(12*48*C$26^2-4*C$26^3-9*48^2*C$26+48^3)</f>
        <v>-0.12052597701149426</v>
      </c>
      <c r="E30">
        <f t="shared" ref="E30:E33" si="11">ABS((C30-D30)/C30)*100</f>
        <v>100</v>
      </c>
      <c r="F30">
        <f t="shared" ref="F30:F33" si="12">$B30/(48*$G$2)*(12*48*F$26^2-4*F$26^3-9*48^2*F$26+48^3)</f>
        <v>-8.2861609195402294E-2</v>
      </c>
      <c r="H30">
        <f t="shared" ref="H30:H33" si="13">ABS((F30-G30)/F30)*100</f>
        <v>100</v>
      </c>
    </row>
    <row r="31" spans="2:8">
      <c r="B31">
        <f t="shared" ref="B31:B33" si="14">B30+10</f>
        <v>20</v>
      </c>
      <c r="C31">
        <f t="shared" si="10"/>
        <v>-0.24105195402298851</v>
      </c>
      <c r="E31">
        <f t="shared" si="11"/>
        <v>100</v>
      </c>
      <c r="F31">
        <f t="shared" si="12"/>
        <v>-0.16572321839080459</v>
      </c>
      <c r="H31">
        <f t="shared" si="13"/>
        <v>100</v>
      </c>
    </row>
    <row r="32" spans="2:8">
      <c r="B32">
        <f t="shared" si="14"/>
        <v>30</v>
      </c>
      <c r="C32">
        <f t="shared" si="10"/>
        <v>-0.36157793103448277</v>
      </c>
      <c r="E32">
        <f t="shared" si="11"/>
        <v>100</v>
      </c>
      <c r="F32">
        <f t="shared" si="12"/>
        <v>-0.2485848275862069</v>
      </c>
      <c r="H32">
        <f t="shared" si="13"/>
        <v>100</v>
      </c>
    </row>
    <row r="33" spans="2:8">
      <c r="B33">
        <f t="shared" si="14"/>
        <v>40</v>
      </c>
      <c r="C33">
        <f t="shared" si="10"/>
        <v>-0.48210390804597703</v>
      </c>
      <c r="E33">
        <f t="shared" si="11"/>
        <v>100</v>
      </c>
      <c r="F33">
        <f t="shared" si="12"/>
        <v>-0.33144643678160918</v>
      </c>
      <c r="H33">
        <f t="shared" si="13"/>
        <v>100</v>
      </c>
    </row>
    <row r="36" spans="2:8">
      <c r="B36" t="s">
        <v>3</v>
      </c>
      <c r="C36">
        <v>24</v>
      </c>
      <c r="F36">
        <v>36</v>
      </c>
      <c r="H36">
        <v>25.4</v>
      </c>
    </row>
    <row r="37" spans="2:8">
      <c r="C37" t="s">
        <v>14</v>
      </c>
    </row>
    <row r="38" spans="2:8">
      <c r="B38" t="s">
        <v>6</v>
      </c>
      <c r="C38" t="s">
        <v>7</v>
      </c>
      <c r="D38" t="s">
        <v>8</v>
      </c>
      <c r="E38" t="s">
        <v>9</v>
      </c>
      <c r="F38" t="s">
        <v>15</v>
      </c>
      <c r="G38" t="s">
        <v>16</v>
      </c>
      <c r="H38" t="s">
        <v>17</v>
      </c>
    </row>
    <row r="39" spans="2:8">
      <c r="B39">
        <v>0</v>
      </c>
      <c r="C39">
        <f>$B39/(384*$G$2)*(16*C$36^3-15*48^2*C$36)</f>
        <v>0</v>
      </c>
      <c r="F39">
        <f>$B39/(384*$G$2)*(16*F$36^3-15*48^2*F$36)</f>
        <v>0</v>
      </c>
    </row>
    <row r="40" spans="2:8">
      <c r="B40">
        <f>B39+10</f>
        <v>10</v>
      </c>
      <c r="C40">
        <f t="shared" ref="C40:C43" si="15">$B40/(384*$G$2)*(16*C$36^3-15*48^2*C$36)</f>
        <v>-8.2861609195402294E-2</v>
      </c>
      <c r="E40">
        <f t="shared" ref="E40:E43" si="16">ABS((C40-D40)/C40)*100</f>
        <v>100</v>
      </c>
      <c r="F40">
        <f t="shared" ref="F40:F43" si="17">$B40/(384*$G$2)*(16*F$36^3-15*48^2*F$36)</f>
        <v>-6.7795862068965512E-2</v>
      </c>
      <c r="H40">
        <f t="shared" ref="H40:H43" si="18">ABS((F40-G40)/F40)*100</f>
        <v>100</v>
      </c>
    </row>
    <row r="41" spans="2:8">
      <c r="B41">
        <f t="shared" ref="B41:B43" si="19">B40+10</f>
        <v>20</v>
      </c>
      <c r="C41">
        <f t="shared" si="15"/>
        <v>-0.16572321839080459</v>
      </c>
      <c r="E41">
        <f t="shared" si="16"/>
        <v>100</v>
      </c>
      <c r="F41">
        <f t="shared" si="17"/>
        <v>-0.13559172413793102</v>
      </c>
      <c r="H41">
        <f t="shared" si="18"/>
        <v>100</v>
      </c>
    </row>
    <row r="42" spans="2:8">
      <c r="B42">
        <f t="shared" si="19"/>
        <v>30</v>
      </c>
      <c r="C42">
        <f t="shared" si="15"/>
        <v>-0.2485848275862069</v>
      </c>
      <c r="E42">
        <f t="shared" si="16"/>
        <v>100</v>
      </c>
      <c r="F42">
        <f t="shared" si="17"/>
        <v>-0.20338758620689654</v>
      </c>
      <c r="H42">
        <f t="shared" si="18"/>
        <v>100</v>
      </c>
    </row>
    <row r="43" spans="2:8">
      <c r="B43">
        <f t="shared" si="19"/>
        <v>40</v>
      </c>
      <c r="C43">
        <f t="shared" si="15"/>
        <v>-0.33144643678160918</v>
      </c>
      <c r="E43">
        <f t="shared" si="16"/>
        <v>100</v>
      </c>
      <c r="F43">
        <f t="shared" si="17"/>
        <v>-0.27118344827586205</v>
      </c>
      <c r="H43">
        <f t="shared" si="18"/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782EAB0B2EE847966F4580111ECFA5" ma:contentTypeVersion="15" ma:contentTypeDescription="Create a new document." ma:contentTypeScope="" ma:versionID="9aeb50bab62034517a387801e4ae3186">
  <xsd:schema xmlns:xsd="http://www.w3.org/2001/XMLSchema" xmlns:xs="http://www.w3.org/2001/XMLSchema" xmlns:p="http://schemas.microsoft.com/office/2006/metadata/properties" xmlns:ns3="6392f447-d9e8-4632-bb46-81f2619d4b53" xmlns:ns4="70c1dd7e-c79d-4b4f-b410-56306729f2db" targetNamespace="http://schemas.microsoft.com/office/2006/metadata/properties" ma:root="true" ma:fieldsID="d46f6579fb4a8a86e3d6ee4f87c4c487" ns3:_="" ns4:_="">
    <xsd:import namespace="6392f447-d9e8-4632-bb46-81f2619d4b53"/>
    <xsd:import namespace="70c1dd7e-c79d-4b4f-b410-56306729f2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92f447-d9e8-4632-bb46-81f2619d4b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c1dd7e-c79d-4b4f-b410-56306729f2d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92f447-d9e8-4632-bb46-81f2619d4b53" xsi:nil="true"/>
  </documentManagement>
</p:properties>
</file>

<file path=customXml/itemProps1.xml><?xml version="1.0" encoding="utf-8"?>
<ds:datastoreItem xmlns:ds="http://schemas.openxmlformats.org/officeDocument/2006/customXml" ds:itemID="{BF6C90CA-5A6D-49F8-ADD0-242247FE5025}"/>
</file>

<file path=customXml/itemProps2.xml><?xml version="1.0" encoding="utf-8"?>
<ds:datastoreItem xmlns:ds="http://schemas.openxmlformats.org/officeDocument/2006/customXml" ds:itemID="{2E61F962-6799-4946-AD87-1B4EC2BDA8B2}"/>
</file>

<file path=customXml/itemProps3.xml><?xml version="1.0" encoding="utf-8"?>
<ds:datastoreItem xmlns:ds="http://schemas.openxmlformats.org/officeDocument/2006/customXml" ds:itemID="{327C24D3-6B18-4975-8FC3-BE4B6F7BC3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Omar Ebrahim</cp:lastModifiedBy>
  <cp:revision/>
  <dcterms:created xsi:type="dcterms:W3CDTF">2023-10-29T16:21:30Z</dcterms:created>
  <dcterms:modified xsi:type="dcterms:W3CDTF">2023-11-19T21:13:43Z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0x0101006E782EAB0B2EE847966F4580111ECFA5</vt:lpwstr>
  </property>
</Properties>
</file>