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in365-my.sharepoint.com/personal/robins34_uwindsor_ca/Documents/"/>
    </mc:Choice>
  </mc:AlternateContent>
  <xr:revisionPtr revIDLastSave="58" documentId="8_{534CDD36-C102-4135-AB11-E7D60A4B9070}" xr6:coauthVersionLast="47" xr6:coauthVersionMax="47" xr10:uidLastSave="{D27D1155-8C14-425D-AF5A-349334915932}"/>
  <bookViews>
    <workbookView xWindow="2112" yWindow="2100" windowWidth="17280" windowHeight="8994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 s="1"/>
  <c r="D50" i="1" s="1"/>
  <c r="D34" i="1"/>
  <c r="E34" i="1" s="1"/>
  <c r="D49" i="1" s="1"/>
  <c r="D24" i="1"/>
  <c r="E24" i="1" s="1"/>
  <c r="D48" i="1" s="1"/>
  <c r="D14" i="1"/>
  <c r="E14" i="1" s="1"/>
  <c r="D47" i="1" s="1"/>
  <c r="B47" i="1"/>
  <c r="H1" i="1"/>
  <c r="F1" i="1"/>
  <c r="J1" i="1"/>
  <c r="D1" i="1"/>
  <c r="B50" i="1"/>
  <c r="B49" i="1"/>
  <c r="B48" i="1"/>
  <c r="D33" i="1"/>
  <c r="D32" i="1"/>
  <c r="D31" i="1"/>
  <c r="D30" i="1"/>
  <c r="D29" i="1"/>
  <c r="D28" i="1"/>
  <c r="D43" i="1"/>
  <c r="D42" i="1"/>
  <c r="D41" i="1"/>
  <c r="D40" i="1"/>
  <c r="D39" i="1"/>
  <c r="D38" i="1"/>
  <c r="D23" i="1"/>
  <c r="D22" i="1"/>
  <c r="D21" i="1"/>
  <c r="D20" i="1"/>
  <c r="D19" i="1"/>
  <c r="D18" i="1"/>
  <c r="D9" i="1"/>
  <c r="D10" i="1"/>
  <c r="D11" i="1"/>
  <c r="D12" i="1"/>
  <c r="D13" i="1"/>
  <c r="D8" i="1"/>
  <c r="E47" i="1" l="1"/>
  <c r="H47" i="1" s="1"/>
  <c r="F48" i="1"/>
  <c r="F49" i="1"/>
  <c r="F50" i="1"/>
  <c r="F47" i="1"/>
  <c r="E48" i="1"/>
  <c r="H48" i="1" s="1"/>
  <c r="E49" i="1"/>
  <c r="H49" i="1" s="1"/>
  <c r="E50" i="1"/>
  <c r="H50" i="1" s="1"/>
  <c r="C47" i="1"/>
  <c r="G47" i="1" s="1"/>
  <c r="C48" i="1"/>
  <c r="G48" i="1" s="1"/>
  <c r="C49" i="1"/>
  <c r="G49" i="1" s="1"/>
  <c r="C50" i="1"/>
  <c r="G50" i="1" s="1"/>
</calcChain>
</file>

<file path=xl/sharedStrings.xml><?xml version="1.0" encoding="utf-8"?>
<sst xmlns="http://schemas.openxmlformats.org/spreadsheetml/2006/main" count="36" uniqueCount="17">
  <si>
    <t>E</t>
  </si>
  <si>
    <t>I</t>
  </si>
  <si>
    <t>A</t>
  </si>
  <si>
    <t>r</t>
  </si>
  <si>
    <t>L</t>
  </si>
  <si>
    <t>Pressure (psi)</t>
  </si>
  <si>
    <t>MPa</t>
  </si>
  <si>
    <t>Load (kN)</t>
  </si>
  <si>
    <t>Deflection (mm)</t>
  </si>
  <si>
    <t>Buckle</t>
  </si>
  <si>
    <t>Bar</t>
  </si>
  <si>
    <t>L/r</t>
  </si>
  <si>
    <t>P (ex)</t>
  </si>
  <si>
    <t>P (th) (kN)</t>
  </si>
  <si>
    <t>σ (ex)</t>
  </si>
  <si>
    <t>σ(th)(MPa)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</si>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</sst>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onsola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Pressure vs Load </a:t>
            </a:r>
            <a:r>
              <a:rPr lang="en-CA" baseline="0"/>
              <a:t>for 508mm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05336832895889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Sheet1!$D$8:$D$13</c:f>
              <c:numCache>
                <c:formatCode>General</c:formatCode>
                <c:ptCount val="6"/>
                <c:pt idx="0">
                  <c:v>2.7854819494078988</c:v>
                </c:pt>
                <c:pt idx="1">
                  <c:v>5.5709638988157977</c:v>
                </c:pt>
                <c:pt idx="2">
                  <c:v>8.3564458482236965</c:v>
                </c:pt>
                <c:pt idx="3">
                  <c:v>11.141927797631595</c:v>
                </c:pt>
                <c:pt idx="4">
                  <c:v>13.927409747039494</c:v>
                </c:pt>
                <c:pt idx="5">
                  <c:v>16.712891696447393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1.34</c:v>
                </c:pt>
                <c:pt idx="1">
                  <c:v>2.68</c:v>
                </c:pt>
                <c:pt idx="2">
                  <c:v>4.0149999999999997</c:v>
                </c:pt>
                <c:pt idx="3">
                  <c:v>5.35</c:v>
                </c:pt>
                <c:pt idx="4">
                  <c:v>6.64</c:v>
                </c:pt>
                <c:pt idx="5">
                  <c:v>8.0299999999999994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6-4A3B-A773-E2AEF13D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Deflection vs Load for 902mm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Sheet1!$F$28:$F$34</c:f>
              <c:numCache>
                <c:formatCode>General</c:formatCode>
                <c:ptCount val="7"/>
                <c:pt idx="0">
                  <c:v>0.1628</c:v>
                </c:pt>
                <c:pt idx="1">
                  <c:v>0.26960000000000001</c:v>
                </c:pt>
                <c:pt idx="2">
                  <c:v>0.4546</c:v>
                </c:pt>
                <c:pt idx="3">
                  <c:v>0.69530000000000003</c:v>
                </c:pt>
                <c:pt idx="4">
                  <c:v>1.2315</c:v>
                </c:pt>
                <c:pt idx="5">
                  <c:v>5.1589</c:v>
                </c:pt>
                <c:pt idx="6">
                  <c:v>18.864100000000001</c:v>
                </c:pt>
              </c:numCache>
            </c:numRef>
          </c:xVal>
          <c:yVal>
            <c:numRef>
              <c:f>Sheet1!$E$28:$E$34</c:f>
              <c:numCache>
                <c:formatCode>General</c:formatCode>
                <c:ptCount val="7"/>
                <c:pt idx="0">
                  <c:v>0.42699999999999999</c:v>
                </c:pt>
                <c:pt idx="1">
                  <c:v>0.85299999999999998</c:v>
                </c:pt>
                <c:pt idx="2">
                  <c:v>1.28</c:v>
                </c:pt>
                <c:pt idx="3">
                  <c:v>1.7070000000000001</c:v>
                </c:pt>
                <c:pt idx="4">
                  <c:v>2.13</c:v>
                </c:pt>
                <c:pt idx="5">
                  <c:v>2.56</c:v>
                </c:pt>
                <c:pt idx="6">
                  <c:v>3.4836858828217938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E-46EE-AF0E-FC9E5EB4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Deflection vs Load for 997mm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Sheet1!$F$38:$F$44</c:f>
              <c:numCache>
                <c:formatCode>General</c:formatCode>
                <c:ptCount val="7"/>
                <c:pt idx="0">
                  <c:v>0.1956</c:v>
                </c:pt>
                <c:pt idx="1">
                  <c:v>0.67379999999999995</c:v>
                </c:pt>
                <c:pt idx="2">
                  <c:v>1.0114000000000001</c:v>
                </c:pt>
                <c:pt idx="3">
                  <c:v>1.3877999999999999</c:v>
                </c:pt>
                <c:pt idx="4">
                  <c:v>1.9515</c:v>
                </c:pt>
                <c:pt idx="5">
                  <c:v>2.4975000000000001</c:v>
                </c:pt>
                <c:pt idx="6">
                  <c:v>20.739699999999999</c:v>
                </c:pt>
              </c:numCache>
            </c:numRef>
          </c:xVal>
          <c:yVal>
            <c:numRef>
              <c:f>Sheet1!$E$38:$E$44</c:f>
              <c:numCache>
                <c:formatCode>General</c:formatCode>
                <c:ptCount val="7"/>
                <c:pt idx="0">
                  <c:v>0.34499999999999997</c:v>
                </c:pt>
                <c:pt idx="1">
                  <c:v>0.69</c:v>
                </c:pt>
                <c:pt idx="2">
                  <c:v>1.0349999999999999</c:v>
                </c:pt>
                <c:pt idx="3">
                  <c:v>1.38</c:v>
                </c:pt>
                <c:pt idx="4">
                  <c:v>1.7250000000000001</c:v>
                </c:pt>
                <c:pt idx="5">
                  <c:v>2.0699999999999998</c:v>
                </c:pt>
                <c:pt idx="6">
                  <c:v>3.0517023182953689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0-44D8-812F-23BBCE53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Pressure vs Load for 737mm beam</a:t>
            </a:r>
          </a:p>
        </c:rich>
      </c:tx>
      <c:layout>
        <c:manualLayout>
          <c:xMode val="edge"/>
          <c:yMode val="edge"/>
          <c:x val="0.245388888888888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05336832895889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Sheet1!$D$18:$D$24</c:f>
              <c:numCache>
                <c:formatCode>General</c:formatCode>
                <c:ptCount val="7"/>
                <c:pt idx="0">
                  <c:v>1.2686353432946866</c:v>
                </c:pt>
                <c:pt idx="1">
                  <c:v>2.5372706865893733</c:v>
                </c:pt>
                <c:pt idx="2">
                  <c:v>3.8059060298840599</c:v>
                </c:pt>
                <c:pt idx="3">
                  <c:v>5.0745413731787465</c:v>
                </c:pt>
                <c:pt idx="4">
                  <c:v>6.3431767164734332</c:v>
                </c:pt>
                <c:pt idx="5">
                  <c:v>7.6118120597681198</c:v>
                </c:pt>
                <c:pt idx="6">
                  <c:v>10.066345658751318</c:v>
                </c:pt>
              </c:numCache>
            </c:numRef>
          </c:xVal>
          <c:yVal>
            <c:numRef>
              <c:f>Sheet1!$E$18:$E$23</c:f>
              <c:numCache>
                <c:formatCode>General</c:formatCode>
                <c:ptCount val="6"/>
                <c:pt idx="0">
                  <c:v>0.61599999999999999</c:v>
                </c:pt>
                <c:pt idx="1">
                  <c:v>1.23</c:v>
                </c:pt>
                <c:pt idx="2">
                  <c:v>1.845</c:v>
                </c:pt>
                <c:pt idx="3">
                  <c:v>2.46</c:v>
                </c:pt>
                <c:pt idx="4">
                  <c:v>3.0750000000000002</c:v>
                </c:pt>
                <c:pt idx="5">
                  <c:v>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4-4477-A1CA-96B56F20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Pressure vs Load for 902mm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05336832895889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Sheet1!$D$28:$D$33</c:f>
              <c:numCache>
                <c:formatCode>General</c:formatCode>
                <c:ptCount val="6"/>
                <c:pt idx="0">
                  <c:v>0.89631844906689817</c:v>
                </c:pt>
                <c:pt idx="1">
                  <c:v>1.7926368981337963</c:v>
                </c:pt>
                <c:pt idx="2">
                  <c:v>2.6889553472006944</c:v>
                </c:pt>
                <c:pt idx="3">
                  <c:v>3.5852737962675927</c:v>
                </c:pt>
                <c:pt idx="4">
                  <c:v>4.4815922453344896</c:v>
                </c:pt>
                <c:pt idx="5">
                  <c:v>5.3779106944013888</c:v>
                </c:pt>
              </c:numCache>
            </c:numRef>
          </c:xVal>
          <c:yVal>
            <c:numRef>
              <c:f>Sheet1!$E$28:$E$33</c:f>
              <c:numCache>
                <c:formatCode>General</c:formatCode>
                <c:ptCount val="6"/>
                <c:pt idx="0">
                  <c:v>0.42699999999999999</c:v>
                </c:pt>
                <c:pt idx="1">
                  <c:v>0.85299999999999998</c:v>
                </c:pt>
                <c:pt idx="2">
                  <c:v>1.28</c:v>
                </c:pt>
                <c:pt idx="3">
                  <c:v>1.7070000000000001</c:v>
                </c:pt>
                <c:pt idx="4">
                  <c:v>2.13</c:v>
                </c:pt>
                <c:pt idx="5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A-415B-9872-0103B24B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Pressure vs Load for 997mm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05336832895889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Sheet1!$D$38:$D$43</c:f>
              <c:numCache>
                <c:formatCode>General</c:formatCode>
                <c:ptCount val="6"/>
                <c:pt idx="0">
                  <c:v>0.71705475925351847</c:v>
                </c:pt>
                <c:pt idx="1">
                  <c:v>1.4341095185070369</c:v>
                </c:pt>
                <c:pt idx="2">
                  <c:v>2.1511642777605555</c:v>
                </c:pt>
                <c:pt idx="3">
                  <c:v>2.8682190370140739</c:v>
                </c:pt>
                <c:pt idx="4">
                  <c:v>3.5852737962675927</c:v>
                </c:pt>
                <c:pt idx="5">
                  <c:v>4.302328555521111</c:v>
                </c:pt>
              </c:numCache>
            </c:numRef>
          </c:xVal>
          <c:yVal>
            <c:numRef>
              <c:f>Sheet1!$E$38:$E$43</c:f>
              <c:numCache>
                <c:formatCode>General</c:formatCode>
                <c:ptCount val="6"/>
                <c:pt idx="0">
                  <c:v>0.34499999999999997</c:v>
                </c:pt>
                <c:pt idx="1">
                  <c:v>0.69</c:v>
                </c:pt>
                <c:pt idx="2">
                  <c:v>1.0349999999999999</c:v>
                </c:pt>
                <c:pt idx="3">
                  <c:v>1.38</c:v>
                </c:pt>
                <c:pt idx="4">
                  <c:v>1.7250000000000001</c:v>
                </c:pt>
                <c:pt idx="5">
                  <c:v>2.0699999999999998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F-4689-81BF-C8C438C3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(MPa)</a:t>
                </a:r>
              </a:p>
            </c:rich>
          </c:tx>
          <c:layout>
            <c:manualLayout>
              <c:xMode val="edge"/>
              <c:yMode val="edge"/>
              <c:x val="0.4851655730533683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Deflection vs Load for 508mm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Sheet1!$F$8:$F$14</c:f>
              <c:numCache>
                <c:formatCode>General</c:formatCode>
                <c:ptCount val="7"/>
                <c:pt idx="0">
                  <c:v>0.32769999999999999</c:v>
                </c:pt>
                <c:pt idx="1">
                  <c:v>0.77339999999999998</c:v>
                </c:pt>
                <c:pt idx="2">
                  <c:v>1.2709999999999999</c:v>
                </c:pt>
                <c:pt idx="3">
                  <c:v>1.9436</c:v>
                </c:pt>
                <c:pt idx="4">
                  <c:v>2.7734000000000001</c:v>
                </c:pt>
                <c:pt idx="5">
                  <c:v>4.7393999999999998</c:v>
                </c:pt>
                <c:pt idx="6">
                  <c:v>12.083</c:v>
                </c:pt>
              </c:numCache>
            </c:numRef>
          </c:xVal>
          <c:yVal>
            <c:numRef>
              <c:f>Sheet1!$E$8:$E$14</c:f>
              <c:numCache>
                <c:formatCode>General</c:formatCode>
                <c:ptCount val="7"/>
                <c:pt idx="0">
                  <c:v>1.34</c:v>
                </c:pt>
                <c:pt idx="1">
                  <c:v>2.68</c:v>
                </c:pt>
                <c:pt idx="2">
                  <c:v>4.0149999999999997</c:v>
                </c:pt>
                <c:pt idx="3">
                  <c:v>5.35</c:v>
                </c:pt>
                <c:pt idx="4">
                  <c:v>6.64</c:v>
                </c:pt>
                <c:pt idx="5">
                  <c:v>8.0299999999999994</c:v>
                </c:pt>
                <c:pt idx="6">
                  <c:v>8.4916372217737912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9-48A9-B857-17068B7A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Deflection vs Load for 737mm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Sheet1!$F$18:$F$24</c:f>
              <c:numCache>
                <c:formatCode>General</c:formatCode>
                <c:ptCount val="7"/>
                <c:pt idx="0">
                  <c:v>0.2422</c:v>
                </c:pt>
                <c:pt idx="1">
                  <c:v>0.67269999999999996</c:v>
                </c:pt>
                <c:pt idx="2">
                  <c:v>1.2166999999999999</c:v>
                </c:pt>
                <c:pt idx="3">
                  <c:v>1.6104000000000001</c:v>
                </c:pt>
                <c:pt idx="4">
                  <c:v>2.1478999999999999</c:v>
                </c:pt>
                <c:pt idx="5">
                  <c:v>2.7867000000000002</c:v>
                </c:pt>
                <c:pt idx="6">
                  <c:v>23.381799999999998</c:v>
                </c:pt>
              </c:numCache>
            </c:numRef>
          </c:xVal>
          <c:yVal>
            <c:numRef>
              <c:f>Sheet1!$E$18:$E$24</c:f>
              <c:numCache>
                <c:formatCode>General</c:formatCode>
                <c:ptCount val="7"/>
                <c:pt idx="0">
                  <c:v>0.61599999999999999</c:v>
                </c:pt>
                <c:pt idx="1">
                  <c:v>1.23</c:v>
                </c:pt>
                <c:pt idx="2">
                  <c:v>1.845</c:v>
                </c:pt>
                <c:pt idx="3">
                  <c:v>2.46</c:v>
                </c:pt>
                <c:pt idx="4">
                  <c:v>3.0750000000000002</c:v>
                </c:pt>
                <c:pt idx="5">
                  <c:v>3.69</c:v>
                </c:pt>
                <c:pt idx="6">
                  <c:v>4.8798577407967647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1C-4808-905E-206C568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Deflection vs Load for 902mm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Sheet1!$F$28:$F$34</c:f>
              <c:numCache>
                <c:formatCode>General</c:formatCode>
                <c:ptCount val="7"/>
                <c:pt idx="0">
                  <c:v>0.1628</c:v>
                </c:pt>
                <c:pt idx="1">
                  <c:v>0.26960000000000001</c:v>
                </c:pt>
                <c:pt idx="2">
                  <c:v>0.4546</c:v>
                </c:pt>
                <c:pt idx="3">
                  <c:v>0.69530000000000003</c:v>
                </c:pt>
                <c:pt idx="4">
                  <c:v>1.2315</c:v>
                </c:pt>
                <c:pt idx="5">
                  <c:v>5.1589</c:v>
                </c:pt>
                <c:pt idx="6">
                  <c:v>18.864100000000001</c:v>
                </c:pt>
              </c:numCache>
            </c:numRef>
          </c:xVal>
          <c:yVal>
            <c:numRef>
              <c:f>Sheet1!$E$28:$E$34</c:f>
              <c:numCache>
                <c:formatCode>General</c:formatCode>
                <c:ptCount val="7"/>
                <c:pt idx="0">
                  <c:v>0.42699999999999999</c:v>
                </c:pt>
                <c:pt idx="1">
                  <c:v>0.85299999999999998</c:v>
                </c:pt>
                <c:pt idx="2">
                  <c:v>1.28</c:v>
                </c:pt>
                <c:pt idx="3">
                  <c:v>1.7070000000000001</c:v>
                </c:pt>
                <c:pt idx="4">
                  <c:v>2.13</c:v>
                </c:pt>
                <c:pt idx="5">
                  <c:v>2.56</c:v>
                </c:pt>
                <c:pt idx="6">
                  <c:v>3.4836858828217938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E-4CE1-AE01-03D99DF1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Deflection vs Load for 997mm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Sheet1!$F$38:$F$44</c:f>
              <c:numCache>
                <c:formatCode>General</c:formatCode>
                <c:ptCount val="7"/>
                <c:pt idx="0">
                  <c:v>0.1956</c:v>
                </c:pt>
                <c:pt idx="1">
                  <c:v>0.67379999999999995</c:v>
                </c:pt>
                <c:pt idx="2">
                  <c:v>1.0114000000000001</c:v>
                </c:pt>
                <c:pt idx="3">
                  <c:v>1.3877999999999999</c:v>
                </c:pt>
                <c:pt idx="4">
                  <c:v>1.9515</c:v>
                </c:pt>
                <c:pt idx="5">
                  <c:v>2.4975000000000001</c:v>
                </c:pt>
                <c:pt idx="6">
                  <c:v>20.739699999999999</c:v>
                </c:pt>
              </c:numCache>
            </c:numRef>
          </c:xVal>
          <c:yVal>
            <c:numRef>
              <c:f>Sheet1!$E$38:$E$44</c:f>
              <c:numCache>
                <c:formatCode>General</c:formatCode>
                <c:ptCount val="7"/>
                <c:pt idx="0">
                  <c:v>0.34499999999999997</c:v>
                </c:pt>
                <c:pt idx="1">
                  <c:v>0.69</c:v>
                </c:pt>
                <c:pt idx="2">
                  <c:v>1.0349999999999999</c:v>
                </c:pt>
                <c:pt idx="3">
                  <c:v>1.38</c:v>
                </c:pt>
                <c:pt idx="4">
                  <c:v>1.7250000000000001</c:v>
                </c:pt>
                <c:pt idx="5">
                  <c:v>2.0699999999999998</c:v>
                </c:pt>
                <c:pt idx="6">
                  <c:v>3.0517023182953689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8-4184-8A9D-834007BB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3311"/>
        <c:axId val="880356591"/>
      </c:scatterChart>
      <c:valAx>
        <c:axId val="381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6591"/>
        <c:crosses val="autoZero"/>
        <c:crossBetween val="midCat"/>
      </c:valAx>
      <c:valAx>
        <c:axId val="8803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Slenderness Ratio vs Critical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σ (ex)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Sheet1!$C$47:$C$50</c:f>
              <c:numCache>
                <c:formatCode>General</c:formatCode>
                <c:ptCount val="4"/>
                <c:pt idx="0">
                  <c:v>138.5640646055102</c:v>
                </c:pt>
                <c:pt idx="1">
                  <c:v>201.02699924067127</c:v>
                </c:pt>
                <c:pt idx="2">
                  <c:v>246.03304384679171</c:v>
                </c:pt>
                <c:pt idx="3">
                  <c:v>271.94561498364897</c:v>
                </c:pt>
              </c:numCache>
            </c:numRef>
          </c:xVal>
          <c:yVal>
            <c:numRef>
              <c:f>Sheet1!$F$47:$F$50</c:f>
              <c:numCache>
                <c:formatCode>General</c:formatCode>
                <c:ptCount val="4"/>
                <c:pt idx="0">
                  <c:v>35.062026854125463</c:v>
                </c:pt>
                <c:pt idx="1">
                  <c:v>20.148965232924553</c:v>
                </c:pt>
                <c:pt idx="2">
                  <c:v>14.384162298129947</c:v>
                </c:pt>
                <c:pt idx="3">
                  <c:v>12.6004992724499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7-4651-9FEC-D7360097692A}"/>
            </c:ext>
          </c:extLst>
        </c:ser>
        <c:ser>
          <c:idx val="1"/>
          <c:order val="1"/>
          <c:tx>
            <c:v>σ (th)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Sheet1!$C$47:$C$50</c:f>
              <c:numCache>
                <c:formatCode>General</c:formatCode>
                <c:ptCount val="4"/>
                <c:pt idx="0">
                  <c:v>138.5640646055102</c:v>
                </c:pt>
                <c:pt idx="1">
                  <c:v>201.02699924067127</c:v>
                </c:pt>
                <c:pt idx="2">
                  <c:v>246.03304384679171</c:v>
                </c:pt>
                <c:pt idx="3">
                  <c:v>271.94561498364897</c:v>
                </c:pt>
              </c:numCache>
            </c:numRef>
          </c:xVal>
          <c:yVal>
            <c:numRef>
              <c:f>Sheet1!$G$47:$G$50</c:f>
              <c:numCache>
                <c:formatCode>General</c:formatCode>
                <c:ptCount val="4"/>
                <c:pt idx="0">
                  <c:v>35.982932712304944</c:v>
                </c:pt>
                <c:pt idx="1">
                  <c:v>17.09578335190017</c:v>
                </c:pt>
                <c:pt idx="2">
                  <c:v>11.413291413842929</c:v>
                </c:pt>
                <c:pt idx="3">
                  <c:v>9.3418666706923776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7-4651-9FEC-D7360097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97023"/>
        <c:axId val="887408671"/>
      </c:scatterChart>
      <c:valAx>
        <c:axId val="91859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Slenderness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08671"/>
        <c:crosses val="autoZero"/>
        <c:crossBetween val="midCat"/>
      </c:valAx>
      <c:valAx>
        <c:axId val="88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Critical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9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4</xdr:row>
      <xdr:rowOff>47625</xdr:rowOff>
    </xdr:from>
    <xdr:to>
      <xdr:col>16</xdr:col>
      <xdr:colOff>621030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AD517-B2C5-AA01-A6DB-11F781DBF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632460</xdr:colOff>
      <xdr:row>4</xdr:row>
      <xdr:rowOff>38100</xdr:rowOff>
    </xdr:from>
    <xdr:to>
      <xdr:col>24</xdr:col>
      <xdr:colOff>83820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C85001-8424-492C-AF2E-F2CD62F4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518160</xdr:colOff>
      <xdr:row>19</xdr:row>
      <xdr:rowOff>64770</xdr:rowOff>
    </xdr:from>
    <xdr:to>
      <xdr:col>16</xdr:col>
      <xdr:colOff>609600</xdr:colOff>
      <xdr:row>34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4D2B4A-69C9-4CAC-87E5-C4634AC0C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</xdr:colOff>
      <xdr:row>19</xdr:row>
      <xdr:rowOff>68580</xdr:rowOff>
    </xdr:from>
    <xdr:to>
      <xdr:col>24</xdr:col>
      <xdr:colOff>99060</xdr:colOff>
      <xdr:row>34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8A8F06-947E-4927-8166-8571A7DF9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236220</xdr:colOff>
      <xdr:row>35</xdr:row>
      <xdr:rowOff>19050</xdr:rowOff>
    </xdr:from>
    <xdr:to>
      <xdr:col>16</xdr:col>
      <xdr:colOff>327660</xdr:colOff>
      <xdr:row>50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66DFE7-9417-4F2F-8290-345285360237}"/>
            </a:ext>
            <a:ext uri="{147F2762-F138-4A5C-976F-8EAC2B608ADB}">
              <a16:predDERef xmlns:a16="http://schemas.microsoft.com/office/drawing/2014/main" pred="{4B8A8F06-947E-4927-8166-8571A7DF9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11430</xdr:colOff>
      <xdr:row>34</xdr:row>
      <xdr:rowOff>91440</xdr:rowOff>
    </xdr:from>
    <xdr:to>
      <xdr:col>24</xdr:col>
      <xdr:colOff>102870</xdr:colOff>
      <xdr:row>49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ABB626-908D-4607-B673-1EFA176CA3EB}"/>
            </a:ext>
            <a:ext uri="{147F2762-F138-4A5C-976F-8EAC2B608ADB}">
              <a16:predDERef xmlns:a16="http://schemas.microsoft.com/office/drawing/2014/main" pred="{CB66DFE7-9417-4F2F-8290-34528536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525780</xdr:colOff>
      <xdr:row>49</xdr:row>
      <xdr:rowOff>114300</xdr:rowOff>
    </xdr:from>
    <xdr:to>
      <xdr:col>16</xdr:col>
      <xdr:colOff>617220</xdr:colOff>
      <xdr:row>64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3634D8-33FD-451A-8EF0-FE5047E1C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11430</xdr:colOff>
      <xdr:row>49</xdr:row>
      <xdr:rowOff>121920</xdr:rowOff>
    </xdr:from>
    <xdr:to>
      <xdr:col>24</xdr:col>
      <xdr:colOff>102870</xdr:colOff>
      <xdr:row>64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FB3836-7394-4AE4-A06F-C3C2A0F7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571500</xdr:colOff>
      <xdr:row>51</xdr:row>
      <xdr:rowOff>74295</xdr:rowOff>
    </xdr:from>
    <xdr:to>
      <xdr:col>9</xdr:col>
      <xdr:colOff>22860</xdr:colOff>
      <xdr:row>66</xdr:row>
      <xdr:rowOff>74295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29C6AF-4709-36B2-671F-499DB9833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10</xdr:col>
      <xdr:colOff>38100</xdr:colOff>
      <xdr:row>11</xdr:row>
      <xdr:rowOff>85725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6BFB5CD-4CD3-2BD5-B8E9-BB75673CB820}"/>
            </a:ext>
          </a:extLst>
        </xdr:cNvPr>
        <xdr:cNvSpPr txBox="1"/>
      </xdr:nvSpPr>
      <xdr:spPr>
        <a:xfrm>
          <a:off x="6637020" y="20974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>
    <xdr:from>
      <xdr:col>17</xdr:col>
      <xdr:colOff>504825</xdr:colOff>
      <xdr:row>50</xdr:row>
      <xdr:rowOff>161925</xdr:rowOff>
    </xdr:from>
    <xdr:to>
      <xdr:col>24</xdr:col>
      <xdr:colOff>596265</xdr:colOff>
      <xdr:row>65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33D98C2-7CAB-4A05-987B-05AC003BB4A5}"/>
            </a:ext>
            <a:ext uri="{147F2762-F138-4A5C-976F-8EAC2B608ADB}">
              <a16:predDERef xmlns:a16="http://schemas.microsoft.com/office/drawing/2014/main" pred="{E6BFB5CD-4CD3-2BD5-B8E9-BB75673CB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142875</xdr:colOff>
      <xdr:row>59</xdr:row>
      <xdr:rowOff>19050</xdr:rowOff>
    </xdr:from>
    <xdr:to>
      <xdr:col>17</xdr:col>
      <xdr:colOff>234315</xdr:colOff>
      <xdr:row>74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3B4267-3279-46F6-8A2E-CD9A96962495}"/>
            </a:ext>
            <a:ext uri="{147F2762-F138-4A5C-976F-8EAC2B608ADB}">
              <a16:predDERef xmlns:a16="http://schemas.microsoft.com/office/drawing/2014/main" pred="{833D98C2-7CAB-4A05-987B-05AC003BB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42" workbookViewId="0">
      <selection activeCell="B61" sqref="B61"/>
    </sheetView>
  </sheetViews>
  <sheetFormatPr defaultRowHeight="14.45"/>
  <cols>
    <col min="6" max="6" width="11.5703125" bestFit="1" customWidth="1"/>
  </cols>
  <sheetData>
    <row r="1" spans="2:10">
      <c r="C1" t="s">
        <v>0</v>
      </c>
      <c r="D1">
        <f>70*10^9</f>
        <v>70000000000</v>
      </c>
      <c r="E1" t="s">
        <v>1</v>
      </c>
      <c r="F1">
        <f>0.01907*0.0127^3/12</f>
        <v>3.2552219841666663E-9</v>
      </c>
      <c r="G1" t="s">
        <v>2</v>
      </c>
      <c r="H1" s="1">
        <f>(0.0127*0.01907)</f>
        <v>2.4218899999999999E-4</v>
      </c>
      <c r="I1" t="s">
        <v>3</v>
      </c>
      <c r="J1">
        <f>SQRT(F1/H1)</f>
        <v>3.6661742093541234E-3</v>
      </c>
    </row>
    <row r="6" spans="2:10">
      <c r="B6" t="s">
        <v>4</v>
      </c>
      <c r="C6">
        <v>0.50800000000000001</v>
      </c>
    </row>
    <row r="7" spans="2:10">
      <c r="C7" t="s">
        <v>5</v>
      </c>
      <c r="D7" t="s">
        <v>6</v>
      </c>
      <c r="E7" t="s">
        <v>7</v>
      </c>
      <c r="F7" t="s">
        <v>8</v>
      </c>
    </row>
    <row r="8" spans="2:10">
      <c r="C8">
        <v>404</v>
      </c>
      <c r="D8">
        <f>C8*4.44822162/0.0254^2*10^-6</f>
        <v>2.7854819494078988</v>
      </c>
      <c r="E8">
        <v>1.34</v>
      </c>
      <c r="F8">
        <v>0.32769999999999999</v>
      </c>
    </row>
    <row r="9" spans="2:10">
      <c r="C9">
        <v>808</v>
      </c>
      <c r="D9">
        <f t="shared" ref="D9:D14" si="0">C9*4.44822162/0.0254^2*10^-6</f>
        <v>5.5709638988157977</v>
      </c>
      <c r="E9">
        <v>2.68</v>
      </c>
      <c r="F9">
        <v>0.77339999999999998</v>
      </c>
    </row>
    <row r="10" spans="2:10">
      <c r="C10">
        <v>1212</v>
      </c>
      <c r="D10">
        <f t="shared" si="0"/>
        <v>8.3564458482236965</v>
      </c>
      <c r="E10">
        <v>4.0149999999999997</v>
      </c>
      <c r="F10">
        <v>1.2709999999999999</v>
      </c>
    </row>
    <row r="11" spans="2:10">
      <c r="C11">
        <v>1616</v>
      </c>
      <c r="D11">
        <f t="shared" si="0"/>
        <v>11.141927797631595</v>
      </c>
      <c r="E11">
        <v>5.35</v>
      </c>
      <c r="F11">
        <v>1.9436</v>
      </c>
    </row>
    <row r="12" spans="2:10">
      <c r="C12">
        <v>2020</v>
      </c>
      <c r="D12">
        <f t="shared" si="0"/>
        <v>13.927409747039494</v>
      </c>
      <c r="E12">
        <v>6.64</v>
      </c>
      <c r="F12">
        <v>2.7734000000000001</v>
      </c>
    </row>
    <row r="13" spans="2:10">
      <c r="C13">
        <v>2424</v>
      </c>
      <c r="D13">
        <f t="shared" si="0"/>
        <v>16.712891696447393</v>
      </c>
      <c r="E13">
        <v>8.0299999999999994</v>
      </c>
      <c r="F13">
        <v>4.7393999999999998</v>
      </c>
    </row>
    <row r="14" spans="2:10">
      <c r="B14" t="s">
        <v>9</v>
      </c>
      <c r="C14">
        <v>2570</v>
      </c>
      <c r="D14">
        <f t="shared" si="0"/>
        <v>17.719526262322521</v>
      </c>
      <c r="E14">
        <f>D14*0.4787+0.0093</f>
        <v>8.4916372217737912</v>
      </c>
      <c r="F14">
        <v>12.083</v>
      </c>
    </row>
    <row r="16" spans="2:10">
      <c r="B16" t="s">
        <v>4</v>
      </c>
      <c r="C16">
        <v>0.73699999999999999</v>
      </c>
    </row>
    <row r="17" spans="2:6">
      <c r="C17" t="s">
        <v>5</v>
      </c>
      <c r="D17" t="s">
        <v>6</v>
      </c>
      <c r="E17" t="s">
        <v>7</v>
      </c>
      <c r="F17" t="s">
        <v>8</v>
      </c>
    </row>
    <row r="18" spans="2:6">
      <c r="C18">
        <v>184</v>
      </c>
      <c r="D18">
        <f>C18*4.44822162/0.0254^2*10^-6</f>
        <v>1.2686353432946866</v>
      </c>
      <c r="E18">
        <v>0.61599999999999999</v>
      </c>
      <c r="F18">
        <v>0.2422</v>
      </c>
    </row>
    <row r="19" spans="2:6">
      <c r="C19">
        <v>368</v>
      </c>
      <c r="D19">
        <f t="shared" ref="D19:D24" si="1">C19*4.44822162/0.0254^2*10^-6</f>
        <v>2.5372706865893733</v>
      </c>
      <c r="E19">
        <v>1.23</v>
      </c>
      <c r="F19">
        <v>0.67269999999999996</v>
      </c>
    </row>
    <row r="20" spans="2:6">
      <c r="C20">
        <v>552</v>
      </c>
      <c r="D20">
        <f t="shared" si="1"/>
        <v>3.8059060298840599</v>
      </c>
      <c r="E20">
        <v>1.845</v>
      </c>
      <c r="F20">
        <v>1.2166999999999999</v>
      </c>
    </row>
    <row r="21" spans="2:6">
      <c r="C21">
        <v>736</v>
      </c>
      <c r="D21">
        <f t="shared" si="1"/>
        <v>5.0745413731787465</v>
      </c>
      <c r="E21">
        <v>2.46</v>
      </c>
      <c r="F21">
        <v>1.6104000000000001</v>
      </c>
    </row>
    <row r="22" spans="2:6">
      <c r="C22">
        <v>920</v>
      </c>
      <c r="D22">
        <f t="shared" si="1"/>
        <v>6.3431767164734332</v>
      </c>
      <c r="E22">
        <v>3.0750000000000002</v>
      </c>
      <c r="F22">
        <v>2.1478999999999999</v>
      </c>
    </row>
    <row r="23" spans="2:6">
      <c r="C23">
        <v>1104</v>
      </c>
      <c r="D23">
        <f t="shared" si="1"/>
        <v>7.6118120597681198</v>
      </c>
      <c r="E23">
        <v>3.69</v>
      </c>
      <c r="F23">
        <v>2.7867000000000002</v>
      </c>
    </row>
    <row r="24" spans="2:6">
      <c r="B24" t="s">
        <v>9</v>
      </c>
      <c r="C24">
        <v>1460</v>
      </c>
      <c r="D24">
        <f t="shared" si="1"/>
        <v>10.066345658751318</v>
      </c>
      <c r="E24">
        <f>D24*0.4847+0.0007</f>
        <v>4.8798577407967647</v>
      </c>
      <c r="F24">
        <v>23.381799999999998</v>
      </c>
    </row>
    <row r="26" spans="2:6">
      <c r="B26" t="s">
        <v>4</v>
      </c>
      <c r="C26">
        <v>0.90200000000000002</v>
      </c>
    </row>
    <row r="27" spans="2:6">
      <c r="C27" t="s">
        <v>5</v>
      </c>
      <c r="D27" t="s">
        <v>6</v>
      </c>
      <c r="E27" t="s">
        <v>7</v>
      </c>
      <c r="F27" t="s">
        <v>8</v>
      </c>
    </row>
    <row r="28" spans="2:6">
      <c r="C28">
        <v>130</v>
      </c>
      <c r="D28">
        <f>C28*4.44822162/0.0254^2*10^-6</f>
        <v>0.89631844906689817</v>
      </c>
      <c r="E28">
        <v>0.42699999999999999</v>
      </c>
      <c r="F28">
        <v>0.1628</v>
      </c>
    </row>
    <row r="29" spans="2:6">
      <c r="C29">
        <v>260</v>
      </c>
      <c r="D29">
        <f t="shared" ref="D29:D34" si="2">C29*4.44822162/0.0254^2*10^-6</f>
        <v>1.7926368981337963</v>
      </c>
      <c r="E29">
        <v>0.85299999999999998</v>
      </c>
      <c r="F29">
        <v>0.26960000000000001</v>
      </c>
    </row>
    <row r="30" spans="2:6">
      <c r="C30">
        <v>390</v>
      </c>
      <c r="D30">
        <f t="shared" si="2"/>
        <v>2.6889553472006944</v>
      </c>
      <c r="E30">
        <v>1.28</v>
      </c>
      <c r="F30">
        <v>0.4546</v>
      </c>
    </row>
    <row r="31" spans="2:6">
      <c r="C31">
        <v>520</v>
      </c>
      <c r="D31">
        <f t="shared" si="2"/>
        <v>3.5852737962675927</v>
      </c>
      <c r="E31">
        <v>1.7070000000000001</v>
      </c>
      <c r="F31">
        <v>0.69530000000000003</v>
      </c>
    </row>
    <row r="32" spans="2:6">
      <c r="C32">
        <v>650</v>
      </c>
      <c r="D32">
        <f t="shared" si="2"/>
        <v>4.4815922453344896</v>
      </c>
      <c r="E32">
        <v>2.13</v>
      </c>
      <c r="F32">
        <v>1.2315</v>
      </c>
    </row>
    <row r="33" spans="1:8">
      <c r="C33">
        <v>780</v>
      </c>
      <c r="D33">
        <f t="shared" si="2"/>
        <v>5.3779106944013888</v>
      </c>
      <c r="E33">
        <v>2.56</v>
      </c>
      <c r="F33">
        <v>5.1589</v>
      </c>
    </row>
    <row r="34" spans="1:8">
      <c r="B34" t="s">
        <v>9</v>
      </c>
      <c r="C34">
        <v>1062</v>
      </c>
      <c r="D34">
        <f t="shared" si="2"/>
        <v>7.3222322531465069</v>
      </c>
      <c r="E34">
        <f>D34*0.4757+0.0005</f>
        <v>3.4836858828217938</v>
      </c>
      <c r="F34">
        <v>18.864100000000001</v>
      </c>
    </row>
    <row r="36" spans="1:8">
      <c r="B36" t="s">
        <v>4</v>
      </c>
      <c r="C36">
        <v>0.997</v>
      </c>
    </row>
    <row r="37" spans="1:8">
      <c r="C37" t="s">
        <v>5</v>
      </c>
      <c r="D37" t="s">
        <v>6</v>
      </c>
      <c r="E37" t="s">
        <v>7</v>
      </c>
      <c r="F37" t="s">
        <v>8</v>
      </c>
    </row>
    <row r="38" spans="1:8">
      <c r="C38">
        <v>104</v>
      </c>
      <c r="D38">
        <f>C38*4.44822162/0.0254^2*10^-6</f>
        <v>0.71705475925351847</v>
      </c>
      <c r="E38">
        <v>0.34499999999999997</v>
      </c>
      <c r="F38">
        <v>0.1956</v>
      </c>
    </row>
    <row r="39" spans="1:8">
      <c r="C39">
        <v>208</v>
      </c>
      <c r="D39">
        <f t="shared" ref="D39:D44" si="3">C39*4.44822162/0.0254^2*10^-6</f>
        <v>1.4341095185070369</v>
      </c>
      <c r="E39">
        <v>0.69</v>
      </c>
      <c r="F39">
        <v>0.67379999999999995</v>
      </c>
    </row>
    <row r="40" spans="1:8">
      <c r="C40">
        <v>312</v>
      </c>
      <c r="D40">
        <f t="shared" si="3"/>
        <v>2.1511642777605555</v>
      </c>
      <c r="E40">
        <v>1.0349999999999999</v>
      </c>
      <c r="F40">
        <v>1.0114000000000001</v>
      </c>
    </row>
    <row r="41" spans="1:8">
      <c r="C41">
        <v>416</v>
      </c>
      <c r="D41">
        <f t="shared" si="3"/>
        <v>2.8682190370140739</v>
      </c>
      <c r="E41">
        <v>1.38</v>
      </c>
      <c r="F41">
        <v>1.3877999999999999</v>
      </c>
    </row>
    <row r="42" spans="1:8">
      <c r="C42">
        <v>520</v>
      </c>
      <c r="D42">
        <f t="shared" si="3"/>
        <v>3.5852737962675927</v>
      </c>
      <c r="E42">
        <v>1.7250000000000001</v>
      </c>
      <c r="F42">
        <v>1.9515</v>
      </c>
    </row>
    <row r="43" spans="1:8">
      <c r="C43">
        <v>624</v>
      </c>
      <c r="D43">
        <f t="shared" si="3"/>
        <v>4.302328555521111</v>
      </c>
      <c r="E43">
        <v>2.0699999999999998</v>
      </c>
      <c r="F43">
        <v>2.4975000000000001</v>
      </c>
    </row>
    <row r="44" spans="1:8">
      <c r="B44" t="s">
        <v>9</v>
      </c>
      <c r="C44">
        <v>920</v>
      </c>
      <c r="D44">
        <f t="shared" si="3"/>
        <v>6.3431767164734332</v>
      </c>
      <c r="E44">
        <f>D44*0.4811</f>
        <v>3.0517023182953689</v>
      </c>
      <c r="F44">
        <v>20.739699999999999</v>
      </c>
    </row>
    <row r="46" spans="1:8">
      <c r="A46" t="s">
        <v>10</v>
      </c>
      <c r="B46" t="s">
        <v>4</v>
      </c>
      <c r="C46" t="s">
        <v>11</v>
      </c>
      <c r="D46" t="s">
        <v>12</v>
      </c>
      <c r="E46" t="s">
        <v>13</v>
      </c>
      <c r="F46" t="s">
        <v>14</v>
      </c>
      <c r="G46" t="s">
        <v>15</v>
      </c>
      <c r="H46" t="s">
        <v>16</v>
      </c>
    </row>
    <row r="47" spans="1:8">
      <c r="A47">
        <v>1</v>
      </c>
      <c r="B47">
        <f>C6</f>
        <v>0.50800000000000001</v>
      </c>
      <c r="C47">
        <f>B47/$J$1</f>
        <v>138.5640646055102</v>
      </c>
      <c r="D47">
        <f>E14</f>
        <v>8.4916372217737912</v>
      </c>
      <c r="E47">
        <f>PI()^2*D$1*F$1/B47^2/1000</f>
        <v>8.7146704906604224</v>
      </c>
      <c r="F47">
        <f>D47/H$1/1000</f>
        <v>35.062026854125463</v>
      </c>
      <c r="G47">
        <f>PI()^2*D$1/C47^2*10^-6</f>
        <v>35.982932712304944</v>
      </c>
      <c r="H47">
        <f>ABS((E47-D47)/E47)*100</f>
        <v>2.5592851631700548</v>
      </c>
    </row>
    <row r="48" spans="1:8">
      <c r="A48">
        <v>2</v>
      </c>
      <c r="B48">
        <f>C16</f>
        <v>0.73699999999999999</v>
      </c>
      <c r="C48">
        <f>B48/$J$1</f>
        <v>201.02699924067127</v>
      </c>
      <c r="D48">
        <f>E24</f>
        <v>4.8798577407967647</v>
      </c>
      <c r="E48">
        <f>PI()^2*D$1*F$1/B48^2/1000</f>
        <v>4.1404106742133502</v>
      </c>
      <c r="F48">
        <f>D48/H$1/1000</f>
        <v>20.148965232924553</v>
      </c>
      <c r="G48">
        <f>PI()^2*D$1/C48^2*10^-6</f>
        <v>17.09578335190017</v>
      </c>
      <c r="H48">
        <f t="shared" ref="H48:H50" si="4">ABS((E48-D48)/E48)*100</f>
        <v>17.859268675658711</v>
      </c>
    </row>
    <row r="49" spans="1:8">
      <c r="A49">
        <v>3</v>
      </c>
      <c r="B49">
        <f>C26</f>
        <v>0.90200000000000002</v>
      </c>
      <c r="C49">
        <f>B49/$J$1</f>
        <v>246.03304384679171</v>
      </c>
      <c r="D49">
        <f>E34</f>
        <v>3.4836858828217938</v>
      </c>
      <c r="E49">
        <f>PI()^2*D$1*F$1/B49^2/1000</f>
        <v>2.7641736342272059</v>
      </c>
      <c r="F49">
        <f>D49/H$1/1000</f>
        <v>14.384162298129947</v>
      </c>
      <c r="G49">
        <f>PI()^2*D$1/C49^2*10^-6</f>
        <v>11.413291413842929</v>
      </c>
      <c r="H49">
        <f t="shared" si="4"/>
        <v>26.029922277141814</v>
      </c>
    </row>
    <row r="50" spans="1:8">
      <c r="A50">
        <v>4</v>
      </c>
      <c r="B50">
        <f>C36</f>
        <v>0.997</v>
      </c>
      <c r="C50">
        <f>B50/$J$1</f>
        <v>271.94561498364897</v>
      </c>
      <c r="D50">
        <f>E44</f>
        <v>3.0517023182953689</v>
      </c>
      <c r="E50">
        <f>PI()^2*D$1*F$1/B50^2/1000</f>
        <v>2.262497347108317</v>
      </c>
      <c r="F50">
        <f>D50/H$1/1000</f>
        <v>12.6004992724499</v>
      </c>
      <c r="G50">
        <f>PI()^2*D$1/C50^2*10^-6</f>
        <v>9.3418666706923776</v>
      </c>
      <c r="H50">
        <f t="shared" si="4"/>
        <v>34.882028577656882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782EAB0B2EE847966F4580111ECFA5" ma:contentTypeVersion="16" ma:contentTypeDescription="Create a new document." ma:contentTypeScope="" ma:versionID="62185eff06685b7c6eb5aaa1c0db6d5d">
  <xsd:schema xmlns:xsd="http://www.w3.org/2001/XMLSchema" xmlns:xs="http://www.w3.org/2001/XMLSchema" xmlns:p="http://schemas.microsoft.com/office/2006/metadata/properties" xmlns:ns3="6392f447-d9e8-4632-bb46-81f2619d4b53" xmlns:ns4="70c1dd7e-c79d-4b4f-b410-56306729f2db" targetNamespace="http://schemas.microsoft.com/office/2006/metadata/properties" ma:root="true" ma:fieldsID="17006ac9ca2e1d765ea187b4c574015b" ns3:_="" ns4:_="">
    <xsd:import namespace="6392f447-d9e8-4632-bb46-81f2619d4b53"/>
    <xsd:import namespace="70c1dd7e-c79d-4b4f-b410-56306729f2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2f447-d9e8-4632-bb46-81f2619d4b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c1dd7e-c79d-4b4f-b410-56306729f2d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92f447-d9e8-4632-bb46-81f2619d4b53" xsi:nil="true"/>
  </documentManagement>
</p:properties>
</file>

<file path=customXml/itemProps1.xml><?xml version="1.0" encoding="utf-8"?>
<ds:datastoreItem xmlns:ds="http://schemas.openxmlformats.org/officeDocument/2006/customXml" ds:itemID="{27FEECF6-BE47-47F0-B3F2-BE6C62DD212C}"/>
</file>

<file path=customXml/itemProps2.xml><?xml version="1.0" encoding="utf-8"?>
<ds:datastoreItem xmlns:ds="http://schemas.openxmlformats.org/officeDocument/2006/customXml" ds:itemID="{1A5D3B0C-927C-4E27-B913-3FDB0E65F824}"/>
</file>

<file path=customXml/itemProps3.xml><?xml version="1.0" encoding="utf-8"?>
<ds:datastoreItem xmlns:ds="http://schemas.openxmlformats.org/officeDocument/2006/customXml" ds:itemID="{111C3CC1-C745-4D09-BD65-A506F288C9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Omar Ebrahim</cp:lastModifiedBy>
  <cp:revision/>
  <dcterms:created xsi:type="dcterms:W3CDTF">2023-11-22T03:30:24Z</dcterms:created>
  <dcterms:modified xsi:type="dcterms:W3CDTF">2023-11-27T23:28:42Z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0x0101006E782EAB0B2EE847966F4580111ECFA5</vt:lpwstr>
  </property>
</Properties>
</file>