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omar ahmed\Downloads\"/>
    </mc:Choice>
  </mc:AlternateContent>
  <xr:revisionPtr revIDLastSave="0" documentId="13_ncr:1_{1F5E4D5D-DBA5-4D24-A01F-E709A56D85A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ingle Queue" sheetId="1" r:id="rId1"/>
    <sheet name="Multi Queu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2" l="1"/>
  <c r="J29" i="2"/>
  <c r="D29" i="2"/>
  <c r="E29" i="2"/>
  <c r="H15" i="2"/>
  <c r="I15" i="2" s="1"/>
  <c r="F11" i="2"/>
  <c r="G11" i="2" s="1"/>
  <c r="G7" i="2"/>
  <c r="F7" i="2"/>
  <c r="F4" i="2"/>
  <c r="G4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N21" i="1"/>
  <c r="N20" i="1"/>
  <c r="N15" i="1"/>
  <c r="N16" i="1" s="1"/>
  <c r="N17" i="1" s="1"/>
  <c r="N18" i="1" s="1"/>
  <c r="N19" i="1" s="1"/>
  <c r="N5" i="1"/>
  <c r="N6" i="1" s="1"/>
  <c r="N7" i="1" s="1"/>
  <c r="N8" i="1" s="1"/>
  <c r="N9" i="1" s="1"/>
  <c r="D23" i="1"/>
  <c r="D22" i="1"/>
  <c r="H2" i="1"/>
  <c r="B2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E2" i="1"/>
  <c r="F3" i="2" l="1"/>
  <c r="G3" i="2" s="1"/>
  <c r="H3" i="2"/>
  <c r="J3" i="2" s="1"/>
  <c r="F5" i="2"/>
  <c r="I3" i="2" l="1"/>
  <c r="H4" i="2" s="1"/>
  <c r="I4" i="2" s="1"/>
  <c r="G5" i="2"/>
  <c r="F6" i="2" s="1"/>
  <c r="G6" i="2" s="1"/>
  <c r="G2" i="1"/>
  <c r="F2" i="1"/>
  <c r="H3" i="1" s="1"/>
  <c r="J4" i="2" l="1"/>
  <c r="J5" i="2"/>
  <c r="E3" i="1"/>
  <c r="J6" i="2"/>
  <c r="H7" i="2"/>
  <c r="I7" i="2" s="1"/>
  <c r="I2" i="1"/>
  <c r="J7" i="2" l="1"/>
  <c r="F3" i="1"/>
  <c r="H4" i="1" s="1"/>
  <c r="G3" i="1"/>
  <c r="F8" i="2"/>
  <c r="G8" i="2" s="1"/>
  <c r="J8" i="2" l="1"/>
  <c r="F9" i="2"/>
  <c r="G9" i="2" s="1"/>
  <c r="I3" i="1"/>
  <c r="E4" i="1"/>
  <c r="G4" i="1" l="1"/>
  <c r="F4" i="1"/>
  <c r="H5" i="1" s="1"/>
  <c r="J9" i="2"/>
  <c r="F10" i="2"/>
  <c r="G10" i="2" s="1"/>
  <c r="J10" i="2" l="1"/>
  <c r="H11" i="2"/>
  <c r="I11" i="2" s="1"/>
  <c r="I4" i="1"/>
  <c r="E5" i="1"/>
  <c r="J11" i="2" l="1"/>
  <c r="G5" i="1"/>
  <c r="F5" i="1"/>
  <c r="H6" i="1" s="1"/>
  <c r="F12" i="2"/>
  <c r="G12" i="2" s="1"/>
  <c r="F13" i="2" l="1"/>
  <c r="G13" i="2" s="1"/>
  <c r="J12" i="2"/>
  <c r="I5" i="1"/>
  <c r="E6" i="1"/>
  <c r="J13" i="2" l="1"/>
  <c r="G6" i="1"/>
  <c r="F6" i="1"/>
  <c r="H7" i="1" s="1"/>
  <c r="H14" i="2"/>
  <c r="I14" i="2" s="1"/>
  <c r="F14" i="2"/>
  <c r="G14" i="2" s="1"/>
  <c r="J14" i="2" l="1"/>
  <c r="F15" i="2"/>
  <c r="G15" i="2" s="1"/>
  <c r="I6" i="1"/>
  <c r="E7" i="1"/>
  <c r="J15" i="2" l="1"/>
  <c r="F16" i="2"/>
  <c r="G16" i="2" s="1"/>
  <c r="H16" i="2"/>
  <c r="G7" i="1"/>
  <c r="F7" i="1"/>
  <c r="H8" i="1" s="1"/>
  <c r="J16" i="2" l="1"/>
  <c r="I16" i="2"/>
  <c r="H17" i="2" s="1"/>
  <c r="I17" i="2" s="1"/>
  <c r="I7" i="1"/>
  <c r="E8" i="1"/>
  <c r="F17" i="2"/>
  <c r="G17" i="2" s="1"/>
  <c r="G8" i="1" l="1"/>
  <c r="F8" i="1"/>
  <c r="H9" i="1" s="1"/>
  <c r="F18" i="2"/>
  <c r="G18" i="2" s="1"/>
  <c r="H18" i="2"/>
  <c r="J17" i="2"/>
  <c r="J18" i="2" l="1"/>
  <c r="I18" i="2"/>
  <c r="H19" i="2" s="1"/>
  <c r="I19" i="2" s="1"/>
  <c r="F19" i="2"/>
  <c r="G19" i="2" s="1"/>
  <c r="I8" i="1"/>
  <c r="E9" i="1"/>
  <c r="F9" i="1" l="1"/>
  <c r="H10" i="1" s="1"/>
  <c r="G9" i="1"/>
  <c r="J19" i="2"/>
  <c r="H20" i="2"/>
  <c r="I20" i="2" s="1"/>
  <c r="F20" i="2"/>
  <c r="G20" i="2" s="1"/>
  <c r="J20" i="2" l="1"/>
  <c r="F21" i="2"/>
  <c r="G21" i="2" s="1"/>
  <c r="H21" i="2"/>
  <c r="I9" i="1"/>
  <c r="E10" i="1"/>
  <c r="J21" i="2" l="1"/>
  <c r="I21" i="2"/>
  <c r="H22" i="2" s="1"/>
  <c r="I22" i="2" s="1"/>
  <c r="H23" i="2" s="1"/>
  <c r="I23" i="2" s="1"/>
  <c r="G10" i="1"/>
  <c r="F10" i="1"/>
  <c r="H11" i="1" s="1"/>
  <c r="F22" i="2"/>
  <c r="G22" i="2" s="1"/>
  <c r="F23" i="2" s="1"/>
  <c r="J23" i="2" l="1"/>
  <c r="G23" i="2"/>
  <c r="F24" i="2" s="1"/>
  <c r="H24" i="2"/>
  <c r="I24" i="2" s="1"/>
  <c r="J22" i="2"/>
  <c r="I10" i="1"/>
  <c r="E11" i="1"/>
  <c r="H25" i="2" l="1"/>
  <c r="I25" i="2" s="1"/>
  <c r="G24" i="2"/>
  <c r="F25" i="2" s="1"/>
  <c r="J24" i="2"/>
  <c r="F11" i="1"/>
  <c r="H12" i="1" s="1"/>
  <c r="G11" i="1"/>
  <c r="G25" i="2" l="1"/>
  <c r="F26" i="2" s="1"/>
  <c r="J25" i="2"/>
  <c r="H26" i="2"/>
  <c r="I26" i="2" s="1"/>
  <c r="I11" i="1"/>
  <c r="E12" i="1"/>
  <c r="H27" i="2" l="1"/>
  <c r="I27" i="2" s="1"/>
  <c r="J26" i="2"/>
  <c r="G26" i="2"/>
  <c r="F27" i="2" s="1"/>
  <c r="G12" i="1"/>
  <c r="F12" i="1"/>
  <c r="H13" i="1" s="1"/>
  <c r="G27" i="2" l="1"/>
  <c r="F28" i="2" s="1"/>
  <c r="J27" i="2"/>
  <c r="H28" i="2"/>
  <c r="I28" i="2" s="1"/>
  <c r="I12" i="1"/>
  <c r="E13" i="1"/>
  <c r="J28" i="2" l="1"/>
  <c r="G28" i="2"/>
  <c r="F13" i="1"/>
  <c r="H14" i="1" s="1"/>
  <c r="G13" i="1"/>
  <c r="I13" i="1" l="1"/>
  <c r="E14" i="1"/>
  <c r="G14" i="1" l="1"/>
  <c r="F14" i="1"/>
  <c r="H15" i="1" s="1"/>
  <c r="I14" i="1" l="1"/>
  <c r="E15" i="1"/>
  <c r="G15" i="1" l="1"/>
  <c r="F15" i="1"/>
  <c r="H16" i="1" s="1"/>
  <c r="I15" i="1" l="1"/>
  <c r="E16" i="1"/>
  <c r="G16" i="1" l="1"/>
  <c r="F16" i="1"/>
  <c r="H17" i="1" s="1"/>
  <c r="I16" i="1" l="1"/>
  <c r="E17" i="1"/>
  <c r="F17" i="1" l="1"/>
  <c r="H18" i="1" s="1"/>
  <c r="G17" i="1"/>
  <c r="I17" i="1" l="1"/>
  <c r="E18" i="1"/>
  <c r="G18" i="1" l="1"/>
  <c r="F18" i="1"/>
  <c r="H19" i="1" s="1"/>
  <c r="I18" i="1" l="1"/>
  <c r="E19" i="1"/>
  <c r="F19" i="1" l="1"/>
  <c r="H20" i="1" s="1"/>
  <c r="G19" i="1"/>
  <c r="I19" i="1" l="1"/>
  <c r="E20" i="1"/>
  <c r="G20" i="1" l="1"/>
  <c r="F20" i="1"/>
  <c r="H21" i="1" l="1"/>
  <c r="H22" i="1" s="1"/>
  <c r="I20" i="1"/>
  <c r="E21" i="1"/>
  <c r="F21" i="1" l="1"/>
  <c r="I21" i="1" s="1"/>
  <c r="I22" i="1" s="1"/>
  <c r="G21" i="1"/>
  <c r="G29" i="1" l="1"/>
  <c r="G22" i="1"/>
  <c r="G23" i="1"/>
</calcChain>
</file>

<file path=xl/sharedStrings.xml><?xml version="1.0" encoding="utf-8"?>
<sst xmlns="http://schemas.openxmlformats.org/spreadsheetml/2006/main" count="36" uniqueCount="25">
  <si>
    <t>Customer</t>
  </si>
  <si>
    <t>Inter-arrival Time</t>
  </si>
  <si>
    <t>Arrival Time</t>
  </si>
  <si>
    <t>Service Time</t>
  </si>
  <si>
    <t>Time Service Begins</t>
  </si>
  <si>
    <t>Time Service Ends</t>
  </si>
  <si>
    <t>Waiting Time</t>
  </si>
  <si>
    <t>Idle Time</t>
  </si>
  <si>
    <t>Total Time in System</t>
  </si>
  <si>
    <t>Able Service Time</t>
  </si>
  <si>
    <t>Baker Service Time</t>
  </si>
  <si>
    <t>Time Service Begins (Able)</t>
  </si>
  <si>
    <t>Time Service Ends (Able)</t>
  </si>
  <si>
    <t>Time Service Begins (Baker)</t>
  </si>
  <si>
    <t>Time Service Ends (Baker)</t>
  </si>
  <si>
    <t>sum</t>
  </si>
  <si>
    <t>Average</t>
  </si>
  <si>
    <t>Probability</t>
  </si>
  <si>
    <t>Cumulative Probability</t>
  </si>
  <si>
    <t>CDF for Service Time</t>
  </si>
  <si>
    <t>random</t>
  </si>
  <si>
    <t>CDF for Arrival Time</t>
  </si>
  <si>
    <t>Able</t>
  </si>
  <si>
    <t>Baker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</si>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</sst>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/>
    <xf numFmtId="0" fontId="3" fillId="2" borderId="0" xfId="0" applyFont="1" applyFill="1" applyAlignment="1">
      <alignment horizontal="center"/>
    </xf>
    <xf numFmtId="0" fontId="0" fillId="0" borderId="0" xfId="0" applyAlignment="1"/>
    <xf numFmtId="2" fontId="0" fillId="0" borderId="0" xfId="0" applyNumberFormat="1" applyAlignment="1"/>
    <xf numFmtId="165" fontId="0" fillId="0" borderId="0" xfId="0" applyNumberFormat="1" applyAlignment="1"/>
    <xf numFmtId="1" fontId="0" fillId="0" borderId="0" xfId="0" applyNumberFormat="1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" fontId="0" fillId="3" borderId="0" xfId="0" applyNumberFormat="1" applyFill="1"/>
  </cellXfs>
  <cellStyles count="1">
    <cellStyle name="Normal" xfId="0" builtinId="0"/>
  </cellStyles>
  <dxfs count="3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00"/>
      <alignment horizontal="general" vertical="bottom" textRotation="0" wrapText="0" indent="0" justifyLastLine="0" shrinkToFit="0" readingOrder="0"/>
    </dxf>
    <dxf>
      <numFmt numFmtId="165" formatCode="0.000"/>
      <alignment horizontal="general" vertical="bottom" textRotation="0" wrapText="0" indent="0" justifyLastLine="0" shrinkToFit="0" readingOrder="0"/>
    </dxf>
    <dxf>
      <numFmt numFmtId="165" formatCode="0.00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2" totalsRowCount="1" headerRowDxfId="29" headerRowBorderDxfId="28" tableBorderDxfId="27">
  <autoFilter ref="A1:I21" xr:uid="{00000000-0009-0000-0100-000001000000}"/>
  <tableColumns count="9">
    <tableColumn id="1" xr3:uid="{00000000-0010-0000-0000-000001000000}" name="Customer" totalsRowLabel="sum" totalsRowDxfId="26"/>
    <tableColumn id="2" xr3:uid="{00000000-0010-0000-0000-000002000000}" name="Inter-arrival Time" totalsRowFunction="custom">
      <totalsRowFormula>SUM(Table1[Inter-arrival Time])</totalsRowFormula>
    </tableColumn>
    <tableColumn id="3" xr3:uid="{00000000-0010-0000-0000-000003000000}" name="Arrival Time" dataDxfId="25" totalsRowDxfId="24">
      <calculatedColumnFormula>C1 + B2</calculatedColumnFormula>
    </tableColumn>
    <tableColumn id="4" xr3:uid="{00000000-0010-0000-0000-000004000000}" name="Service Time" totalsRowFunction="custom">
      <totalsRowFormula>SUM(Table1[Service Time])</totalsRowFormula>
    </tableColumn>
    <tableColumn id="5" xr3:uid="{00000000-0010-0000-0000-000005000000}" name="Time Service Begins">
      <calculatedColumnFormula>MAX(C2, F1)</calculatedColumnFormula>
    </tableColumn>
    <tableColumn id="6" xr3:uid="{00000000-0010-0000-0000-000006000000}" name="Time Service Ends">
      <calculatedColumnFormula>E2 + D2</calculatedColumnFormula>
    </tableColumn>
    <tableColumn id="7" xr3:uid="{00000000-0010-0000-0000-000007000000}" name="Waiting Time" totalsRowFunction="custom">
      <calculatedColumnFormula>E2 - C2</calculatedColumnFormula>
      <totalsRowFormula>SUM(Table1[Waiting Time])</totalsRowFormula>
    </tableColumn>
    <tableColumn id="8" xr3:uid="{00000000-0010-0000-0000-000008000000}" name="Idle Time" totalsRowFunction="custom">
      <calculatedColumnFormula>IF(F1 &gt;= Table1[[#This Row],[Arrival Time]], 0, C2 - F1)</calculatedColumnFormula>
      <totalsRowFormula>SUM(Table1[Idle Time])</totalsRowFormula>
    </tableColumn>
    <tableColumn id="9" xr3:uid="{00000000-0010-0000-0000-000009000000}" name="Total Time in System" totalsRowFunction="custom">
      <calculatedColumnFormula>F2 - C2</calculatedColumnFormula>
      <totalsRowFormula>SUM(Table1[Total Time in System])</totalsRow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49842B-7301-4178-81A7-2CE76876DCB9}" name="Table3" displayName="Table3" ref="L3:O9" totalsRowShown="0" headerRowDxfId="20" dataDxfId="19">
  <autoFilter ref="L3:O9" xr:uid="{5A49842B-7301-4178-81A7-2CE76876DCB9}"/>
  <tableColumns count="4">
    <tableColumn id="1" xr3:uid="{DC7BF3E0-E7E5-4805-ADB9-B72A45CDF6EC}" name="Service Time" dataDxfId="15"/>
    <tableColumn id="2" xr3:uid="{68E7B0B1-D0FD-4092-934F-CDA1C19648DA}" name="Probability" dataDxfId="16"/>
    <tableColumn id="3" xr3:uid="{42B292D4-8F15-403E-B43B-4310B1490D67}" name="Cumulative Probability" dataDxfId="17">
      <calculatedColumnFormula>Table3[[#This Row],[Probability]]+Table3[[#Headers],[Cumulative Probability]]</calculatedColumnFormula>
    </tableColumn>
    <tableColumn id="4" xr3:uid="{1C25EFAA-ECE2-435E-81CD-E37DB06DDAD1}" name="random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FDFDB7-2E50-4763-AA76-A45D6F817328}" name="Table35" displayName="Table35" ref="L13:O21" totalsRowShown="0" headerRowDxfId="14" dataDxfId="13">
  <autoFilter ref="L13:O21" xr:uid="{D7FDFDB7-2E50-4763-AA76-A45D6F817328}"/>
  <tableColumns count="4">
    <tableColumn id="1" xr3:uid="{DA7CDFAA-24C5-468E-B397-EA79C6FD533E}" name="Arrival Time" dataDxfId="12"/>
    <tableColumn id="2" xr3:uid="{C7AEB786-A07F-405C-9DB1-5E5C984786EB}" name="Probability" dataDxfId="11"/>
    <tableColumn id="3" xr3:uid="{4E3FAA20-EC40-492E-BC16-E7911FFFBF46}" name="Cumulative Probability" dataDxfId="10">
      <calculatedColumnFormula>Table35[[#This Row],[Probability]]+Table35[[#Headers],[Cumulative Probability]]</calculatedColumnFormula>
    </tableColumn>
    <tableColumn id="4" xr3:uid="{A0C23920-F77B-48FC-AECA-202F45E46857}" name="random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J28" totalsRowShown="0" headerRowDxfId="23" headerRowBorderDxfId="22" tableBorderDxfId="21">
  <autoFilter ref="A2:J28" xr:uid="{00000000-0009-0000-0100-000002000000}"/>
  <tableColumns count="10">
    <tableColumn id="1" xr3:uid="{00000000-0010-0000-0100-000001000000}" name="Customer"/>
    <tableColumn id="2" xr3:uid="{00000000-0010-0000-0100-000002000000}" name="Inter-arrival Time" dataDxfId="8"/>
    <tableColumn id="3" xr3:uid="{00000000-0010-0000-0100-000003000000}" name="Arrival Time" dataDxfId="7">
      <calculatedColumnFormula>IF(A3=1, B3, C2 + B3)</calculatedColumnFormula>
    </tableColumn>
    <tableColumn id="4" xr3:uid="{00000000-0010-0000-0100-000004000000}" name="Able Service Time" dataDxfId="6"/>
    <tableColumn id="5" xr3:uid="{00000000-0010-0000-0100-000005000000}" name="Baker Service Time" dataDxfId="5"/>
    <tableColumn id="6" xr3:uid="{00000000-0010-0000-0100-000006000000}" name="Time Service Begins (Able)" dataDxfId="4">
      <calculatedColumnFormula>MAX(C3, G2)</calculatedColumnFormula>
    </tableColumn>
    <tableColumn id="7" xr3:uid="{00000000-0010-0000-0100-000007000000}" name="Time Service Ends (Able)" dataDxfId="3">
      <calculatedColumnFormula>F3 + D3</calculatedColumnFormula>
    </tableColumn>
    <tableColumn id="8" xr3:uid="{00000000-0010-0000-0100-000008000000}" name="Time Service Begins (Baker)" dataDxfId="2">
      <calculatedColumnFormula>MAX(C3, I2)</calculatedColumnFormula>
    </tableColumn>
    <tableColumn id="9" xr3:uid="{00000000-0010-0000-0100-000009000000}" name="Time Service Ends (Baker)" dataDxfId="1">
      <calculatedColumnFormula>H3 + E3</calculatedColumnFormula>
    </tableColumn>
    <tableColumn id="10" xr3:uid="{00000000-0010-0000-0100-00000A000000}" name="Waiting Time" dataDxfId="0">
      <calculatedColumnFormula>MIN(F3, H3) - C3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workbookViewId="0">
      <selection activeCell="C3" sqref="C3"/>
    </sheetView>
  </sheetViews>
  <sheetFormatPr defaultRowHeight="14.4" x14ac:dyDescent="0.3"/>
  <cols>
    <col min="1" max="1" width="11.33203125" bestFit="1" customWidth="1"/>
    <col min="2" max="2" width="17.77734375" bestFit="1" customWidth="1"/>
    <col min="3" max="3" width="13.21875" bestFit="1" customWidth="1"/>
    <col min="4" max="4" width="13.77734375" bestFit="1" customWidth="1"/>
    <col min="5" max="5" width="19.88671875" bestFit="1" customWidth="1"/>
    <col min="6" max="6" width="18.33203125" bestFit="1" customWidth="1"/>
    <col min="7" max="7" width="14.21875" bestFit="1" customWidth="1"/>
    <col min="8" max="8" width="10.88671875" bestFit="1" customWidth="1"/>
    <col min="9" max="9" width="20.77734375" bestFit="1" customWidth="1"/>
    <col min="12" max="12" width="13.77734375" bestFit="1" customWidth="1"/>
    <col min="13" max="13" width="14.5546875" bestFit="1" customWidth="1"/>
    <col min="14" max="14" width="24.77734375" bestFit="1" customWidth="1"/>
    <col min="15" max="15" width="10.66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x14ac:dyDescent="0.3">
      <c r="A2">
        <v>1</v>
      </c>
      <c r="B2">
        <v>0</v>
      </c>
      <c r="C2">
        <v>0</v>
      </c>
      <c r="D2">
        <v>4</v>
      </c>
      <c r="E2">
        <f>MAX(C2, F1)</f>
        <v>0</v>
      </c>
      <c r="F2">
        <f t="shared" ref="F2:F21" si="0">E2 + D2</f>
        <v>4</v>
      </c>
      <c r="G2">
        <f t="shared" ref="G2:G21" si="1">E2 - C2</f>
        <v>0</v>
      </c>
      <c r="H2">
        <f>IF(F1 &gt;= Table1[[#This Row],[Arrival Time]], 0, C2 - F1)</f>
        <v>0</v>
      </c>
      <c r="I2">
        <f t="shared" ref="I2:I21" si="2">F2 - C2</f>
        <v>4</v>
      </c>
      <c r="L2" s="5" t="s">
        <v>19</v>
      </c>
      <c r="M2" s="5"/>
      <c r="N2" s="5"/>
      <c r="O2" s="5"/>
    </row>
    <row r="3" spans="1:15" x14ac:dyDescent="0.3">
      <c r="A3">
        <v>2</v>
      </c>
      <c r="B3">
        <v>8</v>
      </c>
      <c r="C3">
        <f>C2 + B3</f>
        <v>8</v>
      </c>
      <c r="D3">
        <v>1</v>
      </c>
      <c r="E3">
        <f>MAX(C3, F2)</f>
        <v>8</v>
      </c>
      <c r="F3">
        <f t="shared" si="0"/>
        <v>9</v>
      </c>
      <c r="G3">
        <f t="shared" si="1"/>
        <v>0</v>
      </c>
      <c r="H3">
        <f>IF(F2 &gt;= Table1[[#This Row],[Arrival Time]], 0, C3 - F2)</f>
        <v>4</v>
      </c>
      <c r="I3">
        <f t="shared" si="2"/>
        <v>1</v>
      </c>
      <c r="L3" s="6" t="s">
        <v>3</v>
      </c>
      <c r="M3" s="6" t="s">
        <v>17</v>
      </c>
      <c r="N3" s="6" t="s">
        <v>18</v>
      </c>
      <c r="O3" s="6" t="s">
        <v>20</v>
      </c>
    </row>
    <row r="4" spans="1:15" x14ac:dyDescent="0.3">
      <c r="A4">
        <v>3</v>
      </c>
      <c r="B4">
        <v>6</v>
      </c>
      <c r="C4">
        <f t="shared" ref="C4:C21" si="3">C3 + B4</f>
        <v>14</v>
      </c>
      <c r="D4">
        <v>4</v>
      </c>
      <c r="E4">
        <f t="shared" ref="E4:E21" si="4">MAX(C4, F3)</f>
        <v>14</v>
      </c>
      <c r="F4">
        <f t="shared" si="0"/>
        <v>18</v>
      </c>
      <c r="G4">
        <f t="shared" si="1"/>
        <v>0</v>
      </c>
      <c r="H4">
        <f>IF(F3 &gt;= Table1[[#This Row],[Arrival Time]], 0, C4 - F3)</f>
        <v>5</v>
      </c>
      <c r="I4">
        <f t="shared" si="2"/>
        <v>4</v>
      </c>
      <c r="L4" s="9">
        <v>1</v>
      </c>
      <c r="M4" s="7">
        <v>0.1</v>
      </c>
      <c r="N4" s="7">
        <v>0.1</v>
      </c>
      <c r="O4" s="7">
        <v>0.05</v>
      </c>
    </row>
    <row r="5" spans="1:15" x14ac:dyDescent="0.3">
      <c r="A5">
        <v>4</v>
      </c>
      <c r="B5">
        <v>1</v>
      </c>
      <c r="C5">
        <f t="shared" si="3"/>
        <v>15</v>
      </c>
      <c r="D5">
        <v>3</v>
      </c>
      <c r="E5">
        <f t="shared" si="4"/>
        <v>18</v>
      </c>
      <c r="F5">
        <f t="shared" si="0"/>
        <v>21</v>
      </c>
      <c r="G5">
        <f t="shared" si="1"/>
        <v>3</v>
      </c>
      <c r="H5">
        <f>IF(F4 &gt;= Table1[[#This Row],[Arrival Time]], 0, C5 - F4)</f>
        <v>0</v>
      </c>
      <c r="I5">
        <f t="shared" si="2"/>
        <v>6</v>
      </c>
      <c r="L5" s="9">
        <v>2</v>
      </c>
      <c r="M5" s="7">
        <v>0.2</v>
      </c>
      <c r="N5" s="7">
        <f>Table3[[#This Row],[Probability]]+N4</f>
        <v>0.30000000000000004</v>
      </c>
      <c r="O5" s="7">
        <v>0.2</v>
      </c>
    </row>
    <row r="6" spans="1:15" x14ac:dyDescent="0.3">
      <c r="A6">
        <v>5</v>
      </c>
      <c r="B6">
        <v>8</v>
      </c>
      <c r="C6">
        <f t="shared" si="3"/>
        <v>23</v>
      </c>
      <c r="D6">
        <v>2</v>
      </c>
      <c r="E6">
        <f t="shared" si="4"/>
        <v>23</v>
      </c>
      <c r="F6">
        <f t="shared" si="0"/>
        <v>25</v>
      </c>
      <c r="G6">
        <f t="shared" si="1"/>
        <v>0</v>
      </c>
      <c r="H6">
        <f>IF(F5 &gt;= Table1[[#This Row],[Arrival Time]], 0, C6 - F5)</f>
        <v>2</v>
      </c>
      <c r="I6">
        <f t="shared" si="2"/>
        <v>2</v>
      </c>
      <c r="L6" s="9">
        <v>3</v>
      </c>
      <c r="M6" s="7">
        <v>0.3</v>
      </c>
      <c r="N6" s="7">
        <f>Table3[[#This Row],[Probability]]+N5</f>
        <v>0.60000000000000009</v>
      </c>
      <c r="O6" s="7">
        <v>0.35</v>
      </c>
    </row>
    <row r="7" spans="1:15" x14ac:dyDescent="0.3">
      <c r="A7">
        <v>6</v>
      </c>
      <c r="B7">
        <v>3</v>
      </c>
      <c r="C7">
        <f t="shared" si="3"/>
        <v>26</v>
      </c>
      <c r="D7">
        <v>4</v>
      </c>
      <c r="E7">
        <f t="shared" si="4"/>
        <v>26</v>
      </c>
      <c r="F7">
        <f t="shared" si="0"/>
        <v>30</v>
      </c>
      <c r="G7">
        <f t="shared" si="1"/>
        <v>0</v>
      </c>
      <c r="H7">
        <f>IF(F6 &gt;= Table1[[#This Row],[Arrival Time]], 0, C7 - F6)</f>
        <v>1</v>
      </c>
      <c r="I7">
        <f t="shared" si="2"/>
        <v>4</v>
      </c>
      <c r="L7" s="9">
        <v>4</v>
      </c>
      <c r="M7" s="7">
        <v>0.25</v>
      </c>
      <c r="N7" s="7">
        <f>Table3[[#This Row],[Probability]]+N6</f>
        <v>0.85000000000000009</v>
      </c>
      <c r="O7" s="7">
        <v>0.7</v>
      </c>
    </row>
    <row r="8" spans="1:15" x14ac:dyDescent="0.3">
      <c r="A8">
        <v>7</v>
      </c>
      <c r="B8">
        <v>8</v>
      </c>
      <c r="C8">
        <f t="shared" si="3"/>
        <v>34</v>
      </c>
      <c r="D8">
        <v>5</v>
      </c>
      <c r="E8">
        <f t="shared" si="4"/>
        <v>34</v>
      </c>
      <c r="F8">
        <f t="shared" si="0"/>
        <v>39</v>
      </c>
      <c r="G8">
        <f t="shared" si="1"/>
        <v>0</v>
      </c>
      <c r="H8">
        <f>IF(F7 &gt;= Table1[[#This Row],[Arrival Time]], 0, C8 - F7)</f>
        <v>4</v>
      </c>
      <c r="I8">
        <f t="shared" si="2"/>
        <v>5</v>
      </c>
      <c r="L8" s="9">
        <v>5</v>
      </c>
      <c r="M8" s="7">
        <v>0.1</v>
      </c>
      <c r="N8" s="7">
        <f>Table3[[#This Row],[Probability]]+N7</f>
        <v>0.95000000000000007</v>
      </c>
      <c r="O8" s="7">
        <v>0.9</v>
      </c>
    </row>
    <row r="9" spans="1:15" x14ac:dyDescent="0.3">
      <c r="A9">
        <v>8</v>
      </c>
      <c r="B9">
        <v>7</v>
      </c>
      <c r="C9">
        <f t="shared" si="3"/>
        <v>41</v>
      </c>
      <c r="D9">
        <v>4</v>
      </c>
      <c r="E9">
        <f t="shared" si="4"/>
        <v>41</v>
      </c>
      <c r="F9">
        <f t="shared" si="0"/>
        <v>45</v>
      </c>
      <c r="G9">
        <f t="shared" si="1"/>
        <v>0</v>
      </c>
      <c r="H9">
        <f>IF(F8 &gt;= Table1[[#This Row],[Arrival Time]], 0, C9 - F8)</f>
        <v>2</v>
      </c>
      <c r="I9">
        <f t="shared" si="2"/>
        <v>4</v>
      </c>
      <c r="L9" s="9">
        <v>6</v>
      </c>
      <c r="M9" s="7">
        <v>0.05</v>
      </c>
      <c r="N9" s="7">
        <f>Table3[[#This Row],[Probability]]+N8</f>
        <v>1</v>
      </c>
      <c r="O9" s="7">
        <v>0.97</v>
      </c>
    </row>
    <row r="10" spans="1:15" x14ac:dyDescent="0.3">
      <c r="A10">
        <v>9</v>
      </c>
      <c r="B10">
        <v>2</v>
      </c>
      <c r="C10">
        <f t="shared" si="3"/>
        <v>43</v>
      </c>
      <c r="D10">
        <v>5</v>
      </c>
      <c r="E10">
        <f t="shared" si="4"/>
        <v>45</v>
      </c>
      <c r="F10">
        <f t="shared" si="0"/>
        <v>50</v>
      </c>
      <c r="G10">
        <f t="shared" si="1"/>
        <v>2</v>
      </c>
      <c r="H10">
        <f>IF(F9 &gt;= Table1[[#This Row],[Arrival Time]], 0, C10 - F9)</f>
        <v>0</v>
      </c>
      <c r="I10">
        <f t="shared" si="2"/>
        <v>7</v>
      </c>
    </row>
    <row r="11" spans="1:15" x14ac:dyDescent="0.3">
      <c r="A11">
        <v>10</v>
      </c>
      <c r="B11">
        <v>3</v>
      </c>
      <c r="C11">
        <f t="shared" si="3"/>
        <v>46</v>
      </c>
      <c r="D11">
        <v>3</v>
      </c>
      <c r="E11">
        <f t="shared" si="4"/>
        <v>50</v>
      </c>
      <c r="F11">
        <f t="shared" si="0"/>
        <v>53</v>
      </c>
      <c r="G11">
        <f t="shared" si="1"/>
        <v>4</v>
      </c>
      <c r="H11">
        <f>IF(F10 &gt;= Table1[[#This Row],[Arrival Time]], 0, C11 - F10)</f>
        <v>0</v>
      </c>
      <c r="I11">
        <f t="shared" si="2"/>
        <v>7</v>
      </c>
    </row>
    <row r="12" spans="1:15" x14ac:dyDescent="0.3">
      <c r="A12">
        <v>11</v>
      </c>
      <c r="B12">
        <v>1</v>
      </c>
      <c r="C12">
        <f t="shared" si="3"/>
        <v>47</v>
      </c>
      <c r="D12">
        <v>3</v>
      </c>
      <c r="E12">
        <f t="shared" si="4"/>
        <v>53</v>
      </c>
      <c r="F12">
        <f t="shared" si="0"/>
        <v>56</v>
      </c>
      <c r="G12">
        <f t="shared" si="1"/>
        <v>6</v>
      </c>
      <c r="H12">
        <f>IF(F11 &gt;= Table1[[#This Row],[Arrival Time]], 0, C12 - F11)</f>
        <v>0</v>
      </c>
      <c r="I12">
        <f t="shared" si="2"/>
        <v>9</v>
      </c>
      <c r="L12" s="5" t="s">
        <v>21</v>
      </c>
      <c r="M12" s="5"/>
      <c r="N12" s="5"/>
      <c r="O12" s="5"/>
    </row>
    <row r="13" spans="1:15" x14ac:dyDescent="0.3">
      <c r="A13">
        <v>12</v>
      </c>
      <c r="B13">
        <v>1</v>
      </c>
      <c r="C13">
        <f t="shared" si="3"/>
        <v>48</v>
      </c>
      <c r="D13">
        <v>5</v>
      </c>
      <c r="E13">
        <f t="shared" si="4"/>
        <v>56</v>
      </c>
      <c r="F13">
        <f t="shared" si="0"/>
        <v>61</v>
      </c>
      <c r="G13">
        <f t="shared" si="1"/>
        <v>8</v>
      </c>
      <c r="H13">
        <f>IF(F12 &gt;= Table1[[#This Row],[Arrival Time]], 0, C13 - F12)</f>
        <v>0</v>
      </c>
      <c r="I13">
        <f t="shared" si="2"/>
        <v>13</v>
      </c>
      <c r="L13" s="6" t="s">
        <v>2</v>
      </c>
      <c r="M13" s="6" t="s">
        <v>17</v>
      </c>
      <c r="N13" s="6" t="s">
        <v>18</v>
      </c>
      <c r="O13" s="6" t="s">
        <v>20</v>
      </c>
    </row>
    <row r="14" spans="1:15" x14ac:dyDescent="0.3">
      <c r="A14">
        <v>13</v>
      </c>
      <c r="B14">
        <v>5</v>
      </c>
      <c r="C14">
        <f t="shared" si="3"/>
        <v>53</v>
      </c>
      <c r="D14">
        <v>4</v>
      </c>
      <c r="E14">
        <f t="shared" si="4"/>
        <v>61</v>
      </c>
      <c r="F14">
        <f t="shared" si="0"/>
        <v>65</v>
      </c>
      <c r="G14">
        <f t="shared" si="1"/>
        <v>8</v>
      </c>
      <c r="H14">
        <f>IF(F13 &gt;= Table1[[#This Row],[Arrival Time]], 0, C14 - F13)</f>
        <v>0</v>
      </c>
      <c r="I14">
        <f t="shared" si="2"/>
        <v>12</v>
      </c>
      <c r="L14" s="9">
        <v>1</v>
      </c>
      <c r="M14" s="8">
        <v>0.125</v>
      </c>
      <c r="N14" s="8">
        <v>0.125</v>
      </c>
      <c r="O14" s="8">
        <v>0.05</v>
      </c>
    </row>
    <row r="15" spans="1:15" x14ac:dyDescent="0.3">
      <c r="A15">
        <v>14</v>
      </c>
      <c r="B15">
        <v>6</v>
      </c>
      <c r="C15">
        <f t="shared" si="3"/>
        <v>59</v>
      </c>
      <c r="D15">
        <v>1</v>
      </c>
      <c r="E15">
        <f t="shared" si="4"/>
        <v>65</v>
      </c>
      <c r="F15">
        <f t="shared" si="0"/>
        <v>66</v>
      </c>
      <c r="G15">
        <f t="shared" si="1"/>
        <v>6</v>
      </c>
      <c r="H15">
        <f>IF(F14 &gt;= Table1[[#This Row],[Arrival Time]], 0, C15 - F14)</f>
        <v>0</v>
      </c>
      <c r="I15">
        <f t="shared" si="2"/>
        <v>7</v>
      </c>
      <c r="L15" s="9">
        <v>2</v>
      </c>
      <c r="M15" s="8">
        <v>0.125</v>
      </c>
      <c r="N15" s="8">
        <f>Table35[[#This Row],[Probability]]+N14</f>
        <v>0.25</v>
      </c>
      <c r="O15" s="8">
        <v>0.2</v>
      </c>
    </row>
    <row r="16" spans="1:15" x14ac:dyDescent="0.3">
      <c r="A16">
        <v>15</v>
      </c>
      <c r="B16">
        <v>3</v>
      </c>
      <c r="C16">
        <f t="shared" si="3"/>
        <v>62</v>
      </c>
      <c r="D16">
        <v>5</v>
      </c>
      <c r="E16">
        <f t="shared" si="4"/>
        <v>66</v>
      </c>
      <c r="F16">
        <f t="shared" si="0"/>
        <v>71</v>
      </c>
      <c r="G16">
        <f t="shared" si="1"/>
        <v>4</v>
      </c>
      <c r="H16">
        <f>IF(F15 &gt;= Table1[[#This Row],[Arrival Time]], 0, C16 - F15)</f>
        <v>0</v>
      </c>
      <c r="I16">
        <f t="shared" si="2"/>
        <v>9</v>
      </c>
      <c r="L16" s="9">
        <v>3</v>
      </c>
      <c r="M16" s="8">
        <v>0.125</v>
      </c>
      <c r="N16" s="8">
        <f>Table35[[#This Row],[Probability]]+N15</f>
        <v>0.375</v>
      </c>
      <c r="O16" s="8">
        <v>0.35</v>
      </c>
    </row>
    <row r="17" spans="1:15" x14ac:dyDescent="0.3">
      <c r="A17">
        <v>16</v>
      </c>
      <c r="B17">
        <v>8</v>
      </c>
      <c r="C17">
        <f t="shared" si="3"/>
        <v>70</v>
      </c>
      <c r="D17">
        <v>4</v>
      </c>
      <c r="E17">
        <f t="shared" si="4"/>
        <v>71</v>
      </c>
      <c r="F17">
        <f t="shared" si="0"/>
        <v>75</v>
      </c>
      <c r="G17">
        <f t="shared" si="1"/>
        <v>1</v>
      </c>
      <c r="H17">
        <f>IF(F16 &gt;= Table1[[#This Row],[Arrival Time]], 0, C17 - F16)</f>
        <v>0</v>
      </c>
      <c r="I17">
        <f t="shared" si="2"/>
        <v>5</v>
      </c>
      <c r="L17" s="9">
        <v>4</v>
      </c>
      <c r="M17" s="8">
        <v>0.125</v>
      </c>
      <c r="N17" s="8">
        <f>Table35[[#This Row],[Probability]]+N16</f>
        <v>0.5</v>
      </c>
      <c r="O17" s="8">
        <v>0.45</v>
      </c>
    </row>
    <row r="18" spans="1:15" x14ac:dyDescent="0.3">
      <c r="A18">
        <v>17</v>
      </c>
      <c r="B18">
        <v>1</v>
      </c>
      <c r="C18">
        <f t="shared" si="3"/>
        <v>71</v>
      </c>
      <c r="D18">
        <v>3</v>
      </c>
      <c r="E18">
        <f t="shared" si="4"/>
        <v>75</v>
      </c>
      <c r="F18">
        <f t="shared" si="0"/>
        <v>78</v>
      </c>
      <c r="G18">
        <f t="shared" si="1"/>
        <v>4</v>
      </c>
      <c r="H18">
        <f>IF(F17 &gt;= Table1[[#This Row],[Arrival Time]], 0, C18 - F17)</f>
        <v>0</v>
      </c>
      <c r="I18">
        <f t="shared" si="2"/>
        <v>7</v>
      </c>
      <c r="L18" s="9">
        <v>5</v>
      </c>
      <c r="M18" s="8">
        <v>0.125</v>
      </c>
      <c r="N18" s="8">
        <f>Table35[[#This Row],[Probability]]+N17</f>
        <v>0.625</v>
      </c>
      <c r="O18" s="8">
        <v>0.6</v>
      </c>
    </row>
    <row r="19" spans="1:15" x14ac:dyDescent="0.3">
      <c r="A19">
        <v>18</v>
      </c>
      <c r="B19">
        <v>2</v>
      </c>
      <c r="C19">
        <f t="shared" si="3"/>
        <v>73</v>
      </c>
      <c r="D19">
        <v>3</v>
      </c>
      <c r="E19">
        <f t="shared" si="4"/>
        <v>78</v>
      </c>
      <c r="F19">
        <f t="shared" si="0"/>
        <v>81</v>
      </c>
      <c r="G19">
        <f t="shared" si="1"/>
        <v>5</v>
      </c>
      <c r="H19">
        <f>IF(F18 &gt;= Table1[[#This Row],[Arrival Time]], 0, C19 - F18)</f>
        <v>0</v>
      </c>
      <c r="I19">
        <f t="shared" si="2"/>
        <v>8</v>
      </c>
      <c r="L19" s="9">
        <v>6</v>
      </c>
      <c r="M19" s="8">
        <v>0.125</v>
      </c>
      <c r="N19" s="8">
        <f>Table35[[#This Row],[Probability]]+N18</f>
        <v>0.75</v>
      </c>
      <c r="O19" s="8">
        <v>0.7</v>
      </c>
    </row>
    <row r="20" spans="1:15" x14ac:dyDescent="0.3">
      <c r="A20">
        <v>19</v>
      </c>
      <c r="B20">
        <v>4</v>
      </c>
      <c r="C20">
        <f t="shared" si="3"/>
        <v>77</v>
      </c>
      <c r="D20">
        <v>2</v>
      </c>
      <c r="E20">
        <f t="shared" si="4"/>
        <v>81</v>
      </c>
      <c r="F20">
        <f t="shared" si="0"/>
        <v>83</v>
      </c>
      <c r="G20">
        <f t="shared" si="1"/>
        <v>4</v>
      </c>
      <c r="H20">
        <f>IF(F19 &gt;= Table1[[#This Row],[Arrival Time]], 0, C20 - F19)</f>
        <v>0</v>
      </c>
      <c r="I20">
        <f t="shared" si="2"/>
        <v>6</v>
      </c>
      <c r="L20" s="9">
        <v>7</v>
      </c>
      <c r="M20" s="8">
        <v>0.125</v>
      </c>
      <c r="N20" s="8">
        <f>Table35[[#This Row],[Probability]]+N19</f>
        <v>0.875</v>
      </c>
      <c r="O20" s="8">
        <v>0.8</v>
      </c>
    </row>
    <row r="21" spans="1:15" x14ac:dyDescent="0.3">
      <c r="A21">
        <v>20</v>
      </c>
      <c r="B21">
        <v>5</v>
      </c>
      <c r="C21">
        <f t="shared" si="3"/>
        <v>82</v>
      </c>
      <c r="D21">
        <v>3</v>
      </c>
      <c r="E21">
        <f t="shared" si="4"/>
        <v>83</v>
      </c>
      <c r="F21">
        <f t="shared" si="0"/>
        <v>86</v>
      </c>
      <c r="G21">
        <f t="shared" si="1"/>
        <v>1</v>
      </c>
      <c r="H21">
        <f>IF(F20 &gt;= Table1[[#This Row],[Arrival Time]], 0, C21 - F20)</f>
        <v>0</v>
      </c>
      <c r="I21">
        <f t="shared" si="2"/>
        <v>4</v>
      </c>
      <c r="L21" s="9">
        <v>8</v>
      </c>
      <c r="M21" s="8">
        <v>0.125</v>
      </c>
      <c r="N21" s="8">
        <f>Table35[[#This Row],[Probability]]+N20</f>
        <v>1</v>
      </c>
      <c r="O21" s="8">
        <v>0.95</v>
      </c>
    </row>
    <row r="22" spans="1:15" ht="15.6" x14ac:dyDescent="0.3">
      <c r="A22" s="3" t="s">
        <v>15</v>
      </c>
      <c r="B22">
        <f>SUM(Table1[Inter-arrival Time])</f>
        <v>82</v>
      </c>
      <c r="D22">
        <f>SUM(Table1[Service Time])</f>
        <v>68</v>
      </c>
      <c r="G22">
        <f>SUM(Table1[Waiting Time])</f>
        <v>56</v>
      </c>
      <c r="H22">
        <f>SUM(Table1[Idle Time])</f>
        <v>18</v>
      </c>
      <c r="I22">
        <f>SUM(Table1[Total Time in System])</f>
        <v>124</v>
      </c>
    </row>
    <row r="23" spans="1:15" x14ac:dyDescent="0.3">
      <c r="A23" s="2" t="s">
        <v>16</v>
      </c>
      <c r="D23">
        <f>AVERAGE(Table1[Service Time])</f>
        <v>3.4</v>
      </c>
      <c r="G23">
        <f>AVERAGE(Table1[Waiting Time])</f>
        <v>2.8</v>
      </c>
    </row>
    <row r="29" spans="1:15" x14ac:dyDescent="0.3">
      <c r="G29">
        <f>COUNTIF(G2:G21, "&gt;0")/COUNTA(G2:G21)</f>
        <v>0.65</v>
      </c>
    </row>
  </sheetData>
  <mergeCells count="2">
    <mergeCell ref="L2:O2"/>
    <mergeCell ref="L12:O12"/>
  </mergeCells>
  <pageMargins left="0.7" right="0.7" top="0.75" bottom="0.75" header="0.3" footer="0.3"/>
  <pageSetup orientation="portrait" horizontalDpi="0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abSelected="1" workbookViewId="0">
      <selection activeCell="J31" sqref="J31"/>
    </sheetView>
  </sheetViews>
  <sheetFormatPr defaultRowHeight="14.4" x14ac:dyDescent="0.3"/>
  <cols>
    <col min="1" max="1" width="11.33203125" bestFit="1" customWidth="1"/>
    <col min="2" max="2" width="17.77734375" bestFit="1" customWidth="1"/>
    <col min="3" max="3" width="13.21875" bestFit="1" customWidth="1"/>
    <col min="4" max="4" width="18.109375" bestFit="1" customWidth="1"/>
    <col min="5" max="5" width="19.109375" bestFit="1" customWidth="1"/>
    <col min="6" max="6" width="25.5546875" bestFit="1" customWidth="1"/>
    <col min="7" max="7" width="24.109375" bestFit="1" customWidth="1"/>
    <col min="8" max="8" width="26.5546875" bestFit="1" customWidth="1"/>
    <col min="9" max="9" width="25.109375" bestFit="1" customWidth="1"/>
    <col min="10" max="10" width="14.21875" bestFit="1" customWidth="1"/>
  </cols>
  <sheetData>
    <row r="1" spans="1:10" x14ac:dyDescent="0.3">
      <c r="D1" s="12" t="s">
        <v>22</v>
      </c>
      <c r="E1" s="13" t="s">
        <v>23</v>
      </c>
      <c r="F1" s="10" t="s">
        <v>22</v>
      </c>
      <c r="G1" s="10"/>
      <c r="H1" s="11" t="s">
        <v>23</v>
      </c>
      <c r="I1" s="11"/>
    </row>
    <row r="2" spans="1:10" x14ac:dyDescent="0.3">
      <c r="A2" s="1" t="s">
        <v>0</v>
      </c>
      <c r="B2" s="1" t="s">
        <v>1</v>
      </c>
      <c r="C2" s="1" t="s">
        <v>2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6</v>
      </c>
    </row>
    <row r="3" spans="1:10" x14ac:dyDescent="0.3">
      <c r="A3">
        <v>1</v>
      </c>
      <c r="B3" s="4">
        <v>0</v>
      </c>
      <c r="C3" s="4">
        <v>0</v>
      </c>
      <c r="D3" s="4">
        <v>5</v>
      </c>
      <c r="E3" s="4"/>
      <c r="F3" s="4">
        <f t="shared" ref="F3:F22" si="0">MAX(C3, G2)</f>
        <v>0</v>
      </c>
      <c r="G3" s="4">
        <f t="shared" ref="G3:G22" si="1">F3 + D3</f>
        <v>5</v>
      </c>
      <c r="H3" s="4">
        <f t="shared" ref="H3:H22" si="2">MAX(C3, I2)</f>
        <v>0</v>
      </c>
      <c r="I3" s="4">
        <f>H3 + E3</f>
        <v>0</v>
      </c>
      <c r="J3" s="4">
        <f t="shared" ref="J3:J22" si="3">MIN(F3, H3) - C3</f>
        <v>0</v>
      </c>
    </row>
    <row r="4" spans="1:10" x14ac:dyDescent="0.3">
      <c r="A4">
        <v>2</v>
      </c>
      <c r="B4" s="4">
        <v>2</v>
      </c>
      <c r="C4" s="4">
        <f>C3 + B4</f>
        <v>2</v>
      </c>
      <c r="D4" s="4"/>
      <c r="E4" s="4">
        <v>3</v>
      </c>
      <c r="F4" s="4">
        <f t="shared" si="0"/>
        <v>5</v>
      </c>
      <c r="G4" s="4">
        <f t="shared" si="1"/>
        <v>5</v>
      </c>
      <c r="H4" s="4">
        <f t="shared" si="2"/>
        <v>2</v>
      </c>
      <c r="I4" s="4">
        <f t="shared" ref="I4:I22" si="4">H4 + E4</f>
        <v>5</v>
      </c>
      <c r="J4" s="4">
        <f t="shared" si="3"/>
        <v>0</v>
      </c>
    </row>
    <row r="5" spans="1:10" x14ac:dyDescent="0.3">
      <c r="A5">
        <v>3</v>
      </c>
      <c r="B5" s="4">
        <v>4</v>
      </c>
      <c r="C5" s="4">
        <f t="shared" ref="C5:C28" si="5">C4 + B5</f>
        <v>6</v>
      </c>
      <c r="D5" s="4">
        <v>3</v>
      </c>
      <c r="E5" s="4"/>
      <c r="F5" s="4">
        <f t="shared" si="0"/>
        <v>6</v>
      </c>
      <c r="G5" s="4">
        <f t="shared" si="1"/>
        <v>9</v>
      </c>
      <c r="H5" s="4"/>
      <c r="I5" s="4"/>
      <c r="J5" s="4">
        <f t="shared" si="3"/>
        <v>0</v>
      </c>
    </row>
    <row r="6" spans="1:10" x14ac:dyDescent="0.3">
      <c r="A6">
        <v>4</v>
      </c>
      <c r="B6" s="4">
        <v>4</v>
      </c>
      <c r="C6" s="4">
        <f t="shared" si="5"/>
        <v>10</v>
      </c>
      <c r="D6" s="4">
        <v>5</v>
      </c>
      <c r="E6" s="4"/>
      <c r="F6" s="4">
        <f t="shared" si="0"/>
        <v>10</v>
      </c>
      <c r="G6" s="4">
        <f t="shared" si="1"/>
        <v>15</v>
      </c>
      <c r="H6" s="4"/>
      <c r="I6" s="4"/>
      <c r="J6" s="4">
        <f t="shared" si="3"/>
        <v>0</v>
      </c>
    </row>
    <row r="7" spans="1:10" x14ac:dyDescent="0.3">
      <c r="A7">
        <v>5</v>
      </c>
      <c r="B7" s="4">
        <v>2</v>
      </c>
      <c r="C7" s="4">
        <f t="shared" si="5"/>
        <v>12</v>
      </c>
      <c r="D7" s="4"/>
      <c r="E7" s="4">
        <v>6</v>
      </c>
      <c r="F7" s="4">
        <f t="shared" si="0"/>
        <v>15</v>
      </c>
      <c r="G7" s="4">
        <f t="shared" si="1"/>
        <v>15</v>
      </c>
      <c r="H7" s="4">
        <f t="shared" si="2"/>
        <v>12</v>
      </c>
      <c r="I7" s="4">
        <f t="shared" si="4"/>
        <v>18</v>
      </c>
      <c r="J7" s="4">
        <f t="shared" si="3"/>
        <v>0</v>
      </c>
    </row>
    <row r="8" spans="1:10" x14ac:dyDescent="0.3">
      <c r="A8">
        <v>6</v>
      </c>
      <c r="B8" s="4">
        <v>2</v>
      </c>
      <c r="C8" s="4">
        <f t="shared" si="5"/>
        <v>14</v>
      </c>
      <c r="D8" s="4">
        <v>3</v>
      </c>
      <c r="E8" s="4"/>
      <c r="F8" s="4">
        <f t="shared" si="0"/>
        <v>15</v>
      </c>
      <c r="G8" s="4">
        <f t="shared" si="1"/>
        <v>18</v>
      </c>
      <c r="H8" s="4"/>
      <c r="I8" s="4"/>
      <c r="J8" s="4">
        <f t="shared" si="3"/>
        <v>1</v>
      </c>
    </row>
    <row r="9" spans="1:10" x14ac:dyDescent="0.3">
      <c r="A9">
        <v>7</v>
      </c>
      <c r="B9" s="4">
        <v>3</v>
      </c>
      <c r="C9" s="4">
        <f t="shared" si="5"/>
        <v>17</v>
      </c>
      <c r="D9" s="4">
        <v>2</v>
      </c>
      <c r="E9" s="4"/>
      <c r="F9" s="4">
        <f t="shared" si="0"/>
        <v>18</v>
      </c>
      <c r="G9" s="4">
        <f t="shared" si="1"/>
        <v>20</v>
      </c>
      <c r="H9" s="4"/>
      <c r="I9" s="4"/>
      <c r="J9" s="4">
        <f t="shared" si="3"/>
        <v>1</v>
      </c>
    </row>
    <row r="10" spans="1:10" x14ac:dyDescent="0.3">
      <c r="A10">
        <v>8</v>
      </c>
      <c r="B10" s="4">
        <v>3</v>
      </c>
      <c r="C10" s="4">
        <f t="shared" si="5"/>
        <v>20</v>
      </c>
      <c r="D10" s="4">
        <v>4</v>
      </c>
      <c r="E10" s="4"/>
      <c r="F10" s="4">
        <f t="shared" si="0"/>
        <v>20</v>
      </c>
      <c r="G10" s="4">
        <f t="shared" si="1"/>
        <v>24</v>
      </c>
      <c r="H10" s="4"/>
      <c r="I10" s="4"/>
      <c r="J10" s="4">
        <f t="shared" si="3"/>
        <v>0</v>
      </c>
    </row>
    <row r="11" spans="1:10" x14ac:dyDescent="0.3">
      <c r="A11">
        <v>9</v>
      </c>
      <c r="B11" s="4">
        <v>3</v>
      </c>
      <c r="C11" s="4">
        <f t="shared" si="5"/>
        <v>23</v>
      </c>
      <c r="D11" s="4"/>
      <c r="E11" s="4">
        <v>4</v>
      </c>
      <c r="F11" s="4">
        <f t="shared" si="0"/>
        <v>24</v>
      </c>
      <c r="G11" s="4">
        <f t="shared" si="1"/>
        <v>24</v>
      </c>
      <c r="H11" s="4">
        <f t="shared" si="2"/>
        <v>23</v>
      </c>
      <c r="I11" s="4">
        <f t="shared" si="4"/>
        <v>27</v>
      </c>
      <c r="J11" s="4">
        <f t="shared" si="3"/>
        <v>0</v>
      </c>
    </row>
    <row r="12" spans="1:10" x14ac:dyDescent="0.3">
      <c r="A12">
        <v>10</v>
      </c>
      <c r="B12" s="4">
        <v>1</v>
      </c>
      <c r="C12" s="4">
        <f t="shared" si="5"/>
        <v>24</v>
      </c>
      <c r="D12" s="4">
        <v>3</v>
      </c>
      <c r="E12" s="4"/>
      <c r="F12" s="4">
        <f t="shared" si="0"/>
        <v>24</v>
      </c>
      <c r="G12" s="4">
        <f t="shared" si="1"/>
        <v>27</v>
      </c>
      <c r="H12" s="4"/>
      <c r="I12" s="4"/>
      <c r="J12" s="4">
        <f t="shared" si="3"/>
        <v>0</v>
      </c>
    </row>
    <row r="13" spans="1:10" x14ac:dyDescent="0.3">
      <c r="A13">
        <v>11</v>
      </c>
      <c r="B13" s="4">
        <v>2</v>
      </c>
      <c r="C13" s="4">
        <f t="shared" si="5"/>
        <v>26</v>
      </c>
      <c r="D13" s="4">
        <v>3</v>
      </c>
      <c r="E13" s="4"/>
      <c r="F13" s="4">
        <f t="shared" si="0"/>
        <v>27</v>
      </c>
      <c r="G13" s="4">
        <f t="shared" si="1"/>
        <v>30</v>
      </c>
      <c r="H13" s="4"/>
      <c r="I13" s="4"/>
      <c r="J13" s="4">
        <f t="shared" si="3"/>
        <v>1</v>
      </c>
    </row>
    <row r="14" spans="1:10" x14ac:dyDescent="0.3">
      <c r="A14">
        <v>12</v>
      </c>
      <c r="B14" s="4">
        <v>2</v>
      </c>
      <c r="C14" s="4">
        <f t="shared" si="5"/>
        <v>28</v>
      </c>
      <c r="D14" s="4"/>
      <c r="E14" s="4">
        <v>4</v>
      </c>
      <c r="F14" s="4">
        <f t="shared" si="0"/>
        <v>30</v>
      </c>
      <c r="G14" s="4">
        <f t="shared" si="1"/>
        <v>30</v>
      </c>
      <c r="H14" s="4">
        <f t="shared" si="2"/>
        <v>28</v>
      </c>
      <c r="I14" s="4">
        <f t="shared" si="4"/>
        <v>32</v>
      </c>
      <c r="J14" s="4">
        <f t="shared" si="3"/>
        <v>0</v>
      </c>
    </row>
    <row r="15" spans="1:10" x14ac:dyDescent="0.3">
      <c r="A15">
        <v>13</v>
      </c>
      <c r="B15" s="4">
        <v>2</v>
      </c>
      <c r="C15" s="4">
        <f t="shared" si="5"/>
        <v>30</v>
      </c>
      <c r="D15" s="4">
        <v>5</v>
      </c>
      <c r="E15" s="4"/>
      <c r="F15" s="4">
        <f t="shared" si="0"/>
        <v>30</v>
      </c>
      <c r="G15" s="4">
        <f t="shared" si="1"/>
        <v>35</v>
      </c>
      <c r="H15" s="4">
        <f t="shared" si="2"/>
        <v>32</v>
      </c>
      <c r="I15" s="4">
        <f t="shared" si="4"/>
        <v>32</v>
      </c>
      <c r="J15" s="4">
        <f t="shared" si="3"/>
        <v>0</v>
      </c>
    </row>
    <row r="16" spans="1:10" x14ac:dyDescent="0.3">
      <c r="A16">
        <v>14</v>
      </c>
      <c r="B16" s="4">
        <v>1</v>
      </c>
      <c r="C16" s="4">
        <f t="shared" si="5"/>
        <v>31</v>
      </c>
      <c r="D16" s="4"/>
      <c r="E16" s="4">
        <v>3</v>
      </c>
      <c r="F16" s="4">
        <f t="shared" si="0"/>
        <v>35</v>
      </c>
      <c r="G16" s="4">
        <f t="shared" si="1"/>
        <v>35</v>
      </c>
      <c r="H16" s="4">
        <f t="shared" si="2"/>
        <v>32</v>
      </c>
      <c r="I16" s="4">
        <f t="shared" si="4"/>
        <v>35</v>
      </c>
      <c r="J16" s="4">
        <f t="shared" si="3"/>
        <v>1</v>
      </c>
    </row>
    <row r="17" spans="1:10" x14ac:dyDescent="0.3">
      <c r="A17">
        <v>15</v>
      </c>
      <c r="B17" s="4">
        <v>2</v>
      </c>
      <c r="C17" s="4">
        <f t="shared" si="5"/>
        <v>33</v>
      </c>
      <c r="D17" s="4">
        <v>4</v>
      </c>
      <c r="E17" s="4"/>
      <c r="F17" s="4">
        <f t="shared" si="0"/>
        <v>35</v>
      </c>
      <c r="G17" s="4">
        <f t="shared" si="1"/>
        <v>39</v>
      </c>
      <c r="H17" s="4">
        <f t="shared" si="2"/>
        <v>35</v>
      </c>
      <c r="I17" s="4">
        <f t="shared" si="4"/>
        <v>35</v>
      </c>
      <c r="J17" s="4">
        <f t="shared" si="3"/>
        <v>2</v>
      </c>
    </row>
    <row r="18" spans="1:10" x14ac:dyDescent="0.3">
      <c r="A18">
        <v>16</v>
      </c>
      <c r="B18" s="4">
        <v>2</v>
      </c>
      <c r="C18" s="4">
        <f t="shared" si="5"/>
        <v>35</v>
      </c>
      <c r="D18" s="4"/>
      <c r="E18" s="4">
        <v>4</v>
      </c>
      <c r="F18" s="4">
        <f t="shared" si="0"/>
        <v>39</v>
      </c>
      <c r="G18" s="4">
        <f t="shared" si="1"/>
        <v>39</v>
      </c>
      <c r="H18" s="4">
        <f t="shared" si="2"/>
        <v>35</v>
      </c>
      <c r="I18" s="4">
        <f t="shared" si="4"/>
        <v>39</v>
      </c>
      <c r="J18" s="4">
        <f t="shared" si="3"/>
        <v>0</v>
      </c>
    </row>
    <row r="19" spans="1:10" x14ac:dyDescent="0.3">
      <c r="A19">
        <v>17</v>
      </c>
      <c r="B19" s="4">
        <v>2</v>
      </c>
      <c r="C19" s="4">
        <f t="shared" si="5"/>
        <v>37</v>
      </c>
      <c r="D19" s="4">
        <v>4</v>
      </c>
      <c r="E19" s="4"/>
      <c r="F19" s="4">
        <f t="shared" si="0"/>
        <v>39</v>
      </c>
      <c r="G19" s="4">
        <f t="shared" si="1"/>
        <v>43</v>
      </c>
      <c r="H19" s="4">
        <f t="shared" si="2"/>
        <v>39</v>
      </c>
      <c r="I19" s="4">
        <f t="shared" si="4"/>
        <v>39</v>
      </c>
      <c r="J19" s="4">
        <f t="shared" si="3"/>
        <v>2</v>
      </c>
    </row>
    <row r="20" spans="1:10" x14ac:dyDescent="0.3">
      <c r="A20">
        <v>18</v>
      </c>
      <c r="B20" s="4">
        <v>3</v>
      </c>
      <c r="C20" s="4">
        <f t="shared" si="5"/>
        <v>40</v>
      </c>
      <c r="D20" s="4"/>
      <c r="E20" s="4">
        <v>5</v>
      </c>
      <c r="F20" s="4">
        <f t="shared" si="0"/>
        <v>43</v>
      </c>
      <c r="G20" s="4">
        <f t="shared" si="1"/>
        <v>43</v>
      </c>
      <c r="H20" s="4">
        <f t="shared" si="2"/>
        <v>40</v>
      </c>
      <c r="I20" s="4">
        <f t="shared" si="4"/>
        <v>45</v>
      </c>
      <c r="J20" s="4">
        <f t="shared" si="3"/>
        <v>0</v>
      </c>
    </row>
    <row r="21" spans="1:10" x14ac:dyDescent="0.3">
      <c r="A21">
        <v>19</v>
      </c>
      <c r="B21" s="4">
        <v>2</v>
      </c>
      <c r="C21" s="4">
        <f t="shared" si="5"/>
        <v>42</v>
      </c>
      <c r="D21" s="4">
        <v>2</v>
      </c>
      <c r="E21" s="4"/>
      <c r="F21" s="4">
        <f t="shared" si="0"/>
        <v>43</v>
      </c>
      <c r="G21" s="4">
        <f t="shared" si="1"/>
        <v>45</v>
      </c>
      <c r="H21" s="4">
        <f t="shared" si="2"/>
        <v>45</v>
      </c>
      <c r="I21" s="4">
        <f t="shared" si="4"/>
        <v>45</v>
      </c>
      <c r="J21" s="4">
        <f t="shared" si="3"/>
        <v>1</v>
      </c>
    </row>
    <row r="22" spans="1:10" x14ac:dyDescent="0.3">
      <c r="A22">
        <v>20</v>
      </c>
      <c r="B22" s="4">
        <v>2</v>
      </c>
      <c r="C22" s="4">
        <f t="shared" si="5"/>
        <v>44</v>
      </c>
      <c r="D22" s="4">
        <v>4</v>
      </c>
      <c r="E22" s="4"/>
      <c r="F22" s="4">
        <f t="shared" si="0"/>
        <v>45</v>
      </c>
      <c r="G22" s="4">
        <f t="shared" si="1"/>
        <v>49</v>
      </c>
      <c r="H22" s="4">
        <f t="shared" si="2"/>
        <v>45</v>
      </c>
      <c r="I22" s="4">
        <f t="shared" si="4"/>
        <v>45</v>
      </c>
      <c r="J22" s="4">
        <f t="shared" si="3"/>
        <v>1</v>
      </c>
    </row>
    <row r="23" spans="1:10" x14ac:dyDescent="0.3">
      <c r="A23">
        <v>21</v>
      </c>
      <c r="B23" s="4">
        <v>4</v>
      </c>
      <c r="C23" s="4">
        <f t="shared" si="5"/>
        <v>48</v>
      </c>
      <c r="D23" s="4"/>
      <c r="E23" s="4">
        <v>3</v>
      </c>
      <c r="F23" s="4">
        <f>MAX(C23, G22)</f>
        <v>49</v>
      </c>
      <c r="G23" s="4">
        <f>F23 + D23</f>
        <v>49</v>
      </c>
      <c r="H23" s="4">
        <f>MAX(C23, I22)</f>
        <v>48</v>
      </c>
      <c r="I23" s="4">
        <f>H23 + E23</f>
        <v>51</v>
      </c>
      <c r="J23" s="4">
        <f>MIN(F23, H23) - C23</f>
        <v>0</v>
      </c>
    </row>
    <row r="24" spans="1:10" x14ac:dyDescent="0.3">
      <c r="A24">
        <v>22</v>
      </c>
      <c r="B24" s="4">
        <v>1</v>
      </c>
      <c r="C24" s="4">
        <f t="shared" si="5"/>
        <v>49</v>
      </c>
      <c r="D24" s="4">
        <v>3</v>
      </c>
      <c r="E24" s="4"/>
      <c r="F24" s="4">
        <f>MAX(C24, G23)</f>
        <v>49</v>
      </c>
      <c r="G24" s="4">
        <f>F24 + D24</f>
        <v>52</v>
      </c>
      <c r="H24" s="4">
        <f>MAX(C24, I23)</f>
        <v>51</v>
      </c>
      <c r="I24" s="4">
        <f>H24 + E24</f>
        <v>51</v>
      </c>
      <c r="J24" s="4">
        <f>MIN(F24, H24) - C24</f>
        <v>0</v>
      </c>
    </row>
    <row r="25" spans="1:10" x14ac:dyDescent="0.3">
      <c r="A25">
        <v>23</v>
      </c>
      <c r="B25" s="4">
        <v>2</v>
      </c>
      <c r="C25" s="4">
        <f t="shared" si="5"/>
        <v>51</v>
      </c>
      <c r="D25" s="4"/>
      <c r="E25" s="4">
        <v>5</v>
      </c>
      <c r="F25" s="4">
        <f>MAX(C25, G24)</f>
        <v>52</v>
      </c>
      <c r="G25" s="4">
        <f>F25 + D25</f>
        <v>52</v>
      </c>
      <c r="H25" s="4">
        <f>MAX(C25, I24)</f>
        <v>51</v>
      </c>
      <c r="I25" s="4">
        <f>H25 + E25</f>
        <v>56</v>
      </c>
      <c r="J25" s="4">
        <f>MIN(F25, H25) - C25</f>
        <v>0</v>
      </c>
    </row>
    <row r="26" spans="1:10" x14ac:dyDescent="0.3">
      <c r="A26">
        <v>24</v>
      </c>
      <c r="B26" s="4">
        <v>3</v>
      </c>
      <c r="C26" s="4">
        <f t="shared" si="5"/>
        <v>54</v>
      </c>
      <c r="D26" s="4">
        <v>3</v>
      </c>
      <c r="E26" s="4"/>
      <c r="F26" s="4">
        <f>MAX(C26, G25)</f>
        <v>54</v>
      </c>
      <c r="G26" s="4">
        <f>F26 + D26</f>
        <v>57</v>
      </c>
      <c r="H26" s="4">
        <f>MAX(C26, I25)</f>
        <v>56</v>
      </c>
      <c r="I26" s="4">
        <f>H26 + E26</f>
        <v>56</v>
      </c>
      <c r="J26" s="4">
        <f>MIN(F26, H26) - C26</f>
        <v>0</v>
      </c>
    </row>
    <row r="27" spans="1:10" x14ac:dyDescent="0.3">
      <c r="A27">
        <v>25</v>
      </c>
      <c r="B27" s="4">
        <v>1</v>
      </c>
      <c r="C27" s="4">
        <f t="shared" si="5"/>
        <v>55</v>
      </c>
      <c r="D27" s="4"/>
      <c r="E27" s="4">
        <v>6</v>
      </c>
      <c r="F27" s="4">
        <f>MAX(C27, G26)</f>
        <v>57</v>
      </c>
      <c r="G27" s="4">
        <f>F27 + D27</f>
        <v>57</v>
      </c>
      <c r="H27" s="4">
        <f>MAX(C27, I26)</f>
        <v>56</v>
      </c>
      <c r="I27" s="4">
        <f>H27 + E27</f>
        <v>62</v>
      </c>
      <c r="J27" s="4">
        <f>MIN(F27, H27) - C27</f>
        <v>1</v>
      </c>
    </row>
    <row r="28" spans="1:10" x14ac:dyDescent="0.3">
      <c r="A28">
        <v>26</v>
      </c>
      <c r="B28" s="4">
        <v>4</v>
      </c>
      <c r="C28" s="4">
        <f t="shared" si="5"/>
        <v>59</v>
      </c>
      <c r="D28" s="4">
        <v>3</v>
      </c>
      <c r="E28" s="4"/>
      <c r="F28" s="4">
        <f>MAX(C28, G27)</f>
        <v>59</v>
      </c>
      <c r="G28" s="4">
        <f>F28 + D28</f>
        <v>62</v>
      </c>
      <c r="H28" s="4">
        <f>MAX(C28, I27)</f>
        <v>62</v>
      </c>
      <c r="I28" s="4">
        <f>H28 + E28</f>
        <v>62</v>
      </c>
      <c r="J28" s="4">
        <f>MIN(F28, H28) - C28</f>
        <v>0</v>
      </c>
    </row>
    <row r="29" spans="1:10" x14ac:dyDescent="0.3">
      <c r="A29" s="14" t="s">
        <v>24</v>
      </c>
      <c r="B29" s="14"/>
      <c r="C29" s="14"/>
      <c r="D29" s="15">
        <f>SUM(Table2[Able Service Time])</f>
        <v>56</v>
      </c>
      <c r="E29" s="15">
        <f>SUM(Table2[Baker Service Time])</f>
        <v>43</v>
      </c>
      <c r="F29" s="14"/>
      <c r="G29" s="14"/>
      <c r="H29" s="14"/>
      <c r="I29" s="14"/>
      <c r="J29" s="15">
        <f>SUM(Table2[Waiting Time])</f>
        <v>11</v>
      </c>
    </row>
    <row r="31" spans="1:10" x14ac:dyDescent="0.3">
      <c r="J31">
        <f>AVERAGE(Table2[Waiting Time])</f>
        <v>0.42307692307692307</v>
      </c>
    </row>
  </sheetData>
  <mergeCells count="2">
    <mergeCell ref="F1:G1"/>
    <mergeCell ref="H1:I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Queue</vt:lpstr>
      <vt:lpstr>Multi Queue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عمر احمد عبدالحميد محمود</cp:lastModifiedBy>
  <dcterms:created xsi:type="dcterms:W3CDTF">2024-11-06T19:25:59Z</dcterms:created>
  <dcterms:modified xsi:type="dcterms:W3CDTF">2024-11-11T04:36:40Z</dcterms:modified>
</cp:coreProperties>
</file>