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CQGen\Exams\"/>
    </mc:Choice>
  </mc:AlternateContent>
  <xr:revisionPtr revIDLastSave="0" documentId="13_ncr:1_{25E7AB40-2378-457C-B867-641702B1797C}" xr6:coauthVersionLast="47" xr6:coauthVersionMax="47" xr10:uidLastSave="{00000000-0000-0000-0000-000000000000}"/>
  <bookViews>
    <workbookView xWindow="-108" yWindow="-108" windowWidth="23256" windowHeight="12456" activeTab="1" xr2:uid="{7818B7E6-8A71-473A-8E30-4715878113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2" i="2"/>
  <c r="P5" i="2"/>
  <c r="Q5" i="2" s="1"/>
  <c r="P4" i="2"/>
  <c r="P3" i="2"/>
  <c r="P2" i="2"/>
  <c r="O5" i="2"/>
  <c r="N5" i="2"/>
  <c r="O4" i="2"/>
  <c r="N4" i="2"/>
  <c r="O3" i="2"/>
  <c r="N3" i="2"/>
  <c r="O2" i="2"/>
  <c r="N2" i="2"/>
  <c r="L3" i="1"/>
  <c r="L4" i="1"/>
  <c r="L5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<sst xmlns="http://schemas.openxmlformats.org/spreadsheetml/2006/main" count="39" uniqueCount="23">
  <si>
    <t>Exam/Model</t>
  </si>
  <si>
    <t>Human</t>
  </si>
  <si>
    <t>Exam 1</t>
  </si>
  <si>
    <t>Exam 2</t>
  </si>
  <si>
    <t>Exam 3</t>
  </si>
  <si>
    <t>GPT-4o</t>
  </si>
  <si>
    <t>Gemini 1.5 Flash</t>
  </si>
  <si>
    <t>Claude 3.5 -Sonnet</t>
  </si>
  <si>
    <t>Cursor-small</t>
  </si>
  <si>
    <t>Minstral Large 2</t>
  </si>
  <si>
    <t>Cohere Comman R+</t>
  </si>
  <si>
    <t>Qwen 2.5 72B</t>
  </si>
  <si>
    <t>Llama 3.1 70B</t>
  </si>
  <si>
    <t>Nemotron 70B</t>
  </si>
  <si>
    <t>Total</t>
  </si>
  <si>
    <t>Average</t>
  </si>
  <si>
    <t>o1-preview</t>
  </si>
  <si>
    <t>o1-mini</t>
  </si>
  <si>
    <t>Gemini 1.5 Pro</t>
  </si>
  <si>
    <t>weighted sum</t>
  </si>
  <si>
    <t>weighted avg</t>
  </si>
  <si>
    <t>evaluation</t>
  </si>
  <si>
    <t>https://scale.com/leaderboard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</si>
</sst>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AE2F5-440E-4D3E-9D33-2E8364528A25}" name="Table1" displayName="Table1" ref="A1:L5" totalsRowShown="0">
  <autoFilter ref="A1:L5" xr:uid="{137AE2F5-440E-4D3E-9D33-2E8364528A25}"/>
  <tableColumns count="12">
    <tableColumn id="1" xr3:uid="{C1D5D69C-2CB7-4F02-83D0-F4D44BAA6847}" name="Exam/Model"/>
    <tableColumn id="2" xr3:uid="{76525468-9758-411C-8B70-A989CC64B922}" name="GPT-4o"/>
    <tableColumn id="3" xr3:uid="{AAC5220A-367E-4595-9663-F46F6DF98B6A}" name="Claude 3.5 -Sonnet"/>
    <tableColumn id="4" xr3:uid="{2285A3EB-8366-4DE2-B445-ADE1E51A9523}" name="Gemini 1.5 Flash"/>
    <tableColumn id="5" xr3:uid="{52C7133F-D769-4DD3-94E9-3574B3DA49A5}" name="Cursor-small"/>
    <tableColumn id="6" xr3:uid="{2B0B7DF2-2748-4B54-9CCB-F0CD31E458A9}" name="Minstral Large 2"/>
    <tableColumn id="7" xr3:uid="{CCCF4B8C-101D-43A1-84A4-1B7C80300903}" name="Cohere Comman R+"/>
    <tableColumn id="8" xr3:uid="{C0D0AE11-19F2-4E0F-BADC-809648498AC7}" name="Qwen 2.5 72B"/>
    <tableColumn id="9" xr3:uid="{DF073B3C-7230-4148-8B49-234D6745C716}" name="Llama 3.1 70B"/>
    <tableColumn id="10" xr3:uid="{FEFCAE97-E051-4372-84A2-7AB296D742E4}" name="Nemotron 70B"/>
    <tableColumn id="11" xr3:uid="{1D908105-A20F-4B90-9536-6EF20055EEFB}" name="Total" dataDxfId="3">
      <calculatedColumnFormula>SUM(B2:J2)</calculatedColumnFormula>
    </tableColumn>
    <tableColumn id="12" xr3:uid="{4FB14DC6-5F4C-4038-92BE-C4735C0C2DF1}" name="Average" dataDxfId="4">
      <calculatedColumnFormula>AVERAGE(B2:J2)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9EF33-423B-496E-BDF1-C898EF9A8388}" name="Table13" displayName="Table13" ref="A1:Q6" totalsRowShown="0">
  <autoFilter ref="A1:Q6" xr:uid="{3689EF33-423B-496E-BDF1-C898EF9A8388}"/>
  <tableColumns count="17">
    <tableColumn id="1" xr3:uid="{BCE34450-ACEC-4A2A-9242-85E22AB042DB}" name="Exam/Model"/>
    <tableColumn id="2" xr3:uid="{B99290AD-6DCC-4BBA-B9EF-F02B98592924}" name="GPT-4o"/>
    <tableColumn id="13" xr3:uid="{085575E0-1AFE-448D-8F6F-BC99F777C698}" name="o1-preview"/>
    <tableColumn id="14" xr3:uid="{A30854E6-C909-44C0-9ACE-3AFB7BF41D1A}" name="o1-mini"/>
    <tableColumn id="3" xr3:uid="{2250A9AB-1B68-4CBF-8C7E-5F6CAABF4A5D}" name="Claude 3.5 -Sonnet"/>
    <tableColumn id="15" xr3:uid="{56832870-D768-4C48-9813-1C762D95CA05}" name="Gemini 1.5 Pro"/>
    <tableColumn id="4" xr3:uid="{9BC91E22-6EF5-4536-9B88-CAC594DDB826}" name="Gemini 1.5 Flash"/>
    <tableColumn id="5" xr3:uid="{BFD4E6D6-2DB8-47BC-B5D5-6A264DC8EA47}" name="Cursor-small"/>
    <tableColumn id="6" xr3:uid="{D22A725E-523B-4256-A52F-7718793705E6}" name="Minstral Large 2"/>
    <tableColumn id="7" xr3:uid="{63DDF805-1D2A-4040-99D0-FBC71E7CB5D7}" name="Cohere Comman R+"/>
    <tableColumn id="8" xr3:uid="{DBAE0D01-F880-4CD7-902A-C3A967E51C72}" name="Qwen 2.5 72B"/>
    <tableColumn id="9" xr3:uid="{7FA2BB62-E16F-47C6-8240-F2EEC80A710D}" name="Llama 3.1 70B"/>
    <tableColumn id="10" xr3:uid="{DCCDCE02-7CB4-4751-A4B9-A0F6290DCB75}" name="Nemotron 70B"/>
    <tableColumn id="11" xr3:uid="{5F775F6E-86DC-4C2A-990C-79CD72AD44AA}" name="Total" dataDxfId="2">
      <calculatedColumnFormula>SUM(B2:M2)</calculatedColumnFormula>
    </tableColumn>
    <tableColumn id="12" xr3:uid="{A3E44FF2-AE11-4862-88E1-D3BD316A1253}" name="Average" dataDxfId="1">
      <calculatedColumnFormula>AVERAGE(B2:M2)</calculatedColumnFormula>
    </tableColumn>
    <tableColumn id="16" xr3:uid="{B09CC5D2-24EF-4C3D-BAF3-FFA19E84C5BE}" name="weighted sum" dataDxfId="0">
      <calculatedColumnFormula>SUMPRODUCT(Table13[[#This Row],[GPT-4o]:[Nemotron 70B]],B4:M4)</calculatedColumnFormula>
    </tableColumn>
    <tableColumn id="17" xr3:uid="{05F05D30-3664-4C7F-AFC9-D9000C45FDC8}" name="weighted 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069A-DF30-43BB-9354-3CC861091E09}">
  <dimension ref="A1:L5"/>
  <sheetViews>
    <sheetView workbookViewId="0">
      <selection sqref="A1:L5"/>
    </sheetView>
  </sheetViews>
  <sheetFormatPr defaultRowHeight="14.4" x14ac:dyDescent="0.3"/>
  <cols>
    <col min="1" max="1" width="13.21875" customWidth="1"/>
    <col min="3" max="3" width="18.44140625" customWidth="1"/>
    <col min="4" max="4" width="16.6640625" customWidth="1"/>
    <col min="5" max="5" width="13.6640625" customWidth="1"/>
    <col min="6" max="6" width="15.77734375" customWidth="1"/>
    <col min="7" max="7" width="19.109375" customWidth="1"/>
    <col min="8" max="8" width="13.88671875" customWidth="1"/>
    <col min="9" max="9" width="14.33203125" customWidth="1"/>
    <col min="10" max="10" width="14.6640625" customWidth="1"/>
    <col min="12" max="12" width="9.44140625" customWidth="1"/>
  </cols>
  <sheetData>
    <row r="1" spans="1:12" x14ac:dyDescent="0.3">
      <c r="A1" t="s">
        <v>0</v>
      </c>
      <c r="B1" t="s">
        <v>5</v>
      </c>
      <c r="C1" t="s">
        <v>7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s="1" t="s">
        <v>14</v>
      </c>
      <c r="L1" s="1" t="s">
        <v>15</v>
      </c>
    </row>
    <row r="2" spans="1:12" x14ac:dyDescent="0.3">
      <c r="A2" t="s">
        <v>1</v>
      </c>
      <c r="B2">
        <v>99</v>
      </c>
      <c r="C2">
        <v>88</v>
      </c>
      <c r="D2">
        <v>85</v>
      </c>
      <c r="E2">
        <v>66</v>
      </c>
      <c r="F2">
        <v>90</v>
      </c>
      <c r="G2">
        <v>94</v>
      </c>
      <c r="H2">
        <v>93</v>
      </c>
      <c r="I2">
        <v>92</v>
      </c>
      <c r="J2">
        <v>87.5</v>
      </c>
      <c r="K2" s="1">
        <f>SUM(B2:J2)</f>
        <v>794.5</v>
      </c>
      <c r="L2" s="1">
        <f>AVERAGE(B2:J2)</f>
        <v>88.277777777777771</v>
      </c>
    </row>
    <row r="3" spans="1:12" x14ac:dyDescent="0.3">
      <c r="A3" t="s">
        <v>2</v>
      </c>
      <c r="B3">
        <v>86</v>
      </c>
      <c r="C3">
        <v>71</v>
      </c>
      <c r="D3">
        <v>64</v>
      </c>
      <c r="E3">
        <v>77</v>
      </c>
      <c r="F3">
        <v>81</v>
      </c>
      <c r="G3">
        <v>78</v>
      </c>
      <c r="H3">
        <v>78</v>
      </c>
      <c r="I3">
        <v>82</v>
      </c>
      <c r="J3">
        <v>84.5</v>
      </c>
      <c r="K3" s="1">
        <f t="shared" ref="K3:K5" si="0">SUM(B3:J3)</f>
        <v>701.5</v>
      </c>
      <c r="L3" s="1">
        <f t="shared" ref="L3:L5" si="1">AVERAGE(B3:J3)</f>
        <v>77.944444444444443</v>
      </c>
    </row>
    <row r="4" spans="1:12" x14ac:dyDescent="0.3">
      <c r="A4" t="s">
        <v>3</v>
      </c>
      <c r="B4">
        <v>85</v>
      </c>
      <c r="C4">
        <v>78</v>
      </c>
      <c r="D4">
        <v>78</v>
      </c>
      <c r="E4">
        <v>57</v>
      </c>
      <c r="F4">
        <v>79</v>
      </c>
      <c r="G4">
        <v>71</v>
      </c>
      <c r="H4">
        <v>78</v>
      </c>
      <c r="I4">
        <v>89</v>
      </c>
      <c r="J4">
        <v>88.5</v>
      </c>
      <c r="K4" s="1">
        <f t="shared" si="0"/>
        <v>703.5</v>
      </c>
      <c r="L4" s="1">
        <f t="shared" si="1"/>
        <v>78.166666666666671</v>
      </c>
    </row>
    <row r="5" spans="1:12" x14ac:dyDescent="0.3">
      <c r="A5" t="s">
        <v>4</v>
      </c>
      <c r="B5">
        <v>72</v>
      </c>
      <c r="C5">
        <v>82</v>
      </c>
      <c r="D5">
        <v>61</v>
      </c>
      <c r="E5">
        <v>77</v>
      </c>
      <c r="F5">
        <v>86</v>
      </c>
      <c r="G5">
        <v>66</v>
      </c>
      <c r="H5">
        <v>89</v>
      </c>
      <c r="I5">
        <v>77</v>
      </c>
      <c r="J5">
        <v>82.5</v>
      </c>
      <c r="K5" s="1">
        <f t="shared" si="0"/>
        <v>692.5</v>
      </c>
      <c r="L5" s="1">
        <f t="shared" si="1"/>
        <v>76.944444444444443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5CBA-7336-48E7-9256-126CAD040996}">
  <dimension ref="A1:Q9"/>
  <sheetViews>
    <sheetView tabSelected="1" workbookViewId="0">
      <selection activeCell="O3" sqref="O3"/>
    </sheetView>
  </sheetViews>
  <sheetFormatPr defaultRowHeight="14.4" x14ac:dyDescent="0.3"/>
  <cols>
    <col min="2" max="2" width="9.21875" bestFit="1" customWidth="1"/>
    <col min="3" max="3" width="12.44140625" bestFit="1" customWidth="1"/>
    <col min="4" max="4" width="9.6640625" bestFit="1" customWidth="1"/>
    <col min="5" max="5" width="18.88671875" bestFit="1" customWidth="1"/>
    <col min="6" max="6" width="18.88671875" customWidth="1"/>
    <col min="7" max="7" width="17.109375" bestFit="1" customWidth="1"/>
    <col min="8" max="8" width="14" bestFit="1" customWidth="1"/>
    <col min="9" max="9" width="16.21875" bestFit="1" customWidth="1"/>
    <col min="10" max="10" width="19.6640625" bestFit="1" customWidth="1"/>
    <col min="11" max="11" width="14.21875" bestFit="1" customWidth="1"/>
    <col min="12" max="12" width="14.6640625" bestFit="1" customWidth="1"/>
    <col min="13" max="13" width="15" bestFit="1" customWidth="1"/>
    <col min="14" max="14" width="7.33203125" bestFit="1" customWidth="1"/>
    <col min="15" max="15" width="12" bestFit="1" customWidth="1"/>
  </cols>
  <sheetData>
    <row r="1" spans="1:17" x14ac:dyDescent="0.3">
      <c r="A1" t="s">
        <v>0</v>
      </c>
      <c r="B1" t="s">
        <v>5</v>
      </c>
      <c r="C1" t="s">
        <v>16</v>
      </c>
      <c r="D1" t="s">
        <v>17</v>
      </c>
      <c r="E1" t="s">
        <v>7</v>
      </c>
      <c r="F1" t="s">
        <v>18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" t="s">
        <v>14</v>
      </c>
      <c r="O1" s="1" t="s">
        <v>15</v>
      </c>
      <c r="P1" t="s">
        <v>19</v>
      </c>
      <c r="Q1" t="s">
        <v>20</v>
      </c>
    </row>
    <row r="2" spans="1:17" x14ac:dyDescent="0.3">
      <c r="A2" t="s">
        <v>1</v>
      </c>
      <c r="B2">
        <v>83</v>
      </c>
      <c r="C2">
        <v>99</v>
      </c>
      <c r="D2">
        <v>99</v>
      </c>
      <c r="E2">
        <v>98</v>
      </c>
      <c r="F2">
        <v>90</v>
      </c>
      <c r="G2">
        <v>90</v>
      </c>
      <c r="H2">
        <v>91</v>
      </c>
      <c r="I2">
        <v>90</v>
      </c>
      <c r="J2">
        <v>81</v>
      </c>
      <c r="K2">
        <v>93</v>
      </c>
      <c r="L2">
        <v>92</v>
      </c>
      <c r="M2">
        <v>87.5</v>
      </c>
      <c r="N2" s="1">
        <f>SUM(B2:M2)</f>
        <v>1093.5</v>
      </c>
      <c r="O2" s="1">
        <f>AVERAGE(B2:M2)</f>
        <v>91.125</v>
      </c>
      <c r="P2">
        <f>SUMPRODUCT(Table13[[#This Row],[GPT-4o]:[Nemotron 70B]],B6:M6)</f>
        <v>514.44110000000001</v>
      </c>
      <c r="Q2">
        <f>Table13[[#This Row],[weighted sum]]/7</f>
        <v>73.491585714285719</v>
      </c>
    </row>
    <row r="3" spans="1:17" x14ac:dyDescent="0.3">
      <c r="A3" t="s">
        <v>2</v>
      </c>
      <c r="B3">
        <v>76</v>
      </c>
      <c r="C3">
        <v>87</v>
      </c>
      <c r="D3">
        <v>80</v>
      </c>
      <c r="E3">
        <v>86</v>
      </c>
      <c r="F3">
        <v>75</v>
      </c>
      <c r="G3">
        <v>78</v>
      </c>
      <c r="H3">
        <v>81</v>
      </c>
      <c r="I3">
        <v>81</v>
      </c>
      <c r="J3">
        <v>78</v>
      </c>
      <c r="K3">
        <v>78</v>
      </c>
      <c r="L3">
        <v>82</v>
      </c>
      <c r="M3">
        <v>84.5</v>
      </c>
      <c r="N3" s="1">
        <f t="shared" ref="N3:N5" si="0">SUM(B3:M3)</f>
        <v>966.5</v>
      </c>
      <c r="O3" s="1">
        <f t="shared" ref="O3:O5" si="1">AVERAGE(B3:M3)</f>
        <v>80.541666666666671</v>
      </c>
      <c r="P3">
        <f>SUMPRODUCT(Table13[[#This Row],[GPT-4o]:[Nemotron 70B]],B6:M6)</f>
        <v>456.37719999999996</v>
      </c>
      <c r="Q3">
        <f>Table13[[#This Row],[weighted sum]]/7</f>
        <v>65.196742857142851</v>
      </c>
    </row>
    <row r="4" spans="1:17" x14ac:dyDescent="0.3">
      <c r="A4" t="s">
        <v>3</v>
      </c>
      <c r="B4">
        <v>76</v>
      </c>
      <c r="C4">
        <v>71</v>
      </c>
      <c r="D4">
        <v>76</v>
      </c>
      <c r="E4">
        <v>81</v>
      </c>
      <c r="F4">
        <v>75</v>
      </c>
      <c r="G4">
        <v>86</v>
      </c>
      <c r="H4">
        <v>79</v>
      </c>
      <c r="I4">
        <v>79</v>
      </c>
      <c r="J4">
        <v>67</v>
      </c>
      <c r="K4">
        <v>78</v>
      </c>
      <c r="L4">
        <v>89</v>
      </c>
      <c r="M4">
        <v>88.5</v>
      </c>
      <c r="N4" s="1">
        <f t="shared" si="0"/>
        <v>945.5</v>
      </c>
      <c r="O4" s="1">
        <f t="shared" si="1"/>
        <v>78.791666666666671</v>
      </c>
      <c r="P4">
        <f>SUMPRODUCT(Table13[[#This Row],[GPT-4o]:[Nemotron 70B]],B6:M6)</f>
        <v>433.75119999999993</v>
      </c>
      <c r="Q4">
        <f>Table13[[#This Row],[weighted sum]]/7</f>
        <v>61.964457142857135</v>
      </c>
    </row>
    <row r="5" spans="1:17" x14ac:dyDescent="0.3">
      <c r="A5" t="s">
        <v>4</v>
      </c>
      <c r="B5">
        <v>69</v>
      </c>
      <c r="C5">
        <v>65</v>
      </c>
      <c r="D5">
        <v>64</v>
      </c>
      <c r="E5">
        <v>85</v>
      </c>
      <c r="F5">
        <v>80</v>
      </c>
      <c r="G5">
        <v>85</v>
      </c>
      <c r="H5">
        <v>72</v>
      </c>
      <c r="I5">
        <v>86</v>
      </c>
      <c r="J5">
        <v>61</v>
      </c>
      <c r="K5">
        <v>89</v>
      </c>
      <c r="L5">
        <v>77</v>
      </c>
      <c r="M5">
        <v>82.5</v>
      </c>
      <c r="N5" s="1">
        <f t="shared" si="0"/>
        <v>915.5</v>
      </c>
      <c r="O5" s="1">
        <f t="shared" si="1"/>
        <v>76.291666666666671</v>
      </c>
      <c r="P5">
        <f>SUMPRODUCT(Table13[[#This Row],[GPT-4o]:[Nemotron 70B]],B6:M6)</f>
        <v>424.84129999999999</v>
      </c>
      <c r="Q5">
        <f>Table13[[#This Row],[weighted sum]]/7</f>
        <v>60.691614285714287</v>
      </c>
    </row>
    <row r="6" spans="1:17" x14ac:dyDescent="0.3">
      <c r="B6">
        <v>0.92069999999999996</v>
      </c>
      <c r="C6">
        <v>0.98699999999999999</v>
      </c>
      <c r="D6">
        <v>0</v>
      </c>
      <c r="E6">
        <v>0.95699999999999996</v>
      </c>
      <c r="F6">
        <v>0.90400000000000003</v>
      </c>
      <c r="G6">
        <v>0</v>
      </c>
      <c r="H6">
        <v>0</v>
      </c>
      <c r="I6">
        <v>0.77900000000000003</v>
      </c>
      <c r="J6">
        <v>0.45</v>
      </c>
      <c r="K6">
        <v>0</v>
      </c>
      <c r="L6">
        <v>0.63700000000000001</v>
      </c>
      <c r="M6">
        <v>0</v>
      </c>
      <c r="N6" s="1"/>
      <c r="O6" s="1"/>
    </row>
    <row r="8" spans="1:17" x14ac:dyDescent="0.3">
      <c r="A8" t="s">
        <v>21</v>
      </c>
    </row>
    <row r="9" spans="1:17" x14ac:dyDescent="0.3">
      <c r="B9" s="2" t="s">
        <v>22</v>
      </c>
      <c r="C9" s="2"/>
      <c r="D9" s="2"/>
    </row>
  </sheetData>
  <mergeCells count="1">
    <mergeCell ref="B9:D9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ahmed</dc:creator>
  <cp:lastModifiedBy>omar ahmed</cp:lastModifiedBy>
  <dcterms:created xsi:type="dcterms:W3CDTF">2024-10-17T00:39:12Z</dcterms:created>
  <dcterms:modified xsi:type="dcterms:W3CDTF">2024-10-17T03:20:51Z</dcterms:modified>
</cp:coreProperties>
</file>