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pe\Desktop\5to Cuatrimestre\Cal Desa Soft\2pr Parcial\"/>
    </mc:Choice>
  </mc:AlternateContent>
  <bookViews>
    <workbookView xWindow="0" yWindow="0" windowWidth="15345" windowHeight="4650"/>
    <workbookView visibility="hidden" xWindow="0" yWindow="0" windowWidth="20490" windowHeight="7755"/>
  </bookViews>
  <sheets>
    <sheet name="Final Calculations" sheetId="1" r:id="rId1"/>
    <sheet name="Technical" sheetId="2" r:id="rId2"/>
    <sheet name="Environmental" sheetId="7" r:id="rId3"/>
    <sheet name="Use Case" sheetId="8" r:id="rId4"/>
    <sheet name="Actor" sheetId="9" r:id="rId5"/>
  </sheets>
  <calcPr calcId="152511"/>
</workbook>
</file>

<file path=xl/calcChain.xml><?xml version="1.0" encoding="utf-8"?>
<calcChain xmlns="http://schemas.openxmlformats.org/spreadsheetml/2006/main">
  <c r="J14" i="1" l="1"/>
  <c r="E16" i="2" l="1" a="1"/>
  <c r="E16" i="2" s="1"/>
  <c r="L14" i="1" l="1"/>
  <c r="D11" i="8" l="1"/>
  <c r="D12" i="8"/>
  <c r="D13" i="8"/>
  <c r="E3" i="9" l="1" a="1"/>
  <c r="E3" i="9" s="1"/>
  <c r="E4" i="9" a="1"/>
  <c r="E4" i="9" s="1"/>
  <c r="E5" i="9" a="1"/>
  <c r="E5" i="9" s="1"/>
  <c r="E6" i="9" a="1"/>
  <c r="D10" i="9"/>
  <c r="B11" i="9"/>
  <c r="D11" i="9"/>
  <c r="B12" i="9"/>
  <c r="B13" i="9" s="1"/>
  <c r="D12" i="9"/>
  <c r="D13" i="9"/>
  <c r="E3" i="8" a="1"/>
  <c r="E3" i="8" s="1"/>
  <c r="E4" i="8" a="1"/>
  <c r="E4" i="8" s="1"/>
  <c r="E5" i="8" a="1"/>
  <c r="E5" i="8" s="1"/>
  <c r="D10" i="8"/>
  <c r="B11" i="8"/>
  <c r="B12" i="8"/>
  <c r="B13" i="8" s="1"/>
  <c r="E11" i="7"/>
  <c r="E4" i="1" s="1"/>
  <c r="E11" i="7" a="1"/>
  <c r="E3" i="1"/>
  <c r="E6" i="8" l="1" a="1"/>
  <c r="E6" i="8" s="1"/>
  <c r="E5" i="1" s="1"/>
  <c r="E6" i="9"/>
  <c r="E6" i="1" s="1"/>
  <c r="E8" i="1" l="1"/>
  <c r="E12" i="1" s="1"/>
  <c r="H12" i="1" l="1"/>
  <c r="H14" i="1" s="1"/>
  <c r="N14" i="1" s="1"/>
</calcChain>
</file>

<file path=xl/sharedStrings.xml><?xml version="1.0" encoding="utf-8"?>
<sst xmlns="http://schemas.openxmlformats.org/spreadsheetml/2006/main" count="147" uniqueCount="114">
  <si>
    <t>Technical Factor</t>
  </si>
  <si>
    <t>Multiplier</t>
  </si>
  <si>
    <t>Description</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</si>
  <si>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</si>
  <si>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</si>
  <si>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</si>
  <si>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</si>
  <si>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</si>
  <si>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</si>
  <si>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</si>
  <si>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</si>
  <si>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</si>
  <si>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</si>
  <si>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</si>
  <si>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</si>
  <si>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</si>
  <si>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</si>
  <si>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</si>
  <si>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</si>
  <si>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</si>
  <si>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</si>
  <si>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</si>
  <si>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</si>
  <si>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</si>
  <si>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</si>
  <si>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</si>
  <si>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</si>
  <si>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</si>
  <si>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</si>
  <si>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</si>
  <si>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</si>
  <si>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family val="2"/>
      </rPr>
      <t xml:space="preserve"> Complexity Factor</t>
    </r>
  </si>
  <si>
    <r>
      <t>Environmental</t>
    </r>
    <r>
      <rPr>
        <sz val="12"/>
        <rFont val="Arial"/>
        <family val="2"/>
      </rPr>
      <t xml:space="preserve"> Factor</t>
    </r>
  </si>
  <si>
    <r>
      <t xml:space="preserve">Unadjusted </t>
    </r>
    <r>
      <rPr>
        <sz val="12"/>
        <color indexed="16"/>
        <rFont val="Arial"/>
        <family val="2"/>
      </rPr>
      <t>Use Case</t>
    </r>
    <r>
      <rPr>
        <sz val="12"/>
        <rFont val="Arial"/>
        <family val="2"/>
      </rPr>
      <t xml:space="preserve"> Points</t>
    </r>
  </si>
  <si>
    <r>
      <t>Actor</t>
    </r>
    <r>
      <rPr>
        <sz val="12"/>
        <rFont val="Arial"/>
        <family val="2"/>
      </rPr>
      <t xml:space="preserve"> Weighting</t>
    </r>
  </si>
  <si>
    <t>Calculated EF</t>
  </si>
  <si>
    <t>Unadjusted
Use Case Points</t>
  </si>
  <si>
    <t>Calculated UUCP</t>
  </si>
  <si>
    <t>Simple</t>
  </si>
  <si>
    <t>Number of Use Cases</t>
  </si>
  <si>
    <t>Calculated AW</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</si>
  <si>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</si>
  <si>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</si>
  <si>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</si>
  <si>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</si>
  <si>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</si>
  <si>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</si>
  <si>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</si>
  <si>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</si>
  <si>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</si>
  <si>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</si>
  <si>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</si>
  <si>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</si>
  <si>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</si>
  <si>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Environmental Factors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</si>
  <si>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</si>
  <si>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</si>
  <si>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</si>
  <si>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</si>
  <si>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</si>
  <si>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</si>
  <si>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</si>
  <si>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</si>
  <si>
    <t>Otro sistema externo, interactúa con el sistema a desarrollar mediante una interfaz de programación definida y conocida, (API, Application Programming Interface)</t>
  </si>
  <si>
    <t>Otro sistema externo que interactúa a través de protocolo (conjunto de reglas que especifican el intercambio de datos u órdenes durante la comunicación entre las entidades que forman parte de la red), Ej: TCP/IP.</t>
  </si>
  <si>
    <t>Un usuario físico que interactúa a través de una interfaz gráfica de usuario.</t>
  </si>
  <si>
    <t>Medio</t>
  </si>
  <si>
    <t>Complejo</t>
  </si>
  <si>
    <t>El caso de Uso contiene menos de 3 transacciones</t>
  </si>
  <si>
    <t>El caso de Uso contiene de 4 a 7 transacciones</t>
  </si>
  <si>
    <t>El caso de uso tiene más de 7 transacciones</t>
  </si>
  <si>
    <t>Recepcionista</t>
  </si>
  <si>
    <t>Familiarizado con RUP</t>
  </si>
  <si>
    <t>Experiencia en este tipo de aplicaciones</t>
  </si>
  <si>
    <t>Experiencia en Orientación a Objeto</t>
  </si>
  <si>
    <t>Capacidad de liderazgo del analista</t>
  </si>
  <si>
    <t>Motivación</t>
  </si>
  <si>
    <t>Requisitos estables</t>
  </si>
  <si>
    <t>Trabajadores a tiempo parcial</t>
  </si>
  <si>
    <t>Lenguaje de programación difícil de utilizar</t>
  </si>
  <si>
    <t>Sistema distribuido</t>
  </si>
  <si>
    <t>Tiempos de respuesta críticos</t>
  </si>
  <si>
    <t>Eficiencia del usuario</t>
  </si>
  <si>
    <t>Procesos internos complejos</t>
  </si>
  <si>
    <t>Código reutilizable</t>
  </si>
  <si>
    <t>Fácil de instalar</t>
  </si>
  <si>
    <t>Fácil de utilizar</t>
  </si>
  <si>
    <t>Portable</t>
  </si>
  <si>
    <t>Fácil de modificar</t>
  </si>
  <si>
    <t>Concurrencia</t>
  </si>
  <si>
    <t>Características de seguridad</t>
  </si>
  <si>
    <t>Acceso a software de otras compañías</t>
  </si>
  <si>
    <t>Incluye facilidades de aprendizaje para el usuario</t>
  </si>
  <si>
    <t>HorasHombre</t>
  </si>
  <si>
    <t>Dia</t>
  </si>
  <si>
    <t>Mes</t>
  </si>
  <si>
    <t>Hombre</t>
  </si>
  <si>
    <t>Horas</t>
  </si>
  <si>
    <t>dias</t>
  </si>
  <si>
    <t>Cliente</t>
  </si>
  <si>
    <t>Administrador</t>
  </si>
  <si>
    <t>Terapeuta</t>
  </si>
  <si>
    <t>¿Cuánta experiencia tiene su equipo de trabajo en este ámbito? El dominio del proyecto será un reflejo de lo que el software está diseñado para llevar a cabo, no el lenguaje de implementación. En otras palabras, para un sistema de compensación de seguros escrito en Java, que se preocupan por la experiencia del equipo en el espacio de compensación de seguros - no cuánto java que han escrito. Los niveles más altos de experiencia reciben un número mayor.</t>
  </si>
  <si>
    <t xml:space="preserve">
¿Cuánta experiencia tiene su equipo con la aplicación. Esto sólo será relevante cuando se realizan cambios de una aplicación existente. Los números más altos representan más experiencia. Para una nueva aplicación, la experiencia de todo el mundo será 0.</t>
  </si>
  <si>
    <t xml:space="preserve">
¿Cuánta experiencia tiene su equipo tienen al OO? Puede ser fácil olvidar que muchas personas no tienen experiencia en programación orientada a objetos, si estás acostumbrado a tenerlo. Un proyecto impulsado caso de uso centrado en el usuario o tendrá una estructura inherentemente OO en la aplicación. Los números más altos representan más experiencia OO.</t>
  </si>
  <si>
    <t xml:space="preserve">
Como conocedor y capaz es la persona responsable de los requisitos? requisitos malas son el asesino número uno de los proyectos - Standish Group informa que el 40% y el 60% de los defectos provienen de malas requisitos. Los números más altos suponen una mayor habilidad y conocimiento.</t>
  </si>
  <si>
    <t xml:space="preserve">
El grado de motivación es su equipo? Los números más altos representan más motivación.</t>
  </si>
  <si>
    <t>Traductor
Los cambios en los requisitos pueden causar incrementos en el trabajo. La forma de evitar esto es mediante la planificación para el cambio y la institución de un sistema de cronometraje para la gestión de dichos cambios. La mayoría de la gente no hace esto, y algunos de retrabajo serán inevitables. Los números más altos representan más cambio (o un sistema menos eficaz para la gestión del cambio).</t>
  </si>
  <si>
    <t xml:space="preserve">
Tenga en cuenta, el multiplicador para este número es negativo. Los números más altos reflejan los miembros del equipo que son a tiempo parcial, consultores externos y desarrolladores que están dividiendo su tiempo entre proyectos. El cambio de contexto y otros factores intangibles hacen estos miembros del equipo menos eficiente.</t>
  </si>
  <si>
    <t xml:space="preserve">
Este multiplicador es también negativa. idiomas Harder representan números más altos. Creemos que la dificultad está en el ojo de la b-codificador (gemido). Java podría ser difícil para un programador FORTRAN. Piense en ello en términos de dificultad para su equipo, no dificultad abstracto.</t>
  </si>
  <si>
    <t>Mostrar cuestionario</t>
  </si>
  <si>
    <t>Ingreso al sistema</t>
  </si>
  <si>
    <t>Imprimir</t>
  </si>
  <si>
    <t>Eliminar, modificar, visualizar y crear contenido en la tablas disponibles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</si>
</sst>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
  </numFmts>
  <fonts count="18" x14ac:knownFonts="1">
    <font>
      <sz val="10"/>
      <name val="Arial"/>
    </font>
    <font>
      <sz val="10"/>
      <name val="Arial"/>
      <family val="2"/>
    </font>
    <font>
      <sz val="8"/>
      <name val="Arial"/>
      <family val="2"/>
    </font>
    <font>
      <sz val="12"/>
      <name val="Arial"/>
      <family val="2"/>
    </font>
    <font>
      <b/>
      <sz val="14"/>
      <color indexed="16"/>
      <name val="Arial"/>
      <family val="2"/>
    </font>
    <font>
      <b/>
      <sz val="12"/>
      <name val="Arial"/>
      <family val="2"/>
    </font>
    <font>
      <sz val="12"/>
      <color indexed="9"/>
      <name val="Arial"/>
      <family val="2"/>
    </font>
    <font>
      <sz val="10"/>
      <color indexed="9"/>
      <name val="Arial"/>
      <family val="2"/>
    </font>
    <font>
      <b/>
      <sz val="14"/>
      <color indexed="9"/>
      <name val="Arial"/>
      <family val="2"/>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amily val="2"/>
    </font>
    <font>
      <b/>
      <sz val="10"/>
      <name val="Arial"/>
      <family val="2"/>
    </font>
    <font>
      <b/>
      <sz val="12"/>
      <color indexed="16"/>
      <name val="Arial"/>
      <family val="2"/>
    </font>
    <font>
      <b/>
      <u/>
      <sz val="14"/>
      <color indexed="9"/>
      <name val="Arial"/>
      <family val="2"/>
    </font>
    <font>
      <sz val="12"/>
      <color indexed="9"/>
      <name val="Arial"/>
      <family val="2"/>
    </font>
  </fonts>
  <fills count="5">
    <fill>
      <patternFill patternType="none"/>
    </fill>
    <fill>
      <patternFill patternType="gray125"/>
    </fill>
    <fill>
      <patternFill patternType="solid">
        <fgColor indexed="43"/>
        <bgColor indexed="64"/>
      </patternFill>
    </fill>
    <fill>
      <patternFill patternType="solid">
        <fgColor indexed="16"/>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0" fontId="13" fillId="0" borderId="0" applyNumberFormat="0" applyFill="0" applyBorder="0" applyAlignment="0" applyProtection="0">
      <alignment vertical="top"/>
      <protection locked="0"/>
    </xf>
    <xf numFmtId="164" fontId="1" fillId="0" borderId="0" applyFont="0" applyFill="0" applyBorder="0" applyAlignment="0" applyProtection="0"/>
  </cellStyleXfs>
  <cellXfs count="7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2"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2" borderId="1" xfId="0" applyFont="1" applyFill="1" applyBorder="1" applyAlignment="1">
      <alignment horizontal="center" vertical="center"/>
    </xf>
    <xf numFmtId="0" fontId="13" fillId="0" borderId="0" xfId="1" applyAlignment="1" applyProtection="1"/>
    <xf numFmtId="0" fontId="15" fillId="0" borderId="0" xfId="0" applyFont="1" applyAlignment="1">
      <alignment wrapText="1"/>
    </xf>
    <xf numFmtId="0" fontId="13" fillId="0" borderId="0" xfId="1"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2" xfId="0" applyFont="1" applyBorder="1"/>
    <xf numFmtId="166" fontId="3" fillId="0" borderId="2" xfId="0" applyNumberFormat="1" applyFont="1" applyBorder="1"/>
    <xf numFmtId="0" fontId="3" fillId="2" borderId="2" xfId="0" applyFont="1" applyFill="1" applyBorder="1"/>
    <xf numFmtId="165" fontId="9" fillId="3" borderId="3" xfId="2" applyNumberFormat="1" applyFont="1" applyFill="1" applyBorder="1"/>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vertical="center" wrapText="1"/>
    </xf>
    <xf numFmtId="0" fontId="0" fillId="0" borderId="2" xfId="0" applyNumberFormat="1" applyBorder="1" applyAlignment="1">
      <alignment vertical="center" wrapText="1"/>
    </xf>
    <xf numFmtId="0" fontId="7" fillId="3" borderId="7" xfId="0" applyFont="1" applyFill="1" applyBorder="1" applyAlignment="1">
      <alignment horizontal="center"/>
    </xf>
    <xf numFmtId="0" fontId="8" fillId="3" borderId="7" xfId="0" applyFont="1" applyFill="1" applyBorder="1" applyAlignment="1">
      <alignment horizontal="center" vertical="center"/>
    </xf>
    <xf numFmtId="0" fontId="7" fillId="3" borderId="3" xfId="0" applyFont="1" applyFill="1" applyBorder="1" applyAlignment="1">
      <alignment wrapText="1"/>
    </xf>
    <xf numFmtId="0" fontId="16" fillId="3" borderId="7" xfId="0" applyFont="1" applyFill="1" applyBorder="1" applyAlignment="1">
      <alignment horizontal="center" vertical="center"/>
    </xf>
    <xf numFmtId="165" fontId="0" fillId="0" borderId="0" xfId="0" applyNumberFormat="1"/>
    <xf numFmtId="0" fontId="1" fillId="0" borderId="2" xfId="0" applyNumberFormat="1" applyFont="1" applyBorder="1" applyAlignment="1">
      <alignment vertical="center" wrapText="1"/>
    </xf>
    <xf numFmtId="0" fontId="6" fillId="3" borderId="10"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 xfId="0" applyFont="1" applyFill="1" applyBorder="1" applyAlignment="1"/>
    <xf numFmtId="0" fontId="6" fillId="3" borderId="2" xfId="0" applyFont="1" applyFill="1" applyBorder="1" applyAlignment="1"/>
    <xf numFmtId="0" fontId="3" fillId="0" borderId="11" xfId="0" applyFont="1" applyBorder="1" applyAlignment="1">
      <alignment horizontal="right"/>
    </xf>
    <xf numFmtId="0" fontId="0" fillId="0" borderId="12" xfId="0" applyBorder="1" applyAlignment="1">
      <alignment horizontal="right"/>
    </xf>
    <xf numFmtId="0" fontId="13" fillId="0" borderId="0" xfId="1" applyAlignment="1" applyProtection="1"/>
    <xf numFmtId="0" fontId="0" fillId="0" borderId="0" xfId="0" applyAlignment="1"/>
    <xf numFmtId="0" fontId="0" fillId="2" borderId="0" xfId="0" applyFill="1" applyAlignment="1">
      <alignment horizontal="left"/>
    </xf>
    <xf numFmtId="0" fontId="6" fillId="3" borderId="9" xfId="0" applyFont="1" applyFill="1" applyBorder="1" applyAlignment="1"/>
    <xf numFmtId="0" fontId="6" fillId="3" borderId="13" xfId="0" applyFont="1" applyFill="1" applyBorder="1" applyAlignment="1"/>
    <xf numFmtId="0" fontId="6" fillId="3" borderId="12" xfId="0" applyFont="1" applyFill="1" applyBorder="1" applyAlignment="1"/>
    <xf numFmtId="0" fontId="3" fillId="0" borderId="11" xfId="0" applyFont="1" applyBorder="1" applyAlignment="1"/>
    <xf numFmtId="0" fontId="0" fillId="0" borderId="13" xfId="0" applyBorder="1" applyAlignment="1"/>
    <xf numFmtId="0" fontId="0" fillId="0" borderId="8" xfId="0" applyBorder="1" applyAlignment="1"/>
    <xf numFmtId="0" fontId="12" fillId="4" borderId="14" xfId="0" applyFont="1" applyFill="1" applyBorder="1" applyAlignment="1">
      <alignment horizontal="right" indent="1"/>
    </xf>
    <xf numFmtId="0" fontId="0" fillId="0" borderId="15" xfId="0" applyBorder="1" applyAlignment="1">
      <alignment horizontal="right"/>
    </xf>
    <xf numFmtId="0" fontId="0" fillId="0" borderId="16"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13" fillId="0" borderId="0" xfId="1" applyAlignment="1" applyProtection="1">
      <alignment horizontal="left"/>
    </xf>
    <xf numFmtId="0" fontId="13" fillId="0" borderId="0" xfId="1" applyAlignment="1" applyProtection="1">
      <alignment wrapText="1"/>
    </xf>
    <xf numFmtId="0" fontId="0" fillId="0" borderId="0" xfId="0" applyAlignment="1">
      <alignment horizontal="right"/>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0" fillId="0" borderId="20" xfId="0" applyBorder="1" applyAlignment="1">
      <alignment horizontal="center" vertical="center" wrapText="1"/>
    </xf>
    <xf numFmtId="0" fontId="6" fillId="3" borderId="15" xfId="0" applyFont="1" applyFill="1" applyBorder="1" applyAlignment="1">
      <alignment horizontal="center" vertical="center"/>
    </xf>
    <xf numFmtId="0" fontId="6" fillId="3" borderId="21" xfId="0" applyFont="1" applyFill="1" applyBorder="1" applyAlignment="1">
      <alignment horizontal="center" vertical="center"/>
    </xf>
    <xf numFmtId="0" fontId="1" fillId="2" borderId="9" xfId="0" applyNumberFormat="1" applyFont="1" applyFill="1" applyBorder="1" applyAlignment="1">
      <alignment vertical="center" wrapText="1"/>
    </xf>
    <xf numFmtId="0" fontId="0" fillId="2" borderId="8" xfId="0" applyNumberFormat="1" applyFill="1" applyBorder="1" applyAlignment="1">
      <alignment vertical="center" wrapText="1"/>
    </xf>
    <xf numFmtId="0" fontId="11" fillId="2" borderId="9" xfId="0" applyNumberFormat="1" applyFont="1" applyFill="1" applyBorder="1" applyAlignment="1">
      <alignment vertical="center" wrapText="1"/>
    </xf>
    <xf numFmtId="0" fontId="6" fillId="3" borderId="19" xfId="0" applyFont="1" applyFill="1" applyBorder="1" applyAlignment="1">
      <alignment horizontal="center" vertical="center" wrapText="1"/>
    </xf>
    <xf numFmtId="0" fontId="11" fillId="2" borderId="8" xfId="0" applyNumberFormat="1" applyFont="1" applyFill="1" applyBorder="1" applyAlignment="1">
      <alignment vertical="center" wrapText="1"/>
    </xf>
  </cellXfs>
  <cellStyles count="3">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3.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6"/>
  <sheetViews>
    <sheetView tabSelected="1" workbookViewId="0">
      <selection activeCell="K18" sqref="K18"/>
    </sheetView>
    <sheetView tabSelected="1" workbookViewId="1"/>
  </sheetViews>
  <sheetFormatPr baseColWidth="10" defaultColWidth="9.140625" defaultRowHeight="12.75" x14ac:dyDescent="0.2"/>
  <cols>
    <col min="1" max="1" width="5.7109375" customWidth="1"/>
    <col min="2" max="2" width="3.140625" customWidth="1"/>
    <col min="3" max="3" width="6.5703125" customWidth="1"/>
    <col min="4" max="4" width="40.7109375" style="8" customWidth="1"/>
    <col min="5" max="5" width="12.5703125" customWidth="1"/>
  </cols>
  <sheetData>
    <row r="1" spans="2:14" ht="13.5" thickBot="1" x14ac:dyDescent="0.25"/>
    <row r="2" spans="2:14" ht="15" x14ac:dyDescent="0.2">
      <c r="B2" s="34" t="s">
        <v>18</v>
      </c>
      <c r="C2" s="35"/>
      <c r="D2" s="35"/>
      <c r="E2" s="36"/>
    </row>
    <row r="3" spans="2:14" ht="15" x14ac:dyDescent="0.2">
      <c r="B3" s="40" t="s">
        <v>19</v>
      </c>
      <c r="C3" s="41"/>
      <c r="D3" s="10" t="s">
        <v>31</v>
      </c>
      <c r="E3" s="18">
        <f>Technical!E16</f>
        <v>1.02</v>
      </c>
    </row>
    <row r="4" spans="2:14" ht="15" x14ac:dyDescent="0.2">
      <c r="B4" s="40" t="s">
        <v>20</v>
      </c>
      <c r="C4" s="41"/>
      <c r="D4" s="10" t="s">
        <v>32</v>
      </c>
      <c r="E4" s="18">
        <f>Environmental!E11</f>
        <v>0.95</v>
      </c>
    </row>
    <row r="5" spans="2:14" ht="15" x14ac:dyDescent="0.2">
      <c r="B5" s="40" t="s">
        <v>23</v>
      </c>
      <c r="C5" s="41"/>
      <c r="D5" s="11" t="s">
        <v>33</v>
      </c>
      <c r="E5" s="18">
        <f>'Use Case'!E6</f>
        <v>25</v>
      </c>
    </row>
    <row r="6" spans="2:14" ht="15" x14ac:dyDescent="0.2">
      <c r="B6" s="40" t="s">
        <v>22</v>
      </c>
      <c r="C6" s="41"/>
      <c r="D6" s="10" t="s">
        <v>34</v>
      </c>
      <c r="E6" s="18">
        <f>Actor!E6</f>
        <v>9</v>
      </c>
    </row>
    <row r="7" spans="2:14" ht="15" x14ac:dyDescent="0.2">
      <c r="B7" s="37" t="s">
        <v>24</v>
      </c>
      <c r="C7" s="38"/>
      <c r="D7" s="38"/>
      <c r="E7" s="39"/>
    </row>
    <row r="8" spans="2:14" ht="15" x14ac:dyDescent="0.2">
      <c r="B8" s="40" t="s">
        <v>25</v>
      </c>
      <c r="C8" s="41"/>
      <c r="D8" s="11" t="s">
        <v>30</v>
      </c>
      <c r="E8" s="19">
        <f>(E5+E6)*E3*E4</f>
        <v>32.945999999999998</v>
      </c>
    </row>
    <row r="9" spans="2:14" ht="15" x14ac:dyDescent="0.2">
      <c r="B9" s="37" t="s">
        <v>26</v>
      </c>
      <c r="C9" s="38"/>
      <c r="D9" s="38"/>
      <c r="E9" s="39"/>
    </row>
    <row r="10" spans="2:14" ht="15" x14ac:dyDescent="0.2">
      <c r="B10" s="40" t="s">
        <v>27</v>
      </c>
      <c r="C10" s="41"/>
      <c r="D10" s="11" t="s">
        <v>28</v>
      </c>
      <c r="E10" s="20">
        <v>20</v>
      </c>
    </row>
    <row r="11" spans="2:14" ht="15" x14ac:dyDescent="0.2">
      <c r="B11" s="48"/>
      <c r="C11" s="49"/>
      <c r="D11" s="49"/>
      <c r="E11" s="50"/>
    </row>
    <row r="12" spans="2:14" ht="21" thickBot="1" x14ac:dyDescent="0.35">
      <c r="B12" s="51" t="s">
        <v>29</v>
      </c>
      <c r="C12" s="52"/>
      <c r="D12" s="53"/>
      <c r="E12" s="21">
        <f>E8*E10</f>
        <v>658.92</v>
      </c>
      <c r="G12" t="s">
        <v>93</v>
      </c>
      <c r="H12" s="32">
        <f>E12</f>
        <v>658.92</v>
      </c>
      <c r="I12" t="s">
        <v>94</v>
      </c>
      <c r="J12">
        <v>1</v>
      </c>
      <c r="K12" t="s">
        <v>95</v>
      </c>
      <c r="L12">
        <v>1</v>
      </c>
    </row>
    <row r="13" spans="2:14" x14ac:dyDescent="0.2">
      <c r="G13" t="s">
        <v>96</v>
      </c>
      <c r="H13">
        <v>2</v>
      </c>
      <c r="I13" t="s">
        <v>97</v>
      </c>
      <c r="J13">
        <v>8</v>
      </c>
      <c r="K13" t="s">
        <v>98</v>
      </c>
      <c r="L13">
        <v>20</v>
      </c>
    </row>
    <row r="14" spans="2:14" s="3" customFormat="1" ht="38.25" customHeight="1" x14ac:dyDescent="0.2">
      <c r="C14" s="54" t="s">
        <v>51</v>
      </c>
      <c r="D14" s="55"/>
      <c r="E14" s="55"/>
      <c r="G14"/>
      <c r="H14">
        <f>H12/H13</f>
        <v>329.46</v>
      </c>
      <c r="I14"/>
      <c r="J14">
        <f>J12/J13</f>
        <v>0.125</v>
      </c>
      <c r="K14"/>
      <c r="L14">
        <f>L12/L13</f>
        <v>0.05</v>
      </c>
      <c r="M14"/>
      <c r="N14">
        <f>H14*J14*L14</f>
        <v>2.0591249999999999</v>
      </c>
    </row>
    <row r="15" spans="2:14" x14ac:dyDescent="0.2">
      <c r="C15" s="42" t="s">
        <v>48</v>
      </c>
      <c r="D15" s="43"/>
      <c r="E15" s="43"/>
    </row>
    <row r="16" spans="2:14" x14ac:dyDescent="0.2">
      <c r="C16" s="42" t="s">
        <v>56</v>
      </c>
      <c r="D16" s="43"/>
      <c r="E16" s="43"/>
    </row>
    <row r="17" spans="3:5" ht="25.5" customHeight="1" x14ac:dyDescent="0.2">
      <c r="C17" s="57" t="s">
        <v>52</v>
      </c>
      <c r="D17" s="58"/>
      <c r="E17" s="43"/>
    </row>
    <row r="20" spans="3:5" ht="15" x14ac:dyDescent="0.2">
      <c r="C20" s="45" t="s">
        <v>57</v>
      </c>
      <c r="D20" s="46"/>
      <c r="E20" s="47"/>
    </row>
    <row r="21" spans="3:5" x14ac:dyDescent="0.2">
      <c r="C21" s="17">
        <v>0</v>
      </c>
      <c r="D21" s="44" t="s">
        <v>62</v>
      </c>
      <c r="E21" s="44"/>
    </row>
    <row r="22" spans="3:5" x14ac:dyDescent="0.2">
      <c r="C22" s="17">
        <v>1</v>
      </c>
      <c r="D22" s="56" t="s">
        <v>58</v>
      </c>
      <c r="E22" s="56"/>
    </row>
    <row r="23" spans="3:5" x14ac:dyDescent="0.2">
      <c r="C23" s="17">
        <v>2</v>
      </c>
      <c r="D23" s="56" t="s">
        <v>59</v>
      </c>
      <c r="E23" s="56"/>
    </row>
    <row r="24" spans="3:5" x14ac:dyDescent="0.2">
      <c r="C24" s="17">
        <v>3</v>
      </c>
      <c r="D24" s="56" t="s">
        <v>60</v>
      </c>
      <c r="E24" s="56"/>
    </row>
    <row r="25" spans="3:5" x14ac:dyDescent="0.2">
      <c r="C25" s="17">
        <v>4</v>
      </c>
      <c r="D25" s="56" t="s">
        <v>61</v>
      </c>
      <c r="E25" s="56"/>
    </row>
    <row r="26" spans="3:5" x14ac:dyDescent="0.2">
      <c r="D26" s="16"/>
    </row>
  </sheetData>
  <mergeCells count="21">
    <mergeCell ref="D22:E22"/>
    <mergeCell ref="D23:E23"/>
    <mergeCell ref="D24:E24"/>
    <mergeCell ref="D25:E25"/>
    <mergeCell ref="C17:E17"/>
    <mergeCell ref="C15:E15"/>
    <mergeCell ref="D21:E21"/>
    <mergeCell ref="C20:E20"/>
    <mergeCell ref="B10:C10"/>
    <mergeCell ref="B11:E11"/>
    <mergeCell ref="B12:D12"/>
    <mergeCell ref="C14:E14"/>
    <mergeCell ref="C16:E16"/>
    <mergeCell ref="B2:E2"/>
    <mergeCell ref="B7:E7"/>
    <mergeCell ref="B9:E9"/>
    <mergeCell ref="B3:C3"/>
    <mergeCell ref="B4:C4"/>
    <mergeCell ref="B5:C5"/>
    <mergeCell ref="B6:C6"/>
    <mergeCell ref="B8:C8"/>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zoomScale="80" zoomScaleNormal="80" workbookViewId="0">
      <selection activeCell="E15" sqref="E15"/>
    </sheetView>
    <sheetView workbookViewId="1"/>
  </sheetViews>
  <sheetFormatPr baseColWidth="10" defaultColWidth="9.140625" defaultRowHeight="12.75" x14ac:dyDescent="0.2"/>
  <cols>
    <col min="1" max="1" width="5.7109375" customWidth="1"/>
    <col min="2" max="2" width="9.140625" customWidth="1"/>
    <col min="3" max="3" width="45" style="2" customWidth="1"/>
    <col min="4" max="4" width="11.7109375" style="2" customWidth="1"/>
    <col min="5" max="5" width="13.5703125" customWidth="1"/>
    <col min="6" max="6" width="235.85546875" style="1" customWidth="1"/>
  </cols>
  <sheetData>
    <row r="1" spans="2:6" ht="13.5" thickBot="1" x14ac:dyDescent="0.25"/>
    <row r="2" spans="2:6" s="3" customFormat="1" ht="45" x14ac:dyDescent="0.2">
      <c r="B2" s="59" t="s">
        <v>0</v>
      </c>
      <c r="C2" s="60"/>
      <c r="D2" s="22" t="s">
        <v>1</v>
      </c>
      <c r="E2" s="23" t="s">
        <v>16</v>
      </c>
      <c r="F2" s="24" t="s">
        <v>2</v>
      </c>
    </row>
    <row r="3" spans="2:6" s="3" customFormat="1" ht="18" x14ac:dyDescent="0.2">
      <c r="B3" s="25">
        <v>1</v>
      </c>
      <c r="C3" s="6" t="s">
        <v>80</v>
      </c>
      <c r="D3" s="5">
        <v>2</v>
      </c>
      <c r="E3" s="12">
        <v>5</v>
      </c>
      <c r="F3" s="26" t="s">
        <v>3</v>
      </c>
    </row>
    <row r="4" spans="2:6" s="3" customFormat="1" ht="25.5" x14ac:dyDescent="0.2">
      <c r="B4" s="25">
        <v>2</v>
      </c>
      <c r="C4" s="6" t="s">
        <v>81</v>
      </c>
      <c r="D4" s="5">
        <v>1</v>
      </c>
      <c r="E4" s="12">
        <v>3</v>
      </c>
      <c r="F4" s="27" t="s">
        <v>4</v>
      </c>
    </row>
    <row r="5" spans="2:6" s="3" customFormat="1" ht="18" x14ac:dyDescent="0.2">
      <c r="B5" s="25">
        <v>3</v>
      </c>
      <c r="C5" s="6" t="s">
        <v>82</v>
      </c>
      <c r="D5" s="5">
        <v>1</v>
      </c>
      <c r="E5" s="12">
        <v>3</v>
      </c>
      <c r="F5" s="26" t="s">
        <v>5</v>
      </c>
    </row>
    <row r="6" spans="2:6" s="3" customFormat="1" ht="18" x14ac:dyDescent="0.2">
      <c r="B6" s="25">
        <v>4</v>
      </c>
      <c r="C6" s="6" t="s">
        <v>83</v>
      </c>
      <c r="D6" s="5">
        <v>1</v>
      </c>
      <c r="E6" s="12">
        <v>3</v>
      </c>
      <c r="F6" s="26" t="s">
        <v>6</v>
      </c>
    </row>
    <row r="7" spans="2:6" s="3" customFormat="1" ht="25.5" x14ac:dyDescent="0.2">
      <c r="B7" s="25">
        <v>5</v>
      </c>
      <c r="C7" s="6" t="s">
        <v>84</v>
      </c>
      <c r="D7" s="5">
        <v>1</v>
      </c>
      <c r="E7" s="12">
        <v>0</v>
      </c>
      <c r="F7" s="27" t="s">
        <v>7</v>
      </c>
    </row>
    <row r="8" spans="2:6" s="3" customFormat="1" ht="18" x14ac:dyDescent="0.2">
      <c r="B8" s="25">
        <v>6</v>
      </c>
      <c r="C8" s="6" t="s">
        <v>85</v>
      </c>
      <c r="D8" s="5">
        <v>0.5</v>
      </c>
      <c r="E8" s="12">
        <v>0</v>
      </c>
      <c r="F8" s="26" t="s">
        <v>8</v>
      </c>
    </row>
    <row r="9" spans="2:6" s="3" customFormat="1" ht="18" x14ac:dyDescent="0.2">
      <c r="B9" s="25">
        <v>7</v>
      </c>
      <c r="C9" s="6" t="s">
        <v>86</v>
      </c>
      <c r="D9" s="5">
        <v>0.5</v>
      </c>
      <c r="E9" s="12">
        <v>2</v>
      </c>
      <c r="F9" s="26" t="s">
        <v>9</v>
      </c>
    </row>
    <row r="10" spans="2:6" s="3" customFormat="1" ht="18" x14ac:dyDescent="0.2">
      <c r="B10" s="25">
        <v>8</v>
      </c>
      <c r="C10" s="6" t="s">
        <v>87</v>
      </c>
      <c r="D10" s="5">
        <v>2</v>
      </c>
      <c r="E10" s="12">
        <v>5</v>
      </c>
      <c r="F10" s="26" t="s">
        <v>10</v>
      </c>
    </row>
    <row r="11" spans="2:6" s="3" customFormat="1" ht="18" x14ac:dyDescent="0.2">
      <c r="B11" s="25">
        <v>9</v>
      </c>
      <c r="C11" s="6" t="s">
        <v>88</v>
      </c>
      <c r="D11" s="5">
        <v>1</v>
      </c>
      <c r="E11" s="12">
        <v>3</v>
      </c>
      <c r="F11" s="26" t="s">
        <v>11</v>
      </c>
    </row>
    <row r="12" spans="2:6" s="3" customFormat="1" ht="18" x14ac:dyDescent="0.2">
      <c r="B12" s="25">
        <v>10</v>
      </c>
      <c r="C12" s="6" t="s">
        <v>89</v>
      </c>
      <c r="D12" s="5">
        <v>1</v>
      </c>
      <c r="E12" s="12">
        <v>3</v>
      </c>
      <c r="F12" s="26" t="s">
        <v>12</v>
      </c>
    </row>
    <row r="13" spans="2:6" s="3" customFormat="1" ht="18" x14ac:dyDescent="0.2">
      <c r="B13" s="25">
        <v>11</v>
      </c>
      <c r="C13" s="6" t="s">
        <v>90</v>
      </c>
      <c r="D13" s="5">
        <v>1</v>
      </c>
      <c r="E13" s="12">
        <v>3</v>
      </c>
      <c r="F13" s="26" t="s">
        <v>13</v>
      </c>
    </row>
    <row r="14" spans="2:6" s="3" customFormat="1" ht="18" x14ac:dyDescent="0.2">
      <c r="B14" s="25">
        <v>12</v>
      </c>
      <c r="C14" s="6" t="s">
        <v>91</v>
      </c>
      <c r="D14" s="5">
        <v>1</v>
      </c>
      <c r="E14" s="12">
        <v>3</v>
      </c>
      <c r="F14" s="27" t="s">
        <v>14</v>
      </c>
    </row>
    <row r="15" spans="2:6" s="3" customFormat="1" ht="31.5" x14ac:dyDescent="0.2">
      <c r="B15" s="25">
        <v>13</v>
      </c>
      <c r="C15" s="6" t="s">
        <v>92</v>
      </c>
      <c r="D15" s="5">
        <v>1</v>
      </c>
      <c r="E15" s="12">
        <v>0</v>
      </c>
      <c r="F15" s="26" t="s">
        <v>15</v>
      </c>
    </row>
    <row r="16" spans="2:6" ht="18.75" thickBot="1" x14ac:dyDescent="0.25">
      <c r="B16" s="61" t="s">
        <v>17</v>
      </c>
      <c r="C16" s="62"/>
      <c r="D16" s="28"/>
      <c r="E16" s="31">
        <f t="array" ref="E16">0.6+(SUM(D3:D15*E3:E15)/100)</f>
        <v>1.02</v>
      </c>
      <c r="F16" s="30"/>
    </row>
    <row r="18" spans="6:6" ht="15.75" x14ac:dyDescent="0.25">
      <c r="F18" s="14" t="s">
        <v>51</v>
      </c>
    </row>
    <row r="19" spans="6:6" x14ac:dyDescent="0.2">
      <c r="F19" s="13" t="s">
        <v>48</v>
      </c>
    </row>
    <row r="20" spans="6:6" x14ac:dyDescent="0.2">
      <c r="F20" s="13" t="s">
        <v>55</v>
      </c>
    </row>
    <row r="21" spans="6:6" x14ac:dyDescent="0.2">
      <c r="F21" s="15" t="s">
        <v>52</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opLeftCell="A5" zoomScale="90" zoomScaleNormal="90" workbookViewId="0">
      <selection activeCell="E11" sqref="E11"/>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127.28515625" style="1" customWidth="1"/>
  </cols>
  <sheetData>
    <row r="1" spans="2:6" ht="13.5" thickBot="1" x14ac:dyDescent="0.25"/>
    <row r="2" spans="2:6" s="3" customFormat="1" ht="45" x14ac:dyDescent="0.2">
      <c r="B2" s="59" t="s">
        <v>21</v>
      </c>
      <c r="C2" s="60"/>
      <c r="D2" s="22" t="s">
        <v>1</v>
      </c>
      <c r="E2" s="23" t="s">
        <v>16</v>
      </c>
      <c r="F2" s="24" t="s">
        <v>2</v>
      </c>
    </row>
    <row r="3" spans="2:6" s="3" customFormat="1" ht="51" x14ac:dyDescent="0.2">
      <c r="B3" s="25">
        <v>1</v>
      </c>
      <c r="C3" s="6" t="s">
        <v>72</v>
      </c>
      <c r="D3" s="5">
        <v>1.5</v>
      </c>
      <c r="E3" s="12">
        <v>3</v>
      </c>
      <c r="F3" s="33" t="s">
        <v>102</v>
      </c>
    </row>
    <row r="4" spans="2:6" s="3" customFormat="1" ht="47.25" x14ac:dyDescent="0.2">
      <c r="B4" s="25">
        <v>2</v>
      </c>
      <c r="C4" s="6" t="s">
        <v>73</v>
      </c>
      <c r="D4" s="5">
        <v>0.5</v>
      </c>
      <c r="E4" s="12">
        <v>3</v>
      </c>
      <c r="F4" s="33" t="s">
        <v>103</v>
      </c>
    </row>
    <row r="5" spans="2:6" s="3" customFormat="1" ht="51" x14ac:dyDescent="0.2">
      <c r="B5" s="25">
        <v>3</v>
      </c>
      <c r="C5" s="6" t="s">
        <v>74</v>
      </c>
      <c r="D5" s="5">
        <v>1</v>
      </c>
      <c r="E5" s="12">
        <v>3</v>
      </c>
      <c r="F5" s="33" t="s">
        <v>104</v>
      </c>
    </row>
    <row r="6" spans="2:6" s="3" customFormat="1" ht="51" x14ac:dyDescent="0.2">
      <c r="B6" s="25">
        <v>4</v>
      </c>
      <c r="C6" s="6" t="s">
        <v>75</v>
      </c>
      <c r="D6" s="5">
        <v>0.5</v>
      </c>
      <c r="E6" s="12">
        <v>4</v>
      </c>
      <c r="F6" s="33" t="s">
        <v>105</v>
      </c>
    </row>
    <row r="7" spans="2:6" s="3" customFormat="1" ht="25.5" x14ac:dyDescent="0.2">
      <c r="B7" s="25">
        <v>5</v>
      </c>
      <c r="C7" s="6" t="s">
        <v>76</v>
      </c>
      <c r="D7" s="5">
        <v>1</v>
      </c>
      <c r="E7" s="12">
        <v>5</v>
      </c>
      <c r="F7" s="33" t="s">
        <v>106</v>
      </c>
    </row>
    <row r="8" spans="2:6" s="3" customFormat="1" ht="51" x14ac:dyDescent="0.2">
      <c r="B8" s="25">
        <v>6</v>
      </c>
      <c r="C8" s="6" t="s">
        <v>77</v>
      </c>
      <c r="D8" s="5">
        <v>2</v>
      </c>
      <c r="E8" s="12">
        <v>4</v>
      </c>
      <c r="F8" s="33" t="s">
        <v>107</v>
      </c>
    </row>
    <row r="9" spans="2:6" s="3" customFormat="1" ht="51" x14ac:dyDescent="0.2">
      <c r="B9" s="25">
        <v>7</v>
      </c>
      <c r="C9" s="6" t="s">
        <v>78</v>
      </c>
      <c r="D9" s="5">
        <v>-1</v>
      </c>
      <c r="E9" s="12">
        <v>5</v>
      </c>
      <c r="F9" s="33" t="s">
        <v>108</v>
      </c>
    </row>
    <row r="10" spans="2:6" s="3" customFormat="1" ht="47.25" x14ac:dyDescent="0.2">
      <c r="B10" s="25">
        <v>8</v>
      </c>
      <c r="C10" s="6" t="s">
        <v>79</v>
      </c>
      <c r="D10" s="5">
        <v>-1</v>
      </c>
      <c r="E10" s="12">
        <v>4</v>
      </c>
      <c r="F10" s="33" t="s">
        <v>109</v>
      </c>
    </row>
    <row r="11" spans="2:6" ht="18.75" thickBot="1" x14ac:dyDescent="0.25">
      <c r="B11" s="61" t="s">
        <v>35</v>
      </c>
      <c r="C11" s="62"/>
      <c r="D11" s="28"/>
      <c r="E11" s="29">
        <f t="array" ref="E11">1.4-(0.03*SUM(D3:D10*E3:E10))</f>
        <v>0.95</v>
      </c>
      <c r="F11" s="30"/>
    </row>
    <row r="13" spans="2:6" ht="15.75" x14ac:dyDescent="0.25">
      <c r="F13" s="14" t="s">
        <v>51</v>
      </c>
    </row>
    <row r="14" spans="2:6" x14ac:dyDescent="0.2">
      <c r="F14" s="13" t="s">
        <v>48</v>
      </c>
    </row>
    <row r="15" spans="2:6" x14ac:dyDescent="0.2">
      <c r="F15" s="13" t="s">
        <v>54</v>
      </c>
    </row>
    <row r="16" spans="2:6" x14ac:dyDescent="0.2">
      <c r="F16" s="15" t="s">
        <v>52</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Environmental Factors" display="http://tynerblain.com/blog/2007/02/14/software-cost-estimation-ucp-3/"/>
  </hyperlinks>
  <pageMargins left="0.75" right="0.75" top="1" bottom="1"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110" zoomScaleNormal="110" workbookViewId="0">
      <selection activeCell="A14" sqref="A14:XFD25"/>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3" t="s">
        <v>36</v>
      </c>
      <c r="C2" s="60"/>
      <c r="D2" s="22" t="s">
        <v>1</v>
      </c>
      <c r="E2" s="23" t="s">
        <v>39</v>
      </c>
      <c r="F2" s="24" t="s">
        <v>2</v>
      </c>
    </row>
    <row r="3" spans="2:6" s="3" customFormat="1" ht="18" x14ac:dyDescent="0.2">
      <c r="B3" s="25">
        <v>1</v>
      </c>
      <c r="C3" s="6" t="s">
        <v>38</v>
      </c>
      <c r="D3" s="5">
        <v>5</v>
      </c>
      <c r="E3" s="7">
        <f t="array" ref="E3">SUM(IF(C$9:C$14=C3,1,0)*IF(E$9:F$14&lt;&gt;"",1,0))</f>
        <v>3</v>
      </c>
      <c r="F3" s="27" t="s">
        <v>68</v>
      </c>
    </row>
    <row r="4" spans="2:6" s="3" customFormat="1" ht="18" x14ac:dyDescent="0.2">
      <c r="B4" s="25">
        <v>2</v>
      </c>
      <c r="C4" s="6" t="s">
        <v>66</v>
      </c>
      <c r="D4" s="5">
        <v>10</v>
      </c>
      <c r="E4" s="7">
        <f t="array" ref="E4">SUM(IF(C$9:C$14=C4,1,0)*IF(E$9:F$14&lt;&gt;"",1,0))</f>
        <v>1</v>
      </c>
      <c r="F4" s="27" t="s">
        <v>69</v>
      </c>
    </row>
    <row r="5" spans="2:6" s="3" customFormat="1" ht="18" x14ac:dyDescent="0.2">
      <c r="B5" s="25">
        <v>3</v>
      </c>
      <c r="C5" s="6" t="s">
        <v>67</v>
      </c>
      <c r="D5" s="5">
        <v>15</v>
      </c>
      <c r="E5" s="7">
        <f t="array" ref="E5">SUM(IF(C$9:C$14=C5,1,0)*IF(E$9:F$14&lt;&gt;"",1,0))</f>
        <v>0</v>
      </c>
      <c r="F5" s="27" t="s">
        <v>70</v>
      </c>
    </row>
    <row r="6" spans="2:6" ht="18.75" thickBot="1" x14ac:dyDescent="0.25">
      <c r="B6" s="61" t="s">
        <v>37</v>
      </c>
      <c r="C6" s="62"/>
      <c r="D6" s="28"/>
      <c r="E6" s="29">
        <f t="array" ref="E6">SUM(D3:D5*E3:E5)</f>
        <v>25</v>
      </c>
      <c r="F6" s="30"/>
    </row>
    <row r="8" spans="2:6" ht="13.5" thickBot="1" x14ac:dyDescent="0.25"/>
    <row r="9" spans="2:6" ht="15" x14ac:dyDescent="0.2">
      <c r="B9" s="63" t="s">
        <v>46</v>
      </c>
      <c r="C9" s="60"/>
      <c r="D9" s="22" t="s">
        <v>1</v>
      </c>
      <c r="E9" s="64" t="s">
        <v>47</v>
      </c>
      <c r="F9" s="65"/>
    </row>
    <row r="10" spans="2:6" x14ac:dyDescent="0.2">
      <c r="B10" s="25">
        <v>1</v>
      </c>
      <c r="C10" s="9" t="s">
        <v>38</v>
      </c>
      <c r="D10" s="5">
        <f t="shared" ref="D10:D13" si="0">SUMIF(C$3:C$5,C10,D$3:D$5)</f>
        <v>5</v>
      </c>
      <c r="E10" s="68" t="s">
        <v>110</v>
      </c>
      <c r="F10" s="69"/>
    </row>
    <row r="11" spans="2:6" x14ac:dyDescent="0.2">
      <c r="B11" s="25">
        <f t="shared" ref="B11:B13" si="1">B10+1</f>
        <v>2</v>
      </c>
      <c r="C11" s="9" t="s">
        <v>38</v>
      </c>
      <c r="D11" s="5">
        <f t="shared" si="0"/>
        <v>5</v>
      </c>
      <c r="E11" s="68" t="s">
        <v>111</v>
      </c>
      <c r="F11" s="69"/>
    </row>
    <row r="12" spans="2:6" x14ac:dyDescent="0.2">
      <c r="B12" s="25">
        <f t="shared" si="1"/>
        <v>3</v>
      </c>
      <c r="C12" s="9" t="s">
        <v>66</v>
      </c>
      <c r="D12" s="5">
        <f t="shared" si="0"/>
        <v>10</v>
      </c>
      <c r="E12" s="68" t="s">
        <v>112</v>
      </c>
      <c r="F12" s="69"/>
    </row>
    <row r="13" spans="2:6" x14ac:dyDescent="0.2">
      <c r="B13" s="25">
        <f t="shared" si="1"/>
        <v>4</v>
      </c>
      <c r="C13" s="9" t="s">
        <v>38</v>
      </c>
      <c r="D13" s="5">
        <f t="shared" si="0"/>
        <v>5</v>
      </c>
      <c r="E13" s="68" t="s">
        <v>113</v>
      </c>
      <c r="F13" s="69"/>
    </row>
    <row r="14" spans="2:6" ht="15.75" thickBot="1" x14ac:dyDescent="0.25">
      <c r="B14" s="61" t="s">
        <v>45</v>
      </c>
      <c r="C14" s="66"/>
      <c r="D14" s="66"/>
      <c r="E14" s="66"/>
      <c r="F14" s="67"/>
    </row>
    <row r="16" spans="2:6" ht="31.5" x14ac:dyDescent="0.25">
      <c r="F16" s="14" t="s">
        <v>51</v>
      </c>
    </row>
    <row r="17" spans="6:6" x14ac:dyDescent="0.2">
      <c r="F17" s="13" t="s">
        <v>48</v>
      </c>
    </row>
    <row r="18" spans="6:6" x14ac:dyDescent="0.2">
      <c r="F18" s="13" t="s">
        <v>49</v>
      </c>
    </row>
    <row r="19" spans="6:6" x14ac:dyDescent="0.2">
      <c r="F19" s="13" t="s">
        <v>50</v>
      </c>
    </row>
    <row r="20" spans="6:6" ht="25.5" x14ac:dyDescent="0.2">
      <c r="F20" s="15" t="s">
        <v>52</v>
      </c>
    </row>
  </sheetData>
  <mergeCells count="9">
    <mergeCell ref="B2:C2"/>
    <mergeCell ref="B6:C6"/>
    <mergeCell ref="B9:C9"/>
    <mergeCell ref="E9:F9"/>
    <mergeCell ref="B14:F14"/>
    <mergeCell ref="E10:F10"/>
    <mergeCell ref="E11:F11"/>
    <mergeCell ref="E12:F12"/>
    <mergeCell ref="E13:F13"/>
  </mergeCells>
  <phoneticPr fontId="2" type="noConversion"/>
  <dataValidations count="1">
    <dataValidation type="list" allowBlank="1" showInputMessage="1" showErrorMessage="1" sqref="C10:C13">
      <formula1>$C$3:$C$5</formula1>
    </dataValidation>
  </dataValidations>
  <hyperlinks>
    <hyperlink ref="F18" r:id="rId1" tooltip="Permanent Link: Software Cost Estimation With Use Case Points - Use Case Analysis" display="http://tynerblain.com/blog/2007/02/15/software-cost-esimation-ucp-4/"/>
    <hyperlink ref="F17" r:id="rId2" tooltip="Permanent Link: Software Cost Estimation With Use Case Points - Introduction" display="http://tynerblain.com/blog/2007/02/12/software-cost-estimation-ucp-1/"/>
    <hyperlink ref="F19" r:id="rId3" tooltip="Permanent Link: How to Write Good Use Case Names - 7 Tips" display="http://tynerblain.com/blog/2007/01/22/how-to-write-good-use-case-names/"/>
    <hyperlink ref="F20"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opLeftCell="B7" workbookViewId="0">
      <selection activeCell="E23" sqref="E23"/>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3" t="s">
        <v>42</v>
      </c>
      <c r="C2" s="60"/>
      <c r="D2" s="22" t="s">
        <v>1</v>
      </c>
      <c r="E2" s="23" t="s">
        <v>41</v>
      </c>
      <c r="F2" s="24" t="s">
        <v>2</v>
      </c>
    </row>
    <row r="3" spans="2:6" s="3" customFormat="1" ht="38.25" x14ac:dyDescent="0.2">
      <c r="B3" s="25">
        <v>1</v>
      </c>
      <c r="C3" s="6" t="s">
        <v>38</v>
      </c>
      <c r="D3" s="5">
        <v>1</v>
      </c>
      <c r="E3" s="7">
        <f t="array" ref="E3">SUM(IF(C$9:C$14=C3,1,0)*IF(E$9:F$14&lt;&gt;"",1,0))</f>
        <v>0</v>
      </c>
      <c r="F3" s="27" t="s">
        <v>63</v>
      </c>
    </row>
    <row r="4" spans="2:6" s="3" customFormat="1" ht="51" x14ac:dyDescent="0.2">
      <c r="B4" s="25">
        <v>2</v>
      </c>
      <c r="C4" s="6" t="s">
        <v>66</v>
      </c>
      <c r="D4" s="5">
        <v>2</v>
      </c>
      <c r="E4" s="7">
        <f t="array" ref="E4">SUM(IF(C$9:C$14=C4,1,0)*IF(E$9:F$14&lt;&gt;"",1,0))</f>
        <v>3</v>
      </c>
      <c r="F4" s="27" t="s">
        <v>64</v>
      </c>
    </row>
    <row r="5" spans="2:6" s="3" customFormat="1" ht="25.5" x14ac:dyDescent="0.2">
      <c r="B5" s="25">
        <v>3</v>
      </c>
      <c r="C5" s="6" t="s">
        <v>67</v>
      </c>
      <c r="D5" s="5">
        <v>3</v>
      </c>
      <c r="E5" s="7">
        <f t="array" ref="E5">SUM(IF(C$9:C$14=C5,1,0)*IF(E$9:F$14&lt;&gt;"",1,0))</f>
        <v>1</v>
      </c>
      <c r="F5" s="27" t="s">
        <v>65</v>
      </c>
    </row>
    <row r="6" spans="2:6" ht="18.75" thickBot="1" x14ac:dyDescent="0.25">
      <c r="B6" s="61" t="s">
        <v>40</v>
      </c>
      <c r="C6" s="62"/>
      <c r="D6" s="28"/>
      <c r="E6" s="29">
        <f t="array" ref="E6">SUM(D3:D5*E3:E5)</f>
        <v>9</v>
      </c>
      <c r="F6" s="30"/>
    </row>
    <row r="8" spans="2:6" ht="13.5" thickBot="1" x14ac:dyDescent="0.25"/>
    <row r="9" spans="2:6" ht="15" x14ac:dyDescent="0.2">
      <c r="B9" s="63" t="s">
        <v>43</v>
      </c>
      <c r="C9" s="60"/>
      <c r="D9" s="22" t="s">
        <v>1</v>
      </c>
      <c r="E9" s="71" t="s">
        <v>44</v>
      </c>
      <c r="F9" s="65"/>
    </row>
    <row r="10" spans="2:6" x14ac:dyDescent="0.2">
      <c r="B10" s="25">
        <v>1</v>
      </c>
      <c r="C10" s="9" t="s">
        <v>66</v>
      </c>
      <c r="D10" s="5">
        <f>SUMIF(C$3:C$5,C10,D$3:D$5)</f>
        <v>2</v>
      </c>
      <c r="E10" s="68" t="s">
        <v>99</v>
      </c>
      <c r="F10" s="72"/>
    </row>
    <row r="11" spans="2:6" x14ac:dyDescent="0.2">
      <c r="B11" s="25">
        <f>B10+1</f>
        <v>2</v>
      </c>
      <c r="C11" s="9" t="s">
        <v>67</v>
      </c>
      <c r="D11" s="5">
        <f>SUMIF(C$3:C$5,C11,D$3:D$5)</f>
        <v>3</v>
      </c>
      <c r="E11" s="68" t="s">
        <v>100</v>
      </c>
      <c r="F11" s="69"/>
    </row>
    <row r="12" spans="2:6" x14ac:dyDescent="0.2">
      <c r="B12" s="25">
        <f>B11+1</f>
        <v>3</v>
      </c>
      <c r="C12" s="9" t="s">
        <v>66</v>
      </c>
      <c r="D12" s="5">
        <f>SUMIF(C$3:C$5,C12,D$3:D$5)</f>
        <v>2</v>
      </c>
      <c r="E12" s="70" t="s">
        <v>71</v>
      </c>
      <c r="F12" s="69"/>
    </row>
    <row r="13" spans="2:6" x14ac:dyDescent="0.2">
      <c r="B13" s="25">
        <f>B12+1</f>
        <v>4</v>
      </c>
      <c r="C13" s="9" t="s">
        <v>66</v>
      </c>
      <c r="D13" s="5">
        <f>SUMIF(C$3:C$5,C13,D$3:D$5)</f>
        <v>2</v>
      </c>
      <c r="E13" s="68" t="s">
        <v>101</v>
      </c>
      <c r="F13" s="69"/>
    </row>
    <row r="14" spans="2:6" s="4" customFormat="1" ht="21.75" customHeight="1" thickBot="1" x14ac:dyDescent="0.25">
      <c r="B14" s="61" t="s">
        <v>45</v>
      </c>
      <c r="C14" s="66"/>
      <c r="D14" s="66"/>
      <c r="E14" s="66"/>
      <c r="F14" s="67"/>
    </row>
    <row r="16" spans="2:6" ht="31.5" x14ac:dyDescent="0.25">
      <c r="C16"/>
      <c r="D16"/>
      <c r="F16" s="14" t="s">
        <v>51</v>
      </c>
    </row>
    <row r="17" spans="3:6" x14ac:dyDescent="0.2">
      <c r="C17"/>
      <c r="D17"/>
      <c r="F17" s="13" t="s">
        <v>48</v>
      </c>
    </row>
    <row r="18" spans="3:6" x14ac:dyDescent="0.2">
      <c r="C18"/>
      <c r="D18"/>
      <c r="F18" s="13" t="s">
        <v>53</v>
      </c>
    </row>
    <row r="19" spans="3:6" ht="25.5" x14ac:dyDescent="0.2">
      <c r="C19"/>
      <c r="D19"/>
      <c r="F19" s="15" t="s">
        <v>52</v>
      </c>
    </row>
  </sheetData>
  <mergeCells count="9">
    <mergeCell ref="B14:F14"/>
    <mergeCell ref="E12:F12"/>
    <mergeCell ref="E13:F13"/>
    <mergeCell ref="B2:C2"/>
    <mergeCell ref="B6:C6"/>
    <mergeCell ref="B9:C9"/>
    <mergeCell ref="E9:F9"/>
    <mergeCell ref="E11:F11"/>
    <mergeCell ref="E10:F10"/>
  </mergeCells>
  <phoneticPr fontId="2" type="noConversion"/>
  <dataValidations count="1">
    <dataValidation type="list" allowBlank="1" showInputMessage="1" showErrorMessage="1" sqref="C10:C13">
      <formula1>$C$3:$C$5</formula1>
    </dataValidation>
  </dataValidations>
  <hyperlinks>
    <hyperlink ref="F17" r:id="rId1" tooltip="Permanent Link: Software Cost Estimation With Use Case Points - Introduction" display="http://tynerblain.com/blog/2007/02/12/software-cost-estimation-ucp-1/"/>
    <hyperlink ref="F19" r:id="rId2"/>
    <hyperlink ref="F18"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Felipe</cp:lastModifiedBy>
  <dcterms:created xsi:type="dcterms:W3CDTF">2007-02-21T01:19:06Z</dcterms:created>
  <dcterms:modified xsi:type="dcterms:W3CDTF">2016-02-16T00:38:22Z</dcterms:modified>
</cp:coreProperties>
</file>